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gareta.Notova\Desktop\03 Vyzva_s_prilohami\"/>
    </mc:Choice>
  </mc:AlternateContent>
  <bookViews>
    <workbookView xWindow="0" yWindow="0" windowWidth="21600" windowHeight="12015"/>
  </bookViews>
  <sheets>
    <sheet name="Rekapitulácia stavby" sheetId="1" r:id="rId1"/>
    <sheet name="81aa - Architektúra" sheetId="2" r:id="rId2"/>
    <sheet name="81ab - Zdravotechnika" sheetId="3" r:id="rId3"/>
    <sheet name="81ac - Elektroinštalácia" sheetId="4" r:id="rId4"/>
  </sheets>
  <definedNames>
    <definedName name="_xlnm._FilterDatabase" localSheetId="1" hidden="1">'81aa - Architektúra'!$C$141:$K$946</definedName>
    <definedName name="_xlnm._FilterDatabase" localSheetId="2" hidden="1">'81ab - Zdravotechnika'!$C$129:$K$255</definedName>
    <definedName name="_xlnm._FilterDatabase" localSheetId="3" hidden="1">'81ac - Elektroinštalácia'!$C$125:$K$291</definedName>
    <definedName name="_xlnm.Print_Titles" localSheetId="1">'81aa - Architektúra'!$141:$141</definedName>
    <definedName name="_xlnm.Print_Titles" localSheetId="2">'81ab - Zdravotechnika'!$129:$129</definedName>
    <definedName name="_xlnm.Print_Titles" localSheetId="3">'81ac - Elektroinštalácia'!$125:$125</definedName>
    <definedName name="_xlnm.Print_Titles" localSheetId="0">'Rekapitulácia stavby'!$92:$92</definedName>
    <definedName name="_xlnm.Print_Area" localSheetId="1">'81aa - Architektúra'!$C$4:$J$76,'81aa - Architektúra'!$C$82:$J$121,'81aa - Architektúra'!$C$127:$J$946</definedName>
    <definedName name="_xlnm.Print_Area" localSheetId="2">'81ab - Zdravotechnika'!$C$4:$J$76,'81ab - Zdravotechnika'!$C$82:$J$109,'81ab - Zdravotechnika'!$C$115:$J$255</definedName>
    <definedName name="_xlnm.Print_Area" localSheetId="3">'81ac - Elektroinštalácia'!$C$4:$J$76,'81ac - Elektroinštalácia'!$C$82:$J$105,'81ac - Elektroinštalácia'!$C$111:$J$291</definedName>
    <definedName name="_xlnm.Print_Area" localSheetId="0">'Rekapitulácia stavby'!$D$4:$AO$76,'Rekapitulácia stavby'!$C$82:$AQ$99</definedName>
  </definedNames>
  <calcPr calcId="162913"/>
</workbook>
</file>

<file path=xl/calcChain.xml><?xml version="1.0" encoding="utf-8"?>
<calcChain xmlns="http://schemas.openxmlformats.org/spreadsheetml/2006/main">
  <c r="J39" i="4" l="1"/>
  <c r="J38" i="4"/>
  <c r="AY98" i="1"/>
  <c r="J37" i="4"/>
  <c r="AX98" i="1" s="1"/>
  <c r="BI291" i="4"/>
  <c r="BH291" i="4"/>
  <c r="BG291" i="4"/>
  <c r="BE291" i="4"/>
  <c r="T291" i="4"/>
  <c r="R291" i="4"/>
  <c r="P291" i="4"/>
  <c r="BI290" i="4"/>
  <c r="BH290" i="4"/>
  <c r="BG290" i="4"/>
  <c r="BE290" i="4"/>
  <c r="T290" i="4"/>
  <c r="R290" i="4"/>
  <c r="P290" i="4"/>
  <c r="BI288" i="4"/>
  <c r="BH288" i="4"/>
  <c r="BG288" i="4"/>
  <c r="BE288" i="4"/>
  <c r="T288" i="4"/>
  <c r="T287" i="4" s="1"/>
  <c r="R288" i="4"/>
  <c r="R287" i="4"/>
  <c r="P288" i="4"/>
  <c r="P287" i="4" s="1"/>
  <c r="BI286" i="4"/>
  <c r="BH286" i="4"/>
  <c r="BG286" i="4"/>
  <c r="BE286" i="4"/>
  <c r="T286" i="4"/>
  <c r="R286" i="4"/>
  <c r="P286" i="4"/>
  <c r="BI285" i="4"/>
  <c r="BH285" i="4"/>
  <c r="BG285" i="4"/>
  <c r="BE285" i="4"/>
  <c r="T285" i="4"/>
  <c r="R285" i="4"/>
  <c r="P285" i="4"/>
  <c r="BI284" i="4"/>
  <c r="BH284" i="4"/>
  <c r="BG284" i="4"/>
  <c r="BE284" i="4"/>
  <c r="T284" i="4"/>
  <c r="R284" i="4"/>
  <c r="P284" i="4"/>
  <c r="BI283" i="4"/>
  <c r="BH283" i="4"/>
  <c r="BG283" i="4"/>
  <c r="BE283" i="4"/>
  <c r="T283" i="4"/>
  <c r="R283" i="4"/>
  <c r="P283" i="4"/>
  <c r="BI282" i="4"/>
  <c r="BH282" i="4"/>
  <c r="BG282" i="4"/>
  <c r="BE282" i="4"/>
  <c r="T282" i="4"/>
  <c r="R282" i="4"/>
  <c r="P282" i="4"/>
  <c r="BI281" i="4"/>
  <c r="BH281" i="4"/>
  <c r="BG281" i="4"/>
  <c r="BE281" i="4"/>
  <c r="T281" i="4"/>
  <c r="R281" i="4"/>
  <c r="P281" i="4"/>
  <c r="BI279" i="4"/>
  <c r="BH279" i="4"/>
  <c r="BG279" i="4"/>
  <c r="BE279" i="4"/>
  <c r="T279" i="4"/>
  <c r="R279" i="4"/>
  <c r="P279" i="4"/>
  <c r="BI278" i="4"/>
  <c r="BH278" i="4"/>
  <c r="BG278" i="4"/>
  <c r="BE278" i="4"/>
  <c r="T278" i="4"/>
  <c r="R278" i="4"/>
  <c r="P278" i="4"/>
  <c r="BI276" i="4"/>
  <c r="BH276" i="4"/>
  <c r="BG276" i="4"/>
  <c r="BE276" i="4"/>
  <c r="T276" i="4"/>
  <c r="R276" i="4"/>
  <c r="P276" i="4"/>
  <c r="BI275" i="4"/>
  <c r="BH275" i="4"/>
  <c r="BG275" i="4"/>
  <c r="BE275" i="4"/>
  <c r="T275" i="4"/>
  <c r="R275" i="4"/>
  <c r="P275" i="4"/>
  <c r="BI274" i="4"/>
  <c r="BH274" i="4"/>
  <c r="BG274" i="4"/>
  <c r="BE274" i="4"/>
  <c r="T274" i="4"/>
  <c r="R274" i="4"/>
  <c r="P274" i="4"/>
  <c r="BI273" i="4"/>
  <c r="BH273" i="4"/>
  <c r="BG273" i="4"/>
  <c r="BE273" i="4"/>
  <c r="T273" i="4"/>
  <c r="R273" i="4"/>
  <c r="P273" i="4"/>
  <c r="BI272" i="4"/>
  <c r="BH272" i="4"/>
  <c r="BG272" i="4"/>
  <c r="BE272" i="4"/>
  <c r="T272" i="4"/>
  <c r="R272" i="4"/>
  <c r="P272" i="4"/>
  <c r="BI271" i="4"/>
  <c r="BH271" i="4"/>
  <c r="BG271" i="4"/>
  <c r="BE271" i="4"/>
  <c r="T271" i="4"/>
  <c r="R271" i="4"/>
  <c r="P271" i="4"/>
  <c r="BI270" i="4"/>
  <c r="BH270" i="4"/>
  <c r="BG270" i="4"/>
  <c r="BE270" i="4"/>
  <c r="T270" i="4"/>
  <c r="R270" i="4"/>
  <c r="P270" i="4"/>
  <c r="BI269" i="4"/>
  <c r="BH269" i="4"/>
  <c r="BG269" i="4"/>
  <c r="BE269" i="4"/>
  <c r="T269" i="4"/>
  <c r="R269" i="4"/>
  <c r="P269" i="4"/>
  <c r="BI268" i="4"/>
  <c r="BH268" i="4"/>
  <c r="BG268" i="4"/>
  <c r="BE268" i="4"/>
  <c r="T268" i="4"/>
  <c r="R268" i="4"/>
  <c r="P268" i="4"/>
  <c r="BI267" i="4"/>
  <c r="BH267" i="4"/>
  <c r="BG267" i="4"/>
  <c r="BE267" i="4"/>
  <c r="T267" i="4"/>
  <c r="R267" i="4"/>
  <c r="P267" i="4"/>
  <c r="BI266" i="4"/>
  <c r="BH266" i="4"/>
  <c r="BG266" i="4"/>
  <c r="BE266" i="4"/>
  <c r="T266" i="4"/>
  <c r="R266" i="4"/>
  <c r="P266" i="4"/>
  <c r="BI265" i="4"/>
  <c r="BH265" i="4"/>
  <c r="BG265" i="4"/>
  <c r="BE265" i="4"/>
  <c r="T265" i="4"/>
  <c r="R265" i="4"/>
  <c r="P265" i="4"/>
  <c r="BI264" i="4"/>
  <c r="BH264" i="4"/>
  <c r="BG264" i="4"/>
  <c r="BE264" i="4"/>
  <c r="T264" i="4"/>
  <c r="R264" i="4"/>
  <c r="P264" i="4"/>
  <c r="BI263" i="4"/>
  <c r="BH263" i="4"/>
  <c r="BG263" i="4"/>
  <c r="BE263" i="4"/>
  <c r="T263" i="4"/>
  <c r="R263" i="4"/>
  <c r="P263" i="4"/>
  <c r="BI262" i="4"/>
  <c r="BH262" i="4"/>
  <c r="BG262" i="4"/>
  <c r="BE262" i="4"/>
  <c r="T262" i="4"/>
  <c r="R262" i="4"/>
  <c r="P262" i="4"/>
  <c r="BI261" i="4"/>
  <c r="BH261" i="4"/>
  <c r="BG261" i="4"/>
  <c r="BE261" i="4"/>
  <c r="T261" i="4"/>
  <c r="R261" i="4"/>
  <c r="P261" i="4"/>
  <c r="BI260" i="4"/>
  <c r="BH260" i="4"/>
  <c r="BG260" i="4"/>
  <c r="BE260" i="4"/>
  <c r="T260" i="4"/>
  <c r="R260" i="4"/>
  <c r="P260" i="4"/>
  <c r="BI259" i="4"/>
  <c r="BH259" i="4"/>
  <c r="BG259" i="4"/>
  <c r="BE259" i="4"/>
  <c r="T259" i="4"/>
  <c r="R259" i="4"/>
  <c r="P259" i="4"/>
  <c r="BI258" i="4"/>
  <c r="BH258" i="4"/>
  <c r="BG258" i="4"/>
  <c r="BE258" i="4"/>
  <c r="T258" i="4"/>
  <c r="R258" i="4"/>
  <c r="P258" i="4"/>
  <c r="BI257" i="4"/>
  <c r="BH257" i="4"/>
  <c r="BG257" i="4"/>
  <c r="BE257" i="4"/>
  <c r="T257" i="4"/>
  <c r="R257" i="4"/>
  <c r="P257" i="4"/>
  <c r="BI256" i="4"/>
  <c r="BH256" i="4"/>
  <c r="BG256" i="4"/>
  <c r="BE256" i="4"/>
  <c r="T256" i="4"/>
  <c r="R256" i="4"/>
  <c r="P256" i="4"/>
  <c r="BI255" i="4"/>
  <c r="BH255" i="4"/>
  <c r="BG255" i="4"/>
  <c r="BE255" i="4"/>
  <c r="T255" i="4"/>
  <c r="R255" i="4"/>
  <c r="P255" i="4"/>
  <c r="BI254" i="4"/>
  <c r="BH254" i="4"/>
  <c r="BG254" i="4"/>
  <c r="BE254" i="4"/>
  <c r="T254" i="4"/>
  <c r="R254" i="4"/>
  <c r="P254" i="4"/>
  <c r="BI253" i="4"/>
  <c r="BH253" i="4"/>
  <c r="BG253" i="4"/>
  <c r="BE253" i="4"/>
  <c r="T253" i="4"/>
  <c r="R253" i="4"/>
  <c r="P253" i="4"/>
  <c r="BI252" i="4"/>
  <c r="BH252" i="4"/>
  <c r="BG252" i="4"/>
  <c r="BE252" i="4"/>
  <c r="T252" i="4"/>
  <c r="R252" i="4"/>
  <c r="P252" i="4"/>
  <c r="BI251" i="4"/>
  <c r="BH251" i="4"/>
  <c r="BG251" i="4"/>
  <c r="BE251" i="4"/>
  <c r="T251" i="4"/>
  <c r="R251" i="4"/>
  <c r="P251" i="4"/>
  <c r="BI250" i="4"/>
  <c r="BH250" i="4"/>
  <c r="BG250" i="4"/>
  <c r="BE250" i="4"/>
  <c r="T250" i="4"/>
  <c r="R250" i="4"/>
  <c r="P250" i="4"/>
  <c r="BI249" i="4"/>
  <c r="BH249" i="4"/>
  <c r="BG249" i="4"/>
  <c r="BE249" i="4"/>
  <c r="T249" i="4"/>
  <c r="R249" i="4"/>
  <c r="P249" i="4"/>
  <c r="BI248" i="4"/>
  <c r="BH248" i="4"/>
  <c r="BG248" i="4"/>
  <c r="BE248" i="4"/>
  <c r="T248" i="4"/>
  <c r="R248" i="4"/>
  <c r="P248" i="4"/>
  <c r="BI247" i="4"/>
  <c r="BH247" i="4"/>
  <c r="BG247" i="4"/>
  <c r="BE247" i="4"/>
  <c r="T247" i="4"/>
  <c r="R247" i="4"/>
  <c r="P247" i="4"/>
  <c r="BI246" i="4"/>
  <c r="BH246" i="4"/>
  <c r="BG246" i="4"/>
  <c r="BE246" i="4"/>
  <c r="T246" i="4"/>
  <c r="R246" i="4"/>
  <c r="P246" i="4"/>
  <c r="BI245" i="4"/>
  <c r="BH245" i="4"/>
  <c r="BG245" i="4"/>
  <c r="BE245" i="4"/>
  <c r="T245" i="4"/>
  <c r="R245" i="4"/>
  <c r="P245" i="4"/>
  <c r="BI244" i="4"/>
  <c r="BH244" i="4"/>
  <c r="BG244" i="4"/>
  <c r="BE244" i="4"/>
  <c r="T244" i="4"/>
  <c r="R244" i="4"/>
  <c r="P244" i="4"/>
  <c r="BI243" i="4"/>
  <c r="BH243" i="4"/>
  <c r="BG243" i="4"/>
  <c r="BE243" i="4"/>
  <c r="T243" i="4"/>
  <c r="R243" i="4"/>
  <c r="P243" i="4"/>
  <c r="BI242" i="4"/>
  <c r="BH242" i="4"/>
  <c r="BG242" i="4"/>
  <c r="BE242" i="4"/>
  <c r="T242" i="4"/>
  <c r="R242" i="4"/>
  <c r="P242" i="4"/>
  <c r="BI241" i="4"/>
  <c r="BH241" i="4"/>
  <c r="BG241" i="4"/>
  <c r="BE241" i="4"/>
  <c r="T241" i="4"/>
  <c r="R241" i="4"/>
  <c r="P241" i="4"/>
  <c r="BI240" i="4"/>
  <c r="BH240" i="4"/>
  <c r="BG240" i="4"/>
  <c r="BE240" i="4"/>
  <c r="T240" i="4"/>
  <c r="R240" i="4"/>
  <c r="P240" i="4"/>
  <c r="BI239" i="4"/>
  <c r="BH239" i="4"/>
  <c r="BG239" i="4"/>
  <c r="BE239" i="4"/>
  <c r="T239" i="4"/>
  <c r="R239" i="4"/>
  <c r="P239" i="4"/>
  <c r="BI238" i="4"/>
  <c r="BH238" i="4"/>
  <c r="BG238" i="4"/>
  <c r="BE238" i="4"/>
  <c r="T238" i="4"/>
  <c r="R238" i="4"/>
  <c r="P238" i="4"/>
  <c r="BI237" i="4"/>
  <c r="BH237" i="4"/>
  <c r="BG237" i="4"/>
  <c r="BE237" i="4"/>
  <c r="T237" i="4"/>
  <c r="R237" i="4"/>
  <c r="P237" i="4"/>
  <c r="BI236" i="4"/>
  <c r="BH236" i="4"/>
  <c r="BG236" i="4"/>
  <c r="BE236" i="4"/>
  <c r="T236" i="4"/>
  <c r="R236" i="4"/>
  <c r="P236" i="4"/>
  <c r="BI235" i="4"/>
  <c r="BH235" i="4"/>
  <c r="BG235" i="4"/>
  <c r="BE235" i="4"/>
  <c r="T235" i="4"/>
  <c r="R235" i="4"/>
  <c r="P235" i="4"/>
  <c r="BI234" i="4"/>
  <c r="BH234" i="4"/>
  <c r="BG234" i="4"/>
  <c r="BE234" i="4"/>
  <c r="T234" i="4"/>
  <c r="R234" i="4"/>
  <c r="P234" i="4"/>
  <c r="BI233" i="4"/>
  <c r="BH233" i="4"/>
  <c r="BG233" i="4"/>
  <c r="BE233" i="4"/>
  <c r="T233" i="4"/>
  <c r="R233" i="4"/>
  <c r="P233" i="4"/>
  <c r="BI232" i="4"/>
  <c r="BH232" i="4"/>
  <c r="BG232" i="4"/>
  <c r="BE232" i="4"/>
  <c r="T232" i="4"/>
  <c r="R232" i="4"/>
  <c r="P232" i="4"/>
  <c r="BI231" i="4"/>
  <c r="BH231" i="4"/>
  <c r="BG231" i="4"/>
  <c r="BE231" i="4"/>
  <c r="T231" i="4"/>
  <c r="R231" i="4"/>
  <c r="P231" i="4"/>
  <c r="BI230" i="4"/>
  <c r="BH230" i="4"/>
  <c r="BG230" i="4"/>
  <c r="BE230" i="4"/>
  <c r="T230" i="4"/>
  <c r="R230" i="4"/>
  <c r="P230" i="4"/>
  <c r="BI229" i="4"/>
  <c r="BH229" i="4"/>
  <c r="BG229" i="4"/>
  <c r="BE229" i="4"/>
  <c r="T229" i="4"/>
  <c r="R229" i="4"/>
  <c r="P229" i="4"/>
  <c r="BI228" i="4"/>
  <c r="BH228" i="4"/>
  <c r="BG228" i="4"/>
  <c r="BE228" i="4"/>
  <c r="T228" i="4"/>
  <c r="R228" i="4"/>
  <c r="P228" i="4"/>
  <c r="BI227" i="4"/>
  <c r="BH227" i="4"/>
  <c r="BG227" i="4"/>
  <c r="BE227" i="4"/>
  <c r="T227" i="4"/>
  <c r="R227" i="4"/>
  <c r="P227" i="4"/>
  <c r="BI226" i="4"/>
  <c r="BH226" i="4"/>
  <c r="BG226" i="4"/>
  <c r="BE226" i="4"/>
  <c r="T226" i="4"/>
  <c r="R226" i="4"/>
  <c r="P226" i="4"/>
  <c r="BI225" i="4"/>
  <c r="BH225" i="4"/>
  <c r="BG225" i="4"/>
  <c r="BE225" i="4"/>
  <c r="T225" i="4"/>
  <c r="R225" i="4"/>
  <c r="P225" i="4"/>
  <c r="BI224" i="4"/>
  <c r="BH224" i="4"/>
  <c r="BG224" i="4"/>
  <c r="BE224" i="4"/>
  <c r="T224" i="4"/>
  <c r="R224" i="4"/>
  <c r="P224" i="4"/>
  <c r="BI223" i="4"/>
  <c r="BH223" i="4"/>
  <c r="BG223" i="4"/>
  <c r="BE223" i="4"/>
  <c r="T223" i="4"/>
  <c r="R223" i="4"/>
  <c r="P223" i="4"/>
  <c r="BI222" i="4"/>
  <c r="BH222" i="4"/>
  <c r="BG222" i="4"/>
  <c r="BE222" i="4"/>
  <c r="T222" i="4"/>
  <c r="R222" i="4"/>
  <c r="P222" i="4"/>
  <c r="BI221" i="4"/>
  <c r="BH221" i="4"/>
  <c r="BG221" i="4"/>
  <c r="BE221" i="4"/>
  <c r="T221" i="4"/>
  <c r="R221" i="4"/>
  <c r="P221" i="4"/>
  <c r="BI220" i="4"/>
  <c r="BH220" i="4"/>
  <c r="BG220" i="4"/>
  <c r="BE220" i="4"/>
  <c r="T220" i="4"/>
  <c r="R220" i="4"/>
  <c r="P220" i="4"/>
  <c r="BI219" i="4"/>
  <c r="BH219" i="4"/>
  <c r="BG219" i="4"/>
  <c r="BE219" i="4"/>
  <c r="T219" i="4"/>
  <c r="R219" i="4"/>
  <c r="P219" i="4"/>
  <c r="BI218" i="4"/>
  <c r="BH218" i="4"/>
  <c r="BG218" i="4"/>
  <c r="BE218" i="4"/>
  <c r="T218" i="4"/>
  <c r="R218" i="4"/>
  <c r="P218" i="4"/>
  <c r="BI217" i="4"/>
  <c r="BH217" i="4"/>
  <c r="BG217" i="4"/>
  <c r="BE217" i="4"/>
  <c r="T217" i="4"/>
  <c r="R217" i="4"/>
  <c r="P217" i="4"/>
  <c r="BI216" i="4"/>
  <c r="BH216" i="4"/>
  <c r="BG216" i="4"/>
  <c r="BE216" i="4"/>
  <c r="T216" i="4"/>
  <c r="R216" i="4"/>
  <c r="P216" i="4"/>
  <c r="BI215" i="4"/>
  <c r="BH215" i="4"/>
  <c r="BG215" i="4"/>
  <c r="BE215" i="4"/>
  <c r="T215" i="4"/>
  <c r="R215" i="4"/>
  <c r="P215" i="4"/>
  <c r="BI214" i="4"/>
  <c r="BH214" i="4"/>
  <c r="BG214" i="4"/>
  <c r="BE214" i="4"/>
  <c r="T214" i="4"/>
  <c r="R214" i="4"/>
  <c r="P214" i="4"/>
  <c r="BI213" i="4"/>
  <c r="BH213" i="4"/>
  <c r="BG213" i="4"/>
  <c r="BE213" i="4"/>
  <c r="T213" i="4"/>
  <c r="R213" i="4"/>
  <c r="P213" i="4"/>
  <c r="BI212" i="4"/>
  <c r="BH212" i="4"/>
  <c r="BG212" i="4"/>
  <c r="BE212" i="4"/>
  <c r="T212" i="4"/>
  <c r="R212" i="4"/>
  <c r="P212" i="4"/>
  <c r="BI211" i="4"/>
  <c r="BH211" i="4"/>
  <c r="BG211" i="4"/>
  <c r="BE211" i="4"/>
  <c r="T211" i="4"/>
  <c r="R211" i="4"/>
  <c r="P211" i="4"/>
  <c r="BI210" i="4"/>
  <c r="BH210" i="4"/>
  <c r="BG210" i="4"/>
  <c r="BE210" i="4"/>
  <c r="T210" i="4"/>
  <c r="R210" i="4"/>
  <c r="P210" i="4"/>
  <c r="BI209" i="4"/>
  <c r="BH209" i="4"/>
  <c r="BG209" i="4"/>
  <c r="BE209" i="4"/>
  <c r="T209" i="4"/>
  <c r="R209" i="4"/>
  <c r="P209" i="4"/>
  <c r="BI208" i="4"/>
  <c r="BH208" i="4"/>
  <c r="BG208" i="4"/>
  <c r="BE208" i="4"/>
  <c r="T208" i="4"/>
  <c r="R208" i="4"/>
  <c r="P208" i="4"/>
  <c r="BI207" i="4"/>
  <c r="BH207" i="4"/>
  <c r="BG207" i="4"/>
  <c r="BE207" i="4"/>
  <c r="T207" i="4"/>
  <c r="R207" i="4"/>
  <c r="P207" i="4"/>
  <c r="BI206" i="4"/>
  <c r="BH206" i="4"/>
  <c r="BG206" i="4"/>
  <c r="BE206" i="4"/>
  <c r="T206" i="4"/>
  <c r="R206" i="4"/>
  <c r="P206" i="4"/>
  <c r="BI205" i="4"/>
  <c r="BH205" i="4"/>
  <c r="BG205" i="4"/>
  <c r="BE205" i="4"/>
  <c r="T205" i="4"/>
  <c r="R205" i="4"/>
  <c r="P205" i="4"/>
  <c r="BI204" i="4"/>
  <c r="BH204" i="4"/>
  <c r="BG204" i="4"/>
  <c r="BE204" i="4"/>
  <c r="T204" i="4"/>
  <c r="R204" i="4"/>
  <c r="P204" i="4"/>
  <c r="BI203" i="4"/>
  <c r="BH203" i="4"/>
  <c r="BG203" i="4"/>
  <c r="BE203" i="4"/>
  <c r="T203" i="4"/>
  <c r="R203" i="4"/>
  <c r="P203" i="4"/>
  <c r="BI202" i="4"/>
  <c r="BH202" i="4"/>
  <c r="BG202" i="4"/>
  <c r="BE202" i="4"/>
  <c r="T202" i="4"/>
  <c r="R202" i="4"/>
  <c r="P202" i="4"/>
  <c r="BI201" i="4"/>
  <c r="BH201" i="4"/>
  <c r="BG201" i="4"/>
  <c r="BE201" i="4"/>
  <c r="T201" i="4"/>
  <c r="R201" i="4"/>
  <c r="P201" i="4"/>
  <c r="BI200" i="4"/>
  <c r="BH200" i="4"/>
  <c r="BG200" i="4"/>
  <c r="BE200" i="4"/>
  <c r="T200" i="4"/>
  <c r="R200" i="4"/>
  <c r="P200" i="4"/>
  <c r="BI199" i="4"/>
  <c r="BH199" i="4"/>
  <c r="BG199" i="4"/>
  <c r="BE199" i="4"/>
  <c r="T199" i="4"/>
  <c r="R199" i="4"/>
  <c r="P199" i="4"/>
  <c r="BI198" i="4"/>
  <c r="BH198" i="4"/>
  <c r="BG198" i="4"/>
  <c r="BE198" i="4"/>
  <c r="T198" i="4"/>
  <c r="R198" i="4"/>
  <c r="P198" i="4"/>
  <c r="BI197" i="4"/>
  <c r="BH197" i="4"/>
  <c r="BG197" i="4"/>
  <c r="BE197" i="4"/>
  <c r="T197" i="4"/>
  <c r="R197" i="4"/>
  <c r="P197" i="4"/>
  <c r="BI196" i="4"/>
  <c r="BH196" i="4"/>
  <c r="BG196" i="4"/>
  <c r="BE196" i="4"/>
  <c r="T196" i="4"/>
  <c r="R196" i="4"/>
  <c r="P196" i="4"/>
  <c r="BI195" i="4"/>
  <c r="BH195" i="4"/>
  <c r="BG195" i="4"/>
  <c r="BE195" i="4"/>
  <c r="T195" i="4"/>
  <c r="R195" i="4"/>
  <c r="P195" i="4"/>
  <c r="BI194" i="4"/>
  <c r="BH194" i="4"/>
  <c r="BG194" i="4"/>
  <c r="BE194" i="4"/>
  <c r="T194" i="4"/>
  <c r="R194" i="4"/>
  <c r="P194" i="4"/>
  <c r="BI193" i="4"/>
  <c r="BH193" i="4"/>
  <c r="BG193" i="4"/>
  <c r="BE193" i="4"/>
  <c r="T193" i="4"/>
  <c r="R193" i="4"/>
  <c r="P193" i="4"/>
  <c r="BI192" i="4"/>
  <c r="BH192" i="4"/>
  <c r="BG192" i="4"/>
  <c r="BE192" i="4"/>
  <c r="T192" i="4"/>
  <c r="R192" i="4"/>
  <c r="P192" i="4"/>
  <c r="BI191" i="4"/>
  <c r="BH191" i="4"/>
  <c r="BG191" i="4"/>
  <c r="BE191" i="4"/>
  <c r="T191" i="4"/>
  <c r="R191" i="4"/>
  <c r="P191" i="4"/>
  <c r="BI190" i="4"/>
  <c r="BH190" i="4"/>
  <c r="BG190" i="4"/>
  <c r="BE190" i="4"/>
  <c r="T190" i="4"/>
  <c r="R190" i="4"/>
  <c r="P190" i="4"/>
  <c r="BI189" i="4"/>
  <c r="BH189" i="4"/>
  <c r="BG189" i="4"/>
  <c r="BE189" i="4"/>
  <c r="T189" i="4"/>
  <c r="R189" i="4"/>
  <c r="P189" i="4"/>
  <c r="BI188" i="4"/>
  <c r="BH188" i="4"/>
  <c r="BG188" i="4"/>
  <c r="BE188" i="4"/>
  <c r="T188" i="4"/>
  <c r="R188" i="4"/>
  <c r="P188" i="4"/>
  <c r="BI187" i="4"/>
  <c r="BH187" i="4"/>
  <c r="BG187" i="4"/>
  <c r="BE187" i="4"/>
  <c r="T187" i="4"/>
  <c r="R187" i="4"/>
  <c r="P187" i="4"/>
  <c r="BI186" i="4"/>
  <c r="BH186" i="4"/>
  <c r="BG186" i="4"/>
  <c r="BE186" i="4"/>
  <c r="T186" i="4"/>
  <c r="R186" i="4"/>
  <c r="P186" i="4"/>
  <c r="BI185" i="4"/>
  <c r="BH185" i="4"/>
  <c r="BG185" i="4"/>
  <c r="BE185" i="4"/>
  <c r="T185" i="4"/>
  <c r="R185" i="4"/>
  <c r="P185" i="4"/>
  <c r="BI184" i="4"/>
  <c r="BH184" i="4"/>
  <c r="BG184" i="4"/>
  <c r="BE184" i="4"/>
  <c r="T184" i="4"/>
  <c r="R184" i="4"/>
  <c r="P184" i="4"/>
  <c r="BI183" i="4"/>
  <c r="BH183" i="4"/>
  <c r="BG183" i="4"/>
  <c r="BE183" i="4"/>
  <c r="T183" i="4"/>
  <c r="R183" i="4"/>
  <c r="P183" i="4"/>
  <c r="BI182" i="4"/>
  <c r="BH182" i="4"/>
  <c r="BG182" i="4"/>
  <c r="BE182" i="4"/>
  <c r="T182" i="4"/>
  <c r="R182" i="4"/>
  <c r="P182" i="4"/>
  <c r="BI181" i="4"/>
  <c r="BH181" i="4"/>
  <c r="BG181" i="4"/>
  <c r="BE181" i="4"/>
  <c r="T181" i="4"/>
  <c r="R181" i="4"/>
  <c r="P181" i="4"/>
  <c r="BI180" i="4"/>
  <c r="BH180" i="4"/>
  <c r="BG180" i="4"/>
  <c r="BE180" i="4"/>
  <c r="T180" i="4"/>
  <c r="R180" i="4"/>
  <c r="P180" i="4"/>
  <c r="BI179" i="4"/>
  <c r="BH179" i="4"/>
  <c r="BG179" i="4"/>
  <c r="BE179" i="4"/>
  <c r="T179" i="4"/>
  <c r="R179" i="4"/>
  <c r="P179" i="4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6" i="4"/>
  <c r="BH176" i="4"/>
  <c r="BG176" i="4"/>
  <c r="BE176" i="4"/>
  <c r="T176" i="4"/>
  <c r="R176" i="4"/>
  <c r="P176" i="4"/>
  <c r="BI175" i="4"/>
  <c r="BH175" i="4"/>
  <c r="BG175" i="4"/>
  <c r="BE175" i="4"/>
  <c r="T175" i="4"/>
  <c r="R175" i="4"/>
  <c r="P175" i="4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J123" i="4"/>
  <c r="J122" i="4"/>
  <c r="F120" i="4"/>
  <c r="E118" i="4"/>
  <c r="J94" i="4"/>
  <c r="J93" i="4"/>
  <c r="F91" i="4"/>
  <c r="E89" i="4"/>
  <c r="J20" i="4"/>
  <c r="E20" i="4"/>
  <c r="F123" i="4"/>
  <c r="J19" i="4"/>
  <c r="J17" i="4"/>
  <c r="E17" i="4"/>
  <c r="F93" i="4" s="1"/>
  <c r="J16" i="4"/>
  <c r="J14" i="4"/>
  <c r="J91" i="4" s="1"/>
  <c r="E7" i="4"/>
  <c r="E114" i="4" s="1"/>
  <c r="J39" i="3"/>
  <c r="J38" i="3"/>
  <c r="AY97" i="1"/>
  <c r="J37" i="3"/>
  <c r="AX97" i="1" s="1"/>
  <c r="BI255" i="3"/>
  <c r="BH255" i="3"/>
  <c r="BG255" i="3"/>
  <c r="BE255" i="3"/>
  <c r="T255" i="3"/>
  <c r="R255" i="3"/>
  <c r="P255" i="3"/>
  <c r="BI254" i="3"/>
  <c r="BH254" i="3"/>
  <c r="BG254" i="3"/>
  <c r="BE254" i="3"/>
  <c r="T254" i="3"/>
  <c r="R254" i="3"/>
  <c r="P254" i="3"/>
  <c r="BI253" i="3"/>
  <c r="BH253" i="3"/>
  <c r="BG253" i="3"/>
  <c r="BE253" i="3"/>
  <c r="T253" i="3"/>
  <c r="R253" i="3"/>
  <c r="P253" i="3"/>
  <c r="BI252" i="3"/>
  <c r="BH252" i="3"/>
  <c r="BG252" i="3"/>
  <c r="BE252" i="3"/>
  <c r="T252" i="3"/>
  <c r="R252" i="3"/>
  <c r="P252" i="3"/>
  <c r="BI251" i="3"/>
  <c r="BH251" i="3"/>
  <c r="BG251" i="3"/>
  <c r="BE251" i="3"/>
  <c r="T251" i="3"/>
  <c r="R251" i="3"/>
  <c r="P251" i="3"/>
  <c r="BI250" i="3"/>
  <c r="BH250" i="3"/>
  <c r="BG250" i="3"/>
  <c r="BE250" i="3"/>
  <c r="T250" i="3"/>
  <c r="R250" i="3"/>
  <c r="P250" i="3"/>
  <c r="BI249" i="3"/>
  <c r="BH249" i="3"/>
  <c r="BG249" i="3"/>
  <c r="BE249" i="3"/>
  <c r="T249" i="3"/>
  <c r="R249" i="3"/>
  <c r="P249" i="3"/>
  <c r="BI248" i="3"/>
  <c r="BH248" i="3"/>
  <c r="BG248" i="3"/>
  <c r="BE248" i="3"/>
  <c r="T248" i="3"/>
  <c r="R248" i="3"/>
  <c r="P248" i="3"/>
  <c r="BI247" i="3"/>
  <c r="BH247" i="3"/>
  <c r="BG247" i="3"/>
  <c r="BE247" i="3"/>
  <c r="T247" i="3"/>
  <c r="R247" i="3"/>
  <c r="P247" i="3"/>
  <c r="BI246" i="3"/>
  <c r="BH246" i="3"/>
  <c r="BG246" i="3"/>
  <c r="BE246" i="3"/>
  <c r="T246" i="3"/>
  <c r="R246" i="3"/>
  <c r="P246" i="3"/>
  <c r="BI245" i="3"/>
  <c r="BH245" i="3"/>
  <c r="BG245" i="3"/>
  <c r="BE245" i="3"/>
  <c r="T245" i="3"/>
  <c r="R245" i="3"/>
  <c r="P245" i="3"/>
  <c r="BI244" i="3"/>
  <c r="BH244" i="3"/>
  <c r="BG244" i="3"/>
  <c r="BE244" i="3"/>
  <c r="T244" i="3"/>
  <c r="R244" i="3"/>
  <c r="P244" i="3"/>
  <c r="BI243" i="3"/>
  <c r="BH243" i="3"/>
  <c r="BG243" i="3"/>
  <c r="BE243" i="3"/>
  <c r="T243" i="3"/>
  <c r="R243" i="3"/>
  <c r="P243" i="3"/>
  <c r="BI242" i="3"/>
  <c r="BH242" i="3"/>
  <c r="BG242" i="3"/>
  <c r="BE242" i="3"/>
  <c r="T242" i="3"/>
  <c r="R242" i="3"/>
  <c r="P242" i="3"/>
  <c r="BI241" i="3"/>
  <c r="BH241" i="3"/>
  <c r="BG241" i="3"/>
  <c r="BE241" i="3"/>
  <c r="T241" i="3"/>
  <c r="R241" i="3"/>
  <c r="P241" i="3"/>
  <c r="BI240" i="3"/>
  <c r="BH240" i="3"/>
  <c r="BG240" i="3"/>
  <c r="BE240" i="3"/>
  <c r="T240" i="3"/>
  <c r="R240" i="3"/>
  <c r="P240" i="3"/>
  <c r="BI239" i="3"/>
  <c r="BH239" i="3"/>
  <c r="BG239" i="3"/>
  <c r="BE239" i="3"/>
  <c r="T239" i="3"/>
  <c r="R239" i="3"/>
  <c r="P239" i="3"/>
  <c r="BI238" i="3"/>
  <c r="BH238" i="3"/>
  <c r="BG238" i="3"/>
  <c r="BE238" i="3"/>
  <c r="T238" i="3"/>
  <c r="R238" i="3"/>
  <c r="P238" i="3"/>
  <c r="BI237" i="3"/>
  <c r="BH237" i="3"/>
  <c r="BG237" i="3"/>
  <c r="BE237" i="3"/>
  <c r="T237" i="3"/>
  <c r="R237" i="3"/>
  <c r="P237" i="3"/>
  <c r="BI236" i="3"/>
  <c r="BH236" i="3"/>
  <c r="BG236" i="3"/>
  <c r="BE236" i="3"/>
  <c r="T236" i="3"/>
  <c r="R236" i="3"/>
  <c r="P236" i="3"/>
  <c r="BI235" i="3"/>
  <c r="BH235" i="3"/>
  <c r="BG235" i="3"/>
  <c r="BE235" i="3"/>
  <c r="T235" i="3"/>
  <c r="R235" i="3"/>
  <c r="P235" i="3"/>
  <c r="BI234" i="3"/>
  <c r="BH234" i="3"/>
  <c r="BG234" i="3"/>
  <c r="BE234" i="3"/>
  <c r="T234" i="3"/>
  <c r="R234" i="3"/>
  <c r="P234" i="3"/>
  <c r="BI233" i="3"/>
  <c r="BH233" i="3"/>
  <c r="BG233" i="3"/>
  <c r="BE233" i="3"/>
  <c r="T233" i="3"/>
  <c r="R233" i="3"/>
  <c r="P233" i="3"/>
  <c r="BI232" i="3"/>
  <c r="BH232" i="3"/>
  <c r="BG232" i="3"/>
  <c r="BE232" i="3"/>
  <c r="T232" i="3"/>
  <c r="R232" i="3"/>
  <c r="P232" i="3"/>
  <c r="BI231" i="3"/>
  <c r="BH231" i="3"/>
  <c r="BG231" i="3"/>
  <c r="BE231" i="3"/>
  <c r="T231" i="3"/>
  <c r="R231" i="3"/>
  <c r="P231" i="3"/>
  <c r="BI230" i="3"/>
  <c r="BH230" i="3"/>
  <c r="BG230" i="3"/>
  <c r="BE230" i="3"/>
  <c r="T230" i="3"/>
  <c r="R230" i="3"/>
  <c r="P230" i="3"/>
  <c r="BI229" i="3"/>
  <c r="BH229" i="3"/>
  <c r="BG229" i="3"/>
  <c r="BE229" i="3"/>
  <c r="T229" i="3"/>
  <c r="R229" i="3"/>
  <c r="P229" i="3"/>
  <c r="BI228" i="3"/>
  <c r="BH228" i="3"/>
  <c r="BG228" i="3"/>
  <c r="BE228" i="3"/>
  <c r="T228" i="3"/>
  <c r="R228" i="3"/>
  <c r="P228" i="3"/>
  <c r="BI227" i="3"/>
  <c r="BH227" i="3"/>
  <c r="BG227" i="3"/>
  <c r="BE227" i="3"/>
  <c r="T227" i="3"/>
  <c r="R227" i="3"/>
  <c r="P227" i="3"/>
  <c r="BI226" i="3"/>
  <c r="BH226" i="3"/>
  <c r="BG226" i="3"/>
  <c r="BE226" i="3"/>
  <c r="T226" i="3"/>
  <c r="R226" i="3"/>
  <c r="P226" i="3"/>
  <c r="BI225" i="3"/>
  <c r="BH225" i="3"/>
  <c r="BG225" i="3"/>
  <c r="BE225" i="3"/>
  <c r="T225" i="3"/>
  <c r="R225" i="3"/>
  <c r="P225" i="3"/>
  <c r="BI224" i="3"/>
  <c r="BH224" i="3"/>
  <c r="BG224" i="3"/>
  <c r="BE224" i="3"/>
  <c r="T224" i="3"/>
  <c r="R224" i="3"/>
  <c r="P224" i="3"/>
  <c r="BI222" i="3"/>
  <c r="BH222" i="3"/>
  <c r="BG222" i="3"/>
  <c r="BE222" i="3"/>
  <c r="T222" i="3"/>
  <c r="R222" i="3"/>
  <c r="P222" i="3"/>
  <c r="BI221" i="3"/>
  <c r="BH221" i="3"/>
  <c r="BG221" i="3"/>
  <c r="BE221" i="3"/>
  <c r="T221" i="3"/>
  <c r="R221" i="3"/>
  <c r="P221" i="3"/>
  <c r="BI220" i="3"/>
  <c r="BH220" i="3"/>
  <c r="BG220" i="3"/>
  <c r="BE220" i="3"/>
  <c r="T220" i="3"/>
  <c r="R220" i="3"/>
  <c r="P220" i="3"/>
  <c r="BI218" i="3"/>
  <c r="BH218" i="3"/>
  <c r="BG218" i="3"/>
  <c r="BE218" i="3"/>
  <c r="T218" i="3"/>
  <c r="R218" i="3"/>
  <c r="P218" i="3"/>
  <c r="BI217" i="3"/>
  <c r="BH217" i="3"/>
  <c r="BG217" i="3"/>
  <c r="BE217" i="3"/>
  <c r="T217" i="3"/>
  <c r="R217" i="3"/>
  <c r="P217" i="3"/>
  <c r="BI216" i="3"/>
  <c r="BH216" i="3"/>
  <c r="BG216" i="3"/>
  <c r="BE216" i="3"/>
  <c r="T216" i="3"/>
  <c r="R216" i="3"/>
  <c r="P216" i="3"/>
  <c r="BI215" i="3"/>
  <c r="BH215" i="3"/>
  <c r="BG215" i="3"/>
  <c r="BE215" i="3"/>
  <c r="T215" i="3"/>
  <c r="R215" i="3"/>
  <c r="P215" i="3"/>
  <c r="BI214" i="3"/>
  <c r="BH214" i="3"/>
  <c r="BG214" i="3"/>
  <c r="BE214" i="3"/>
  <c r="T214" i="3"/>
  <c r="R214" i="3"/>
  <c r="P214" i="3"/>
  <c r="BI213" i="3"/>
  <c r="BH213" i="3"/>
  <c r="BG213" i="3"/>
  <c r="BE213" i="3"/>
  <c r="T213" i="3"/>
  <c r="R213" i="3"/>
  <c r="P213" i="3"/>
  <c r="BI212" i="3"/>
  <c r="BH212" i="3"/>
  <c r="BG212" i="3"/>
  <c r="BE212" i="3"/>
  <c r="T212" i="3"/>
  <c r="R212" i="3"/>
  <c r="P212" i="3"/>
  <c r="BI211" i="3"/>
  <c r="BH211" i="3"/>
  <c r="BG211" i="3"/>
  <c r="BE211" i="3"/>
  <c r="T211" i="3"/>
  <c r="R211" i="3"/>
  <c r="P211" i="3"/>
  <c r="BI210" i="3"/>
  <c r="BH210" i="3"/>
  <c r="BG210" i="3"/>
  <c r="BE210" i="3"/>
  <c r="T210" i="3"/>
  <c r="R210" i="3"/>
  <c r="P210" i="3"/>
  <c r="BI209" i="3"/>
  <c r="BH209" i="3"/>
  <c r="BG209" i="3"/>
  <c r="BE209" i="3"/>
  <c r="T209" i="3"/>
  <c r="R209" i="3"/>
  <c r="P209" i="3"/>
  <c r="BI208" i="3"/>
  <c r="BH208" i="3"/>
  <c r="BG208" i="3"/>
  <c r="BE208" i="3"/>
  <c r="T208" i="3"/>
  <c r="R208" i="3"/>
  <c r="P208" i="3"/>
  <c r="BI207" i="3"/>
  <c r="BH207" i="3"/>
  <c r="BG207" i="3"/>
  <c r="BE207" i="3"/>
  <c r="T207" i="3"/>
  <c r="R207" i="3"/>
  <c r="P207" i="3"/>
  <c r="BI206" i="3"/>
  <c r="BH206" i="3"/>
  <c r="BG206" i="3"/>
  <c r="BE206" i="3"/>
  <c r="T206" i="3"/>
  <c r="R206" i="3"/>
  <c r="P206" i="3"/>
  <c r="BI205" i="3"/>
  <c r="BH205" i="3"/>
  <c r="BG205" i="3"/>
  <c r="BE205" i="3"/>
  <c r="T205" i="3"/>
  <c r="R205" i="3"/>
  <c r="P205" i="3"/>
  <c r="BI204" i="3"/>
  <c r="BH204" i="3"/>
  <c r="BG204" i="3"/>
  <c r="BE204" i="3"/>
  <c r="T204" i="3"/>
  <c r="R204" i="3"/>
  <c r="P204" i="3"/>
  <c r="BI203" i="3"/>
  <c r="BH203" i="3"/>
  <c r="BG203" i="3"/>
  <c r="BE203" i="3"/>
  <c r="T203" i="3"/>
  <c r="R203" i="3"/>
  <c r="P203" i="3"/>
  <c r="BI202" i="3"/>
  <c r="BH202" i="3"/>
  <c r="BG202" i="3"/>
  <c r="BE202" i="3"/>
  <c r="T202" i="3"/>
  <c r="R202" i="3"/>
  <c r="P202" i="3"/>
  <c r="BI201" i="3"/>
  <c r="BH201" i="3"/>
  <c r="BG201" i="3"/>
  <c r="BE201" i="3"/>
  <c r="T201" i="3"/>
  <c r="R201" i="3"/>
  <c r="P201" i="3"/>
  <c r="BI200" i="3"/>
  <c r="BH200" i="3"/>
  <c r="BG200" i="3"/>
  <c r="BE200" i="3"/>
  <c r="T200" i="3"/>
  <c r="R200" i="3"/>
  <c r="P200" i="3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7" i="3"/>
  <c r="BH197" i="3"/>
  <c r="BG197" i="3"/>
  <c r="BE197" i="3"/>
  <c r="T197" i="3"/>
  <c r="R197" i="3"/>
  <c r="P197" i="3"/>
  <c r="BI196" i="3"/>
  <c r="BH196" i="3"/>
  <c r="BG196" i="3"/>
  <c r="BE196" i="3"/>
  <c r="T196" i="3"/>
  <c r="R196" i="3"/>
  <c r="P196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1" i="3"/>
  <c r="BH141" i="3"/>
  <c r="BG141" i="3"/>
  <c r="BE141" i="3"/>
  <c r="T141" i="3"/>
  <c r="T140" i="3" s="1"/>
  <c r="R141" i="3"/>
  <c r="R140" i="3" s="1"/>
  <c r="P141" i="3"/>
  <c r="P140" i="3" s="1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J127" i="3"/>
  <c r="J126" i="3"/>
  <c r="F124" i="3"/>
  <c r="E122" i="3"/>
  <c r="J94" i="3"/>
  <c r="J93" i="3"/>
  <c r="F91" i="3"/>
  <c r="E89" i="3"/>
  <c r="J20" i="3"/>
  <c r="E20" i="3"/>
  <c r="F94" i="3" s="1"/>
  <c r="J19" i="3"/>
  <c r="J17" i="3"/>
  <c r="E17" i="3"/>
  <c r="F93" i="3" s="1"/>
  <c r="J16" i="3"/>
  <c r="J14" i="3"/>
  <c r="J91" i="3" s="1"/>
  <c r="E7" i="3"/>
  <c r="E118" i="3"/>
  <c r="J39" i="2"/>
  <c r="J38" i="2"/>
  <c r="AY96" i="1" s="1"/>
  <c r="J37" i="2"/>
  <c r="AX96" i="1" s="1"/>
  <c r="BI946" i="2"/>
  <c r="BH946" i="2"/>
  <c r="BG946" i="2"/>
  <c r="BE946" i="2"/>
  <c r="T946" i="2"/>
  <c r="R946" i="2"/>
  <c r="P946" i="2"/>
  <c r="BI945" i="2"/>
  <c r="BH945" i="2"/>
  <c r="BG945" i="2"/>
  <c r="BE945" i="2"/>
  <c r="T945" i="2"/>
  <c r="R945" i="2"/>
  <c r="P945" i="2"/>
  <c r="BI944" i="2"/>
  <c r="BH944" i="2"/>
  <c r="BG944" i="2"/>
  <c r="BE944" i="2"/>
  <c r="T944" i="2"/>
  <c r="R944" i="2"/>
  <c r="P944" i="2"/>
  <c r="BI943" i="2"/>
  <c r="BH943" i="2"/>
  <c r="BG943" i="2"/>
  <c r="BE943" i="2"/>
  <c r="T943" i="2"/>
  <c r="R943" i="2"/>
  <c r="P943" i="2"/>
  <c r="BI942" i="2"/>
  <c r="BH942" i="2"/>
  <c r="BG942" i="2"/>
  <c r="BE942" i="2"/>
  <c r="T942" i="2"/>
  <c r="R942" i="2"/>
  <c r="P942" i="2"/>
  <c r="BI941" i="2"/>
  <c r="BH941" i="2"/>
  <c r="BG941" i="2"/>
  <c r="BE941" i="2"/>
  <c r="T941" i="2"/>
  <c r="R941" i="2"/>
  <c r="P941" i="2"/>
  <c r="BI940" i="2"/>
  <c r="BH940" i="2"/>
  <c r="BG940" i="2"/>
  <c r="BE940" i="2"/>
  <c r="T940" i="2"/>
  <c r="R940" i="2"/>
  <c r="P940" i="2"/>
  <c r="BI939" i="2"/>
  <c r="BH939" i="2"/>
  <c r="BG939" i="2"/>
  <c r="BE939" i="2"/>
  <c r="T939" i="2"/>
  <c r="R939" i="2"/>
  <c r="P939" i="2"/>
  <c r="BI938" i="2"/>
  <c r="BH938" i="2"/>
  <c r="BG938" i="2"/>
  <c r="BE938" i="2"/>
  <c r="T938" i="2"/>
  <c r="R938" i="2"/>
  <c r="P938" i="2"/>
  <c r="BI937" i="2"/>
  <c r="BH937" i="2"/>
  <c r="BG937" i="2"/>
  <c r="BE937" i="2"/>
  <c r="T937" i="2"/>
  <c r="R937" i="2"/>
  <c r="P937" i="2"/>
  <c r="BI936" i="2"/>
  <c r="BH936" i="2"/>
  <c r="BG936" i="2"/>
  <c r="BE936" i="2"/>
  <c r="T936" i="2"/>
  <c r="R936" i="2"/>
  <c r="P936" i="2"/>
  <c r="BI928" i="2"/>
  <c r="BH928" i="2"/>
  <c r="BG928" i="2"/>
  <c r="BE928" i="2"/>
  <c r="T928" i="2"/>
  <c r="R928" i="2"/>
  <c r="P928" i="2"/>
  <c r="BI912" i="2"/>
  <c r="BH912" i="2"/>
  <c r="BG912" i="2"/>
  <c r="BE912" i="2"/>
  <c r="T912" i="2"/>
  <c r="R912" i="2"/>
  <c r="P912" i="2"/>
  <c r="BI907" i="2"/>
  <c r="BH907" i="2"/>
  <c r="BG907" i="2"/>
  <c r="BE907" i="2"/>
  <c r="T907" i="2"/>
  <c r="R907" i="2"/>
  <c r="P907" i="2"/>
  <c r="BI886" i="2"/>
  <c r="BH886" i="2"/>
  <c r="BG886" i="2"/>
  <c r="BE886" i="2"/>
  <c r="T886" i="2"/>
  <c r="R886" i="2"/>
  <c r="P886" i="2"/>
  <c r="BI883" i="2"/>
  <c r="BH883" i="2"/>
  <c r="BG883" i="2"/>
  <c r="BE883" i="2"/>
  <c r="T883" i="2"/>
  <c r="R883" i="2"/>
  <c r="P883" i="2"/>
  <c r="BI882" i="2"/>
  <c r="BH882" i="2"/>
  <c r="BG882" i="2"/>
  <c r="BE882" i="2"/>
  <c r="T882" i="2"/>
  <c r="R882" i="2"/>
  <c r="P882" i="2"/>
  <c r="BI865" i="2"/>
  <c r="BH865" i="2"/>
  <c r="BG865" i="2"/>
  <c r="BE865" i="2"/>
  <c r="T865" i="2"/>
  <c r="R865" i="2"/>
  <c r="P865" i="2"/>
  <c r="BI858" i="2"/>
  <c r="BH858" i="2"/>
  <c r="BG858" i="2"/>
  <c r="BE858" i="2"/>
  <c r="T858" i="2"/>
  <c r="R858" i="2"/>
  <c r="P858" i="2"/>
  <c r="BI856" i="2"/>
  <c r="BH856" i="2"/>
  <c r="BG856" i="2"/>
  <c r="BE856" i="2"/>
  <c r="T856" i="2"/>
  <c r="R856" i="2"/>
  <c r="P856" i="2"/>
  <c r="BI835" i="2"/>
  <c r="BH835" i="2"/>
  <c r="BG835" i="2"/>
  <c r="BE835" i="2"/>
  <c r="T835" i="2"/>
  <c r="T834" i="2" s="1"/>
  <c r="R835" i="2"/>
  <c r="R834" i="2" s="1"/>
  <c r="P835" i="2"/>
  <c r="P834" i="2" s="1"/>
  <c r="BI833" i="2"/>
  <c r="BH833" i="2"/>
  <c r="BG833" i="2"/>
  <c r="BE833" i="2"/>
  <c r="T833" i="2"/>
  <c r="R833" i="2"/>
  <c r="P833" i="2"/>
  <c r="BI831" i="2"/>
  <c r="BH831" i="2"/>
  <c r="BG831" i="2"/>
  <c r="BE831" i="2"/>
  <c r="T831" i="2"/>
  <c r="R831" i="2"/>
  <c r="P831" i="2"/>
  <c r="BI818" i="2"/>
  <c r="BH818" i="2"/>
  <c r="BG818" i="2"/>
  <c r="BE818" i="2"/>
  <c r="T818" i="2"/>
  <c r="R818" i="2"/>
  <c r="P818" i="2"/>
  <c r="BI816" i="2"/>
  <c r="BH816" i="2"/>
  <c r="BG816" i="2"/>
  <c r="BE816" i="2"/>
  <c r="T816" i="2"/>
  <c r="R816" i="2"/>
  <c r="P816" i="2"/>
  <c r="BI814" i="2"/>
  <c r="BH814" i="2"/>
  <c r="BG814" i="2"/>
  <c r="BE814" i="2"/>
  <c r="T814" i="2"/>
  <c r="R814" i="2"/>
  <c r="P814" i="2"/>
  <c r="BI810" i="2"/>
  <c r="BH810" i="2"/>
  <c r="BG810" i="2"/>
  <c r="BE810" i="2"/>
  <c r="T810" i="2"/>
  <c r="R810" i="2"/>
  <c r="P810" i="2"/>
  <c r="BI808" i="2"/>
  <c r="BH808" i="2"/>
  <c r="BG808" i="2"/>
  <c r="BE808" i="2"/>
  <c r="T808" i="2"/>
  <c r="R808" i="2"/>
  <c r="P808" i="2"/>
  <c r="BI804" i="2"/>
  <c r="BH804" i="2"/>
  <c r="BG804" i="2"/>
  <c r="BE804" i="2"/>
  <c r="T804" i="2"/>
  <c r="R804" i="2"/>
  <c r="P804" i="2"/>
  <c r="BI802" i="2"/>
  <c r="BH802" i="2"/>
  <c r="BG802" i="2"/>
  <c r="BE802" i="2"/>
  <c r="T802" i="2"/>
  <c r="R802" i="2"/>
  <c r="P802" i="2"/>
  <c r="BI800" i="2"/>
  <c r="BH800" i="2"/>
  <c r="BG800" i="2"/>
  <c r="BE800" i="2"/>
  <c r="T800" i="2"/>
  <c r="R800" i="2"/>
  <c r="P800" i="2"/>
  <c r="BI793" i="2"/>
  <c r="BH793" i="2"/>
  <c r="BG793" i="2"/>
  <c r="BE793" i="2"/>
  <c r="T793" i="2"/>
  <c r="R793" i="2"/>
  <c r="P793" i="2"/>
  <c r="BI791" i="2"/>
  <c r="BH791" i="2"/>
  <c r="BG791" i="2"/>
  <c r="BE791" i="2"/>
  <c r="T791" i="2"/>
  <c r="R791" i="2"/>
  <c r="P791" i="2"/>
  <c r="BI785" i="2"/>
  <c r="BH785" i="2"/>
  <c r="BG785" i="2"/>
  <c r="BE785" i="2"/>
  <c r="T785" i="2"/>
  <c r="R785" i="2"/>
  <c r="P785" i="2"/>
  <c r="BI783" i="2"/>
  <c r="BH783" i="2"/>
  <c r="BG783" i="2"/>
  <c r="BE783" i="2"/>
  <c r="T783" i="2"/>
  <c r="R783" i="2"/>
  <c r="P783" i="2"/>
  <c r="BI782" i="2"/>
  <c r="BH782" i="2"/>
  <c r="BG782" i="2"/>
  <c r="BE782" i="2"/>
  <c r="T782" i="2"/>
  <c r="R782" i="2"/>
  <c r="P782" i="2"/>
  <c r="BI778" i="2"/>
  <c r="BH778" i="2"/>
  <c r="BG778" i="2"/>
  <c r="BE778" i="2"/>
  <c r="T778" i="2"/>
  <c r="R778" i="2"/>
  <c r="P778" i="2"/>
  <c r="BI777" i="2"/>
  <c r="BH777" i="2"/>
  <c r="BG777" i="2"/>
  <c r="BE777" i="2"/>
  <c r="T777" i="2"/>
  <c r="R777" i="2"/>
  <c r="P777" i="2"/>
  <c r="BI776" i="2"/>
  <c r="BH776" i="2"/>
  <c r="BG776" i="2"/>
  <c r="BE776" i="2"/>
  <c r="T776" i="2"/>
  <c r="R776" i="2"/>
  <c r="P776" i="2"/>
  <c r="BI770" i="2"/>
  <c r="BH770" i="2"/>
  <c r="BG770" i="2"/>
  <c r="BE770" i="2"/>
  <c r="T770" i="2"/>
  <c r="R770" i="2"/>
  <c r="P770" i="2"/>
  <c r="BI765" i="2"/>
  <c r="BH765" i="2"/>
  <c r="BG765" i="2"/>
  <c r="BE765" i="2"/>
  <c r="T765" i="2"/>
  <c r="R765" i="2"/>
  <c r="P765" i="2"/>
  <c r="BI764" i="2"/>
  <c r="BH764" i="2"/>
  <c r="BG764" i="2"/>
  <c r="BE764" i="2"/>
  <c r="T764" i="2"/>
  <c r="R764" i="2"/>
  <c r="P764" i="2"/>
  <c r="BI763" i="2"/>
  <c r="BH763" i="2"/>
  <c r="BG763" i="2"/>
  <c r="BE763" i="2"/>
  <c r="T763" i="2"/>
  <c r="R763" i="2"/>
  <c r="P763" i="2"/>
  <c r="BI761" i="2"/>
  <c r="BH761" i="2"/>
  <c r="BG761" i="2"/>
  <c r="BE761" i="2"/>
  <c r="T761" i="2"/>
  <c r="R761" i="2"/>
  <c r="P761" i="2"/>
  <c r="BI757" i="2"/>
  <c r="BH757" i="2"/>
  <c r="BG757" i="2"/>
  <c r="BE757" i="2"/>
  <c r="T757" i="2"/>
  <c r="R757" i="2"/>
  <c r="P757" i="2"/>
  <c r="BI755" i="2"/>
  <c r="BH755" i="2"/>
  <c r="BG755" i="2"/>
  <c r="BE755" i="2"/>
  <c r="T755" i="2"/>
  <c r="R755" i="2"/>
  <c r="P755" i="2"/>
  <c r="BI748" i="2"/>
  <c r="BH748" i="2"/>
  <c r="BG748" i="2"/>
  <c r="BE748" i="2"/>
  <c r="T748" i="2"/>
  <c r="R748" i="2"/>
  <c r="P748" i="2"/>
  <c r="BI741" i="2"/>
  <c r="BH741" i="2"/>
  <c r="BG741" i="2"/>
  <c r="BE741" i="2"/>
  <c r="T741" i="2"/>
  <c r="R741" i="2"/>
  <c r="P741" i="2"/>
  <c r="BI740" i="2"/>
  <c r="BH740" i="2"/>
  <c r="BG740" i="2"/>
  <c r="BE740" i="2"/>
  <c r="T740" i="2"/>
  <c r="R740" i="2"/>
  <c r="P740" i="2"/>
  <c r="BI736" i="2"/>
  <c r="BH736" i="2"/>
  <c r="BG736" i="2"/>
  <c r="BE736" i="2"/>
  <c r="T736" i="2"/>
  <c r="R736" i="2"/>
  <c r="P736" i="2"/>
  <c r="BI734" i="2"/>
  <c r="BH734" i="2"/>
  <c r="BG734" i="2"/>
  <c r="BE734" i="2"/>
  <c r="T734" i="2"/>
  <c r="R734" i="2"/>
  <c r="P734" i="2"/>
  <c r="BI730" i="2"/>
  <c r="BH730" i="2"/>
  <c r="BG730" i="2"/>
  <c r="BE730" i="2"/>
  <c r="T730" i="2"/>
  <c r="R730" i="2"/>
  <c r="P730" i="2"/>
  <c r="BI726" i="2"/>
  <c r="BH726" i="2"/>
  <c r="BG726" i="2"/>
  <c r="BE726" i="2"/>
  <c r="T726" i="2"/>
  <c r="R726" i="2"/>
  <c r="P726" i="2"/>
  <c r="BI725" i="2"/>
  <c r="BH725" i="2"/>
  <c r="BG725" i="2"/>
  <c r="BE725" i="2"/>
  <c r="T725" i="2"/>
  <c r="R725" i="2"/>
  <c r="P725" i="2"/>
  <c r="BI724" i="2"/>
  <c r="BH724" i="2"/>
  <c r="BG724" i="2"/>
  <c r="BE724" i="2"/>
  <c r="T724" i="2"/>
  <c r="R724" i="2"/>
  <c r="P724" i="2"/>
  <c r="BI723" i="2"/>
  <c r="BH723" i="2"/>
  <c r="BG723" i="2"/>
  <c r="BE723" i="2"/>
  <c r="T723" i="2"/>
  <c r="R723" i="2"/>
  <c r="P723" i="2"/>
  <c r="BI722" i="2"/>
  <c r="BH722" i="2"/>
  <c r="BG722" i="2"/>
  <c r="BE722" i="2"/>
  <c r="T722" i="2"/>
  <c r="R722" i="2"/>
  <c r="P722" i="2"/>
  <c r="BI721" i="2"/>
  <c r="BH721" i="2"/>
  <c r="BG721" i="2"/>
  <c r="BE721" i="2"/>
  <c r="T721" i="2"/>
  <c r="R721" i="2"/>
  <c r="P721" i="2"/>
  <c r="BI717" i="2"/>
  <c r="BH717" i="2"/>
  <c r="BG717" i="2"/>
  <c r="BE717" i="2"/>
  <c r="T717" i="2"/>
  <c r="R717" i="2"/>
  <c r="P717" i="2"/>
  <c r="BI716" i="2"/>
  <c r="BH716" i="2"/>
  <c r="BG716" i="2"/>
  <c r="BE716" i="2"/>
  <c r="T716" i="2"/>
  <c r="R716" i="2"/>
  <c r="P716" i="2"/>
  <c r="BI712" i="2"/>
  <c r="BH712" i="2"/>
  <c r="BG712" i="2"/>
  <c r="BE712" i="2"/>
  <c r="T712" i="2"/>
  <c r="R712" i="2"/>
  <c r="P712" i="2"/>
  <c r="BI711" i="2"/>
  <c r="BH711" i="2"/>
  <c r="BG711" i="2"/>
  <c r="BE711" i="2"/>
  <c r="T711" i="2"/>
  <c r="R711" i="2"/>
  <c r="P711" i="2"/>
  <c r="BI710" i="2"/>
  <c r="BH710" i="2"/>
  <c r="BG710" i="2"/>
  <c r="BE710" i="2"/>
  <c r="T710" i="2"/>
  <c r="R710" i="2"/>
  <c r="P710" i="2"/>
  <c r="BI709" i="2"/>
  <c r="BH709" i="2"/>
  <c r="BG709" i="2"/>
  <c r="BE709" i="2"/>
  <c r="T709" i="2"/>
  <c r="R709" i="2"/>
  <c r="P709" i="2"/>
  <c r="BI708" i="2"/>
  <c r="BH708" i="2"/>
  <c r="BG708" i="2"/>
  <c r="BE708" i="2"/>
  <c r="T708" i="2"/>
  <c r="R708" i="2"/>
  <c r="P708" i="2"/>
  <c r="BI707" i="2"/>
  <c r="BH707" i="2"/>
  <c r="BG707" i="2"/>
  <c r="BE707" i="2"/>
  <c r="T707" i="2"/>
  <c r="R707" i="2"/>
  <c r="P707" i="2"/>
  <c r="BI706" i="2"/>
  <c r="BH706" i="2"/>
  <c r="BG706" i="2"/>
  <c r="BE706" i="2"/>
  <c r="T706" i="2"/>
  <c r="R706" i="2"/>
  <c r="P706" i="2"/>
  <c r="BI705" i="2"/>
  <c r="BH705" i="2"/>
  <c r="BG705" i="2"/>
  <c r="BE705" i="2"/>
  <c r="T705" i="2"/>
  <c r="R705" i="2"/>
  <c r="P705" i="2"/>
  <c r="BI703" i="2"/>
  <c r="BH703" i="2"/>
  <c r="BG703" i="2"/>
  <c r="BE703" i="2"/>
  <c r="T703" i="2"/>
  <c r="R703" i="2"/>
  <c r="P703" i="2"/>
  <c r="BI701" i="2"/>
  <c r="BH701" i="2"/>
  <c r="BG701" i="2"/>
  <c r="BE701" i="2"/>
  <c r="T701" i="2"/>
  <c r="R701" i="2"/>
  <c r="P701" i="2"/>
  <c r="BI697" i="2"/>
  <c r="BH697" i="2"/>
  <c r="BG697" i="2"/>
  <c r="BE697" i="2"/>
  <c r="T697" i="2"/>
  <c r="R697" i="2"/>
  <c r="P697" i="2"/>
  <c r="BI695" i="2"/>
  <c r="BH695" i="2"/>
  <c r="BG695" i="2"/>
  <c r="BE695" i="2"/>
  <c r="T695" i="2"/>
  <c r="R695" i="2"/>
  <c r="P695" i="2"/>
  <c r="BI688" i="2"/>
  <c r="BH688" i="2"/>
  <c r="BG688" i="2"/>
  <c r="BE688" i="2"/>
  <c r="T688" i="2"/>
  <c r="R688" i="2"/>
  <c r="P688" i="2"/>
  <c r="BI684" i="2"/>
  <c r="BH684" i="2"/>
  <c r="BG684" i="2"/>
  <c r="BE684" i="2"/>
  <c r="T684" i="2"/>
  <c r="R684" i="2"/>
  <c r="P684" i="2"/>
  <c r="BI683" i="2"/>
  <c r="BH683" i="2"/>
  <c r="BG683" i="2"/>
  <c r="BE683" i="2"/>
  <c r="T683" i="2"/>
  <c r="R683" i="2"/>
  <c r="P683" i="2"/>
  <c r="BI682" i="2"/>
  <c r="BH682" i="2"/>
  <c r="BG682" i="2"/>
  <c r="BE682" i="2"/>
  <c r="T682" i="2"/>
  <c r="R682" i="2"/>
  <c r="P682" i="2"/>
  <c r="BI681" i="2"/>
  <c r="BH681" i="2"/>
  <c r="BG681" i="2"/>
  <c r="BE681" i="2"/>
  <c r="T681" i="2"/>
  <c r="R681" i="2"/>
  <c r="P681" i="2"/>
  <c r="BI680" i="2"/>
  <c r="BH680" i="2"/>
  <c r="BG680" i="2"/>
  <c r="BE680" i="2"/>
  <c r="T680" i="2"/>
  <c r="R680" i="2"/>
  <c r="P680" i="2"/>
  <c r="BI675" i="2"/>
  <c r="BH675" i="2"/>
  <c r="BG675" i="2"/>
  <c r="BE675" i="2"/>
  <c r="T675" i="2"/>
  <c r="R675" i="2"/>
  <c r="P675" i="2"/>
  <c r="BI670" i="2"/>
  <c r="BH670" i="2"/>
  <c r="BG670" i="2"/>
  <c r="BE670" i="2"/>
  <c r="T670" i="2"/>
  <c r="R670" i="2"/>
  <c r="P670" i="2"/>
  <c r="BI666" i="2"/>
  <c r="BH666" i="2"/>
  <c r="BG666" i="2"/>
  <c r="BE666" i="2"/>
  <c r="T666" i="2"/>
  <c r="R666" i="2"/>
  <c r="P666" i="2"/>
  <c r="BI662" i="2"/>
  <c r="BH662" i="2"/>
  <c r="BG662" i="2"/>
  <c r="BE662" i="2"/>
  <c r="T662" i="2"/>
  <c r="R662" i="2"/>
  <c r="P662" i="2"/>
  <c r="BI655" i="2"/>
  <c r="BH655" i="2"/>
  <c r="BG655" i="2"/>
  <c r="BE655" i="2"/>
  <c r="T655" i="2"/>
  <c r="R655" i="2"/>
  <c r="P655" i="2"/>
  <c r="BI648" i="2"/>
  <c r="BH648" i="2"/>
  <c r="BG648" i="2"/>
  <c r="BE648" i="2"/>
  <c r="T648" i="2"/>
  <c r="R648" i="2"/>
  <c r="P648" i="2"/>
  <c r="BI646" i="2"/>
  <c r="BH646" i="2"/>
  <c r="BG646" i="2"/>
  <c r="BE646" i="2"/>
  <c r="T646" i="2"/>
  <c r="R646" i="2"/>
  <c r="P646" i="2"/>
  <c r="BI644" i="2"/>
  <c r="BH644" i="2"/>
  <c r="BG644" i="2"/>
  <c r="BE644" i="2"/>
  <c r="T644" i="2"/>
  <c r="R644" i="2"/>
  <c r="P644" i="2"/>
  <c r="BI637" i="2"/>
  <c r="BH637" i="2"/>
  <c r="BG637" i="2"/>
  <c r="BE637" i="2"/>
  <c r="T637" i="2"/>
  <c r="R637" i="2"/>
  <c r="P637" i="2"/>
  <c r="BI635" i="2"/>
  <c r="BH635" i="2"/>
  <c r="BG635" i="2"/>
  <c r="BE635" i="2"/>
  <c r="T635" i="2"/>
  <c r="R635" i="2"/>
  <c r="P635" i="2"/>
  <c r="BI631" i="2"/>
  <c r="BH631" i="2"/>
  <c r="BG631" i="2"/>
  <c r="BE631" i="2"/>
  <c r="T631" i="2"/>
  <c r="R631" i="2"/>
  <c r="P631" i="2"/>
  <c r="BI627" i="2"/>
  <c r="BH627" i="2"/>
  <c r="BG627" i="2"/>
  <c r="BE627" i="2"/>
  <c r="T627" i="2"/>
  <c r="R627" i="2"/>
  <c r="P627" i="2"/>
  <c r="BI625" i="2"/>
  <c r="BH625" i="2"/>
  <c r="BG625" i="2"/>
  <c r="BE625" i="2"/>
  <c r="T625" i="2"/>
  <c r="R625" i="2"/>
  <c r="P625" i="2"/>
  <c r="BI618" i="2"/>
  <c r="BH618" i="2"/>
  <c r="BG618" i="2"/>
  <c r="BE618" i="2"/>
  <c r="T618" i="2"/>
  <c r="R618" i="2"/>
  <c r="P618" i="2"/>
  <c r="BI616" i="2"/>
  <c r="BH616" i="2"/>
  <c r="BG616" i="2"/>
  <c r="BE616" i="2"/>
  <c r="T616" i="2"/>
  <c r="R616" i="2"/>
  <c r="P616" i="2"/>
  <c r="BI609" i="2"/>
  <c r="BH609" i="2"/>
  <c r="BG609" i="2"/>
  <c r="BE609" i="2"/>
  <c r="T609" i="2"/>
  <c r="R609" i="2"/>
  <c r="P609" i="2"/>
  <c r="BI607" i="2"/>
  <c r="BH607" i="2"/>
  <c r="BG607" i="2"/>
  <c r="BE607" i="2"/>
  <c r="T607" i="2"/>
  <c r="R607" i="2"/>
  <c r="P607" i="2"/>
  <c r="BI600" i="2"/>
  <c r="BH600" i="2"/>
  <c r="BG600" i="2"/>
  <c r="BE600" i="2"/>
  <c r="T600" i="2"/>
  <c r="R600" i="2"/>
  <c r="P600" i="2"/>
  <c r="BI597" i="2"/>
  <c r="BH597" i="2"/>
  <c r="BG597" i="2"/>
  <c r="BE597" i="2"/>
  <c r="T597" i="2"/>
  <c r="T596" i="2" s="1"/>
  <c r="R597" i="2"/>
  <c r="R596" i="2" s="1"/>
  <c r="P597" i="2"/>
  <c r="P596" i="2" s="1"/>
  <c r="BI571" i="2"/>
  <c r="BH571" i="2"/>
  <c r="BG571" i="2"/>
  <c r="BE571" i="2"/>
  <c r="T571" i="2"/>
  <c r="R571" i="2"/>
  <c r="P571" i="2"/>
  <c r="BI570" i="2"/>
  <c r="BH570" i="2"/>
  <c r="BG570" i="2"/>
  <c r="BE570" i="2"/>
  <c r="T570" i="2"/>
  <c r="R570" i="2"/>
  <c r="P570" i="2"/>
  <c r="BI566" i="2"/>
  <c r="BH566" i="2"/>
  <c r="BG566" i="2"/>
  <c r="BE566" i="2"/>
  <c r="T566" i="2"/>
  <c r="R566" i="2"/>
  <c r="P566" i="2"/>
  <c r="BI565" i="2"/>
  <c r="BH565" i="2"/>
  <c r="BG565" i="2"/>
  <c r="BE565" i="2"/>
  <c r="T565" i="2"/>
  <c r="R565" i="2"/>
  <c r="P565" i="2"/>
  <c r="BI560" i="2"/>
  <c r="BH560" i="2"/>
  <c r="BG560" i="2"/>
  <c r="BE560" i="2"/>
  <c r="T560" i="2"/>
  <c r="R560" i="2"/>
  <c r="P560" i="2"/>
  <c r="BI553" i="2"/>
  <c r="BH553" i="2"/>
  <c r="BG553" i="2"/>
  <c r="BE553" i="2"/>
  <c r="T553" i="2"/>
  <c r="R553" i="2"/>
  <c r="P553" i="2"/>
  <c r="BI544" i="2"/>
  <c r="BH544" i="2"/>
  <c r="BG544" i="2"/>
  <c r="BE544" i="2"/>
  <c r="T544" i="2"/>
  <c r="R544" i="2"/>
  <c r="P544" i="2"/>
  <c r="BI537" i="2"/>
  <c r="BH537" i="2"/>
  <c r="BG537" i="2"/>
  <c r="BE537" i="2"/>
  <c r="T537" i="2"/>
  <c r="R537" i="2"/>
  <c r="P537" i="2"/>
  <c r="BI534" i="2"/>
  <c r="BH534" i="2"/>
  <c r="BG534" i="2"/>
  <c r="BE534" i="2"/>
  <c r="T534" i="2"/>
  <c r="R534" i="2"/>
  <c r="P534" i="2"/>
  <c r="BI533" i="2"/>
  <c r="BH533" i="2"/>
  <c r="BG533" i="2"/>
  <c r="BE533" i="2"/>
  <c r="T533" i="2"/>
  <c r="R533" i="2"/>
  <c r="P533" i="2"/>
  <c r="BI524" i="2"/>
  <c r="BH524" i="2"/>
  <c r="BG524" i="2"/>
  <c r="BE524" i="2"/>
  <c r="T524" i="2"/>
  <c r="R524" i="2"/>
  <c r="P524" i="2"/>
  <c r="BI522" i="2"/>
  <c r="BH522" i="2"/>
  <c r="BG522" i="2"/>
  <c r="BE522" i="2"/>
  <c r="T522" i="2"/>
  <c r="R522" i="2"/>
  <c r="P522" i="2"/>
  <c r="BI518" i="2"/>
  <c r="BH518" i="2"/>
  <c r="BG518" i="2"/>
  <c r="BE518" i="2"/>
  <c r="T518" i="2"/>
  <c r="R518" i="2"/>
  <c r="P518" i="2"/>
  <c r="BI517" i="2"/>
  <c r="BH517" i="2"/>
  <c r="BG517" i="2"/>
  <c r="BE517" i="2"/>
  <c r="T517" i="2"/>
  <c r="R517" i="2"/>
  <c r="P517" i="2"/>
  <c r="BI513" i="2"/>
  <c r="BH513" i="2"/>
  <c r="BG513" i="2"/>
  <c r="BE513" i="2"/>
  <c r="T513" i="2"/>
  <c r="R513" i="2"/>
  <c r="P513" i="2"/>
  <c r="BI512" i="2"/>
  <c r="BH512" i="2"/>
  <c r="BG512" i="2"/>
  <c r="BE512" i="2"/>
  <c r="T512" i="2"/>
  <c r="R512" i="2"/>
  <c r="P512" i="2"/>
  <c r="BI511" i="2"/>
  <c r="BH511" i="2"/>
  <c r="BG511" i="2"/>
  <c r="BE511" i="2"/>
  <c r="T511" i="2"/>
  <c r="R511" i="2"/>
  <c r="P511" i="2"/>
  <c r="BI510" i="2"/>
  <c r="BH510" i="2"/>
  <c r="BG510" i="2"/>
  <c r="BE510" i="2"/>
  <c r="T510" i="2"/>
  <c r="R510" i="2"/>
  <c r="P510" i="2"/>
  <c r="BI509" i="2"/>
  <c r="BH509" i="2"/>
  <c r="BG509" i="2"/>
  <c r="BE509" i="2"/>
  <c r="T509" i="2"/>
  <c r="R509" i="2"/>
  <c r="P509" i="2"/>
  <c r="BI508" i="2"/>
  <c r="BH508" i="2"/>
  <c r="BG508" i="2"/>
  <c r="BE508" i="2"/>
  <c r="T508" i="2"/>
  <c r="R508" i="2"/>
  <c r="P508" i="2"/>
  <c r="BI504" i="2"/>
  <c r="BH504" i="2"/>
  <c r="BG504" i="2"/>
  <c r="BE504" i="2"/>
  <c r="T504" i="2"/>
  <c r="R504" i="2"/>
  <c r="P504" i="2"/>
  <c r="BI502" i="2"/>
  <c r="BH502" i="2"/>
  <c r="BG502" i="2"/>
  <c r="BE502" i="2"/>
  <c r="T502" i="2"/>
  <c r="R502" i="2"/>
  <c r="P502" i="2"/>
  <c r="BI495" i="2"/>
  <c r="BH495" i="2"/>
  <c r="BG495" i="2"/>
  <c r="BE495" i="2"/>
  <c r="T495" i="2"/>
  <c r="R495" i="2"/>
  <c r="P495" i="2"/>
  <c r="BI488" i="2"/>
  <c r="BH488" i="2"/>
  <c r="BG488" i="2"/>
  <c r="BE488" i="2"/>
  <c r="T488" i="2"/>
  <c r="R488" i="2"/>
  <c r="P488" i="2"/>
  <c r="BI481" i="2"/>
  <c r="BH481" i="2"/>
  <c r="BG481" i="2"/>
  <c r="BE481" i="2"/>
  <c r="T481" i="2"/>
  <c r="R481" i="2"/>
  <c r="P481" i="2"/>
  <c r="BI475" i="2"/>
  <c r="BH475" i="2"/>
  <c r="BG475" i="2"/>
  <c r="BE475" i="2"/>
  <c r="T475" i="2"/>
  <c r="R475" i="2"/>
  <c r="P475" i="2"/>
  <c r="BI474" i="2"/>
  <c r="BH474" i="2"/>
  <c r="BG474" i="2"/>
  <c r="BE474" i="2"/>
  <c r="T474" i="2"/>
  <c r="R474" i="2"/>
  <c r="P474" i="2"/>
  <c r="BI473" i="2"/>
  <c r="BH473" i="2"/>
  <c r="BG473" i="2"/>
  <c r="BE473" i="2"/>
  <c r="T473" i="2"/>
  <c r="R473" i="2"/>
  <c r="P473" i="2"/>
  <c r="BI472" i="2"/>
  <c r="BH472" i="2"/>
  <c r="BG472" i="2"/>
  <c r="BE472" i="2"/>
  <c r="T472" i="2"/>
  <c r="R472" i="2"/>
  <c r="P472" i="2"/>
  <c r="BI451" i="2"/>
  <c r="BH451" i="2"/>
  <c r="BG451" i="2"/>
  <c r="BE451" i="2"/>
  <c r="T451" i="2"/>
  <c r="R451" i="2"/>
  <c r="P451" i="2"/>
  <c r="BI440" i="2"/>
  <c r="BH440" i="2"/>
  <c r="BG440" i="2"/>
  <c r="BE440" i="2"/>
  <c r="T440" i="2"/>
  <c r="R440" i="2"/>
  <c r="P440" i="2"/>
  <c r="BI439" i="2"/>
  <c r="BH439" i="2"/>
  <c r="BG439" i="2"/>
  <c r="BE439" i="2"/>
  <c r="T439" i="2"/>
  <c r="R439" i="2"/>
  <c r="P439" i="2"/>
  <c r="BI432" i="2"/>
  <c r="BH432" i="2"/>
  <c r="BG432" i="2"/>
  <c r="BE432" i="2"/>
  <c r="T432" i="2"/>
  <c r="R432" i="2"/>
  <c r="P432" i="2"/>
  <c r="BI431" i="2"/>
  <c r="BH431" i="2"/>
  <c r="BG431" i="2"/>
  <c r="BE431" i="2"/>
  <c r="T431" i="2"/>
  <c r="R431" i="2"/>
  <c r="P431" i="2"/>
  <c r="BI430" i="2"/>
  <c r="BH430" i="2"/>
  <c r="BG430" i="2"/>
  <c r="BE430" i="2"/>
  <c r="T430" i="2"/>
  <c r="R430" i="2"/>
  <c r="P430" i="2"/>
  <c r="BI423" i="2"/>
  <c r="BH423" i="2"/>
  <c r="BG423" i="2"/>
  <c r="BE423" i="2"/>
  <c r="T423" i="2"/>
  <c r="R423" i="2"/>
  <c r="P423" i="2"/>
  <c r="BI418" i="2"/>
  <c r="BH418" i="2"/>
  <c r="BG418" i="2"/>
  <c r="BE418" i="2"/>
  <c r="T418" i="2"/>
  <c r="R418" i="2"/>
  <c r="P418" i="2"/>
  <c r="BI417" i="2"/>
  <c r="BH417" i="2"/>
  <c r="BG417" i="2"/>
  <c r="BE417" i="2"/>
  <c r="T417" i="2"/>
  <c r="R417" i="2"/>
  <c r="P417" i="2"/>
  <c r="BI407" i="2"/>
  <c r="BH407" i="2"/>
  <c r="BG407" i="2"/>
  <c r="BE407" i="2"/>
  <c r="T407" i="2"/>
  <c r="R407" i="2"/>
  <c r="P407" i="2"/>
  <c r="BI397" i="2"/>
  <c r="BH397" i="2"/>
  <c r="BG397" i="2"/>
  <c r="BE397" i="2"/>
  <c r="T397" i="2"/>
  <c r="R397" i="2"/>
  <c r="P397" i="2"/>
  <c r="BI396" i="2"/>
  <c r="BH396" i="2"/>
  <c r="BG396" i="2"/>
  <c r="BE396" i="2"/>
  <c r="T396" i="2"/>
  <c r="R396" i="2"/>
  <c r="P396" i="2"/>
  <c r="BI392" i="2"/>
  <c r="BH392" i="2"/>
  <c r="BG392" i="2"/>
  <c r="BE392" i="2"/>
  <c r="T392" i="2"/>
  <c r="R392" i="2"/>
  <c r="P392" i="2"/>
  <c r="BI387" i="2"/>
  <c r="BH387" i="2"/>
  <c r="BG387" i="2"/>
  <c r="BE387" i="2"/>
  <c r="T387" i="2"/>
  <c r="R387" i="2"/>
  <c r="P387" i="2"/>
  <c r="BI383" i="2"/>
  <c r="BH383" i="2"/>
  <c r="BG383" i="2"/>
  <c r="BE383" i="2"/>
  <c r="T383" i="2"/>
  <c r="R383" i="2"/>
  <c r="P383" i="2"/>
  <c r="BI379" i="2"/>
  <c r="BH379" i="2"/>
  <c r="BG379" i="2"/>
  <c r="BE379" i="2"/>
  <c r="T379" i="2"/>
  <c r="R379" i="2"/>
  <c r="P379" i="2"/>
  <c r="BI375" i="2"/>
  <c r="BH375" i="2"/>
  <c r="BG375" i="2"/>
  <c r="BE375" i="2"/>
  <c r="T375" i="2"/>
  <c r="R375" i="2"/>
  <c r="P375" i="2"/>
  <c r="BI374" i="2"/>
  <c r="BH374" i="2"/>
  <c r="BG374" i="2"/>
  <c r="BE374" i="2"/>
  <c r="T374" i="2"/>
  <c r="R374" i="2"/>
  <c r="P374" i="2"/>
  <c r="BI367" i="2"/>
  <c r="BH367" i="2"/>
  <c r="BG367" i="2"/>
  <c r="BE367" i="2"/>
  <c r="T367" i="2"/>
  <c r="R367" i="2"/>
  <c r="P367" i="2"/>
  <c r="BI360" i="2"/>
  <c r="BH360" i="2"/>
  <c r="BG360" i="2"/>
  <c r="BE360" i="2"/>
  <c r="T360" i="2"/>
  <c r="R360" i="2"/>
  <c r="P360" i="2"/>
  <c r="BI359" i="2"/>
  <c r="BH359" i="2"/>
  <c r="BG359" i="2"/>
  <c r="BE359" i="2"/>
  <c r="T359" i="2"/>
  <c r="R359" i="2"/>
  <c r="P359" i="2"/>
  <c r="BI358" i="2"/>
  <c r="BH358" i="2"/>
  <c r="BG358" i="2"/>
  <c r="BE358" i="2"/>
  <c r="T358" i="2"/>
  <c r="R358" i="2"/>
  <c r="P358" i="2"/>
  <c r="BI357" i="2"/>
  <c r="BH357" i="2"/>
  <c r="BG357" i="2"/>
  <c r="BE357" i="2"/>
  <c r="T357" i="2"/>
  <c r="R357" i="2"/>
  <c r="P357" i="2"/>
  <c r="BI353" i="2"/>
  <c r="BH353" i="2"/>
  <c r="BG353" i="2"/>
  <c r="BE353" i="2"/>
  <c r="T353" i="2"/>
  <c r="R353" i="2"/>
  <c r="P353" i="2"/>
  <c r="BI340" i="2"/>
  <c r="BH340" i="2"/>
  <c r="BG340" i="2"/>
  <c r="BE340" i="2"/>
  <c r="T340" i="2"/>
  <c r="R340" i="2"/>
  <c r="P340" i="2"/>
  <c r="BI332" i="2"/>
  <c r="BH332" i="2"/>
  <c r="BG332" i="2"/>
  <c r="BE332" i="2"/>
  <c r="T332" i="2"/>
  <c r="R332" i="2"/>
  <c r="P332" i="2"/>
  <c r="BI327" i="2"/>
  <c r="BH327" i="2"/>
  <c r="BG327" i="2"/>
  <c r="BE327" i="2"/>
  <c r="T327" i="2"/>
  <c r="R327" i="2"/>
  <c r="P327" i="2"/>
  <c r="BI326" i="2"/>
  <c r="BH326" i="2"/>
  <c r="BG326" i="2"/>
  <c r="BE326" i="2"/>
  <c r="T326" i="2"/>
  <c r="R326" i="2"/>
  <c r="P326" i="2"/>
  <c r="BI322" i="2"/>
  <c r="BH322" i="2"/>
  <c r="BG322" i="2"/>
  <c r="BE322" i="2"/>
  <c r="T322" i="2"/>
  <c r="R322" i="2"/>
  <c r="P322" i="2"/>
  <c r="BI318" i="2"/>
  <c r="BH318" i="2"/>
  <c r="BG318" i="2"/>
  <c r="BE318" i="2"/>
  <c r="T318" i="2"/>
  <c r="R318" i="2"/>
  <c r="P318" i="2"/>
  <c r="BI314" i="2"/>
  <c r="BH314" i="2"/>
  <c r="BG314" i="2"/>
  <c r="BE314" i="2"/>
  <c r="T314" i="2"/>
  <c r="R314" i="2"/>
  <c r="P314" i="2"/>
  <c r="BI313" i="2"/>
  <c r="BH313" i="2"/>
  <c r="BG313" i="2"/>
  <c r="BE313" i="2"/>
  <c r="T313" i="2"/>
  <c r="R313" i="2"/>
  <c r="P313" i="2"/>
  <c r="BI298" i="2"/>
  <c r="BH298" i="2"/>
  <c r="BG298" i="2"/>
  <c r="BE298" i="2"/>
  <c r="T298" i="2"/>
  <c r="R298" i="2"/>
  <c r="P298" i="2"/>
  <c r="BI283" i="2"/>
  <c r="BH283" i="2"/>
  <c r="BG283" i="2"/>
  <c r="BE283" i="2"/>
  <c r="T283" i="2"/>
  <c r="R283" i="2"/>
  <c r="P283" i="2"/>
  <c r="BI272" i="2"/>
  <c r="BH272" i="2"/>
  <c r="BG272" i="2"/>
  <c r="BE272" i="2"/>
  <c r="T272" i="2"/>
  <c r="R272" i="2"/>
  <c r="P272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35" i="2"/>
  <c r="BH235" i="2"/>
  <c r="BG235" i="2"/>
  <c r="BE235" i="2"/>
  <c r="T235" i="2"/>
  <c r="R235" i="2"/>
  <c r="P235" i="2"/>
  <c r="BI234" i="2"/>
  <c r="BH234" i="2"/>
  <c r="BG234" i="2"/>
  <c r="BE234" i="2"/>
  <c r="T234" i="2"/>
  <c r="R234" i="2"/>
  <c r="P234" i="2"/>
  <c r="BI230" i="2"/>
  <c r="BH230" i="2"/>
  <c r="BG230" i="2"/>
  <c r="BE230" i="2"/>
  <c r="T230" i="2"/>
  <c r="R230" i="2"/>
  <c r="P230" i="2"/>
  <c r="BI211" i="2"/>
  <c r="BH211" i="2"/>
  <c r="BG211" i="2"/>
  <c r="BE211" i="2"/>
  <c r="T211" i="2"/>
  <c r="R211" i="2"/>
  <c r="P211" i="2"/>
  <c r="BI207" i="2"/>
  <c r="BH207" i="2"/>
  <c r="BG207" i="2"/>
  <c r="BE207" i="2"/>
  <c r="T207" i="2"/>
  <c r="R207" i="2"/>
  <c r="P207" i="2"/>
  <c r="BI189" i="2"/>
  <c r="BH189" i="2"/>
  <c r="BG189" i="2"/>
  <c r="BE189" i="2"/>
  <c r="T189" i="2"/>
  <c r="R189" i="2"/>
  <c r="P189" i="2"/>
  <c r="BI174" i="2"/>
  <c r="BH174" i="2"/>
  <c r="BG174" i="2"/>
  <c r="BE174" i="2"/>
  <c r="T174" i="2"/>
  <c r="R174" i="2"/>
  <c r="P174" i="2"/>
  <c r="BI172" i="2"/>
  <c r="BH172" i="2"/>
  <c r="BG172" i="2"/>
  <c r="BE172" i="2"/>
  <c r="T172" i="2"/>
  <c r="R172" i="2"/>
  <c r="P172" i="2"/>
  <c r="BI168" i="2"/>
  <c r="BH168" i="2"/>
  <c r="BG168" i="2"/>
  <c r="BE168" i="2"/>
  <c r="T168" i="2"/>
  <c r="R168" i="2"/>
  <c r="P168" i="2"/>
  <c r="BI164" i="2"/>
  <c r="BH164" i="2"/>
  <c r="BG164" i="2"/>
  <c r="BE164" i="2"/>
  <c r="T164" i="2"/>
  <c r="R164" i="2"/>
  <c r="P164" i="2"/>
  <c r="BI160" i="2"/>
  <c r="BH160" i="2"/>
  <c r="BG160" i="2"/>
  <c r="BE160" i="2"/>
  <c r="T160" i="2"/>
  <c r="R160" i="2"/>
  <c r="P160" i="2"/>
  <c r="BI156" i="2"/>
  <c r="BH156" i="2"/>
  <c r="BG156" i="2"/>
  <c r="BE156" i="2"/>
  <c r="T156" i="2"/>
  <c r="R156" i="2"/>
  <c r="P156" i="2"/>
  <c r="BI145" i="2"/>
  <c r="BH145" i="2"/>
  <c r="BG145" i="2"/>
  <c r="BE145" i="2"/>
  <c r="T145" i="2"/>
  <c r="R145" i="2"/>
  <c r="P145" i="2"/>
  <c r="J139" i="2"/>
  <c r="J138" i="2"/>
  <c r="F136" i="2"/>
  <c r="E134" i="2"/>
  <c r="J94" i="2"/>
  <c r="J93" i="2"/>
  <c r="F91" i="2"/>
  <c r="E89" i="2"/>
  <c r="J20" i="2"/>
  <c r="E20" i="2"/>
  <c r="F139" i="2" s="1"/>
  <c r="J19" i="2"/>
  <c r="J17" i="2"/>
  <c r="E17" i="2"/>
  <c r="F138" i="2" s="1"/>
  <c r="J16" i="2"/>
  <c r="J14" i="2"/>
  <c r="J136" i="2" s="1"/>
  <c r="E7" i="2"/>
  <c r="E85" i="2" s="1"/>
  <c r="L90" i="1"/>
  <c r="AM90" i="1"/>
  <c r="AM89" i="1"/>
  <c r="L89" i="1"/>
  <c r="AM87" i="1"/>
  <c r="L87" i="1"/>
  <c r="L85" i="1"/>
  <c r="L84" i="1"/>
  <c r="J808" i="2"/>
  <c r="BK778" i="2"/>
  <c r="BK495" i="2"/>
  <c r="J367" i="2"/>
  <c r="J722" i="2"/>
  <c r="J655" i="2"/>
  <c r="BK597" i="2"/>
  <c r="J509" i="2"/>
  <c r="BK332" i="2"/>
  <c r="BK783" i="2"/>
  <c r="BK723" i="2"/>
  <c r="BK618" i="2"/>
  <c r="J475" i="2"/>
  <c r="J298" i="2"/>
  <c r="AS95" i="1"/>
  <c r="J706" i="2"/>
  <c r="J571" i="2"/>
  <c r="J511" i="2"/>
  <c r="J374" i="2"/>
  <c r="J272" i="2"/>
  <c r="J816" i="2"/>
  <c r="BK706" i="2"/>
  <c r="J627" i="2"/>
  <c r="J517" i="2"/>
  <c r="BK432" i="2"/>
  <c r="J164" i="2"/>
  <c r="BK777" i="2"/>
  <c r="BK730" i="2"/>
  <c r="J609" i="2"/>
  <c r="J396" i="2"/>
  <c r="J314" i="2"/>
  <c r="BK145" i="2"/>
  <c r="J607" i="2"/>
  <c r="J510" i="2"/>
  <c r="J379" i="2"/>
  <c r="BK946" i="2"/>
  <c r="J943" i="2"/>
  <c r="J939" i="2"/>
  <c r="J928" i="2"/>
  <c r="BK883" i="2"/>
  <c r="BK858" i="2"/>
  <c r="BK802" i="2"/>
  <c r="BK721" i="2"/>
  <c r="BK680" i="2"/>
  <c r="J495" i="2"/>
  <c r="J387" i="2"/>
  <c r="J283" i="2"/>
  <c r="BK249" i="3"/>
  <c r="BK238" i="3"/>
  <c r="J218" i="3"/>
  <c r="J198" i="3"/>
  <c r="BK216" i="3"/>
  <c r="J183" i="3"/>
  <c r="J162" i="3"/>
  <c r="J151" i="3"/>
  <c r="J136" i="3"/>
  <c r="J244" i="3"/>
  <c r="BK227" i="3"/>
  <c r="J205" i="3"/>
  <c r="BK194" i="3"/>
  <c r="BK169" i="3"/>
  <c r="BK138" i="3"/>
  <c r="J248" i="3"/>
  <c r="J232" i="3"/>
  <c r="J225" i="3"/>
  <c r="J189" i="3"/>
  <c r="J170" i="3"/>
  <c r="BK248" i="3"/>
  <c r="J210" i="3"/>
  <c r="BK192" i="3"/>
  <c r="BK160" i="3"/>
  <c r="J135" i="3"/>
  <c r="BK217" i="3"/>
  <c r="J204" i="3"/>
  <c r="J192" i="3"/>
  <c r="J173" i="3"/>
  <c r="J155" i="3"/>
  <c r="J169" i="3"/>
  <c r="BK291" i="4"/>
  <c r="J270" i="4"/>
  <c r="J230" i="4"/>
  <c r="J211" i="4"/>
  <c r="BK167" i="4"/>
  <c r="J136" i="4"/>
  <c r="BK282" i="4"/>
  <c r="J245" i="4"/>
  <c r="J221" i="4"/>
  <c r="BK204" i="4"/>
  <c r="BK168" i="4"/>
  <c r="BK139" i="4"/>
  <c r="J251" i="4"/>
  <c r="BK236" i="4"/>
  <c r="BK208" i="4"/>
  <c r="J186" i="4"/>
  <c r="BK158" i="4"/>
  <c r="BK129" i="4"/>
  <c r="BK244" i="4"/>
  <c r="J217" i="4"/>
  <c r="BK173" i="4"/>
  <c r="J141" i="4"/>
  <c r="BK130" i="4"/>
  <c r="BK283" i="4"/>
  <c r="J274" i="4"/>
  <c r="J238" i="4"/>
  <c r="J208" i="4"/>
  <c r="BK175" i="4"/>
  <c r="J155" i="4"/>
  <c r="BK272" i="4"/>
  <c r="J205" i="4"/>
  <c r="BK188" i="4"/>
  <c r="J173" i="4"/>
  <c r="J283" i="4"/>
  <c r="J263" i="4"/>
  <c r="BK247" i="4"/>
  <c r="BK230" i="4"/>
  <c r="BK220" i="4"/>
  <c r="BK199" i="4"/>
  <c r="BK179" i="4"/>
  <c r="J163" i="4"/>
  <c r="BK262" i="4"/>
  <c r="J224" i="4"/>
  <c r="J203" i="4"/>
  <c r="BK184" i="4"/>
  <c r="BK157" i="4"/>
  <c r="BK816" i="2"/>
  <c r="J701" i="2"/>
  <c r="BK553" i="2"/>
  <c r="J757" i="2"/>
  <c r="J705" i="2"/>
  <c r="J637" i="2"/>
  <c r="BK502" i="2"/>
  <c r="BK230" i="2"/>
  <c r="BK856" i="2"/>
  <c r="BK725" i="2"/>
  <c r="BK662" i="2"/>
  <c r="J566" i="2"/>
  <c r="J473" i="2"/>
  <c r="J234" i="2"/>
  <c r="J695" i="2"/>
  <c r="BK510" i="2"/>
  <c r="BK397" i="2"/>
  <c r="J326" i="2"/>
  <c r="BK207" i="2"/>
  <c r="BK734" i="2"/>
  <c r="BK684" i="2"/>
  <c r="BK565" i="2"/>
  <c r="J472" i="2"/>
  <c r="J397" i="2"/>
  <c r="J814" i="2"/>
  <c r="BK566" i="2"/>
  <c r="J488" i="2"/>
  <c r="BK360" i="2"/>
  <c r="BK944" i="2"/>
  <c r="BK941" i="2"/>
  <c r="J937" i="2"/>
  <c r="BK886" i="2"/>
  <c r="J865" i="2"/>
  <c r="J783" i="2"/>
  <c r="J717" i="2"/>
  <c r="J703" i="2"/>
  <c r="J648" i="2"/>
  <c r="J481" i="2"/>
  <c r="BK314" i="2"/>
  <c r="J145" i="2"/>
  <c r="BK241" i="3"/>
  <c r="BK211" i="3"/>
  <c r="BK183" i="3"/>
  <c r="J221" i="3"/>
  <c r="J187" i="3"/>
  <c r="BK171" i="3"/>
  <c r="BK153" i="3"/>
  <c r="J137" i="3"/>
  <c r="J247" i="3"/>
  <c r="BK234" i="3"/>
  <c r="BK228" i="3"/>
  <c r="BK206" i="3"/>
  <c r="BK185" i="3"/>
  <c r="J176" i="3"/>
  <c r="BK135" i="3"/>
  <c r="J241" i="3"/>
  <c r="J228" i="3"/>
  <c r="J197" i="3"/>
  <c r="BK186" i="3"/>
  <c r="J168" i="3"/>
  <c r="BK250" i="3"/>
  <c r="BK225" i="3"/>
  <c r="BK197" i="3"/>
  <c r="BK173" i="3"/>
  <c r="BK145" i="3"/>
  <c r="BK218" i="3"/>
  <c r="J208" i="3"/>
  <c r="J194" i="3"/>
  <c r="BK156" i="3"/>
  <c r="BK176" i="3"/>
  <c r="BK151" i="3"/>
  <c r="J143" i="3"/>
  <c r="J281" i="4"/>
  <c r="J243" i="4"/>
  <c r="J225" i="4"/>
  <c r="BK195" i="4"/>
  <c r="J170" i="4"/>
  <c r="J130" i="4"/>
  <c r="BK260" i="4"/>
  <c r="BK235" i="4"/>
  <c r="J202" i="4"/>
  <c r="BK164" i="4"/>
  <c r="J144" i="4"/>
  <c r="BK279" i="4"/>
  <c r="BK271" i="4"/>
  <c r="J248" i="4"/>
  <c r="J213" i="4"/>
  <c r="J189" i="4"/>
  <c r="J159" i="4"/>
  <c r="J142" i="4"/>
  <c r="BK227" i="4"/>
  <c r="J201" i="4"/>
  <c r="J168" i="4"/>
  <c r="J135" i="4"/>
  <c r="J286" i="4"/>
  <c r="J255" i="4"/>
  <c r="BK231" i="4"/>
  <c r="BK189" i="4"/>
  <c r="BK180" i="4"/>
  <c r="BK166" i="4"/>
  <c r="BK141" i="4"/>
  <c r="J232" i="4"/>
  <c r="J184" i="4"/>
  <c r="J146" i="4"/>
  <c r="BK278" i="4"/>
  <c r="BK258" i="4"/>
  <c r="BK243" i="4"/>
  <c r="BK222" i="4"/>
  <c r="BK207" i="4"/>
  <c r="J174" i="4"/>
  <c r="BK153" i="4"/>
  <c r="BK263" i="4"/>
  <c r="BK233" i="4"/>
  <c r="BK198" i="4"/>
  <c r="BK165" i="4"/>
  <c r="BK140" i="4"/>
  <c r="BK785" i="2"/>
  <c r="J565" i="2"/>
  <c r="J432" i="2"/>
  <c r="BK340" i="2"/>
  <c r="J708" i="2"/>
  <c r="BK533" i="2"/>
  <c r="BK407" i="2"/>
  <c r="BK168" i="2"/>
  <c r="J804" i="2"/>
  <c r="J670" i="2"/>
  <c r="BK571" i="2"/>
  <c r="BK367" i="2"/>
  <c r="J168" i="2"/>
  <c r="BK800" i="2"/>
  <c r="BK648" i="2"/>
  <c r="J430" i="2"/>
  <c r="J250" i="2"/>
  <c r="J683" i="2"/>
  <c r="BK517" i="2"/>
  <c r="BK357" i="2"/>
  <c r="BK160" i="2"/>
  <c r="BK770" i="2"/>
  <c r="J712" i="2"/>
  <c r="BK627" i="2"/>
  <c r="BK518" i="2"/>
  <c r="BK387" i="2"/>
  <c r="J189" i="2"/>
  <c r="BK804" i="2"/>
  <c r="BK793" i="2"/>
  <c r="J785" i="2"/>
  <c r="J778" i="2"/>
  <c r="BK776" i="2"/>
  <c r="BK757" i="2"/>
  <c r="J730" i="2"/>
  <c r="BK717" i="2"/>
  <c r="J697" i="2"/>
  <c r="BK631" i="2"/>
  <c r="BK537" i="2"/>
  <c r="BK504" i="2"/>
  <c r="BK327" i="2"/>
  <c r="BK234" i="2"/>
  <c r="BK835" i="2"/>
  <c r="BK724" i="2"/>
  <c r="BK646" i="2"/>
  <c r="J533" i="2"/>
  <c r="J392" i="2"/>
  <c r="J800" i="2"/>
  <c r="J748" i="2"/>
  <c r="BK710" i="2"/>
  <c r="BK488" i="2"/>
  <c r="J353" i="2"/>
  <c r="BK174" i="2"/>
  <c r="BK666" i="2"/>
  <c r="J537" i="2"/>
  <c r="J504" i="2"/>
  <c r="BK431" i="2"/>
  <c r="J327" i="2"/>
  <c r="J945" i="2"/>
  <c r="J942" i="2"/>
  <c r="BK938" i="2"/>
  <c r="BK928" i="2"/>
  <c r="J907" i="2"/>
  <c r="J882" i="2"/>
  <c r="BK818" i="2"/>
  <c r="J736" i="2"/>
  <c r="BK708" i="2"/>
  <c r="J534" i="2"/>
  <c r="BK475" i="2"/>
  <c r="BK379" i="2"/>
  <c r="J252" i="3"/>
  <c r="J240" i="3"/>
  <c r="BK220" i="3"/>
  <c r="BK204" i="3"/>
  <c r="BK168" i="3"/>
  <c r="BK167" i="3"/>
  <c r="J163" i="3"/>
  <c r="BK157" i="3"/>
  <c r="BK154" i="3"/>
  <c r="J150" i="3"/>
  <c r="J145" i="3"/>
  <c r="BK136" i="3"/>
  <c r="J133" i="3"/>
  <c r="BK255" i="3"/>
  <c r="BK253" i="3"/>
  <c r="J251" i="3"/>
  <c r="BK245" i="3"/>
  <c r="J239" i="3"/>
  <c r="J238" i="3"/>
  <c r="BK235" i="3"/>
  <c r="J234" i="3"/>
  <c r="BK231" i="3"/>
  <c r="BK202" i="3"/>
  <c r="J185" i="3"/>
  <c r="J167" i="3"/>
  <c r="J157" i="3"/>
  <c r="BK139" i="3"/>
  <c r="BK251" i="3"/>
  <c r="BK237" i="3"/>
  <c r="J229" i="3"/>
  <c r="J207" i="3"/>
  <c r="J199" i="3"/>
  <c r="BK181" i="3"/>
  <c r="J153" i="3"/>
  <c r="BK134" i="3"/>
  <c r="J243" i="3"/>
  <c r="J227" i="3"/>
  <c r="J196" i="3"/>
  <c r="J171" i="3"/>
  <c r="J141" i="3"/>
  <c r="BK233" i="3"/>
  <c r="J206" i="3"/>
  <c r="BK189" i="3"/>
  <c r="BK147" i="3"/>
  <c r="BK215" i="3"/>
  <c r="J203" i="3"/>
  <c r="J181" i="3"/>
  <c r="BK159" i="3"/>
  <c r="J139" i="3"/>
  <c r="BK155" i="3"/>
  <c r="J144" i="3"/>
  <c r="J285" i="4"/>
  <c r="BK269" i="4"/>
  <c r="BK239" i="4"/>
  <c r="J223" i="4"/>
  <c r="BK194" i="4"/>
  <c r="BK152" i="4"/>
  <c r="BK135" i="4"/>
  <c r="BK268" i="4"/>
  <c r="J240" i="4"/>
  <c r="BK214" i="4"/>
  <c r="BK191" i="4"/>
  <c r="BK149" i="4"/>
  <c r="J129" i="4"/>
  <c r="BK276" i="4"/>
  <c r="BK257" i="4"/>
  <c r="J241" i="4"/>
  <c r="BK215" i="4"/>
  <c r="BK200" i="4"/>
  <c r="BK182" i="4"/>
  <c r="J153" i="4"/>
  <c r="J252" i="4"/>
  <c r="J237" i="4"/>
  <c r="BK190" i="4"/>
  <c r="J156" i="4"/>
  <c r="J132" i="4"/>
  <c r="BK256" i="4"/>
  <c r="BK228" i="4"/>
  <c r="J193" i="4"/>
  <c r="BK181" i="4"/>
  <c r="BK133" i="4"/>
  <c r="J264" i="4"/>
  <c r="BK196" i="4"/>
  <c r="J175" i="4"/>
  <c r="BK288" i="4"/>
  <c r="BK267" i="4"/>
  <c r="BK240" i="4"/>
  <c r="BK213" i="4"/>
  <c r="BK193" i="4"/>
  <c r="J158" i="4"/>
  <c r="BK147" i="4"/>
  <c r="J246" i="4"/>
  <c r="J209" i="4"/>
  <c r="J171" i="4"/>
  <c r="BK145" i="4"/>
  <c r="J791" i="2"/>
  <c r="BK609" i="2"/>
  <c r="J418" i="2"/>
  <c r="J721" i="2"/>
  <c r="BK625" i="2"/>
  <c r="J375" i="2"/>
  <c r="J211" i="2"/>
  <c r="BK814" i="2"/>
  <c r="BK722" i="2"/>
  <c r="J646" i="2"/>
  <c r="J474" i="2"/>
  <c r="BK283" i="2"/>
  <c r="J725" i="2"/>
  <c r="J675" i="2"/>
  <c r="BK570" i="2"/>
  <c r="J451" i="2"/>
  <c r="BK375" i="2"/>
  <c r="BK235" i="2"/>
  <c r="J741" i="2"/>
  <c r="BK701" i="2"/>
  <c r="BK607" i="2"/>
  <c r="BK511" i="2"/>
  <c r="BK418" i="2"/>
  <c r="J831" i="2"/>
  <c r="BK755" i="2"/>
  <c r="BK736" i="2"/>
  <c r="J707" i="2"/>
  <c r="J684" i="2"/>
  <c r="BK417" i="2"/>
  <c r="BK318" i="2"/>
  <c r="BK681" i="2"/>
  <c r="J631" i="2"/>
  <c r="BK513" i="2"/>
  <c r="BK440" i="2"/>
  <c r="BK353" i="2"/>
  <c r="BK945" i="2"/>
  <c r="BK942" i="2"/>
  <c r="BK939" i="2"/>
  <c r="J936" i="2"/>
  <c r="J886" i="2"/>
  <c r="BK865" i="2"/>
  <c r="BK831" i="2"/>
  <c r="J776" i="2"/>
  <c r="J724" i="2"/>
  <c r="J688" i="2"/>
  <c r="BK644" i="2"/>
  <c r="BK509" i="2"/>
  <c r="J440" i="2"/>
  <c r="BK250" i="2"/>
  <c r="BK247" i="3"/>
  <c r="BK239" i="3"/>
  <c r="J212" i="3"/>
  <c r="BK200" i="3"/>
  <c r="J174" i="3"/>
  <c r="J217" i="3"/>
  <c r="BK184" i="3"/>
  <c r="BK205" i="3"/>
  <c r="BK187" i="3"/>
  <c r="J160" i="3"/>
  <c r="J254" i="3"/>
  <c r="BK229" i="3"/>
  <c r="BK207" i="3"/>
  <c r="BK190" i="3"/>
  <c r="J154" i="3"/>
  <c r="BK230" i="3"/>
  <c r="J211" i="3"/>
  <c r="BK199" i="3"/>
  <c r="BK177" i="3"/>
  <c r="BK161" i="3"/>
  <c r="BK133" i="3"/>
  <c r="J164" i="3"/>
  <c r="BK149" i="3"/>
  <c r="BK137" i="3"/>
  <c r="J273" i="4"/>
  <c r="BK259" i="4"/>
  <c r="BK232" i="4"/>
  <c r="BK224" i="4"/>
  <c r="BK201" i="4"/>
  <c r="J182" i="4"/>
  <c r="BK148" i="4"/>
  <c r="BK274" i="4"/>
  <c r="J244" i="4"/>
  <c r="J220" i="4"/>
  <c r="BK197" i="4"/>
  <c r="J157" i="4"/>
  <c r="BK134" i="4"/>
  <c r="J275" i="4"/>
  <c r="BK264" i="4"/>
  <c r="BK246" i="4"/>
  <c r="J235" i="4"/>
  <c r="J191" i="4"/>
  <c r="BK172" i="4"/>
  <c r="J151" i="4"/>
  <c r="J249" i="4"/>
  <c r="J214" i="4"/>
  <c r="J176" i="4"/>
  <c r="BK159" i="4"/>
  <c r="J134" i="4"/>
  <c r="J279" i="4"/>
  <c r="J269" i="4"/>
  <c r="BK249" i="4"/>
  <c r="J234" i="4"/>
  <c r="BK206" i="4"/>
  <c r="J177" i="4"/>
  <c r="J164" i="4"/>
  <c r="BK143" i="4"/>
  <c r="J262" i="4"/>
  <c r="J197" i="4"/>
  <c r="BK183" i="4"/>
  <c r="J161" i="4"/>
  <c r="BK275" i="4"/>
  <c r="J257" i="4"/>
  <c r="J239" i="4"/>
  <c r="J227" i="4"/>
  <c r="BK210" i="4"/>
  <c r="J198" i="4"/>
  <c r="BK177" i="4"/>
  <c r="BK156" i="4"/>
  <c r="BK136" i="4"/>
  <c r="BK242" i="4"/>
  <c r="J219" i="4"/>
  <c r="J206" i="4"/>
  <c r="J194" i="4"/>
  <c r="BK162" i="4"/>
  <c r="BK137" i="4"/>
  <c r="J793" i="2"/>
  <c r="J682" i="2"/>
  <c r="J502" i="2"/>
  <c r="BK383" i="2"/>
  <c r="J755" i="2"/>
  <c r="BK682" i="2"/>
  <c r="J553" i="2"/>
  <c r="J508" i="2"/>
  <c r="BK298" i="2"/>
  <c r="BK156" i="2"/>
  <c r="BK765" i="2"/>
  <c r="J681" i="2"/>
  <c r="J600" i="2"/>
  <c r="J313" i="2"/>
  <c r="J160" i="2"/>
  <c r="BK711" i="2"/>
  <c r="J560" i="2"/>
  <c r="J407" i="2"/>
  <c r="J332" i="2"/>
  <c r="BK249" i="2"/>
  <c r="J856" i="2"/>
  <c r="BK712" i="2"/>
  <c r="J666" i="2"/>
  <c r="J439" i="2"/>
  <c r="J358" i="2"/>
  <c r="BK808" i="2"/>
  <c r="J740" i="2"/>
  <c r="J635" i="2"/>
  <c r="BK439" i="2"/>
  <c r="J359" i="2"/>
  <c r="BK272" i="2"/>
  <c r="J156" i="2"/>
  <c r="BK655" i="2"/>
  <c r="BK524" i="2"/>
  <c r="BK481" i="2"/>
  <c r="BK374" i="2"/>
  <c r="J946" i="2"/>
  <c r="J941" i="2"/>
  <c r="J938" i="2"/>
  <c r="BK912" i="2"/>
  <c r="J883" i="2"/>
  <c r="J835" i="2"/>
  <c r="BK782" i="2"/>
  <c r="BK748" i="2"/>
  <c r="J710" i="2"/>
  <c r="J662" i="2"/>
  <c r="J512" i="2"/>
  <c r="J383" i="2"/>
  <c r="J174" i="2"/>
  <c r="BK226" i="3"/>
  <c r="BK209" i="3"/>
  <c r="J179" i="3"/>
  <c r="BK222" i="3"/>
  <c r="BK188" i="3"/>
  <c r="BK163" i="3"/>
  <c r="BK148" i="3"/>
  <c r="J253" i="3"/>
  <c r="J245" i="3"/>
  <c r="J233" i="3"/>
  <c r="BK213" i="3"/>
  <c r="BK196" i="3"/>
  <c r="BK180" i="3"/>
  <c r="J148" i="3"/>
  <c r="BK252" i="3"/>
  <c r="J231" i="3"/>
  <c r="BK208" i="3"/>
  <c r="BK182" i="3"/>
  <c r="J156" i="3"/>
  <c r="BK246" i="3"/>
  <c r="J216" i="3"/>
  <c r="BK203" i="3"/>
  <c r="J175" i="3"/>
  <c r="J222" i="3"/>
  <c r="J209" i="3"/>
  <c r="J188" i="3"/>
  <c r="BK170" i="3"/>
  <c r="BK150" i="3"/>
  <c r="BK174" i="3"/>
  <c r="BK146" i="3"/>
  <c r="J260" i="4"/>
  <c r="J226" i="4"/>
  <c r="J216" i="4"/>
  <c r="J179" i="4"/>
  <c r="J138" i="4"/>
  <c r="J291" i="4"/>
  <c r="J267" i="4"/>
  <c r="BK225" i="4"/>
  <c r="J199" i="4"/>
  <c r="BK154" i="4"/>
  <c r="J290" i="4"/>
  <c r="J265" i="4"/>
  <c r="J242" i="4"/>
  <c r="BK212" i="4"/>
  <c r="J180" i="4"/>
  <c r="J145" i="4"/>
  <c r="J250" i="4"/>
  <c r="J212" i="4"/>
  <c r="J169" i="4"/>
  <c r="J139" i="4"/>
  <c r="J278" i="4"/>
  <c r="BK270" i="4"/>
  <c r="BK266" i="4"/>
  <c r="BK241" i="4"/>
  <c r="BK209" i="4"/>
  <c r="BK185" i="4"/>
  <c r="BK161" i="4"/>
  <c r="BK132" i="4"/>
  <c r="BK254" i="4"/>
  <c r="J195" i="4"/>
  <c r="J178" i="4"/>
  <c r="BK151" i="4"/>
  <c r="BK281" i="4"/>
  <c r="BK255" i="4"/>
  <c r="BK237" i="4"/>
  <c r="J204" i="4"/>
  <c r="J183" i="4"/>
  <c r="J167" i="4"/>
  <c r="BK131" i="4"/>
  <c r="BK218" i="4"/>
  <c r="J196" i="4"/>
  <c r="J166" i="4"/>
  <c r="BK142" i="4"/>
  <c r="J818" i="2"/>
  <c r="BK761" i="2"/>
  <c r="BK600" i="2"/>
  <c r="BK472" i="2"/>
  <c r="J357" i="2"/>
  <c r="BK716" i="2"/>
  <c r="J644" i="2"/>
  <c r="J522" i="2"/>
  <c r="BK326" i="2"/>
  <c r="BK164" i="2"/>
  <c r="J763" i="2"/>
  <c r="BK709" i="2"/>
  <c r="J625" i="2"/>
  <c r="BK512" i="2"/>
  <c r="J318" i="2"/>
  <c r="J207" i="2"/>
  <c r="J726" i="2"/>
  <c r="BK707" i="2"/>
  <c r="J618" i="2"/>
  <c r="J513" i="2"/>
  <c r="BK423" i="2"/>
  <c r="J322" i="2"/>
  <c r="J172" i="2"/>
  <c r="J765" i="2"/>
  <c r="BK703" i="2"/>
  <c r="BK616" i="2"/>
  <c r="J417" i="2"/>
  <c r="J782" i="2"/>
  <c r="J570" i="2"/>
  <c r="J340" i="2"/>
  <c r="BK697" i="2"/>
  <c r="J597" i="2"/>
  <c r="BK474" i="2"/>
  <c r="BK396" i="2"/>
  <c r="BK189" i="2"/>
  <c r="J944" i="2"/>
  <c r="J940" i="2"/>
  <c r="BK936" i="2"/>
  <c r="BK907" i="2"/>
  <c r="J858" i="2"/>
  <c r="J810" i="2"/>
  <c r="J761" i="2"/>
  <c r="J716" i="2"/>
  <c r="BK670" i="2"/>
  <c r="J524" i="2"/>
  <c r="J360" i="2"/>
  <c r="J235" i="2"/>
  <c r="BK243" i="3"/>
  <c r="BK214" i="3"/>
  <c r="BK191" i="3"/>
  <c r="J230" i="3"/>
  <c r="BK201" i="3"/>
  <c r="BK158" i="3"/>
  <c r="BK141" i="3"/>
  <c r="J134" i="3"/>
  <c r="BK236" i="3"/>
  <c r="BK224" i="3"/>
  <c r="BK193" i="3"/>
  <c r="J177" i="3"/>
  <c r="BK143" i="3"/>
  <c r="J250" i="3"/>
  <c r="J236" i="3"/>
  <c r="J226" i="3"/>
  <c r="J191" i="3"/>
  <c r="J184" i="3"/>
  <c r="BK144" i="3"/>
  <c r="BK244" i="3"/>
  <c r="J215" i="3"/>
  <c r="J202" i="3"/>
  <c r="J161" i="3"/>
  <c r="BK240" i="3"/>
  <c r="BK212" i="3"/>
  <c r="BK198" i="3"/>
  <c r="BK179" i="3"/>
  <c r="BK152" i="3"/>
  <c r="BK175" i="3"/>
  <c r="J147" i="3"/>
  <c r="BK284" i="4"/>
  <c r="BK265" i="4"/>
  <c r="BK229" i="4"/>
  <c r="BK217" i="4"/>
  <c r="BK171" i="4"/>
  <c r="BK286" i="4"/>
  <c r="J254" i="4"/>
  <c r="BK223" i="4"/>
  <c r="J207" i="4"/>
  <c r="BK178" i="4"/>
  <c r="J140" i="4"/>
  <c r="J282" i="4"/>
  <c r="J261" i="4"/>
  <c r="BK216" i="4"/>
  <c r="BK202" i="4"/>
  <c r="BK174" i="4"/>
  <c r="BK144" i="4"/>
  <c r="BK251" i="4"/>
  <c r="J229" i="4"/>
  <c r="BK203" i="4"/>
  <c r="BK160" i="4"/>
  <c r="BK138" i="4"/>
  <c r="J284" i="4"/>
  <c r="BK273" i="4"/>
  <c r="BK252" i="4"/>
  <c r="BK219" i="4"/>
  <c r="J188" i="4"/>
  <c r="BK170" i="4"/>
  <c r="J152" i="4"/>
  <c r="J131" i="4"/>
  <c r="J253" i="4"/>
  <c r="BK176" i="4"/>
  <c r="J147" i="4"/>
  <c r="J271" i="4"/>
  <c r="BK250" i="4"/>
  <c r="BK234" i="4"/>
  <c r="BK192" i="4"/>
  <c r="J172" i="4"/>
  <c r="BK150" i="4"/>
  <c r="J236" i="4"/>
  <c r="BK211" i="4"/>
  <c r="J181" i="4"/>
  <c r="J154" i="4"/>
  <c r="BK833" i="2"/>
  <c r="BK688" i="2"/>
  <c r="BK508" i="2"/>
  <c r="BK358" i="2"/>
  <c r="BK726" i="2"/>
  <c r="BK695" i="2"/>
  <c r="J616" i="2"/>
  <c r="BK430" i="2"/>
  <c r="BK172" i="2"/>
  <c r="BK740" i="2"/>
  <c r="J711" i="2"/>
  <c r="BK637" i="2"/>
  <c r="BK560" i="2"/>
  <c r="J423" i="2"/>
  <c r="BK810" i="2"/>
  <c r="J802" i="2"/>
  <c r="BK791" i="2"/>
  <c r="J777" i="2"/>
  <c r="BK764" i="2"/>
  <c r="BK741" i="2"/>
  <c r="J723" i="2"/>
  <c r="J680" i="2"/>
  <c r="BK522" i="2"/>
  <c r="J431" i="2"/>
  <c r="BK359" i="2"/>
  <c r="J230" i="2"/>
  <c r="J770" i="2"/>
  <c r="J709" i="2"/>
  <c r="BK635" i="2"/>
  <c r="J518" i="2"/>
  <c r="BK322" i="2"/>
  <c r="J764" i="2"/>
  <c r="J734" i="2"/>
  <c r="BK705" i="2"/>
  <c r="J544" i="2"/>
  <c r="BK392" i="2"/>
  <c r="BK211" i="2"/>
  <c r="BK675" i="2"/>
  <c r="BK534" i="2"/>
  <c r="BK451" i="2"/>
  <c r="J249" i="2"/>
  <c r="BK943" i="2"/>
  <c r="BK940" i="2"/>
  <c r="BK937" i="2"/>
  <c r="J912" i="2"/>
  <c r="BK882" i="2"/>
  <c r="J833" i="2"/>
  <c r="BK763" i="2"/>
  <c r="BK683" i="2"/>
  <c r="BK544" i="2"/>
  <c r="BK473" i="2"/>
  <c r="BK313" i="2"/>
  <c r="J246" i="3"/>
  <c r="BK221" i="3"/>
  <c r="BK210" i="3"/>
  <c r="J172" i="3"/>
  <c r="J180" i="3"/>
  <c r="J159" i="3"/>
  <c r="J146" i="3"/>
  <c r="J249" i="3"/>
  <c r="J242" i="3"/>
  <c r="BK232" i="3"/>
  <c r="J214" i="3"/>
  <c r="J201" i="3"/>
  <c r="J182" i="3"/>
  <c r="J152" i="3"/>
  <c r="BK254" i="3"/>
  <c r="BK242" i="3"/>
  <c r="J235" i="3"/>
  <c r="J224" i="3"/>
  <c r="J190" i="3"/>
  <c r="BK172" i="3"/>
  <c r="J255" i="3"/>
  <c r="J237" i="3"/>
  <c r="J213" i="3"/>
  <c r="J193" i="3"/>
  <c r="J158" i="3"/>
  <c r="J220" i="3"/>
  <c r="J200" i="3"/>
  <c r="J186" i="3"/>
  <c r="BK164" i="3"/>
  <c r="J149" i="3"/>
  <c r="BK162" i="3"/>
  <c r="J138" i="3"/>
  <c r="J272" i="4"/>
  <c r="J256" i="4"/>
  <c r="J228" i="4"/>
  <c r="J200" i="4"/>
  <c r="J160" i="4"/>
  <c r="J133" i="4"/>
  <c r="J259" i="4"/>
  <c r="J233" i="4"/>
  <c r="J210" i="4"/>
  <c r="BK163" i="4"/>
  <c r="J143" i="4"/>
  <c r="J288" i="4"/>
  <c r="J266" i="4"/>
  <c r="J247" i="4"/>
  <c r="J222" i="4"/>
  <c r="J185" i="4"/>
  <c r="BK155" i="4"/>
  <c r="J258" i="4"/>
  <c r="J218" i="4"/>
  <c r="J187" i="4"/>
  <c r="J150" i="4"/>
  <c r="BK290" i="4"/>
  <c r="J276" i="4"/>
  <c r="J268" i="4"/>
  <c r="BK248" i="4"/>
  <c r="BK221" i="4"/>
  <c r="BK186" i="4"/>
  <c r="BK169" i="4"/>
  <c r="BK146" i="4"/>
  <c r="BK285" i="4"/>
  <c r="J231" i="4"/>
  <c r="J192" i="4"/>
  <c r="J162" i="4"/>
  <c r="J137" i="4"/>
  <c r="BK261" i="4"/>
  <c r="BK253" i="4"/>
  <c r="BK238" i="4"/>
  <c r="BK226" i="4"/>
  <c r="BK205" i="4"/>
  <c r="J190" i="4"/>
  <c r="J165" i="4"/>
  <c r="J148" i="4"/>
  <c r="BK245" i="4"/>
  <c r="J215" i="4"/>
  <c r="BK187" i="4"/>
  <c r="J149" i="4"/>
  <c r="T173" i="2" l="1"/>
  <c r="R391" i="2"/>
  <c r="T523" i="2"/>
  <c r="R647" i="2"/>
  <c r="BK735" i="2"/>
  <c r="J735" i="2" s="1"/>
  <c r="J112" i="2" s="1"/>
  <c r="R803" i="2"/>
  <c r="BK817" i="2"/>
  <c r="J817" i="2" s="1"/>
  <c r="J115" i="2" s="1"/>
  <c r="BK857" i="2"/>
  <c r="J857" i="2"/>
  <c r="J117" i="2" s="1"/>
  <c r="P935" i="2"/>
  <c r="P884" i="2" s="1"/>
  <c r="P142" i="3"/>
  <c r="P166" i="3"/>
  <c r="P195" i="3"/>
  <c r="BK219" i="3"/>
  <c r="J219" i="3"/>
  <c r="J107" i="3"/>
  <c r="T219" i="3"/>
  <c r="R173" i="2"/>
  <c r="R422" i="2"/>
  <c r="P599" i="2"/>
  <c r="P636" i="2"/>
  <c r="P696" i="2"/>
  <c r="T784" i="2"/>
  <c r="T857" i="2"/>
  <c r="T935" i="2"/>
  <c r="R132" i="3"/>
  <c r="P178" i="3"/>
  <c r="BK223" i="3"/>
  <c r="J223" i="3" s="1"/>
  <c r="J108" i="3" s="1"/>
  <c r="BK173" i="2"/>
  <c r="J173" i="2" s="1"/>
  <c r="J101" i="2" s="1"/>
  <c r="P422" i="2"/>
  <c r="T599" i="2"/>
  <c r="R636" i="2"/>
  <c r="R696" i="2"/>
  <c r="R598" i="2" s="1"/>
  <c r="P784" i="2"/>
  <c r="R857" i="2"/>
  <c r="R935" i="2"/>
  <c r="R884" i="2" s="1"/>
  <c r="R142" i="3"/>
  <c r="R131" i="3"/>
  <c r="T178" i="3"/>
  <c r="T223" i="3"/>
  <c r="T144" i="2"/>
  <c r="P331" i="2"/>
  <c r="BK422" i="2"/>
  <c r="J422" i="2" s="1"/>
  <c r="J104" i="2" s="1"/>
  <c r="BK599" i="2"/>
  <c r="J599" i="2"/>
  <c r="J108" i="2" s="1"/>
  <c r="BK636" i="2"/>
  <c r="J636" i="2"/>
  <c r="J109" i="2"/>
  <c r="BK696" i="2"/>
  <c r="J696" i="2" s="1"/>
  <c r="J111" i="2" s="1"/>
  <c r="BK784" i="2"/>
  <c r="J784" i="2" s="1"/>
  <c r="J113" i="2" s="1"/>
  <c r="P885" i="2"/>
  <c r="T132" i="3"/>
  <c r="BK195" i="3"/>
  <c r="J195" i="3"/>
  <c r="J106" i="3" s="1"/>
  <c r="T128" i="4"/>
  <c r="T277" i="4"/>
  <c r="BK289" i="4"/>
  <c r="J289" i="4"/>
  <c r="J104" i="4" s="1"/>
  <c r="R144" i="2"/>
  <c r="R331" i="2"/>
  <c r="BK391" i="2"/>
  <c r="J391" i="2" s="1"/>
  <c r="J103" i="2" s="1"/>
  <c r="P523" i="2"/>
  <c r="BK647" i="2"/>
  <c r="J647" i="2" s="1"/>
  <c r="J110" i="2" s="1"/>
  <c r="R735" i="2"/>
  <c r="P803" i="2"/>
  <c r="P817" i="2"/>
  <c r="T885" i="2"/>
  <c r="T884" i="2" s="1"/>
  <c r="BK142" i="3"/>
  <c r="J142" i="3"/>
  <c r="J102" i="3" s="1"/>
  <c r="BK178" i="3"/>
  <c r="J178" i="3" s="1"/>
  <c r="J105" i="3" s="1"/>
  <c r="R223" i="3"/>
  <c r="P128" i="4"/>
  <c r="T280" i="4"/>
  <c r="P144" i="2"/>
  <c r="T331" i="2"/>
  <c r="T391" i="2"/>
  <c r="BK523" i="2"/>
  <c r="J523" i="2" s="1"/>
  <c r="J105" i="2" s="1"/>
  <c r="T647" i="2"/>
  <c r="T735" i="2"/>
  <c r="T803" i="2"/>
  <c r="R817" i="2"/>
  <c r="P857" i="2"/>
  <c r="BK935" i="2"/>
  <c r="J935" i="2" s="1"/>
  <c r="J120" i="2" s="1"/>
  <c r="T142" i="3"/>
  <c r="T131" i="3" s="1"/>
  <c r="T166" i="3"/>
  <c r="P223" i="3"/>
  <c r="P277" i="4"/>
  <c r="P280" i="4"/>
  <c r="P289" i="4"/>
  <c r="P173" i="2"/>
  <c r="P391" i="2"/>
  <c r="R523" i="2"/>
  <c r="P647" i="2"/>
  <c r="P735" i="2"/>
  <c r="BK803" i="2"/>
  <c r="J803" i="2" s="1"/>
  <c r="J114" i="2" s="1"/>
  <c r="T817" i="2"/>
  <c r="R885" i="2"/>
  <c r="BK132" i="3"/>
  <c r="BK131" i="3" s="1"/>
  <c r="BK130" i="3" s="1"/>
  <c r="J130" i="3" s="1"/>
  <c r="J32" i="3" s="1"/>
  <c r="J132" i="3"/>
  <c r="J100" i="3" s="1"/>
  <c r="BK166" i="3"/>
  <c r="J166" i="3" s="1"/>
  <c r="J104" i="3" s="1"/>
  <c r="R178" i="3"/>
  <c r="T195" i="3"/>
  <c r="R219" i="3"/>
  <c r="BK128" i="4"/>
  <c r="J128" i="4" s="1"/>
  <c r="J100" i="4" s="1"/>
  <c r="BK277" i="4"/>
  <c r="J277" i="4" s="1"/>
  <c r="J101" i="4" s="1"/>
  <c r="BK280" i="4"/>
  <c r="J280" i="4" s="1"/>
  <c r="J102" i="4" s="1"/>
  <c r="R289" i="4"/>
  <c r="BK144" i="2"/>
  <c r="J144" i="2" s="1"/>
  <c r="J100" i="2" s="1"/>
  <c r="BK331" i="2"/>
  <c r="J331" i="2"/>
  <c r="J102" i="2" s="1"/>
  <c r="T422" i="2"/>
  <c r="R599" i="2"/>
  <c r="T636" i="2"/>
  <c r="T696" i="2"/>
  <c r="R784" i="2"/>
  <c r="BK885" i="2"/>
  <c r="BK884" i="2" s="1"/>
  <c r="J884" i="2" s="1"/>
  <c r="J118" i="2" s="1"/>
  <c r="P132" i="3"/>
  <c r="R166" i="3"/>
  <c r="R195" i="3"/>
  <c r="P219" i="3"/>
  <c r="R128" i="4"/>
  <c r="R127" i="4" s="1"/>
  <c r="R126" i="4" s="1"/>
  <c r="R277" i="4"/>
  <c r="R280" i="4"/>
  <c r="T289" i="4"/>
  <c r="BK834" i="2"/>
  <c r="J834" i="2" s="1"/>
  <c r="J116" i="2" s="1"/>
  <c r="BK287" i="4"/>
  <c r="J287" i="4" s="1"/>
  <c r="J103" i="4" s="1"/>
  <c r="BK596" i="2"/>
  <c r="J596" i="2" s="1"/>
  <c r="J106" i="2" s="1"/>
  <c r="BK140" i="3"/>
  <c r="J140" i="3"/>
  <c r="J101" i="3" s="1"/>
  <c r="BK165" i="3"/>
  <c r="J165" i="3" s="1"/>
  <c r="J103" i="3" s="1"/>
  <c r="F94" i="4"/>
  <c r="BF130" i="4"/>
  <c r="BF152" i="4"/>
  <c r="BF155" i="4"/>
  <c r="BF173" i="4"/>
  <c r="BF175" i="4"/>
  <c r="BF191" i="4"/>
  <c r="BF192" i="4"/>
  <c r="BF199" i="4"/>
  <c r="BF212" i="4"/>
  <c r="BF220" i="4"/>
  <c r="BF246" i="4"/>
  <c r="BF249" i="4"/>
  <c r="BF266" i="4"/>
  <c r="J120" i="4"/>
  <c r="BF140" i="4"/>
  <c r="BF145" i="4"/>
  <c r="BF161" i="4"/>
  <c r="BF186" i="4"/>
  <c r="BF187" i="4"/>
  <c r="BF216" i="4"/>
  <c r="BF218" i="4"/>
  <c r="BF223" i="4"/>
  <c r="BF228" i="4"/>
  <c r="BF233" i="4"/>
  <c r="BF248" i="4"/>
  <c r="BF260" i="4"/>
  <c r="E85" i="4"/>
  <c r="BF131" i="4"/>
  <c r="BF135" i="4"/>
  <c r="BF142" i="4"/>
  <c r="BF167" i="4"/>
  <c r="BF168" i="4"/>
  <c r="BF169" i="4"/>
  <c r="BF180" i="4"/>
  <c r="BF181" i="4"/>
  <c r="BF185" i="4"/>
  <c r="BF190" i="4"/>
  <c r="BF203" i="4"/>
  <c r="BF269" i="4"/>
  <c r="BF270" i="4"/>
  <c r="BF271" i="4"/>
  <c r="BF273" i="4"/>
  <c r="BF276" i="4"/>
  <c r="BF279" i="4"/>
  <c r="BF281" i="4"/>
  <c r="BF283" i="4"/>
  <c r="BF129" i="4"/>
  <c r="BF136" i="4"/>
  <c r="BF159" i="4"/>
  <c r="BF172" i="4"/>
  <c r="BF195" i="4"/>
  <c r="BF197" i="4"/>
  <c r="BF211" i="4"/>
  <c r="BF215" i="4"/>
  <c r="BF217" i="4"/>
  <c r="BF224" i="4"/>
  <c r="BF225" i="4"/>
  <c r="BF227" i="4"/>
  <c r="BF232" i="4"/>
  <c r="BF243" i="4"/>
  <c r="BF253" i="4"/>
  <c r="BF272" i="4"/>
  <c r="BF282" i="4"/>
  <c r="F122" i="4"/>
  <c r="BF143" i="4"/>
  <c r="BF148" i="4"/>
  <c r="BF153" i="4"/>
  <c r="BF154" i="4"/>
  <c r="BF170" i="4"/>
  <c r="BF178" i="4"/>
  <c r="BF179" i="4"/>
  <c r="BF182" i="4"/>
  <c r="BF194" i="4"/>
  <c r="BF196" i="4"/>
  <c r="BF198" i="4"/>
  <c r="BF201" i="4"/>
  <c r="BF206" i="4"/>
  <c r="BF207" i="4"/>
  <c r="BF226" i="4"/>
  <c r="BF235" i="4"/>
  <c r="BF240" i="4"/>
  <c r="BF242" i="4"/>
  <c r="BF245" i="4"/>
  <c r="BF254" i="4"/>
  <c r="BF255" i="4"/>
  <c r="BF256" i="4"/>
  <c r="BF133" i="4"/>
  <c r="BF134" i="4"/>
  <c r="BF137" i="4"/>
  <c r="BF138" i="4"/>
  <c r="BF149" i="4"/>
  <c r="BF160" i="4"/>
  <c r="BF162" i="4"/>
  <c r="BF164" i="4"/>
  <c r="BF165" i="4"/>
  <c r="BF166" i="4"/>
  <c r="BF193" i="4"/>
  <c r="BF205" i="4"/>
  <c r="BF210" i="4"/>
  <c r="BF219" i="4"/>
  <c r="BF229" i="4"/>
  <c r="BF230" i="4"/>
  <c r="BF231" i="4"/>
  <c r="BF237" i="4"/>
  <c r="BF239" i="4"/>
  <c r="BF244" i="4"/>
  <c r="BF252" i="4"/>
  <c r="BF263" i="4"/>
  <c r="BF278" i="4"/>
  <c r="BF284" i="4"/>
  <c r="BF285" i="4"/>
  <c r="BF291" i="4"/>
  <c r="BF132" i="4"/>
  <c r="BF146" i="4"/>
  <c r="BF147" i="4"/>
  <c r="BF151" i="4"/>
  <c r="BF171" i="4"/>
  <c r="BF174" i="4"/>
  <c r="BF183" i="4"/>
  <c r="BF188" i="4"/>
  <c r="BF189" i="4"/>
  <c r="BF200" i="4"/>
  <c r="BF236" i="4"/>
  <c r="BF238" i="4"/>
  <c r="BF247" i="4"/>
  <c r="BF251" i="4"/>
  <c r="BF257" i="4"/>
  <c r="BF262" i="4"/>
  <c r="BF264" i="4"/>
  <c r="BF265" i="4"/>
  <c r="BF275" i="4"/>
  <c r="BF139" i="4"/>
  <c r="BF141" i="4"/>
  <c r="BF144" i="4"/>
  <c r="BF150" i="4"/>
  <c r="BF156" i="4"/>
  <c r="BF157" i="4"/>
  <c r="BF158" i="4"/>
  <c r="BF163" i="4"/>
  <c r="BF176" i="4"/>
  <c r="BF177" i="4"/>
  <c r="BF184" i="4"/>
  <c r="BF202" i="4"/>
  <c r="BF204" i="4"/>
  <c r="BF208" i="4"/>
  <c r="BF209" i="4"/>
  <c r="BF213" i="4"/>
  <c r="BF214" i="4"/>
  <c r="BF221" i="4"/>
  <c r="BF222" i="4"/>
  <c r="BF234" i="4"/>
  <c r="BF241" i="4"/>
  <c r="BF250" i="4"/>
  <c r="BF258" i="4"/>
  <c r="BF259" i="4"/>
  <c r="BF261" i="4"/>
  <c r="BF267" i="4"/>
  <c r="BF268" i="4"/>
  <c r="BF274" i="4"/>
  <c r="BF286" i="4"/>
  <c r="BF288" i="4"/>
  <c r="BF290" i="4"/>
  <c r="F127" i="3"/>
  <c r="BF134" i="3"/>
  <c r="BF139" i="3"/>
  <c r="BF153" i="3"/>
  <c r="BF157" i="3"/>
  <c r="BF158" i="3"/>
  <c r="BF172" i="3"/>
  <c r="BF135" i="3"/>
  <c r="BF137" i="3"/>
  <c r="BF145" i="3"/>
  <c r="BF160" i="3"/>
  <c r="BF171" i="3"/>
  <c r="BF174" i="3"/>
  <c r="BF190" i="3"/>
  <c r="BF204" i="3"/>
  <c r="BF226" i="3"/>
  <c r="BF245" i="3"/>
  <c r="J124" i="3"/>
  <c r="BF133" i="3"/>
  <c r="BF141" i="3"/>
  <c r="BF143" i="3"/>
  <c r="BF149" i="3"/>
  <c r="BF150" i="3"/>
  <c r="BF156" i="3"/>
  <c r="BF159" i="3"/>
  <c r="BF163" i="3"/>
  <c r="BF167" i="3"/>
  <c r="BF168" i="3"/>
  <c r="BF169" i="3"/>
  <c r="BF179" i="3"/>
  <c r="BF181" i="3"/>
  <c r="BF182" i="3"/>
  <c r="BF183" i="3"/>
  <c r="BF185" i="3"/>
  <c r="BF194" i="3"/>
  <c r="BF199" i="3"/>
  <c r="BF209" i="3"/>
  <c r="BF227" i="3"/>
  <c r="BF230" i="3"/>
  <c r="BF231" i="3"/>
  <c r="BF237" i="3"/>
  <c r="BF239" i="3"/>
  <c r="BF243" i="3"/>
  <c r="BF249" i="3"/>
  <c r="BF253" i="3"/>
  <c r="J885" i="2"/>
  <c r="J119" i="2" s="1"/>
  <c r="BF138" i="3"/>
  <c r="BF146" i="3"/>
  <c r="BF147" i="3"/>
  <c r="BF148" i="3"/>
  <c r="BF151" i="3"/>
  <c r="BF154" i="3"/>
  <c r="BF161" i="3"/>
  <c r="BF162" i="3"/>
  <c r="BF192" i="3"/>
  <c r="BF198" i="3"/>
  <c r="BF200" i="3"/>
  <c r="BF203" i="3"/>
  <c r="BF210" i="3"/>
  <c r="BF211" i="3"/>
  <c r="BF212" i="3"/>
  <c r="BF220" i="3"/>
  <c r="BF221" i="3"/>
  <c r="BF222" i="3"/>
  <c r="BF232" i="3"/>
  <c r="BF233" i="3"/>
  <c r="BF240" i="3"/>
  <c r="BF251" i="3"/>
  <c r="BF254" i="3"/>
  <c r="BF255" i="3"/>
  <c r="F126" i="3"/>
  <c r="BF136" i="3"/>
  <c r="BF184" i="3"/>
  <c r="BF186" i="3"/>
  <c r="BF187" i="3"/>
  <c r="BF188" i="3"/>
  <c r="BF189" i="3"/>
  <c r="BF191" i="3"/>
  <c r="BF202" i="3"/>
  <c r="BF208" i="3"/>
  <c r="BF216" i="3"/>
  <c r="BF217" i="3"/>
  <c r="BF218" i="3"/>
  <c r="BF235" i="3"/>
  <c r="BF238" i="3"/>
  <c r="BF244" i="3"/>
  <c r="BF248" i="3"/>
  <c r="BK598" i="2"/>
  <c r="J598" i="2" s="1"/>
  <c r="J107" i="2" s="1"/>
  <c r="BF155" i="3"/>
  <c r="BF173" i="3"/>
  <c r="BF176" i="3"/>
  <c r="BF177" i="3"/>
  <c r="BF180" i="3"/>
  <c r="BF197" i="3"/>
  <c r="BF205" i="3"/>
  <c r="BF214" i="3"/>
  <c r="BF215" i="3"/>
  <c r="BF224" i="3"/>
  <c r="BF228" i="3"/>
  <c r="BF229" i="3"/>
  <c r="BF247" i="3"/>
  <c r="BF250" i="3"/>
  <c r="BF252" i="3"/>
  <c r="E85" i="3"/>
  <c r="BF144" i="3"/>
  <c r="BF152" i="3"/>
  <c r="BF164" i="3"/>
  <c r="BF170" i="3"/>
  <c r="BF175" i="3"/>
  <c r="BF193" i="3"/>
  <c r="BF196" i="3"/>
  <c r="BF201" i="3"/>
  <c r="BF206" i="3"/>
  <c r="BF207" i="3"/>
  <c r="BF213" i="3"/>
  <c r="BF225" i="3"/>
  <c r="BF234" i="3"/>
  <c r="BF236" i="3"/>
  <c r="BF241" i="3"/>
  <c r="BF242" i="3"/>
  <c r="BF246" i="3"/>
  <c r="F93" i="2"/>
  <c r="E130" i="2"/>
  <c r="BF211" i="2"/>
  <c r="BF230" i="2"/>
  <c r="BF340" i="2"/>
  <c r="BF353" i="2"/>
  <c r="BF418" i="2"/>
  <c r="BF502" i="2"/>
  <c r="BF565" i="2"/>
  <c r="BF695" i="2"/>
  <c r="BF706" i="2"/>
  <c r="BF711" i="2"/>
  <c r="BF722" i="2"/>
  <c r="BF804" i="2"/>
  <c r="BF856" i="2"/>
  <c r="BF858" i="2"/>
  <c r="BF865" i="2"/>
  <c r="BF882" i="2"/>
  <c r="BF883" i="2"/>
  <c r="BF886" i="2"/>
  <c r="BF907" i="2"/>
  <c r="BF912" i="2"/>
  <c r="BF928" i="2"/>
  <c r="BF936" i="2"/>
  <c r="BF937" i="2"/>
  <c r="BF938" i="2"/>
  <c r="BF939" i="2"/>
  <c r="BF940" i="2"/>
  <c r="BF941" i="2"/>
  <c r="BF942" i="2"/>
  <c r="BF943" i="2"/>
  <c r="BF944" i="2"/>
  <c r="BF945" i="2"/>
  <c r="BF946" i="2"/>
  <c r="BF156" i="2"/>
  <c r="BF168" i="2"/>
  <c r="BF250" i="2"/>
  <c r="BF322" i="2"/>
  <c r="BF358" i="2"/>
  <c r="BF423" i="2"/>
  <c r="BF511" i="2"/>
  <c r="BF553" i="2"/>
  <c r="BF609" i="2"/>
  <c r="BF618" i="2"/>
  <c r="BF635" i="2"/>
  <c r="BF644" i="2"/>
  <c r="BF160" i="2"/>
  <c r="BF172" i="2"/>
  <c r="BF235" i="2"/>
  <c r="BF357" i="2"/>
  <c r="BF367" i="2"/>
  <c r="BF375" i="2"/>
  <c r="BF383" i="2"/>
  <c r="BF440" i="2"/>
  <c r="BF451" i="2"/>
  <c r="BF509" i="2"/>
  <c r="BF510" i="2"/>
  <c r="BF522" i="2"/>
  <c r="BF524" i="2"/>
  <c r="BF533" i="2"/>
  <c r="BF560" i="2"/>
  <c r="BF570" i="2"/>
  <c r="BF597" i="2"/>
  <c r="BF600" i="2"/>
  <c r="BF648" i="2"/>
  <c r="BF697" i="2"/>
  <c r="BF721" i="2"/>
  <c r="BF757" i="2"/>
  <c r="BF761" i="2"/>
  <c r="BF783" i="2"/>
  <c r="BF810" i="2"/>
  <c r="BF831" i="2"/>
  <c r="F94" i="2"/>
  <c r="BF145" i="2"/>
  <c r="BF174" i="2"/>
  <c r="BF234" i="2"/>
  <c r="BF283" i="2"/>
  <c r="BF298" i="2"/>
  <c r="BF332" i="2"/>
  <c r="BF544" i="2"/>
  <c r="BF571" i="2"/>
  <c r="BF763" i="2"/>
  <c r="BF778" i="2"/>
  <c r="BF782" i="2"/>
  <c r="BF793" i="2"/>
  <c r="BF800" i="2"/>
  <c r="BF808" i="2"/>
  <c r="BF814" i="2"/>
  <c r="BF313" i="2"/>
  <c r="BF314" i="2"/>
  <c r="BF387" i="2"/>
  <c r="BF473" i="2"/>
  <c r="BF474" i="2"/>
  <c r="BF495" i="2"/>
  <c r="BF508" i="2"/>
  <c r="BF517" i="2"/>
  <c r="BF637" i="2"/>
  <c r="BF646" i="2"/>
  <c r="BF655" i="2"/>
  <c r="BF681" i="2"/>
  <c r="BF682" i="2"/>
  <c r="BF712" i="2"/>
  <c r="BF734" i="2"/>
  <c r="BF736" i="2"/>
  <c r="J91" i="2"/>
  <c r="BF249" i="2"/>
  <c r="BF326" i="2"/>
  <c r="BF359" i="2"/>
  <c r="BF374" i="2"/>
  <c r="BF379" i="2"/>
  <c r="BF392" i="2"/>
  <c r="BF396" i="2"/>
  <c r="BF397" i="2"/>
  <c r="BF407" i="2"/>
  <c r="BF430" i="2"/>
  <c r="BF431" i="2"/>
  <c r="BF481" i="2"/>
  <c r="BF504" i="2"/>
  <c r="BF534" i="2"/>
  <c r="BF537" i="2"/>
  <c r="BF688" i="2"/>
  <c r="BF701" i="2"/>
  <c r="BF705" i="2"/>
  <c r="BF707" i="2"/>
  <c r="BF708" i="2"/>
  <c r="BF716" i="2"/>
  <c r="BF717" i="2"/>
  <c r="BF785" i="2"/>
  <c r="BF802" i="2"/>
  <c r="BF816" i="2"/>
  <c r="BF818" i="2"/>
  <c r="BF833" i="2"/>
  <c r="BF189" i="2"/>
  <c r="BF360" i="2"/>
  <c r="BF417" i="2"/>
  <c r="BF432" i="2"/>
  <c r="BF472" i="2"/>
  <c r="BF475" i="2"/>
  <c r="BF488" i="2"/>
  <c r="BF512" i="2"/>
  <c r="BF607" i="2"/>
  <c r="BF662" i="2"/>
  <c r="BF666" i="2"/>
  <c r="BF683" i="2"/>
  <c r="BF684" i="2"/>
  <c r="BF740" i="2"/>
  <c r="BF765" i="2"/>
  <c r="BF770" i="2"/>
  <c r="BF776" i="2"/>
  <c r="BF777" i="2"/>
  <c r="BF164" i="2"/>
  <c r="BF207" i="2"/>
  <c r="BF272" i="2"/>
  <c r="BF318" i="2"/>
  <c r="BF327" i="2"/>
  <c r="BF439" i="2"/>
  <c r="BF513" i="2"/>
  <c r="BF518" i="2"/>
  <c r="BF566" i="2"/>
  <c r="BF616" i="2"/>
  <c r="BF625" i="2"/>
  <c r="BF627" i="2"/>
  <c r="BF631" i="2"/>
  <c r="BF670" i="2"/>
  <c r="BF675" i="2"/>
  <c r="BF680" i="2"/>
  <c r="BF703" i="2"/>
  <c r="BF709" i="2"/>
  <c r="BF710" i="2"/>
  <c r="BF723" i="2"/>
  <c r="BF724" i="2"/>
  <c r="BF725" i="2"/>
  <c r="BF726" i="2"/>
  <c r="BF730" i="2"/>
  <c r="BF741" i="2"/>
  <c r="BF748" i="2"/>
  <c r="BF755" i="2"/>
  <c r="BF764" i="2"/>
  <c r="BF791" i="2"/>
  <c r="BF835" i="2"/>
  <c r="F35" i="2"/>
  <c r="AZ96" i="1" s="1"/>
  <c r="J35" i="3"/>
  <c r="AV97" i="1" s="1"/>
  <c r="F35" i="4"/>
  <c r="AZ98" i="1" s="1"/>
  <c r="F38" i="4"/>
  <c r="BC98" i="1" s="1"/>
  <c r="F38" i="2"/>
  <c r="BC96" i="1" s="1"/>
  <c r="F35" i="3"/>
  <c r="AZ97" i="1" s="1"/>
  <c r="F37" i="3"/>
  <c r="BB97" i="1" s="1"/>
  <c r="F37" i="4"/>
  <c r="BB98" i="1" s="1"/>
  <c r="J35" i="2"/>
  <c r="AV96" i="1" s="1"/>
  <c r="F39" i="2"/>
  <c r="BD96" i="1"/>
  <c r="AS94" i="1"/>
  <c r="F39" i="3"/>
  <c r="BD97" i="1"/>
  <c r="F38" i="3"/>
  <c r="BC97" i="1" s="1"/>
  <c r="J35" i="4"/>
  <c r="AV98" i="1" s="1"/>
  <c r="F39" i="4"/>
  <c r="BD98" i="1" s="1"/>
  <c r="F37" i="2"/>
  <c r="BB96" i="1" s="1"/>
  <c r="BK143" i="2" l="1"/>
  <c r="P127" i="4"/>
  <c r="P126" i="4" s="1"/>
  <c r="AU98" i="1" s="1"/>
  <c r="T127" i="4"/>
  <c r="T126" i="4" s="1"/>
  <c r="T598" i="2"/>
  <c r="P598" i="2"/>
  <c r="T165" i="3"/>
  <c r="T130" i="3"/>
  <c r="P143" i="2"/>
  <c r="P142" i="2" s="1"/>
  <c r="AU96" i="1" s="1"/>
  <c r="P131" i="3"/>
  <c r="P130" i="3"/>
  <c r="AU97" i="1" s="1"/>
  <c r="R165" i="3"/>
  <c r="R130" i="3" s="1"/>
  <c r="T143" i="2"/>
  <c r="P165" i="3"/>
  <c r="R143" i="2"/>
  <c r="R142" i="2" s="1"/>
  <c r="BK127" i="4"/>
  <c r="BK126" i="4" s="1"/>
  <c r="J126" i="4" s="1"/>
  <c r="J98" i="4" s="1"/>
  <c r="AG97" i="1"/>
  <c r="J98" i="3"/>
  <c r="J131" i="3"/>
  <c r="J99" i="3"/>
  <c r="BK142" i="2"/>
  <c r="J142" i="2" s="1"/>
  <c r="J98" i="2" s="1"/>
  <c r="J143" i="2"/>
  <c r="J99" i="2" s="1"/>
  <c r="J36" i="4"/>
  <c r="AW98" i="1" s="1"/>
  <c r="AT98" i="1" s="1"/>
  <c r="F36" i="2"/>
  <c r="BA96" i="1" s="1"/>
  <c r="J36" i="3"/>
  <c r="AW97" i="1" s="1"/>
  <c r="AT97" i="1" s="1"/>
  <c r="AN97" i="1" s="1"/>
  <c r="F36" i="3"/>
  <c r="BA97" i="1" s="1"/>
  <c r="J36" i="2"/>
  <c r="AW96" i="1" s="1"/>
  <c r="AT96" i="1" s="1"/>
  <c r="AZ95" i="1"/>
  <c r="AZ94" i="1"/>
  <c r="AV94" i="1"/>
  <c r="AK29" i="1" s="1"/>
  <c r="BC95" i="1"/>
  <c r="BC94" i="1"/>
  <c r="AY94" i="1"/>
  <c r="BD95" i="1"/>
  <c r="BD94" i="1" s="1"/>
  <c r="W33" i="1" s="1"/>
  <c r="F36" i="4"/>
  <c r="BA98" i="1" s="1"/>
  <c r="BB95" i="1"/>
  <c r="AX95" i="1"/>
  <c r="T142" i="2" l="1"/>
  <c r="J127" i="4"/>
  <c r="J99" i="4"/>
  <c r="J41" i="3"/>
  <c r="AU95" i="1"/>
  <c r="AU94" i="1"/>
  <c r="W29" i="1"/>
  <c r="AY95" i="1"/>
  <c r="BB94" i="1"/>
  <c r="AX94" i="1" s="1"/>
  <c r="AV95" i="1"/>
  <c r="J32" i="4"/>
  <c r="AG98" i="1" s="1"/>
  <c r="J32" i="2"/>
  <c r="AG96" i="1"/>
  <c r="W32" i="1"/>
  <c r="BA95" i="1"/>
  <c r="AW95" i="1"/>
  <c r="J41" i="4" l="1"/>
  <c r="J41" i="2"/>
  <c r="AN96" i="1"/>
  <c r="AN98" i="1"/>
  <c r="AG95" i="1"/>
  <c r="AG94" i="1"/>
  <c r="AK26" i="1" s="1"/>
  <c r="W31" i="1"/>
  <c r="AT95" i="1"/>
  <c r="AN95" i="1"/>
  <c r="BA94" i="1"/>
  <c r="W30" i="1"/>
  <c r="AW94" i="1" l="1"/>
  <c r="AK30" i="1" s="1"/>
  <c r="AK35" i="1" s="1"/>
  <c r="AT94" i="1" l="1"/>
  <c r="AN94" i="1" l="1"/>
</calcChain>
</file>

<file path=xl/sharedStrings.xml><?xml version="1.0" encoding="utf-8"?>
<sst xmlns="http://schemas.openxmlformats.org/spreadsheetml/2006/main" count="12790" uniqueCount="2115">
  <si>
    <t>Export Komplet</t>
  </si>
  <si>
    <t/>
  </si>
  <si>
    <t>2.0</t>
  </si>
  <si>
    <t>False</t>
  </si>
  <si>
    <t>{2f0a4669-5243-459b-beae-27d3f9477d81}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</si>
  <si>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</si>
  <si>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</si>
  <si>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</si>
  <si>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</si>
  <si>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</si>
  <si>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</si>
  <si>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</si>
  <si>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</si>
  <si>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81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</si>
  <si>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</si>
  <si>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</si>
  <si>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Rekonštrukcia objektov areálu Agrodružstva v Krásne nad Kysucou</t>
  </si>
  <si>
    <t>JKSO:</t>
  </si>
  <si>
    <t>KS:</t>
  </si>
  <si>
    <t>Miesto:</t>
  </si>
  <si>
    <t>Krásno nad Kysucou</t>
  </si>
  <si>
    <t>Dátum:</t>
  </si>
  <si>
    <t>24. 6. 2022</t>
  </si>
  <si>
    <t>Objednávateľ:</t>
  </si>
  <si>
    <t>IČO:</t>
  </si>
  <si>
    <t>Agrodružstvo Krásno nad Kysucou</t>
  </si>
  <si>
    <t>IČ DPH:</t>
  </si>
  <si>
    <t>Zhotoviteľ:</t>
  </si>
  <si>
    <t>Vyplň údaj</t>
  </si>
  <si>
    <t>Projektant:</t>
  </si>
  <si>
    <t>JANG s.r.o.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</si>
  <si>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</si>
  <si>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</si>
  <si>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</si>
  <si>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</si>
  <si>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</si>
  <si>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</si>
  <si>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</si>
  <si>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</si>
  <si>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</si>
  <si>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</si>
  <si>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</si>
  <si>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</si>
  <si>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</si>
  <si>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</si>
  <si>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</si>
  <si>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</si>
  <si>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</si>
  <si>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</si>
  <si>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</si>
  <si>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</si>
  <si>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</si>
  <si>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</si>
  <si>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</si>
  <si>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</si>
  <si>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</si>
  <si>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</si>
  <si>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</si>
  <si>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</si>
  <si>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</si>
  <si>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</si>
  <si>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</si>
  <si>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</si>
  <si>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</si>
  <si>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</si>
  <si>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</si>
  <si>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</si>
  <si>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</si>
  <si>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</si>
  <si>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</si>
  <si>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</si>
  <si>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</si>
  <si>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</si>
  <si>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</si>
  <si>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</si>
  <si>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</si>
  <si>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</si>
  <si>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</si>
  <si>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81a</t>
  </si>
  <si>
    <t>SO 210 Ustajňovací objekt A - produkčný ovčín</t>
  </si>
  <si>
    <t>STA</t>
  </si>
  <si>
    <t>1</t>
  </si>
  <si>
    <t>{08aa8988-327b-46b0-812d-8bd29506fbb2}</t>
  </si>
  <si>
    <t>/</t>
  </si>
  <si>
    <t>81aa</t>
  </si>
  <si>
    <t>Architektúra</t>
  </si>
  <si>
    <t>Časť</t>
  </si>
  <si>
    <t>2</t>
  </si>
  <si>
    <t>{76dfb7b2-b717-4fbd-a173-64809a06f97d}</t>
  </si>
  <si>
    <t>81ab</t>
  </si>
  <si>
    <t>Zdravotechnika</t>
  </si>
  <si>
    <t>{ec3502fd-2112-496d-a540-df4d947bd27c}</t>
  </si>
  <si>
    <t>81ac</t>
  </si>
  <si>
    <t>Elektroinštalácia</t>
  </si>
  <si>
    <t>{3755b595-26c9-4f91-bdba-5eeb16f237e9}</t>
  </si>
  <si>
    <t>KRYCÍ LIST ROZPOČTU</t>
  </si>
  <si>
    <t>Objekt:</t>
  </si>
  <si>
    <t>81a - SO 210 Ustajňovací objekt A - produkčný ovčín</t>
  </si>
  <si>
    <t>Časť:</t>
  </si>
  <si>
    <t>81aa - Architektúra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</si>
  <si>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</si>
  <si>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</si>
  <si>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</si>
  <si>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</si>
  <si>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</si>
  <si>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</si>
  <si>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</si>
  <si>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</si>
  <si>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</si>
  <si>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</si>
  <si>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</si>
  <si>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</si>
  <si>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</si>
  <si>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</si>
  <si>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</si>
  <si>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713 - Izolácie tepelné</t>
  </si>
  <si>
    <t xml:space="preserve">    764 - Konštrukcie klampiarske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</si>
  <si>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</si>
  <si>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</si>
  <si>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</si>
  <si>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776 - Podlahy povlakové</t>
  </si>
  <si>
    <t xml:space="preserve">    781 - Obklady</t>
  </si>
  <si>
    <t xml:space="preserve">    783 - Nátery</t>
  </si>
  <si>
    <t xml:space="preserve">    784 - Maľby</t>
  </si>
  <si>
    <t>M - Práce a dodávky M</t>
  </si>
  <si>
    <t xml:space="preserve">    43-M - Montáž oceľových konštrukcií</t>
  </si>
  <si>
    <t xml:space="preserve">    D1 - Technologické vybavenie ovčína 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</si>
  <si>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</si>
  <si>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</si>
  <si>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</si>
  <si>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</si>
  <si>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</si>
  <si>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</si>
  <si>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</si>
  <si>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</si>
  <si>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</si>
  <si>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</si>
  <si>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</si>
  <si>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</si>
  <si>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</si>
  <si>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</si>
  <si>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</si>
  <si>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</si>
  <si>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</si>
  <si>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132201101.S</t>
  </si>
  <si>
    <t>Výkop ryhy do šírky 600 mm v horn.3 do 100 m3</t>
  </si>
  <si>
    <t>m3</t>
  </si>
  <si>
    <t>4</t>
  </si>
  <si>
    <t>-363923042</t>
  </si>
  <si>
    <t>VV</t>
  </si>
  <si>
    <t xml:space="preserve">Výkop základových pásov </t>
  </si>
  <si>
    <t>obvodové steny kotercov</t>
  </si>
  <si>
    <t>0,60*1,0*(49,67+40,67)*2</t>
  </si>
  <si>
    <t>odpočet šírky pätiek pre rámovú oceľovú konštrukciu</t>
  </si>
  <si>
    <t>-0,60*1,50*1,0*23*2</t>
  </si>
  <si>
    <t>Medzisúčet</t>
  </si>
  <si>
    <t>3</t>
  </si>
  <si>
    <t>steny stredného traktu - soc.zázemie a pôrodné koterce</t>
  </si>
  <si>
    <t>0,60*1,20*((18,70+0,15*2)*2+(7,60+0,15*2)+(8,61-0,15*2)*3+(4,089-0,15*2))</t>
  </si>
  <si>
    <t>Súčet</t>
  </si>
  <si>
    <t>132201109.S</t>
  </si>
  <si>
    <t>Príplatok k cene za lepivosť pri hĺbení rýh šírky do 600 mm zapažených i nezapažených s urovnaním dna v hornine 3</t>
  </si>
  <si>
    <t>-1812684876</t>
  </si>
  <si>
    <t>Lepivosť 30%</t>
  </si>
  <si>
    <t>120,734*0,30</t>
  </si>
  <si>
    <t>133201101.S</t>
  </si>
  <si>
    <t>Výkop šachty zapaženej, hornina 3 do 100 m3</t>
  </si>
  <si>
    <t>1568633049</t>
  </si>
  <si>
    <t>Realizácia výkopu základových pätiek</t>
  </si>
  <si>
    <t>1,50*1,50*1,30*23*2</t>
  </si>
  <si>
    <t>133201109.S</t>
  </si>
  <si>
    <t>Príplatok k cenám za lepivosť pri hĺbení šachiet zapažených i nezapažených v hornine 3</t>
  </si>
  <si>
    <t>684277155</t>
  </si>
  <si>
    <t>30 % lepivosť</t>
  </si>
  <si>
    <t>134,550*0,30</t>
  </si>
  <si>
    <t>5</t>
  </si>
  <si>
    <t>162301131.S</t>
  </si>
  <si>
    <t>Vodorovné premiestnenie výkopku po nespevnenej ceste z horniny tr.1-4, nad 100 do 1000 m3 na vzdialenosť nad 50 do 500 m</t>
  </si>
  <si>
    <t>626592592</t>
  </si>
  <si>
    <t>Vodorovné premiestnenie vykopanej zeminy  v rámci staveniska</t>
  </si>
  <si>
    <t>120,734+134,55</t>
  </si>
  <si>
    <t>6</t>
  </si>
  <si>
    <t>171201101.S</t>
  </si>
  <si>
    <t>Uloženie sypaniny do násypov s rozprestretím sypaniny vo vrstvách a s hrubým urovnaním nezhutnených</t>
  </si>
  <si>
    <t>551413035</t>
  </si>
  <si>
    <t>Zakladanie</t>
  </si>
  <si>
    <t>7</t>
  </si>
  <si>
    <t>215901101.S</t>
  </si>
  <si>
    <t>Zhutnenie podložia z rastlej horniny 1 až 4 pod násypy, z hornina súdržných do 92 % PS a nesúdržných</t>
  </si>
  <si>
    <t>m2</t>
  </si>
  <si>
    <t>772659779</t>
  </si>
  <si>
    <t>Realizácia zhutnenia podložia základových konštrukcii</t>
  </si>
  <si>
    <t>základové pásy</t>
  </si>
  <si>
    <t>0,60*(49,67+40,67)*2</t>
  </si>
  <si>
    <t>-0,60*1,50*23*2</t>
  </si>
  <si>
    <t>0,60*((18,70+0,15*2)*2+(7,60+0,15*2)+(8,61-0,15*2)*3+(4,089-0,15*2))</t>
  </si>
  <si>
    <t>základové pätky</t>
  </si>
  <si>
    <t>1,50*1,50*23*2</t>
  </si>
  <si>
    <t>8</t>
  </si>
  <si>
    <t>271573001.S</t>
  </si>
  <si>
    <t>Násyp pod základové konštrukcie so zhutnením zo štrkopiesku fr.0-63 mm</t>
  </si>
  <si>
    <t>-1620627198</t>
  </si>
  <si>
    <t>Realizácia zhutneného štrkového podložia</t>
  </si>
  <si>
    <t>koterce</t>
  </si>
  <si>
    <t>(1,38-0,78)*(15,90*49,67+15,90*40,67)</t>
  </si>
  <si>
    <t>stredný trakt - sociálne zázemia</t>
  </si>
  <si>
    <t>(1,38-0,40)*8,76*10,803</t>
  </si>
  <si>
    <t>pôrodné koterce</t>
  </si>
  <si>
    <t>(1,38-0,37)*(4,083*6,71+4,091*3,25+4,0*3,37)</t>
  </si>
  <si>
    <t>nábehové rampy do malých vrát do kotercov</t>
  </si>
  <si>
    <t>0,15*0,60*2,0*9*2</t>
  </si>
  <si>
    <t>nábehové rampy do veľkých vrát do kotercov</t>
  </si>
  <si>
    <t>0,25*1,20*5,58*4</t>
  </si>
  <si>
    <t>dezinfekčné brodisko</t>
  </si>
  <si>
    <t>0,25*6,0*3,60*2</t>
  </si>
  <si>
    <t>9</t>
  </si>
  <si>
    <t>273321312.S</t>
  </si>
  <si>
    <t>Betón základových dosiek, železový (bez výstuže), tr. C 20/25</t>
  </si>
  <si>
    <t>1264970293</t>
  </si>
  <si>
    <t>Realizácia základových železobetónových dosiek z betónu tr.C 20/25</t>
  </si>
  <si>
    <t>0,20*100,30*16,50+0,20*9,36*1,10*2</t>
  </si>
  <si>
    <t>10</t>
  </si>
  <si>
    <t>273326241.S</t>
  </si>
  <si>
    <t>Základové dosky z betónu železového vodostavebného C 25/30 (bez výstuže)</t>
  </si>
  <si>
    <t>-1043389234</t>
  </si>
  <si>
    <t>Realizácia základových dosiek z vodostavebného betónu tr.C 25/30</t>
  </si>
  <si>
    <t>plocha prierezu .....6,505 m2</t>
  </si>
  <si>
    <t>dĺžka kotercov .... 49,67+40,67=90,34 m</t>
  </si>
  <si>
    <t>6,505*90,34</t>
  </si>
  <si>
    <t>stredný trakt</t>
  </si>
  <si>
    <t>0,20*8,76*10,80</t>
  </si>
  <si>
    <t>(0,15+0,55)/2*0,60*2,0*9*2</t>
  </si>
  <si>
    <t>(0,15+0,55)/2*1,20*5,58*4</t>
  </si>
  <si>
    <t>(0,50*6,0*3,60-0,15*5,40*3,00)*2</t>
  </si>
  <si>
    <t>11</t>
  </si>
  <si>
    <t>273351217.S</t>
  </si>
  <si>
    <t>Debnenie stien základových dosiek, zhotovenie-tradičné</t>
  </si>
  <si>
    <t>-259508582</t>
  </si>
  <si>
    <t>Debnenia základových železobetónových dosiek z betónu tr.C 20/25</t>
  </si>
  <si>
    <t>0,20*(100,30+16,50)*2+0,20*2*1,10*2</t>
  </si>
  <si>
    <t>12</t>
  </si>
  <si>
    <t>273351218.S</t>
  </si>
  <si>
    <t>Debnenie stien základových dosiek, odstránenie-tradičné</t>
  </si>
  <si>
    <t>-775404678</t>
  </si>
  <si>
    <t>13</t>
  </si>
  <si>
    <t>273356021.S</t>
  </si>
  <si>
    <t>Debnenie základových konštrukcií pre plochy rovinné zhotovenie</t>
  </si>
  <si>
    <t>671717723</t>
  </si>
  <si>
    <t>Realizácia debnenia konštrukcii z vodostavebného betónu</t>
  </si>
  <si>
    <t>0,40*(49,67+40,67)*2</t>
  </si>
  <si>
    <t>0,15*(0,60*2+2,0)*9*2</t>
  </si>
  <si>
    <t>0,15*(1,20*2+5,58)*4</t>
  </si>
  <si>
    <t>(0,50*(6,0+3,60)*2+0,15*(5,40+3,00)*2)*2</t>
  </si>
  <si>
    <t>14</t>
  </si>
  <si>
    <t>273356022.S</t>
  </si>
  <si>
    <t>Debnenie základových konštrukcií rovinné odstránenie</t>
  </si>
  <si>
    <t>2027124435</t>
  </si>
  <si>
    <t>15</t>
  </si>
  <si>
    <t>273362021.S</t>
  </si>
  <si>
    <t>Výstuž základových dosiek zo zvár. sietí KARI</t>
  </si>
  <si>
    <t>t</t>
  </si>
  <si>
    <t>1624575905</t>
  </si>
  <si>
    <t xml:space="preserve">Realizácia výstuže základových železobetónových dosiek </t>
  </si>
  <si>
    <t>z betónu tr.C 20/25 - 2xKari sieť 8/8/150/150 mm - 5,27 kg/m2</t>
  </si>
  <si>
    <t>(100,30*16,50+9,36*1,10*2)*2*5,27*1,3/1000</t>
  </si>
  <si>
    <t xml:space="preserve"> z vodostavebného betónu tr.C 25/30 - Kari sieť 6/6/150/150 mm - 3,03 kg/m2</t>
  </si>
  <si>
    <t>16,10*(49,67+40,67)*3,03*1,3/1000</t>
  </si>
  <si>
    <t>pôrodné koterce- Kari sieť 6/6/150/150 mm - 3,03 kg/m2</t>
  </si>
  <si>
    <t>8,76*10,80*3,03*1,3/1000</t>
  </si>
  <si>
    <t>nábehové rampy do malých vrát do kotercov- Kari sieť 6/6/150/150 mm - 3,03 kg/m2</t>
  </si>
  <si>
    <t>0,60*2,0*9*2*3,03*1,3/1000</t>
  </si>
  <si>
    <t>nábehové rampy do veľkých vrát do kotercov - 2xKari sieť 8/8/150/150 mm - 5,27 kg/m2</t>
  </si>
  <si>
    <t>1,20*5,58*4*5,27*1,3/1000</t>
  </si>
  <si>
    <t>dezinfekčné brodisko - 2xKari sieť 8/8/150/150 mm - 5,27 kg/m2</t>
  </si>
  <si>
    <t>6,0*3,60*2*5,27*1,3/1000</t>
  </si>
  <si>
    <t>16</t>
  </si>
  <si>
    <t>274313612.S</t>
  </si>
  <si>
    <t>Betón základových pásov, prostý tr. C 20/25</t>
  </si>
  <si>
    <t>-1671505266</t>
  </si>
  <si>
    <t>Realizácia betonáže základových pásov z betónu prostého tr.C 20/25</t>
  </si>
  <si>
    <t>-0,60*1,50*1,0*22*2</t>
  </si>
  <si>
    <t>17</t>
  </si>
  <si>
    <t>274321411.S</t>
  </si>
  <si>
    <t>Betón základových pásov, železový (bez výstuže), tr. C 25/30</t>
  </si>
  <si>
    <t>-983480589</t>
  </si>
  <si>
    <t>Realizácia betonáže základových stužidiel zo železobetónu tr.C 25/30</t>
  </si>
  <si>
    <t>0,40*0,60*(49,67+40,67)*2</t>
  </si>
  <si>
    <t>-0,40*0,60*1,50*22*2</t>
  </si>
  <si>
    <t>štítové steny</t>
  </si>
  <si>
    <t>0,40*0,60*(16,10+0,20*2)*2</t>
  </si>
  <si>
    <t>-0,40*0,60*0,60*2*2</t>
  </si>
  <si>
    <t>0,40*0,60*(18,70*2+6,72+8,54*3+4,09)</t>
  </si>
  <si>
    <t>18</t>
  </si>
  <si>
    <t>274351215.S</t>
  </si>
  <si>
    <t>Debnenie stien základových pásov, zhotovenie-dielce</t>
  </si>
  <si>
    <t>1776440031</t>
  </si>
  <si>
    <t xml:space="preserve">Realizácia debnenia základových stužidiel </t>
  </si>
  <si>
    <t>2*0,60*(49,67+40,67)*2</t>
  </si>
  <si>
    <t>-2*0,60*1,50*22*2</t>
  </si>
  <si>
    <t>2*0,60*(16,10+0,20*2)*2</t>
  </si>
  <si>
    <t>-2*0,60*0,60*2*2</t>
  </si>
  <si>
    <t>2*0,60*(18,70*2+6,72+8,54*3+4,09)</t>
  </si>
  <si>
    <t>19</t>
  </si>
  <si>
    <t>274351216.S</t>
  </si>
  <si>
    <t>Debnenie stien základových pásov, odstránenie-dielce</t>
  </si>
  <si>
    <t>-1156638518</t>
  </si>
  <si>
    <t>274361821.S</t>
  </si>
  <si>
    <t>Výstuž základových pásov z ocele B500 (10505)</t>
  </si>
  <si>
    <t>-1465156184</t>
  </si>
  <si>
    <t>Realizácia výstuže základových stužidiel - 20 kg/m3</t>
  </si>
  <si>
    <t>52,586*20,0*1,1/1000</t>
  </si>
  <si>
    <t>21</t>
  </si>
  <si>
    <t>275321411.S</t>
  </si>
  <si>
    <t>Betón základových pätiek, železový (bez výstuže), tr. C 25/30</t>
  </si>
  <si>
    <t>1739150017</t>
  </si>
  <si>
    <t>Realizácia betonáže základových pätiek z betónu tr.C 25/30</t>
  </si>
  <si>
    <t>22</t>
  </si>
  <si>
    <t>275351215.S</t>
  </si>
  <si>
    <t>Debnenie stien základových pätiek, zhotovenie-dielce</t>
  </si>
  <si>
    <t>446235337</t>
  </si>
  <si>
    <t>Realizácia debnenia základových pätiek</t>
  </si>
  <si>
    <t>4*1,50*1,30*23*2</t>
  </si>
  <si>
    <t>23</t>
  </si>
  <si>
    <t>275351216.S</t>
  </si>
  <si>
    <t>Debnenie stien základovýcb pätiek, odstránenie-dielce</t>
  </si>
  <si>
    <t>-1758856711</t>
  </si>
  <si>
    <t>24</t>
  </si>
  <si>
    <t>275361821.S</t>
  </si>
  <si>
    <t>Výstuž základových pätiek z ocele B500 (10505)</t>
  </si>
  <si>
    <t>-1015020033</t>
  </si>
  <si>
    <t>Realizácia výstuže základových pätiek - 25 kg/m3</t>
  </si>
  <si>
    <t>134,55*25,0*1,1/1000</t>
  </si>
  <si>
    <t>Zvislé a kompletné konštrukcie</t>
  </si>
  <si>
    <t>25</t>
  </si>
  <si>
    <t>311272021.S</t>
  </si>
  <si>
    <t>Murivo nosné (m3) z betónových debniacich tvárnic s betónovou výplňou C 16/20 hrúbky 200 mm</t>
  </si>
  <si>
    <t>-1140602100</t>
  </si>
  <si>
    <t>Realizácia muriva z betónových tvárnic</t>
  </si>
  <si>
    <t>0,20*(3,15+0,372+0,78)*(49,67+40,67)*2</t>
  </si>
  <si>
    <t>odpočet otvorov</t>
  </si>
  <si>
    <t>-0,20*(3,75*2,0*11+1,20*1,85*9)*2</t>
  </si>
  <si>
    <t>26</t>
  </si>
  <si>
    <t>311272041.S</t>
  </si>
  <si>
    <t>Murivo nosné (m3) z betónových debniacich tvárnic s betónovou výplňou C 16/20 hrúbky 300 mm</t>
  </si>
  <si>
    <t>892213979</t>
  </si>
  <si>
    <t>Realizácia múrov z betónových tvárnic hr.300 mm</t>
  </si>
  <si>
    <t>štítové múry kotercov</t>
  </si>
  <si>
    <t>0,30*(5,202*16,50+(9,049-5,202)*16,50/2)*2</t>
  </si>
  <si>
    <t>-0,30*(3,80*3,50*2+4,0*3,75)*2</t>
  </si>
  <si>
    <t>nosné steny stredného traktu - soc.zázemie a pôrodné koterce</t>
  </si>
  <si>
    <t>0,30*(4,722*18,70+(8,56-4,622)*18,70/2)*2-0,30*3,50*3,75*2</t>
  </si>
  <si>
    <t>0,30*4,722*(9,36-2*0,30)-0,30*2,45*1,75*2-0,30*0,90*1,80*2-0,30*0,90*2,0-0,30*1,625*2,0-0,30*2,25*2,0-0,30*1,25*2,0-0,30*1,06*2,0</t>
  </si>
  <si>
    <t>0,30*(2,60+0,58)*((6,72+0,14*2)+4,089)-0,30*1,0*2,0-0,30*0,90*2,0</t>
  </si>
  <si>
    <t>27</t>
  </si>
  <si>
    <t>311361825.S</t>
  </si>
  <si>
    <t>Výstuž pre murivo nosné z betónových debniacich tvárnic s betónovou výplňou z ocele B500 (10505)</t>
  </si>
  <si>
    <t>805648100</t>
  </si>
  <si>
    <t>Realizácia výstuže do muriva z betónových tvárnic</t>
  </si>
  <si>
    <t>(114,465+126,833)*10,0/1000</t>
  </si>
  <si>
    <t>28</t>
  </si>
  <si>
    <t>317160152.S</t>
  </si>
  <si>
    <t>Keramický preklad nenosný šírky 115 mm, výšky 71 mm, dĺžky 1250 mm</t>
  </si>
  <si>
    <t>ks</t>
  </si>
  <si>
    <t>1615225569</t>
  </si>
  <si>
    <t>29</t>
  </si>
  <si>
    <t>317160172.S</t>
  </si>
  <si>
    <t>Keramický preklad nenosný šírky 145 mm, výšky 71 mm, dĺžky 1250 mm</t>
  </si>
  <si>
    <t>235611230</t>
  </si>
  <si>
    <t>30</t>
  </si>
  <si>
    <t>317162101</t>
  </si>
  <si>
    <t>Keramický predpätý preklad POROTHERM KPP 12, šírky 120 mm, výšky 65 mm, dĺžky 1000 mm</t>
  </si>
  <si>
    <t>29900519</t>
  </si>
  <si>
    <t>31</t>
  </si>
  <si>
    <t>317321315.S</t>
  </si>
  <si>
    <t>Betón prekladov železový (bez výstuže) tr. C 20/25</t>
  </si>
  <si>
    <t>2078030504</t>
  </si>
  <si>
    <t>Realizácia betonáže železobetónových prekladov z bet.tr. C 20/25</t>
  </si>
  <si>
    <t>0,20*0,25*1,50*18</t>
  </si>
  <si>
    <t>0,30*0,25*1,25*2</t>
  </si>
  <si>
    <t>0,30*0,25*(1,252+1,50*2+2,50)</t>
  </si>
  <si>
    <t>0,30*0,50*(4,50*4+4,50*2+4,0*2)</t>
  </si>
  <si>
    <t>32</t>
  </si>
  <si>
    <t>317351101.S</t>
  </si>
  <si>
    <t>Debnenie prekladov vrátane podpernej konštrukcie do výšky 4m zhotovenie</t>
  </si>
  <si>
    <t>2008783542</t>
  </si>
  <si>
    <t>Realizácia debnenia železobetónových prekladov z bet.tr. C 20/25</t>
  </si>
  <si>
    <t>(0,20+2*0,25)*1,50*18</t>
  </si>
  <si>
    <t>(0,30+2*0,25)*1,25*2</t>
  </si>
  <si>
    <t>(0,30+2*0,25)*(1,252+1,50*2+2,50)</t>
  </si>
  <si>
    <t>(0,30+2*0,50)*(4,50*4+4,50*2+4,0*2)</t>
  </si>
  <si>
    <t>33</t>
  </si>
  <si>
    <t>317351102.S</t>
  </si>
  <si>
    <t>Debnenie prekladov vrátane podpernej konštrukcie do výšky 4m odstránenie</t>
  </si>
  <si>
    <t>84796149</t>
  </si>
  <si>
    <t>34</t>
  </si>
  <si>
    <t>317361821.S</t>
  </si>
  <si>
    <t>Výstuž prekladov z ocele B500 (10505)</t>
  </si>
  <si>
    <t>1408345061</t>
  </si>
  <si>
    <t>Realizácia výstuže železobetónových prekladov - 20 kg/m3</t>
  </si>
  <si>
    <t>7,294*20,0*1,1/1000</t>
  </si>
  <si>
    <t>35</t>
  </si>
  <si>
    <t>342242031</t>
  </si>
  <si>
    <t>Priečky z tehál pálených POROTHERM 11,5 Profi P 8 brúsených, na maltu POROTHERM Profi (115x500x249)</t>
  </si>
  <si>
    <t>963751147</t>
  </si>
  <si>
    <t>Realizácia priečok hr.11,5 cm v miestnostiach soc.zázemia</t>
  </si>
  <si>
    <t>2,50*2,025-0,80*2,05</t>
  </si>
  <si>
    <t>36</t>
  </si>
  <si>
    <t>342242032</t>
  </si>
  <si>
    <t>Priečky z tehál pálených POROTHERM 14 Profi P 8 brúsených, na maltu POROTHERM Profi (140x500x249)</t>
  </si>
  <si>
    <t>-1569696740</t>
  </si>
  <si>
    <t>Realizácia priečok hr. 14,0 cm v miestnostiach soc.zázemia</t>
  </si>
  <si>
    <t>2,50*(1,0+4,09+2,31+1,21+0,475)-0,90*2,05</t>
  </si>
  <si>
    <t>37</t>
  </si>
  <si>
    <t>342242033</t>
  </si>
  <si>
    <t>Priečky z tehál pálených POROTHERM 17,5 Profi P 12 brúsených, na maltu POROTHERM Profi (175x375x249)</t>
  </si>
  <si>
    <t>999760597</t>
  </si>
  <si>
    <t>Realizácia priečok hr.17,5 cm v miestnostiach soc.zázemia</t>
  </si>
  <si>
    <t>2,50*(0,08*2+1,41)</t>
  </si>
  <si>
    <t>Vodorovné konštrukcie</t>
  </si>
  <si>
    <t>38</t>
  </si>
  <si>
    <t>411162540</t>
  </si>
  <si>
    <t>Strop POROTHERM z nosníkov KPSN dĺžky 4500 mm a stropných vložiek KSV 17/60, s podoprením a dobetónovaním medzi vložkami</t>
  </si>
  <si>
    <t>749039343</t>
  </si>
  <si>
    <t>Realizácia keramického stropu Protherm nad sociálnym zázemím</t>
  </si>
  <si>
    <t>9,36*7,60</t>
  </si>
  <si>
    <t>39</t>
  </si>
  <si>
    <t>411162851</t>
  </si>
  <si>
    <t>Nadbetonávka stropu POROTHERM betónom C 16/20 hrúbky 60 mm</t>
  </si>
  <si>
    <t>1824152076</t>
  </si>
  <si>
    <t>40</t>
  </si>
  <si>
    <t>417321414.S</t>
  </si>
  <si>
    <t>Betón stužujúcich pásov a vencov železový tr. C 20/25</t>
  </si>
  <si>
    <t>1053052436</t>
  </si>
  <si>
    <t>Realizácia betonáže stužujúcich vencov</t>
  </si>
  <si>
    <t>štítové múry</t>
  </si>
  <si>
    <t>šikmý</t>
  </si>
  <si>
    <t>0,30*0,20*(9,102*2*2+(9,102+1,15)*2*2)</t>
  </si>
  <si>
    <t xml:space="preserve">stužujúci </t>
  </si>
  <si>
    <t>0,30*0,20*(16,50*2+18,70*2)</t>
  </si>
  <si>
    <t>nad sociálnou časťou</t>
  </si>
  <si>
    <t>0,30*0,20*(8,613*2+6,72+4,089)</t>
  </si>
  <si>
    <t>41</t>
  </si>
  <si>
    <t>417351115.S</t>
  </si>
  <si>
    <t>Debnenie bočníc stužujúcich pásov a vencov vrátane vzpier zhotovenie</t>
  </si>
  <si>
    <t>-561738020</t>
  </si>
  <si>
    <t>Realizácia debnenia stužujúcich vencov</t>
  </si>
  <si>
    <t>2*0,20*(9,102*2*2+(9,102+1,15)*2*2)</t>
  </si>
  <si>
    <t>2*0,20*(16,50*2+18,70*2)</t>
  </si>
  <si>
    <t>2*0,20*(8,613*2+6,72+4,089)</t>
  </si>
  <si>
    <t>42</t>
  </si>
  <si>
    <t>417351116.S</t>
  </si>
  <si>
    <t>Debnenie bočníc stužujúcich pásov a vencov vrátane vzpier odstránenie</t>
  </si>
  <si>
    <t>-704185075</t>
  </si>
  <si>
    <t>43</t>
  </si>
  <si>
    <t>417361821.S</t>
  </si>
  <si>
    <t>Výstuž stužujúcich pásov a vencov z betonárskej ocele B500 (10505)</t>
  </si>
  <si>
    <t>-438679204</t>
  </si>
  <si>
    <t>Realizácia výstuže stužujúcich pásov - 20 kg/m3</t>
  </si>
  <si>
    <t>10,551*20,0*1,1/1000</t>
  </si>
  <si>
    <t>Úpravy povrchov, podlahy, osadenie</t>
  </si>
  <si>
    <t>44</t>
  </si>
  <si>
    <t>611411121.S</t>
  </si>
  <si>
    <t xml:space="preserve">Cementovanie (náter) mliekom z bežného šedého cementu vnútorných stropov </t>
  </si>
  <si>
    <t>-1009062153</t>
  </si>
  <si>
    <t>Realizácia cementového špricu stropu v sociálnom zázemí</t>
  </si>
  <si>
    <t>4,083*(2,025+4,572)</t>
  </si>
  <si>
    <t>4,09*3,25+0,30*1,625+0,90*0,30</t>
  </si>
  <si>
    <t>1,20*3,65+0,603*1,06</t>
  </si>
  <si>
    <t>2,659*2,16+2,075*1,21</t>
  </si>
  <si>
    <t>45</t>
  </si>
  <si>
    <t>611460242.S</t>
  </si>
  <si>
    <t>Vnútorná omietka stropov vápennocementová jadrová (hrubá), hr. 15 mm</t>
  </si>
  <si>
    <t>294057950</t>
  </si>
  <si>
    <t>46</t>
  </si>
  <si>
    <t>611460372.S</t>
  </si>
  <si>
    <t>Vnútorná omietka stropov vápennocementová tenkovrstvová, hr. 6 mm</t>
  </si>
  <si>
    <t>-144763887</t>
  </si>
  <si>
    <t>47</t>
  </si>
  <si>
    <t>612411121.S</t>
  </si>
  <si>
    <t>Cementovanie (náter) mliekom z bežného šedého cementu  vnútorných stien</t>
  </si>
  <si>
    <t>-2115934406</t>
  </si>
  <si>
    <t>Realizácia cementového špricu stien v sociálnom zázemí</t>
  </si>
  <si>
    <t>2,60*((2*1,0+0,15)+(3,09+1,775)+(2,025+0,90)+4,09)-0,90*2,0*2-0,80*2,0</t>
  </si>
  <si>
    <t>2,60*(2*(4,09+3,25)+(2,0*2*0,30+0,30*1,625)+(0,90*0,30+2*0,3*2,0))</t>
  </si>
  <si>
    <t>2,60*(2*(1,20+3,65)+(0,603*2+1,06))-0,90*2,0-1,06*2,10+0,20*(1,06+2,10*2)</t>
  </si>
  <si>
    <t>2,60*2*(2,659+3,37)-0,90*2-1,25*2,0+0,20*(1,25+2,0*2)</t>
  </si>
  <si>
    <t>48</t>
  </si>
  <si>
    <t>612460242.S</t>
  </si>
  <si>
    <t>Vnútorná omietka stien vápennocementová jadrová (hrubá), hr. 15 mm</t>
  </si>
  <si>
    <t>-970183659</t>
  </si>
  <si>
    <t>49</t>
  </si>
  <si>
    <t>612460385.S</t>
  </si>
  <si>
    <t>Vnútorná omietka stien vápennocementová štuková (jemná), hr. 5 mm</t>
  </si>
  <si>
    <t>374150086</t>
  </si>
  <si>
    <t>Realizácia jemnej štukovej omietky v sociálnom zázemí</t>
  </si>
  <si>
    <t>133,895+50,245</t>
  </si>
  <si>
    <t>odpočet obkladu</t>
  </si>
  <si>
    <t>umývareň a WC</t>
  </si>
  <si>
    <t>-(2,60*((3,09*2+2,02*2+0,15)+(0,90*2+2,02*2))-0,90*2,0-0,80*2,0)</t>
  </si>
  <si>
    <t>príručný sklad liečiv</t>
  </si>
  <si>
    <t>-(2,60*2*(2,659+3,37)-0,90*2-1,25*2,0+0,20*(1,25+2,0*2))</t>
  </si>
  <si>
    <t>kuchynská linka</t>
  </si>
  <si>
    <t>-0,60*(1,80+0,60)</t>
  </si>
  <si>
    <t>50</t>
  </si>
  <si>
    <t>622460151.S</t>
  </si>
  <si>
    <t>Príprava vonkajšieho podkladu stien cementovým prednástrekom, hr. 3 mm</t>
  </si>
  <si>
    <t>950686224</t>
  </si>
  <si>
    <t>Realizácia cementového nástreku vonkajších povrchov obvodových stien</t>
  </si>
  <si>
    <t>(3,15+0,372+0,40)*(49,67+40,67)*2</t>
  </si>
  <si>
    <t>-(3,75*2,0*11+1,20*1,85*9)*2+(0,20*(3,75+2,0*2)*11+0,20*(1,20+1,85*2)*2)*2</t>
  </si>
  <si>
    <t>(4,733*16,50+(8,58-4,733)*16,50/2)*2</t>
  </si>
  <si>
    <t>-(3,80*3,50*2+4,0*3,75)*2</t>
  </si>
  <si>
    <t>obvodové steny stredného traktu</t>
  </si>
  <si>
    <t>(3,15+0,372)*(1,10*2+9,36)*2</t>
  </si>
  <si>
    <t>-2,25*2,0-1,25*2,0-2,45*1,75*2-0,90*1,80*2-1,06*2,05+0,12*(2,25+2,0*2)+0,12*(1,25+2,0*2)+0,30*(2,45+1,75*2)+0,12*(1,06+2,05*2)</t>
  </si>
  <si>
    <t>štítové steny presahujúce strešnú rovinu</t>
  </si>
  <si>
    <t>9,102*2*0,30*2+(9,102+1,15)*0,30*2*2</t>
  </si>
  <si>
    <t>51</t>
  </si>
  <si>
    <t>622460242.S</t>
  </si>
  <si>
    <t>Vonkajšia omietka stien vápennocementová jadrová (hrubá), hr. 15 mm</t>
  </si>
  <si>
    <t>907664287</t>
  </si>
  <si>
    <t>52</t>
  </si>
  <si>
    <t>622460385.S</t>
  </si>
  <si>
    <t>Vonkajšia omietka stien vápennocementová štuková (jemná), hr. 5 mm</t>
  </si>
  <si>
    <t>1354763905</t>
  </si>
  <si>
    <t>53</t>
  </si>
  <si>
    <t>622491310.S</t>
  </si>
  <si>
    <t>Fasádny náter silikátový, dvojnásobný</t>
  </si>
  <si>
    <t>308831344</t>
  </si>
  <si>
    <t>54</t>
  </si>
  <si>
    <t>625250897.S</t>
  </si>
  <si>
    <t>Kontaktný zatepľovací systém z PIR hr. 100 mm</t>
  </si>
  <si>
    <t>2054626138</t>
  </si>
  <si>
    <t>Realizácia vnútorného zateplenia stien sociálneho zázemia</t>
  </si>
  <si>
    <t>2,60*(4,083*2+2,025*2+4,54*2)</t>
  </si>
  <si>
    <t>-2,25*2+0,22*(2,25+2,0*2)-2,0*1,0</t>
  </si>
  <si>
    <t>55</t>
  </si>
  <si>
    <t>631312661.S</t>
  </si>
  <si>
    <t>Mazanina z betónu prostého (m3) tr. C 20/25 hr.nad 50 do 80 mm</t>
  </si>
  <si>
    <t>2089918407</t>
  </si>
  <si>
    <t>Montáž betónovej mazaniny hr.55 mm na podlahách v sociálnej časti</t>
  </si>
  <si>
    <t>0,055*4,083*(2,025+4,572)</t>
  </si>
  <si>
    <t>0,055*(4,09*3,25+0,30*1,625+0,90*0,30)</t>
  </si>
  <si>
    <t>0,055*(1,20*3,65+0,603*1,06)</t>
  </si>
  <si>
    <t>0,055*(2,659*2,16+2,075*1,21)</t>
  </si>
  <si>
    <t>56</t>
  </si>
  <si>
    <t>631362021.S</t>
  </si>
  <si>
    <t>Výstuž mazanín z betónov (z kameniva) a z ľahkých betónov zo zváraných sietí z drôtov typu KARI</t>
  </si>
  <si>
    <t>-1698321048</t>
  </si>
  <si>
    <t>Realizácia výstuže z Kari sietí na podlahách v sociálnej časti - 6/6/150/150 mm - 3,03 kg/m2</t>
  </si>
  <si>
    <t>4,083*(2,025+4,572)*3,3*1,3/1000</t>
  </si>
  <si>
    <t>(4,09*3,25+0,30*1,625+0,90*0,30)*3,03*1,3/1000</t>
  </si>
  <si>
    <t>(1,20*3,65+0,603*1,06)*3,03*1,3/1000</t>
  </si>
  <si>
    <t>(2,659*2,16+2,075*1,21)*3,03*1,3/1000</t>
  </si>
  <si>
    <t>57</t>
  </si>
  <si>
    <t>632001011.S</t>
  </si>
  <si>
    <t>Zhotovenie separačnej fólie v podlahových vrstvách z PE</t>
  </si>
  <si>
    <t>-693860583</t>
  </si>
  <si>
    <t>Montáž separačnej fólie na podlahách v sociálnej časti</t>
  </si>
  <si>
    <t>58</t>
  </si>
  <si>
    <t>M</t>
  </si>
  <si>
    <t>283230007500.S</t>
  </si>
  <si>
    <t>Oddeľovacia fólia na potery</t>
  </si>
  <si>
    <t>-1128346654</t>
  </si>
  <si>
    <t>54,259*1,1 'Prepočítané koeficientom množstva</t>
  </si>
  <si>
    <t>59</t>
  </si>
  <si>
    <t>632452618.S</t>
  </si>
  <si>
    <t>Cementová samonivelizačná stierka, pevnosti v tlaku 20 MPa, hr. 10 mm</t>
  </si>
  <si>
    <t>-789307608</t>
  </si>
  <si>
    <t>Realizácia samonivelizačnej stierky na podlahách v sociálnej časti</t>
  </si>
  <si>
    <t>4,083*4,572</t>
  </si>
  <si>
    <t>60</t>
  </si>
  <si>
    <t>642942111.S</t>
  </si>
  <si>
    <t>Osadenie oceľovej dverovej zárubne alebo rámu, plochy otvoru do 2,5 m2</t>
  </si>
  <si>
    <t>-4191923</t>
  </si>
  <si>
    <t>61</t>
  </si>
  <si>
    <t>553310007300.S</t>
  </si>
  <si>
    <t>Zárubňa oceľová oblá šxvxhr 700x1970x100 mm L</t>
  </si>
  <si>
    <t>-1071057904</t>
  </si>
  <si>
    <t>62</t>
  </si>
  <si>
    <t>553310007500.S</t>
  </si>
  <si>
    <t>Zárubňa oceľová oblá šxvxhr 800x1970x100 mm L</t>
  </si>
  <si>
    <t>1470840721</t>
  </si>
  <si>
    <t>63</t>
  </si>
  <si>
    <t>553310007600.S</t>
  </si>
  <si>
    <t>Zárubňa oceľová oblá šxvxhr 800x1970x100 mm P</t>
  </si>
  <si>
    <t>1117593637</t>
  </si>
  <si>
    <t>64</t>
  </si>
  <si>
    <t>553310007800.S</t>
  </si>
  <si>
    <t>Zárubňa oceľová oblá šxvxhr 900x1970x100 mm P</t>
  </si>
  <si>
    <t>-814120321</t>
  </si>
  <si>
    <t>65</t>
  </si>
  <si>
    <t>642944121.S</t>
  </si>
  <si>
    <t>Dodatočná montáž oceľovej dverovej zárubne, plochy otvoru do 2,5 m2</t>
  </si>
  <si>
    <t>-7078426</t>
  </si>
  <si>
    <t>montáž zárubní pre vstup do kotercov z exteriéru</t>
  </si>
  <si>
    <t>9,0*2+2,0</t>
  </si>
  <si>
    <t>66</t>
  </si>
  <si>
    <t>553310002100.S</t>
  </si>
  <si>
    <t>Zárubňa kovová šxv 300-1195x500-1970 a 2100 mm, dvojdielna na dodatočnú montáž</t>
  </si>
  <si>
    <t>-1239368720</t>
  </si>
  <si>
    <t>67</t>
  </si>
  <si>
    <t>642944321.S1</t>
  </si>
  <si>
    <t>Dodatočná montáž oceľovej dverovej zárubne, plochy otvoru nad 4,5 m2</t>
  </si>
  <si>
    <t>576268724</t>
  </si>
  <si>
    <t>Montáž oceľových zárubní pre dvojkrídlové dvere pre vstup do kotercov</t>
  </si>
  <si>
    <t>2,0*2</t>
  </si>
  <si>
    <t>68</t>
  </si>
  <si>
    <t>553310002400.S1</t>
  </si>
  <si>
    <t xml:space="preserve">Zárubňa kovová šxv 3800-3500 mm - atypická </t>
  </si>
  <si>
    <t>1126537600</t>
  </si>
  <si>
    <t>Ostatné konštrukcie a práce-búranie</t>
  </si>
  <si>
    <t>69</t>
  </si>
  <si>
    <t>941942011.S</t>
  </si>
  <si>
    <t>Montáž lešenia rámového systémového s podlahami šírky nad 0,75 do 1,10 m, výšky do 10 m</t>
  </si>
  <si>
    <t>-161493695</t>
  </si>
  <si>
    <t>Realizácia rámového systémového lešenia</t>
  </si>
  <si>
    <t>(4,733*(16,50+1,50*2)+(8,58-4,733)*(16,50+1,50*2)/2)*2</t>
  </si>
  <si>
    <t>70</t>
  </si>
  <si>
    <t>941942811.S</t>
  </si>
  <si>
    <t>Demontáž lešenia rámového systémového s podlahami šírky nad 0,75 do 1,10 m, výšky do 10 m</t>
  </si>
  <si>
    <t>1261383078</t>
  </si>
  <si>
    <t>71</t>
  </si>
  <si>
    <t>941942911.S</t>
  </si>
  <si>
    <t>Príplatok za prvý a každý ďalší i začatý týždeň použitia lešenia rámového systémového šírky nad 0,75 do 1,10 m, výšky do 10 m</t>
  </si>
  <si>
    <t>-1754655518</t>
  </si>
  <si>
    <t>1049,66*10</t>
  </si>
  <si>
    <t>72</t>
  </si>
  <si>
    <t>941955002.S</t>
  </si>
  <si>
    <t>Lešenie ľahké pracovné pomocné s výškou lešeňovej podlahy nad 1,20 do 1,90 m</t>
  </si>
  <si>
    <t>1611581111</t>
  </si>
  <si>
    <t>Realizácia ľahkého pomocného lečenia</t>
  </si>
  <si>
    <t>stropy</t>
  </si>
  <si>
    <t>54,259</t>
  </si>
  <si>
    <t>steny</t>
  </si>
  <si>
    <t>73</t>
  </si>
  <si>
    <t>952901311.S</t>
  </si>
  <si>
    <t>Vyčistenie budov poľnohospodárskych objektov akejkoľvek výšky</t>
  </si>
  <si>
    <t>1390632160</t>
  </si>
  <si>
    <t xml:space="preserve">Realizácia vyčistenia stavby </t>
  </si>
  <si>
    <t>(49,67+40,67)*16,10</t>
  </si>
  <si>
    <t>8,76*10,80</t>
  </si>
  <si>
    <t>74</t>
  </si>
  <si>
    <t>957381114.S</t>
  </si>
  <si>
    <t>Žľaby pre dobytok železobetón. s pálenou cement. omietkou vytvarované š.800 mm</t>
  </si>
  <si>
    <t>m</t>
  </si>
  <si>
    <t>-200364643</t>
  </si>
  <si>
    <t xml:space="preserve">Realizácia kŕmneho žľabu </t>
  </si>
  <si>
    <t>47,20*2+38,585*2</t>
  </si>
  <si>
    <t>pôrodné boxy</t>
  </si>
  <si>
    <t>3,80*2+2,35*2</t>
  </si>
  <si>
    <t>75</t>
  </si>
  <si>
    <t>957381119.S</t>
  </si>
  <si>
    <t>Príplatok za prevýšenú časť žľabu pri zníženej kŕmnej chodbe</t>
  </si>
  <si>
    <t>1804131983</t>
  </si>
  <si>
    <t xml:space="preserve">Realizácia prevýšenej časti kŕmneho žľabu </t>
  </si>
  <si>
    <t>76</t>
  </si>
  <si>
    <t>979081111.S</t>
  </si>
  <si>
    <t>Odvoz sutiny a vybúraných hmôt na skládku do 1 km</t>
  </si>
  <si>
    <t>-572435611</t>
  </si>
  <si>
    <t>77</t>
  </si>
  <si>
    <t>979081121.S</t>
  </si>
  <si>
    <t>Odvoz sutiny a vybúraných hmôt na skládku za každý ďalší 1 km</t>
  </si>
  <si>
    <t>206624144</t>
  </si>
  <si>
    <t>Skládka vzdialená 15 km</t>
  </si>
  <si>
    <t>120,151*14</t>
  </si>
  <si>
    <t>78</t>
  </si>
  <si>
    <t>979089612.S</t>
  </si>
  <si>
    <t>Poplatok za skladovanie - iné odpady zo stavieb a demolácií (17 09), ostatné</t>
  </si>
  <si>
    <t>1260788832</t>
  </si>
  <si>
    <t>79</t>
  </si>
  <si>
    <t>981132711.S</t>
  </si>
  <si>
    <t>Demolácia hál iným spôsobom z montovaného skeletu,tehál,tvárnic a z betónu s podielom konštrukcií do 10%,  -0,18000t</t>
  </si>
  <si>
    <t>1775607529</t>
  </si>
  <si>
    <t>Demolácia pôvodnej haly na ustajnenie oviec postupným rozoberaním po základovú dosku</t>
  </si>
  <si>
    <t>Výpočet objemu pôvodnej haly</t>
  </si>
  <si>
    <t>ovčiarne</t>
  </si>
  <si>
    <t>(14,90+0,45*2)*(49,90+0,45)*(2,566+1,20)*2= 5991,932 m3</t>
  </si>
  <si>
    <t>(14,90+0,45*2)*(49,90+0,45)*(5,276-2,566)/2*2=21555,886 m3</t>
  </si>
  <si>
    <t>(17,40+0,30*2)*(8,0+0,30*2)*(2,566+1,20)=582,977 m3</t>
  </si>
  <si>
    <t>(17,40+0,30*2)*(8,0+0,30*2)*(5,85-2,566)/2=254,182 m3</t>
  </si>
  <si>
    <t>Celkový objem vybúraného priestoru</t>
  </si>
  <si>
    <t>5991,932+2155,886+582,977+254,182=8984,977 m3</t>
  </si>
  <si>
    <t>Výpočet objemu vybúraných hmôt</t>
  </si>
  <si>
    <t>murivo</t>
  </si>
  <si>
    <t>0,45*49,90*(2,566+1,20)*4=338,262 m3</t>
  </si>
  <si>
    <t>0,45*18,50*(3,20+1,20)*2=73,26 m3</t>
  </si>
  <si>
    <t>0,45*18,50*(5,85-3,20)/2*2=22,061 m3</t>
  </si>
  <si>
    <t>0,30*17,40*(3,20+1,20)*2=45,936 m3</t>
  </si>
  <si>
    <t>0,30*17,40*(5,85-3,20)/2*2=13,833 m3</t>
  </si>
  <si>
    <t>drevené nosníky</t>
  </si>
  <si>
    <t>0,45*0,30*((2,566+1,20)*2+9,830*2)*25=91,733 m3</t>
  </si>
  <si>
    <t>celkový objem vybúraných hmôt mimo strešných plechov</t>
  </si>
  <si>
    <t xml:space="preserve">podiel rozoberaných konštrukcii ku objemu haly </t>
  </si>
  <si>
    <t>585,085/8984,977= 6,5 %</t>
  </si>
  <si>
    <t>338,262+73,26+22,061+45,936+13,833+91,733</t>
  </si>
  <si>
    <t>99</t>
  </si>
  <si>
    <t>Presun hmôt HSV</t>
  </si>
  <si>
    <t>80</t>
  </si>
  <si>
    <t>998011002.S</t>
  </si>
  <si>
    <t>Presun hmôt pre budovy (801, 803, 812), zvislá konštr. z tehál, tvárnic, z kovu výšky do 12 m</t>
  </si>
  <si>
    <t>154667153</t>
  </si>
  <si>
    <t>PSV</t>
  </si>
  <si>
    <t>Práce a dodávky PSV</t>
  </si>
  <si>
    <t>711</t>
  </si>
  <si>
    <t>Izolácie proti vode a vlhkosti</t>
  </si>
  <si>
    <t>711111001.S</t>
  </si>
  <si>
    <t>Zhotovenie izolácie proti zemnej vlhkosti vodorovná náterom penetračným za studena</t>
  </si>
  <si>
    <t>-1466006103</t>
  </si>
  <si>
    <t>Montáž penetrácie pod izoláciu proti zemnej vlhkosti</t>
  </si>
  <si>
    <t>49,97*16,50+40,97*16,50</t>
  </si>
  <si>
    <t>stredný trakt - pôrodné koterce a soc.zázemie</t>
  </si>
  <si>
    <t>9,36*18,70</t>
  </si>
  <si>
    <t>82</t>
  </si>
  <si>
    <t>246170000900.S</t>
  </si>
  <si>
    <t>Lak asfaltový penetračný</t>
  </si>
  <si>
    <t>-1025305718</t>
  </si>
  <si>
    <t>1675,542*0,0003 'Prepočítané koeficientom množstva</t>
  </si>
  <si>
    <t>83</t>
  </si>
  <si>
    <t>711131102.S</t>
  </si>
  <si>
    <t>Zhotovenie geotextílie alebo tkaniny na plochu vodorovnú</t>
  </si>
  <si>
    <t>-847586003</t>
  </si>
  <si>
    <t>Montáž ochrannej geotextílie na  izoláciu proti zemnej vlhkosti</t>
  </si>
  <si>
    <t>84</t>
  </si>
  <si>
    <t>693110004500.S</t>
  </si>
  <si>
    <t>Geotextília polypropylénová netkaná 300 g/m2</t>
  </si>
  <si>
    <t>1302820234</t>
  </si>
  <si>
    <t>1675,542*1,15 'Prepočítané koeficientom množstva</t>
  </si>
  <si>
    <t>85</t>
  </si>
  <si>
    <t>711141559.S</t>
  </si>
  <si>
    <t>Zhotovenie  izolácie proti zemnej vlhkosti a tlakovej vode vodorovná NAIP pritavením</t>
  </si>
  <si>
    <t>2100289964</t>
  </si>
  <si>
    <t>Montáž izolácie proti zemnej vlhkosti</t>
  </si>
  <si>
    <t>86</t>
  </si>
  <si>
    <t>628310001000.S</t>
  </si>
  <si>
    <t>Pás asfaltový s posypom hr. 3,5 mm vystužený sklenenou rohožou</t>
  </si>
  <si>
    <t>-377163126</t>
  </si>
  <si>
    <t>87</t>
  </si>
  <si>
    <t>711211001.S</t>
  </si>
  <si>
    <t>Jednozlož. hydroizolačná hmota disperzná, náter na vnútorne použitie vodorovná</t>
  </si>
  <si>
    <t>332591696</t>
  </si>
  <si>
    <t>Realizácia vodorovnej hydrizolácie v sprchovacom boxe</t>
  </si>
  <si>
    <t>1,0*1,0</t>
  </si>
  <si>
    <t>88</t>
  </si>
  <si>
    <t>711212001.S</t>
  </si>
  <si>
    <t>Jednozlož. hydroizolačná hmota disperzná, náter na vnútorne použitie zvislá</t>
  </si>
  <si>
    <t>-909538174</t>
  </si>
  <si>
    <t>Realizácia zvislej hydroizolácie v sprchovacom boxw</t>
  </si>
  <si>
    <t>2,0*1,0*3</t>
  </si>
  <si>
    <t>89</t>
  </si>
  <si>
    <t>998711102.S</t>
  </si>
  <si>
    <t>Presun hmôt pre izoláciu proti vode v objektoch výšky nad 6 do 12 m</t>
  </si>
  <si>
    <t>-289379754</t>
  </si>
  <si>
    <t>713</t>
  </si>
  <si>
    <t>Izolácie tepelné</t>
  </si>
  <si>
    <t>90</t>
  </si>
  <si>
    <t>713122111.S</t>
  </si>
  <si>
    <t>Montáž tepelnej izolácie podláh polystyrénom, kladeným voľne v jednej vrstve</t>
  </si>
  <si>
    <t>-1408987148</t>
  </si>
  <si>
    <t>Montáž tepelnej izolácie podláh v sociálnej časti</t>
  </si>
  <si>
    <t>91</t>
  </si>
  <si>
    <t>283720009000</t>
  </si>
  <si>
    <t>Doska EPS 150S hr. 100 mm, na zateplenie podláh</t>
  </si>
  <si>
    <t>679822749</t>
  </si>
  <si>
    <t>92</t>
  </si>
  <si>
    <t>998713102.S</t>
  </si>
  <si>
    <t>Presun hmôt pre izolácie tepelné v objektoch výšky nad 6 m do 12 m</t>
  </si>
  <si>
    <t>-1456847530</t>
  </si>
  <si>
    <t>764</t>
  </si>
  <si>
    <t>Konštrukcie klampiarske</t>
  </si>
  <si>
    <t>93</t>
  </si>
  <si>
    <t>764334503.S1</t>
  </si>
  <si>
    <t>Hrebeňová vetracia štrbina bez klapky pre veľkosť otvoru do 0,42 m s oplechovaním, laminát</t>
  </si>
  <si>
    <t>298789860</t>
  </si>
  <si>
    <t>Realizácia hrebeňa strechy s odvetraním</t>
  </si>
  <si>
    <t>49,67+40,67</t>
  </si>
  <si>
    <t>8,76</t>
  </si>
  <si>
    <t>94</t>
  </si>
  <si>
    <t>764352423.S</t>
  </si>
  <si>
    <t>Žľaby z pozinkovaného farbeného PZf plechu, pododkvapové polkruhové r.š. 250 mm</t>
  </si>
  <si>
    <t>727094848</t>
  </si>
  <si>
    <t>Realizácia pododkvapového polkruhového žľabu</t>
  </si>
  <si>
    <t>(49,67+40,67)*2</t>
  </si>
  <si>
    <t>8,76*2</t>
  </si>
  <si>
    <t>95</t>
  </si>
  <si>
    <t>764359413.S</t>
  </si>
  <si>
    <t>Kotlík kónický z pozinkovaného farbeného PZf plechu, pre rúry s priemerom od 125 do 150 mm</t>
  </si>
  <si>
    <t>1879949405</t>
  </si>
  <si>
    <t>Realizácia kotlíkov na odkvapovom systéme</t>
  </si>
  <si>
    <t>(4+1+4)*2</t>
  </si>
  <si>
    <t>96</t>
  </si>
  <si>
    <t>764410430.S</t>
  </si>
  <si>
    <t>Oplechovanie parapetov z pozinkovaného farbeného PZf plechu, vrátane rohov r.š. 200 mm</t>
  </si>
  <si>
    <t>-957560647</t>
  </si>
  <si>
    <t>Realizácia oplechovania parapetov okien v socialnom zázemí</t>
  </si>
  <si>
    <t>2,25+1,25</t>
  </si>
  <si>
    <t>97</t>
  </si>
  <si>
    <t>764430410.S</t>
  </si>
  <si>
    <t>Oplechovanie muriva a atík z pozinkovaného farbeného PZf plechu, vrátane rohov r.š. 250 mm</t>
  </si>
  <si>
    <t>-1799039506</t>
  </si>
  <si>
    <t xml:space="preserve">Realizácia oplechovania múrov </t>
  </si>
  <si>
    <t>parapetov otvorov do kotercov a pôrodných boxov</t>
  </si>
  <si>
    <t>3,75*(11,0+11,0)+2,45*2</t>
  </si>
  <si>
    <t>98</t>
  </si>
  <si>
    <t>764430430.S</t>
  </si>
  <si>
    <t>Oplechovanie muriva a atík z pozinkovaného farbeného PZf plechu, vrátane rohov r.š. 400 mm</t>
  </si>
  <si>
    <t>83487524</t>
  </si>
  <si>
    <t>štítových</t>
  </si>
  <si>
    <t>9,102*2*2+(9,102+1,15)*2*2</t>
  </si>
  <si>
    <t>764454434.S</t>
  </si>
  <si>
    <t>Montáž kruhových kolien z pozinkovaného farbeného PZf plechu, pre zvodové rúry s priemerom 60 - 150 mm</t>
  </si>
  <si>
    <t>1900610371</t>
  </si>
  <si>
    <t>100</t>
  </si>
  <si>
    <t>553440048900.S</t>
  </si>
  <si>
    <t>Koleno lisované pozink farebný 70°, priemer 150 mm</t>
  </si>
  <si>
    <t>1702803417</t>
  </si>
  <si>
    <t>101</t>
  </si>
  <si>
    <t>764454441.S</t>
  </si>
  <si>
    <t>Montáž objímky zatĺkacej z pozinkovaného farbeného PZf plechu, pre kruhové zvodové rúry s priemerom 60 - 150 mm</t>
  </si>
  <si>
    <t>-817000681</t>
  </si>
  <si>
    <t>102</t>
  </si>
  <si>
    <t>553440050700.S</t>
  </si>
  <si>
    <t>Objímka lisovaná pozink farebný, hrot 200 mm, priemer 150 mm</t>
  </si>
  <si>
    <t>-1289630725</t>
  </si>
  <si>
    <t>103</t>
  </si>
  <si>
    <t>764454455.S</t>
  </si>
  <si>
    <t>Zvodové rúry z pozinkovaného farbeného PZf plechu, kruhové priemer 150 mm</t>
  </si>
  <si>
    <t>-669019822</t>
  </si>
  <si>
    <t>Realizácia zvodovej rúry odkvapového systému</t>
  </si>
  <si>
    <t>(3,565+0,20)*18</t>
  </si>
  <si>
    <t>104</t>
  </si>
  <si>
    <t>764611402.S</t>
  </si>
  <si>
    <t>Oplechovanie dverí z pozinkovaného farbeného PZf plechu, hr. plechu 0,6 mm</t>
  </si>
  <si>
    <t>-2033598077</t>
  </si>
  <si>
    <t>Realizácia oplechovania drevených dverí výbehu pre ovce</t>
  </si>
  <si>
    <t>1,0*0,50*2*18,0</t>
  </si>
  <si>
    <t>0,80*0,50*2*2</t>
  </si>
  <si>
    <t>105</t>
  </si>
  <si>
    <t>998764102.S</t>
  </si>
  <si>
    <t>Presun hmôt pre konštrukcie klampiarske v objektoch výšky nad 6 do 12 m</t>
  </si>
  <si>
    <t>-1166901527</t>
  </si>
  <si>
    <t>766</t>
  </si>
  <si>
    <t>Konštrukcie stolárske</t>
  </si>
  <si>
    <t>106</t>
  </si>
  <si>
    <t>766621400.S</t>
  </si>
  <si>
    <t>Montáž okien plastových s hydroizolačnými ISO páskami (exteriérová a interiérová)</t>
  </si>
  <si>
    <t>-682220948</t>
  </si>
  <si>
    <t>Montáž plastových okien v sociálnom zázemí</t>
  </si>
  <si>
    <t>(2,25+2,0)*2+(1,25+2,0)*2</t>
  </si>
  <si>
    <t>107</t>
  </si>
  <si>
    <t>283290006100.S</t>
  </si>
  <si>
    <t>Tesniaca paropriepustná fólia polymér-flísová, š. 290 mm, dĺ. 30 m, pre tesnenie pripájacej škáry okenného rámu a muriva z exteriéru</t>
  </si>
  <si>
    <t>757803318</t>
  </si>
  <si>
    <t>15*1,1 'Prepočítané koeficientom množstva</t>
  </si>
  <si>
    <t>108</t>
  </si>
  <si>
    <t>283290006200.S</t>
  </si>
  <si>
    <t>Tesniaca paronepriepustná fólia polymér-flísová, š. 70 mm, dĺ. 30 m, pre tesnenie pripájacej škáry okenného rámu a muriva z interiéru</t>
  </si>
  <si>
    <t>1855590535</t>
  </si>
  <si>
    <t>109</t>
  </si>
  <si>
    <t>611410008900.S1</t>
  </si>
  <si>
    <t>Plastové okno dvojkrídlové OS+O, vxš 2000x1250 mm, izolačné trojsklo, 6 komorový profil</t>
  </si>
  <si>
    <t>-1380710410</t>
  </si>
  <si>
    <t>110</t>
  </si>
  <si>
    <t>611410010400.S1</t>
  </si>
  <si>
    <t>Plastové okno dvojkrídlové OS+O, vxš 2000x2250 mm, izolačné trojsklo, 6 komorový profil</t>
  </si>
  <si>
    <t>-1904083245</t>
  </si>
  <si>
    <t>111</t>
  </si>
  <si>
    <t>766641161.S</t>
  </si>
  <si>
    <t>Montáž dverí plastových, vchodových, 1 m obvodu dverí</t>
  </si>
  <si>
    <t>1116953522</t>
  </si>
  <si>
    <t>112</t>
  </si>
  <si>
    <t>611420000100.S</t>
  </si>
  <si>
    <t>Dvere plastové, vxš 2100x800 mm</t>
  </si>
  <si>
    <t>-1013831493</t>
  </si>
  <si>
    <t>113</t>
  </si>
  <si>
    <t>766662112.S</t>
  </si>
  <si>
    <t>Montáž dverového krídla otočného jednokrídlového poldrážkového, do existujúcej zárubne, vrátane kovania</t>
  </si>
  <si>
    <t>1375732336</t>
  </si>
  <si>
    <t>114</t>
  </si>
  <si>
    <t>549150000600.S</t>
  </si>
  <si>
    <t>Kľučka dverová a rozeta 2x, nehrdzavejúca oceľ, povrch nerez brúsený</t>
  </si>
  <si>
    <t>-2093657449</t>
  </si>
  <si>
    <t>115</t>
  </si>
  <si>
    <t>611610000400.S</t>
  </si>
  <si>
    <t>Dvere vnútorné jednokrídlové, šírka 600-900 mm, výplň papierová voština, povrch fólia, plné</t>
  </si>
  <si>
    <t>-349178964</t>
  </si>
  <si>
    <t>160</t>
  </si>
  <si>
    <t>766694143.S</t>
  </si>
  <si>
    <t>Montáž parapetnej dosky plastovej šírky do 300 mm, dĺžky 1600-2600 mm</t>
  </si>
  <si>
    <t>361229880</t>
  </si>
  <si>
    <t>Montáž plastového parapetu v soc.zázemí</t>
  </si>
  <si>
    <t>1,0</t>
  </si>
  <si>
    <t>161</t>
  </si>
  <si>
    <t>611560000300.S</t>
  </si>
  <si>
    <t>Parapetná doska plastová, šírka 250 mm, komôrková vnútorná, biela</t>
  </si>
  <si>
    <t>-932209225</t>
  </si>
  <si>
    <t>162</t>
  </si>
  <si>
    <t>766695212.S</t>
  </si>
  <si>
    <t>Montáž prahu dverí, jednokrídlových</t>
  </si>
  <si>
    <t>1447057987</t>
  </si>
  <si>
    <t>Montáž drevených prahov</t>
  </si>
  <si>
    <t>5,0</t>
  </si>
  <si>
    <t>163</t>
  </si>
  <si>
    <t>611890003500.S</t>
  </si>
  <si>
    <t>Prah dubový, dĺžka 710 mm, šírka 100 mm</t>
  </si>
  <si>
    <t>-922747479</t>
  </si>
  <si>
    <t>164</t>
  </si>
  <si>
    <t>611890003900.S</t>
  </si>
  <si>
    <t>Prah dubový, dĺžka 810 mm, šírka 100 mm</t>
  </si>
  <si>
    <t>-1293168210</t>
  </si>
  <si>
    <t>165</t>
  </si>
  <si>
    <t>611890004300.S</t>
  </si>
  <si>
    <t>Prah dubový, dĺžka 910 mm, šírka 100 mm</t>
  </si>
  <si>
    <t>-597461519</t>
  </si>
  <si>
    <t>118</t>
  </si>
  <si>
    <t>766698111.S1</t>
  </si>
  <si>
    <t xml:space="preserve">Montáž garážových vrát stolárskeho zhotovenia otváracích dvojkrídlových </t>
  </si>
  <si>
    <t>-837185296</t>
  </si>
  <si>
    <t>119</t>
  </si>
  <si>
    <t>553410050100.S</t>
  </si>
  <si>
    <t>Vráta garážové dvojkrídlové vxš 3500x3800 mm vodorovne rebrované resp. kazetové</t>
  </si>
  <si>
    <t>760540066</t>
  </si>
  <si>
    <t>116</t>
  </si>
  <si>
    <t>766698111.S2</t>
  </si>
  <si>
    <t>Montáž  vrát stolárskeho zhotovenia otváracích jednokrídlových sdo oceľovej zárubne</t>
  </si>
  <si>
    <t>48356333</t>
  </si>
  <si>
    <t>Montáž stolárskych vrát do kotercov</t>
  </si>
  <si>
    <t>117</t>
  </si>
  <si>
    <t>611610004400.S1</t>
  </si>
  <si>
    <t>Dvere stolárske , šírka 600-900 mm, plné</t>
  </si>
  <si>
    <t>-143923127</t>
  </si>
  <si>
    <t>Dodávka stolárskych vrát do kotercov</t>
  </si>
  <si>
    <t>120</t>
  </si>
  <si>
    <t>998766102.S</t>
  </si>
  <si>
    <t>Presun hmot pre konštrukcie stolárske v objektoch výšky nad 6 do 12 m</t>
  </si>
  <si>
    <t>-2007380062</t>
  </si>
  <si>
    <t>767</t>
  </si>
  <si>
    <t>Konštrukcie doplnkové kovové</t>
  </si>
  <si>
    <t>158</t>
  </si>
  <si>
    <t>767340030.S</t>
  </si>
  <si>
    <t>Montáž prístrešku kotveného do steny, šikmá strecha z polykarbonátu do plochy 10 m2</t>
  </si>
  <si>
    <t>-1759946419</t>
  </si>
  <si>
    <t>Realizácia prístrešku kotveného do steny nad dverami vjazdu do kŕmnej uličky</t>
  </si>
  <si>
    <t>5,50*1,0*2</t>
  </si>
  <si>
    <t>159</t>
  </si>
  <si>
    <t>553580001500.S1</t>
  </si>
  <si>
    <t>Prístrešok kotvený do steny lxš 5,50x1,0 m, strešná krytina polykarbonát, šikmá strecha</t>
  </si>
  <si>
    <t>2071033168</t>
  </si>
  <si>
    <t>121</t>
  </si>
  <si>
    <t>767392802.S</t>
  </si>
  <si>
    <t>Demontáž krytín striech z plechov skrutkovaných,  -0,00700t</t>
  </si>
  <si>
    <t>-1224408268</t>
  </si>
  <si>
    <t>Demontáž pôvodnej krytiny</t>
  </si>
  <si>
    <t>dĺžka šikmej roviny prestrešenia ....9,83 m .... 2x</t>
  </si>
  <si>
    <t>dĺžka stajne..... 49,90 m ....2x</t>
  </si>
  <si>
    <t>dĺžka stredného tráktu .... 8,0 m</t>
  </si>
  <si>
    <t>9,83*2*(49,90*2+8,0)</t>
  </si>
  <si>
    <t>122</t>
  </si>
  <si>
    <t>767397101.S</t>
  </si>
  <si>
    <t>Montáž strešných sendvičových panelov na OK, hrúbky do 80 mm</t>
  </si>
  <si>
    <t>1909119737</t>
  </si>
  <si>
    <t>Montáž strešných sendvičových panelov realizovaných na oceľovú nosnú konštrukciu</t>
  </si>
  <si>
    <t>10,49*(49,67+40,67)*2</t>
  </si>
  <si>
    <t>11,806*8,76*2</t>
  </si>
  <si>
    <t>123</t>
  </si>
  <si>
    <t>553260001500.S</t>
  </si>
  <si>
    <t>Panel sendvičový s polyuretánovým jadrom strešný oceľový plášť š. 1000 mm hr. jadra 60 mm</t>
  </si>
  <si>
    <t>932281255</t>
  </si>
  <si>
    <t>2102,174*1,1 'Prepočítané koeficientom množstva</t>
  </si>
  <si>
    <t>156</t>
  </si>
  <si>
    <t>767584702.S</t>
  </si>
  <si>
    <t>Montáž podhľadov ostatných z tvarovaných plechov, pripevnených skrutkovaním</t>
  </si>
  <si>
    <t>1255634865</t>
  </si>
  <si>
    <t>Montáž podhľadu na ostreší objektu z tvarovaných dietovaných plechov</t>
  </si>
  <si>
    <t>(0,06+0,18+1,40)*(45,47+10,23+40,97)*2</t>
  </si>
  <si>
    <t>157</t>
  </si>
  <si>
    <t>159520000100.S</t>
  </si>
  <si>
    <t>Plech dierovaný ozn. STN 11 330.3. hrúbka 1 mm otvor 9x9 mm</t>
  </si>
  <si>
    <t>-1269546980</t>
  </si>
  <si>
    <t>317,078*1,1 'Prepočítané koeficientom množstva</t>
  </si>
  <si>
    <t>124</t>
  </si>
  <si>
    <t>767658347</t>
  </si>
  <si>
    <t>Montáž sekcionálnej brány pozink farebný plochy nad 13 m2</t>
  </si>
  <si>
    <t>-1134733345</t>
  </si>
  <si>
    <t>125</t>
  </si>
  <si>
    <t>553410061810.S</t>
  </si>
  <si>
    <t>Brána sekcionálna zateplená pozink farebný s elektrickým pohonom, hrúbka panelu 60 mm, vxš 3750x4000 mm</t>
  </si>
  <si>
    <t>-1091772396</t>
  </si>
  <si>
    <t>126</t>
  </si>
  <si>
    <t>767660005.S</t>
  </si>
  <si>
    <t>Montáž siete proti hmyzu na okno, pevnej úchytkami na tesnenie</t>
  </si>
  <si>
    <t>4246700</t>
  </si>
  <si>
    <t>Montáž sieťky proti hmyzu na vetracie otvory</t>
  </si>
  <si>
    <t>3,75*2,0*22</t>
  </si>
  <si>
    <t>2,45*2,0*2</t>
  </si>
  <si>
    <t>127</t>
  </si>
  <si>
    <t>553420000010.S</t>
  </si>
  <si>
    <t>Okenná sieť proti hmyzu pevná s vnútorným lemom na rám otvoru, reverzibilná z interiéru</t>
  </si>
  <si>
    <t>1469918806</t>
  </si>
  <si>
    <t>Dodávka sieťky proti hmyzu na vetracie otvory</t>
  </si>
  <si>
    <t>3,75*2,0*22*1,1</t>
  </si>
  <si>
    <t>2,45*2,0*2*1,1</t>
  </si>
  <si>
    <t>192,28*1,1 'Prepočítané koeficientom množstva</t>
  </si>
  <si>
    <t>128</t>
  </si>
  <si>
    <t>767661026.S</t>
  </si>
  <si>
    <t>Montáž predokennej rolety od šírky 200 cm do 300 cm dĺžky do 260 cm</t>
  </si>
  <si>
    <t>930280916</t>
  </si>
  <si>
    <t>129</t>
  </si>
  <si>
    <t>611520028000.S</t>
  </si>
  <si>
    <t>Predokenná roleta , šxl 2000x2450 mm, s priznaným boxom</t>
  </si>
  <si>
    <t>-822702967</t>
  </si>
  <si>
    <t>130</t>
  </si>
  <si>
    <t>767661027.S</t>
  </si>
  <si>
    <t>Montáž predokennej rolety od šírky 200 cm do 300 cm dĺžky do 400 cm</t>
  </si>
  <si>
    <t>-815600715</t>
  </si>
  <si>
    <t>Montáž predokennej rolety</t>
  </si>
  <si>
    <t>11,0*2</t>
  </si>
  <si>
    <t>131</t>
  </si>
  <si>
    <t>611520026100.S</t>
  </si>
  <si>
    <t>Predokenná roleta, šxl 2000x3750 mm, s priznaným boxom</t>
  </si>
  <si>
    <t>-785190775</t>
  </si>
  <si>
    <t>132</t>
  </si>
  <si>
    <t>998767102.S</t>
  </si>
  <si>
    <t>Presun hmôt pre kovové stavebné doplnkové konštrukcie v objektoch výšky nad 6 do 12 m</t>
  </si>
  <si>
    <t>2046940545</t>
  </si>
  <si>
    <t>771</t>
  </si>
  <si>
    <t>Podlahy z dlaždíc</t>
  </si>
  <si>
    <t>133</t>
  </si>
  <si>
    <t>771411003.S</t>
  </si>
  <si>
    <t>Montáž soklíkov z obkladačiek do malty veľ. 300 x 72 mm</t>
  </si>
  <si>
    <t>-235452218</t>
  </si>
  <si>
    <t>Montáž keramických soklíkov v sociálnom zázemí</t>
  </si>
  <si>
    <t>(4,09+3,25)*2+0,30*2+2*0,30-0,90-1,625</t>
  </si>
  <si>
    <t>(1,20+3,65*2)+(0,603+1,06+1,81+0,22*2)-0,90*2-1,06</t>
  </si>
  <si>
    <t>(2,659+2,16)*2+(2,075+1,21)*2-0,90</t>
  </si>
  <si>
    <t>134</t>
  </si>
  <si>
    <t>597640005900.S</t>
  </si>
  <si>
    <t>Sokel keramický, lxvxhr 298x72x8 mm</t>
  </si>
  <si>
    <t>-166027179</t>
  </si>
  <si>
    <t>38,216*3,467 'Prepočítané koeficientom množstva</t>
  </si>
  <si>
    <t>135</t>
  </si>
  <si>
    <t>771575109.S</t>
  </si>
  <si>
    <t>Montáž podláh z dlaždíc keramických do tmelu veľ. 300 x 300 mm</t>
  </si>
  <si>
    <t>-1422420473</t>
  </si>
  <si>
    <t>Realizácia keramickej dlažby v sociálnom zázemí</t>
  </si>
  <si>
    <t>((1,68*2,02-0,15*1,0)+1,41*1,775)+0,90*2,25</t>
  </si>
  <si>
    <t>136</t>
  </si>
  <si>
    <t>597740001910.S</t>
  </si>
  <si>
    <t>Dlaždice keramické, lxvxhr 298x298x9 mm, gresové neglazované</t>
  </si>
  <si>
    <t>-1459449940</t>
  </si>
  <si>
    <t>35,094*1,1 'Prepočítané koeficientom množstva</t>
  </si>
  <si>
    <t>137</t>
  </si>
  <si>
    <t>998771102.S</t>
  </si>
  <si>
    <t>Presun hmôt pre podlahy z dlaždíc v objektoch výšky nad 6 do 12 m</t>
  </si>
  <si>
    <t>1347081672</t>
  </si>
  <si>
    <t>776</t>
  </si>
  <si>
    <t>Podlahy povlakové</t>
  </si>
  <si>
    <t>138</t>
  </si>
  <si>
    <t>776420010.S</t>
  </si>
  <si>
    <t>Lepenie podlahových soklov z PVC</t>
  </si>
  <si>
    <t>1212085961</t>
  </si>
  <si>
    <t>Realizácia PVC soklíkov na podlahách v sociálnej časti</t>
  </si>
  <si>
    <t>(4,083+4,572)*2-1,0-0,90</t>
  </si>
  <si>
    <t>139</t>
  </si>
  <si>
    <t>283410017900.S</t>
  </si>
  <si>
    <t xml:space="preserve">Soklová PVC lišta z PVC </t>
  </si>
  <si>
    <t>-1461657641</t>
  </si>
  <si>
    <t>15,41*1,1 'Prepočítané koeficientom množstva</t>
  </si>
  <si>
    <t>140</t>
  </si>
  <si>
    <t>776541100.S</t>
  </si>
  <si>
    <t>Lepenie povlakových podláh PVC heterogénnych v pásoch</t>
  </si>
  <si>
    <t>-30473403</t>
  </si>
  <si>
    <t>Realizácia PVC podláh v sociálnej časti</t>
  </si>
  <si>
    <t>141</t>
  </si>
  <si>
    <t>284110000110.S</t>
  </si>
  <si>
    <t>Podlaha PVC heterogénna, hrúbka do 2,5 mm</t>
  </si>
  <si>
    <t>-699631826</t>
  </si>
  <si>
    <t>18,667*1,1 'Prepočítané koeficientom množstva</t>
  </si>
  <si>
    <t>142</t>
  </si>
  <si>
    <t>998776102.S</t>
  </si>
  <si>
    <t>Presun hmôt pre podlahy povlakové v objektoch výšky nad 6 do 12 m</t>
  </si>
  <si>
    <t>-1309781007</t>
  </si>
  <si>
    <t>781</t>
  </si>
  <si>
    <t>Obklady</t>
  </si>
  <si>
    <t>143</t>
  </si>
  <si>
    <t>781445020.S</t>
  </si>
  <si>
    <t>Montáž obkladov vnútor. stien z obkladačiek kladených do tmelu veľ. 300x300 mm</t>
  </si>
  <si>
    <t>174731589</t>
  </si>
  <si>
    <t>Realizácia vnútorného keramického obkladu stien v sociálnom zázemí</t>
  </si>
  <si>
    <t>2,60*((3,09*2+2,02*2+0,15)+(0,90*2+2,02*2))-0,90*2,0-0,80*2,0</t>
  </si>
  <si>
    <t>0,60*(1,80+0,60)</t>
  </si>
  <si>
    <t>umyvadlo pri kŕmnej uličke</t>
  </si>
  <si>
    <t>(0,30*2+0,90)*1,50</t>
  </si>
  <si>
    <t>144</t>
  </si>
  <si>
    <t>597640000700.S</t>
  </si>
  <si>
    <t>Obkladačky keramické glazované jednofarebné hladké lxv 300x200x14 mm</t>
  </si>
  <si>
    <t>210343346</t>
  </si>
  <si>
    <t>70,537*1,1 'Prepočítané koeficientom množstva</t>
  </si>
  <si>
    <t>145</t>
  </si>
  <si>
    <t>998781102.S</t>
  </si>
  <si>
    <t>Presun hmôt pre obklady keramické v objektoch výšky nad 6 do 12 m</t>
  </si>
  <si>
    <t>-49556017</t>
  </si>
  <si>
    <t>783</t>
  </si>
  <si>
    <t>Nátery</t>
  </si>
  <si>
    <t>146</t>
  </si>
  <si>
    <t>783173520.S</t>
  </si>
  <si>
    <t>Nátery oceľ.konštr. polyuretánové stredných B a plnosten. D dvojnás. 2x s emailov..- 140μm</t>
  </si>
  <si>
    <t>428399431</t>
  </si>
  <si>
    <t>Realizácia polyuretánového náteru oceľového skeletu - 2x emailovanie</t>
  </si>
  <si>
    <t>nosné rámy</t>
  </si>
  <si>
    <t xml:space="preserve">IPE 300 </t>
  </si>
  <si>
    <t>3,703*2*(22+3)*(0,30+0,15)*2</t>
  </si>
  <si>
    <t>IPE 360</t>
  </si>
  <si>
    <t>10,493*2*22*(0,36+0,17)*2</t>
  </si>
  <si>
    <t>11,70*2*3*(0,36+0,17)*2</t>
  </si>
  <si>
    <t xml:space="preserve">2xUPE 180 - zvarenec </t>
  </si>
  <si>
    <t>(0,15+4,50*11+0,235+4,53+4,115+0,65+4,50*8+3,97+0,265)*2*(0,18+0,07*2)*2</t>
  </si>
  <si>
    <t>IPE 160</t>
  </si>
  <si>
    <t>(0,15+4,50*11+0,235+4,53+4,115+0,65+4,50*8+3,97+0,265)*8*2*(0,16+0,082)*2</t>
  </si>
  <si>
    <t xml:space="preserve">zavetrovacie kríže </t>
  </si>
  <si>
    <t xml:space="preserve">IPE 240 </t>
  </si>
  <si>
    <t>- vo zvislej rovine - 10 x</t>
  </si>
  <si>
    <t>5,825*2*5*2*(0,24+0,12)*2</t>
  </si>
  <si>
    <t>- vo vodorovnej rovine - 10 x</t>
  </si>
  <si>
    <t>11,42*2*5*2*(0,24+0,12)*2</t>
  </si>
  <si>
    <t>ostatné prvky - platne....</t>
  </si>
  <si>
    <t>250</t>
  </si>
  <si>
    <t>147</t>
  </si>
  <si>
    <t>783173527.S</t>
  </si>
  <si>
    <t>Nátery oceľ.konštr. polyuretánové stredných B a plnostenných D základné - 35μm</t>
  </si>
  <si>
    <t>1625128816</t>
  </si>
  <si>
    <t>784</t>
  </si>
  <si>
    <t>Maľby</t>
  </si>
  <si>
    <t>148</t>
  </si>
  <si>
    <t>784452261.S</t>
  </si>
  <si>
    <t>Maľby z maliarskych zmesí na vodnej báze, ručne nanášané jednonásobné základné na podklad jemnozrnný výšky do 3,80 m</t>
  </si>
  <si>
    <t>660706083</t>
  </si>
  <si>
    <t>Realizácia základného náteru v sociálnom zázemí</t>
  </si>
  <si>
    <t xml:space="preserve">strop </t>
  </si>
  <si>
    <t>115,853</t>
  </si>
  <si>
    <t>149</t>
  </si>
  <si>
    <t>784452263.S</t>
  </si>
  <si>
    <t>Maľby z maliarskych zmesí na vodnej báze, ručne nanášané jednonásobné základné na podklad hrubozrnný výšky do 3,80 m</t>
  </si>
  <si>
    <t>-1290165949</t>
  </si>
  <si>
    <t>Realizácia základnej jednonásobnej maľby na  murivo z betónových tvárnic</t>
  </si>
  <si>
    <t>(3,15+0,372)*(49,67+40,67)*2</t>
  </si>
  <si>
    <t>-(3,75*2,0*11+1,20*1,85*9)*2</t>
  </si>
  <si>
    <t>((0,372+3,15+0,40)*16,10+(8,062-0,372-3,15-0,40)*16,10/2)*2</t>
  </si>
  <si>
    <t>((0,372+3,15+0,40)*16,10+(8,062-0,372-3,15-0,40)*16,10/2)*2-3,50*3,75*2</t>
  </si>
  <si>
    <t>(0,372+3,15+0,4)*(10,8*2+8,76*2)+(8,062-0,372-3,15-0,4)*10,8/2*2-0,9*2,0*2-2,45*1,75*2+0,3*(0,9+2,0*2)*2+0,3*(2,45+1,75*2)*2-3,5*3,75*2-1,62*2,0-0,9*2</t>
  </si>
  <si>
    <t>150</t>
  </si>
  <si>
    <t>784452371.S</t>
  </si>
  <si>
    <t>Maľby z maliarskych zmesí na vodnej báze, ručne nanášané tónované dvojnásobné na jemnozrnný podklad výšky do 3,80 m</t>
  </si>
  <si>
    <t>-1847682718</t>
  </si>
  <si>
    <t>151</t>
  </si>
  <si>
    <t>784452373.S</t>
  </si>
  <si>
    <t>Maľby z maliarskych zmesí na vodnej báze, ručne nanášané tónované dvojnásobné na hrubozrnný podklad výšky do 3,80 m</t>
  </si>
  <si>
    <t>1062163225</t>
  </si>
  <si>
    <t>Práce a dodávky M</t>
  </si>
  <si>
    <t>43-M</t>
  </si>
  <si>
    <t>Montáž oceľových konštrukcií</t>
  </si>
  <si>
    <t>152</t>
  </si>
  <si>
    <t>430420001.S</t>
  </si>
  <si>
    <t>Priem. budova bez ŽD netyp. vr. hang. a vozov. atď. vzdial. väzn. 3-7, 5 m hm. do 70 kg/m2, rozp. 12-18 m, bez svet.</t>
  </si>
  <si>
    <t>q</t>
  </si>
  <si>
    <t>-1493050813</t>
  </si>
  <si>
    <t>Montáž oceľového skeletu</t>
  </si>
  <si>
    <t>IPE 300 .... 42,20 kg/m</t>
  </si>
  <si>
    <t>3,703*2*(22+3)*42,20/100</t>
  </si>
  <si>
    <t>IPE 360 ... 57,10 kg/m</t>
  </si>
  <si>
    <t>10,493*2*22*57,10/100</t>
  </si>
  <si>
    <t>11,70*2*3*57,10/100</t>
  </si>
  <si>
    <t>2xUPE 180 - zvarenec .... 22,0 kg/m x 2 = 44,0 kg/m</t>
  </si>
  <si>
    <t>(0,15+4,50*11+0,235+4,53+4,115+0,65+4,50*8+3,97+0,265)*2*44,0/100</t>
  </si>
  <si>
    <t>IPE 160 ... 15,80 kg/m</t>
  </si>
  <si>
    <t>(0,15+4,50*11+0,235+4,53+4,115+0,65+4,50*8+3,97+0,265)*8*2*15,80/100</t>
  </si>
  <si>
    <t>IPE 240 ... 30,70 kg/m</t>
  </si>
  <si>
    <t>5,825*2*5*2*30,70/100</t>
  </si>
  <si>
    <t>11,42*2*5*2*30,70/100</t>
  </si>
  <si>
    <t>25,0</t>
  </si>
  <si>
    <t>153</t>
  </si>
  <si>
    <t>553850000100.S</t>
  </si>
  <si>
    <t>Prvky pre oceľovú nosnú konštrukciu - stĺpy, väzniky prierez do 100 mm</t>
  </si>
  <si>
    <t>1405874607</t>
  </si>
  <si>
    <t>2,5*1,1</t>
  </si>
  <si>
    <t>154</t>
  </si>
  <si>
    <t>553850000200.S</t>
  </si>
  <si>
    <t>Prvky pre oceľovú nosnú konštrukciu - stĺpy, väzniky prierez do 100-300 mm</t>
  </si>
  <si>
    <t>-1630497077</t>
  </si>
  <si>
    <t>Dodávka oceľového skeletu</t>
  </si>
  <si>
    <t>3,703*2*(22+3)*42,20/1000*1,1</t>
  </si>
  <si>
    <t>(0,15+4,50*11+0,235+4,53+4,115+0,65+4,50*8+3,97+0,265)*2*44,0/1000*1,1</t>
  </si>
  <si>
    <t>(0,15+4,50*11+0,235+4,53+4,115+0,65+4,50*8+3,97+0,265)*8*2*15,80/1000*1,1</t>
  </si>
  <si>
    <t>5,825*2*5*2*30,70/1000*1,1</t>
  </si>
  <si>
    <t>11,42*2*5*2*30,70/1000*1,1</t>
  </si>
  <si>
    <t>155</t>
  </si>
  <si>
    <t>553850000300.S</t>
  </si>
  <si>
    <t>Prvky pre oceľovú nosnú konštrukciu - stĺpy, väzniky prierez nad 300 mm</t>
  </si>
  <si>
    <t>1518096742</t>
  </si>
  <si>
    <t>10,493*2*22*57,10/1000*1,1</t>
  </si>
  <si>
    <t>11,70*2*3*57,10/1000*1,1</t>
  </si>
  <si>
    <t>D1</t>
  </si>
  <si>
    <t xml:space="preserve">Technologické vybavenie ovčína </t>
  </si>
  <si>
    <t>176</t>
  </si>
  <si>
    <t>1122EO</t>
  </si>
  <si>
    <t>Elektrický opôtok</t>
  </si>
  <si>
    <t>353366469</t>
  </si>
  <si>
    <t>173</t>
  </si>
  <si>
    <t>33572</t>
  </si>
  <si>
    <t>Jasle obojstranné</t>
  </si>
  <si>
    <t>-321005344</t>
  </si>
  <si>
    <t>174</t>
  </si>
  <si>
    <t>33672</t>
  </si>
  <si>
    <t>Lavážna vaňa</t>
  </si>
  <si>
    <t>-454405616</t>
  </si>
  <si>
    <t>172</t>
  </si>
  <si>
    <t>33702</t>
  </si>
  <si>
    <t>Napjačka do ind. kotercov</t>
  </si>
  <si>
    <t>1489767669</t>
  </si>
  <si>
    <t>168</t>
  </si>
  <si>
    <t>33724</t>
  </si>
  <si>
    <t>Trafo</t>
  </si>
  <si>
    <t>-136843314</t>
  </si>
  <si>
    <t>169</t>
  </si>
  <si>
    <t>34305</t>
  </si>
  <si>
    <t>bránka deliaca</t>
  </si>
  <si>
    <t>-708357969</t>
  </si>
  <si>
    <t>167</t>
  </si>
  <si>
    <t>44026</t>
  </si>
  <si>
    <t>Podstavec pod napájačku</t>
  </si>
  <si>
    <t>-1774130527</t>
  </si>
  <si>
    <t>170</t>
  </si>
  <si>
    <t>444KO</t>
  </si>
  <si>
    <t>Individuálne koterce</t>
  </si>
  <si>
    <t>-1738138281</t>
  </si>
  <si>
    <t>175</t>
  </si>
  <si>
    <t>445/ko</t>
  </si>
  <si>
    <t>Fixačná klietka na ošetrovanie</t>
  </si>
  <si>
    <t>996275825</t>
  </si>
  <si>
    <t>171</t>
  </si>
  <si>
    <t>44662</t>
  </si>
  <si>
    <t>Naháňacia súprava</t>
  </si>
  <si>
    <t>-2082769852</t>
  </si>
  <si>
    <t>166</t>
  </si>
  <si>
    <t>45013</t>
  </si>
  <si>
    <t>Vyhrievaná  napájačka  Lakcho 2,</t>
  </si>
  <si>
    <t>1987430456</t>
  </si>
  <si>
    <t>81ab - Zdravotechnika</t>
  </si>
  <si>
    <t xml:space="preserve">HSV - Práce a dodávky HSV   </t>
  </si>
  <si>
    <t xml:space="preserve">    1 - Zemné práce   </t>
  </si>
  <si>
    <t xml:space="preserve">    4 - Vodorovné konštrukcie   </t>
  </si>
  <si>
    <t xml:space="preserve">    8 - Rúrové vedenie   </t>
  </si>
  <si>
    <t xml:space="preserve">PSV - Práce a dodávky PSV   </t>
  </si>
  <si>
    <t xml:space="preserve">    713 - Izolácie tepelné   </t>
  </si>
  <si>
    <t xml:space="preserve">    721 - Zdravotech. vnútorná kanalizácia   </t>
  </si>
  <si>
    <t xml:space="preserve">    722 - Zdravotechnika - vnútorný vodovod   </t>
  </si>
  <si>
    <t xml:space="preserve">    724 - Zdravotechnika - strojné vybavenie   </t>
  </si>
  <si>
    <t xml:space="preserve">    725 - Zdravotechnika - zariaď. predmety   </t>
  </si>
  <si>
    <t xml:space="preserve">Práce a dodávky HSV   </t>
  </si>
  <si>
    <t xml:space="preserve">Zemné práce   </t>
  </si>
  <si>
    <t>132201202</t>
  </si>
  <si>
    <t>Výkop ryhy šírky 600-2000mm horn.3 od 100 do 1000 m3</t>
  </si>
  <si>
    <t>-35334647</t>
  </si>
  <si>
    <t>132201209</t>
  </si>
  <si>
    <t>Príplatok k cenám za lepivosť pri hĺbení rýh š. nad 600 do 2 000 mm zapaž. i nezapažených, s urovnaním dna v hornine 3</t>
  </si>
  <si>
    <t>-982880571</t>
  </si>
  <si>
    <t>162201102</t>
  </si>
  <si>
    <t>Vodorovné premiestnenie výkopku z horniny 1-4 nad 20-50m</t>
  </si>
  <si>
    <t>1466919407</t>
  </si>
  <si>
    <t>171201201</t>
  </si>
  <si>
    <t>Uloženie sypaniny na skládky do 100 m3</t>
  </si>
  <si>
    <t>-1563726796</t>
  </si>
  <si>
    <t>174101001</t>
  </si>
  <si>
    <t>Zásyp sypaninou so zhutnením jám, šachiet, rýh, zárezov alebo okolo objektov do 100 m3</t>
  </si>
  <si>
    <t>-1763903089</t>
  </si>
  <si>
    <t>175101101</t>
  </si>
  <si>
    <t>Obsyp potrubia sypaninou z vhodných hornín 1 až 4 bez prehodenia sypaniny</t>
  </si>
  <si>
    <t>-86859456</t>
  </si>
  <si>
    <t>5833773800</t>
  </si>
  <si>
    <t>Štrkopiesok drvený 0-8 n</t>
  </si>
  <si>
    <t>-2078426827</t>
  </si>
  <si>
    <t xml:space="preserve">Vodorovné konštrukcie   </t>
  </si>
  <si>
    <t>451573111</t>
  </si>
  <si>
    <t>Lôžko pod potrubie, stoky a drobné objekty, v otvorenom výkope z piesku a štrkopiesku do 63 mm</t>
  </si>
  <si>
    <t>-1119577129</t>
  </si>
  <si>
    <t xml:space="preserve">Rúrové vedenie   </t>
  </si>
  <si>
    <t>871171112.S</t>
  </si>
  <si>
    <t>Montáž vodovodného potrubia z dvojvsrtvového PE 100 SDR11, SDR17 zváraných elektrotvarovkami D 32x3,0 mm</t>
  </si>
  <si>
    <t>2084781389</t>
  </si>
  <si>
    <t>286130033400</t>
  </si>
  <si>
    <t>Rúra HDPE na vodu PE100 PN16 SDR11 32x3,0x100 m, WAVIN</t>
  </si>
  <si>
    <t>1537460665</t>
  </si>
  <si>
    <t>871221118.S</t>
  </si>
  <si>
    <t>Montáž vodovodného potrubia z dvojvsrtvového PE 100 SDR11, SDR17 zváraných elektrotvarovkami D 63x5,8 mm</t>
  </si>
  <si>
    <t>-1041876554</t>
  </si>
  <si>
    <t>286130033700</t>
  </si>
  <si>
    <t>Rúra HDPE na vodu PE100 PN16 SDR11 63x5,8x100 m, WAVIN</t>
  </si>
  <si>
    <t>883032613</t>
  </si>
  <si>
    <t>286530185600</t>
  </si>
  <si>
    <t>Koleno 45° elektrotvarovkové W 45° PE 100 SDR 11 D 32 mm, FRIALEN</t>
  </si>
  <si>
    <t>1141688706</t>
  </si>
  <si>
    <t>286530170200</t>
  </si>
  <si>
    <t>Hrdlová odbočková elektrotvarovka SA PE 100 SDR 11 D 63/32 mm, FRIALEN</t>
  </si>
  <si>
    <t>-2030145245</t>
  </si>
  <si>
    <t>871266000</t>
  </si>
  <si>
    <t>Montáž kanalizačného PVC-U potrubia hladkého viacvrstvového DN 110</t>
  </si>
  <si>
    <t>1787694355</t>
  </si>
  <si>
    <t>871276002</t>
  </si>
  <si>
    <t>Montáž kanalizačného PVC-U potrubia hladkého viacvrstvového DN 125</t>
  </si>
  <si>
    <t>-1928843353</t>
  </si>
  <si>
    <t>2860002370</t>
  </si>
  <si>
    <t>PVC rúra 110x3,2/1m -hladký kanalizačný systém SN8 PIPELIFE</t>
  </si>
  <si>
    <t>-376334679</t>
  </si>
  <si>
    <t>2860002420</t>
  </si>
  <si>
    <t>PVC rúra 125x3,7/1m -hladký kanalizačný systém SN8 PIPELIFE</t>
  </si>
  <si>
    <t>-66962553</t>
  </si>
  <si>
    <t>877266000</t>
  </si>
  <si>
    <t>Montáž kanalizačného PVC-U kolena DN 110</t>
  </si>
  <si>
    <t>2095129355</t>
  </si>
  <si>
    <t>877266024</t>
  </si>
  <si>
    <t>Montáž kanalizačnej PVC-U odbočky DN 110</t>
  </si>
  <si>
    <t>115198454</t>
  </si>
  <si>
    <t>877276002</t>
  </si>
  <si>
    <t>Montáž kanalizačného PVC-U kolena DN 125</t>
  </si>
  <si>
    <t>1149486000</t>
  </si>
  <si>
    <t>877276026</t>
  </si>
  <si>
    <t>Montáž kanalizačnej PVC-U odbočky DN 125</t>
  </si>
  <si>
    <t>-143395444</t>
  </si>
  <si>
    <t>877276048</t>
  </si>
  <si>
    <t>Montáž kanalizačnej PVC-U redukcie DN 125/110</t>
  </si>
  <si>
    <t>316961964</t>
  </si>
  <si>
    <t>2860002980</t>
  </si>
  <si>
    <t>PVC koleno 110/45°-hladký kanalizačný systém PIPELIFE</t>
  </si>
  <si>
    <t>-756673256</t>
  </si>
  <si>
    <t>2860002990</t>
  </si>
  <si>
    <t>PVC koleno 125/45°-hladký kanalizačný systém PIPELIFE</t>
  </si>
  <si>
    <t>1096056902</t>
  </si>
  <si>
    <t>2860003180</t>
  </si>
  <si>
    <t>PVC odbočka 100/100/45°-hladký kanalizačný systém PIPELIFE</t>
  </si>
  <si>
    <t>307131872</t>
  </si>
  <si>
    <t>2860003190</t>
  </si>
  <si>
    <t>PVC odbočka 125/100/45°-hladký kanalizačný systém PIPELIFE</t>
  </si>
  <si>
    <t>-1557258820</t>
  </si>
  <si>
    <t>2860003990</t>
  </si>
  <si>
    <t>PVC redukcia 125/100-hladký kanalizačný systém PIPELIFE</t>
  </si>
  <si>
    <t>676290469</t>
  </si>
  <si>
    <t>892241111.S</t>
  </si>
  <si>
    <t>Ostatné práce na rúrovom vedení, tlakové skúšky vodovodného potrubia DN do 80</t>
  </si>
  <si>
    <t>1310464797</t>
  </si>
  <si>
    <t>892311000</t>
  </si>
  <si>
    <t>Skúška tesnosti kanalizácie do D 150</t>
  </si>
  <si>
    <t>-748618925</t>
  </si>
  <si>
    <t xml:space="preserve">Práce a dodávky PSV   </t>
  </si>
  <si>
    <t xml:space="preserve">Izolácie tepelné   </t>
  </si>
  <si>
    <t>713482111</t>
  </si>
  <si>
    <t>Montáž trubíc z PE, hr.do 10 mm,vnút.priemer do 38</t>
  </si>
  <si>
    <t>551930995</t>
  </si>
  <si>
    <t>2837741534</t>
  </si>
  <si>
    <t>Tubolit DG 18 x 9 izolácia-trubica AZ FLEX Armacell</t>
  </si>
  <si>
    <t>-1429071471</t>
  </si>
  <si>
    <t>283310002800</t>
  </si>
  <si>
    <t>Izolačná PE trubica TUBOLIT DG 20x13 mm (d potrubia x hr. izolácie), nadrezaná, AZ FLEX</t>
  </si>
  <si>
    <t>-622524462</t>
  </si>
  <si>
    <t>283310003000</t>
  </si>
  <si>
    <t>Izolačná PE trubica TUBOLIT DG 25x13 mm (d potrubia x hr. izolácie), nadrezaná, AZ FLEX</t>
  </si>
  <si>
    <t>468016315</t>
  </si>
  <si>
    <t>2837741563</t>
  </si>
  <si>
    <t>Tubolit DG 32 x 13 izolácia-trubica AZ FLEX Armacell</t>
  </si>
  <si>
    <t>-1094087457</t>
  </si>
  <si>
    <t>713482131</t>
  </si>
  <si>
    <t>Montáž trubíc z PE, hr.do 30 mm,vnút.priemer do 38</t>
  </si>
  <si>
    <t>81853781</t>
  </si>
  <si>
    <t>2837741529</t>
  </si>
  <si>
    <t>Tubolit DG 18 x 20 izolácia-trubica AZ FLEX Armacell</t>
  </si>
  <si>
    <t>2095341054</t>
  </si>
  <si>
    <t>2837741542</t>
  </si>
  <si>
    <t>Tubolit DG 22 x 20 izolácia-trubica AZ FLEX Armacell</t>
  </si>
  <si>
    <t>1030934154</t>
  </si>
  <si>
    <t>2837741555</t>
  </si>
  <si>
    <t>Tubolit DG 28 x 20 izolácia-trubica AZ FLEX Armacell</t>
  </si>
  <si>
    <t>-82695208</t>
  </si>
  <si>
    <t>2837741571</t>
  </si>
  <si>
    <t>Tubolit DG 35 x 30 izolácia-trubica AZ FLEX Armacell</t>
  </si>
  <si>
    <t>119544485</t>
  </si>
  <si>
    <t>998713202</t>
  </si>
  <si>
    <t>%</t>
  </si>
  <si>
    <t>-1910645497</t>
  </si>
  <si>
    <t>721</t>
  </si>
  <si>
    <t xml:space="preserve">Zdravotech. vnútorná kanalizácia   </t>
  </si>
  <si>
    <t>721171721.S</t>
  </si>
  <si>
    <t>Potrubie odhlučnené odpadové prípojné DN 50</t>
  </si>
  <si>
    <t>1778146528</t>
  </si>
  <si>
    <t>721171722.S</t>
  </si>
  <si>
    <t>Potrubie odhlučnené odpadové prípojné DN 75</t>
  </si>
  <si>
    <t>1543132414</t>
  </si>
  <si>
    <t>721171724.S</t>
  </si>
  <si>
    <t>Potrubie odhlučnené odpadové prípojné DN 110</t>
  </si>
  <si>
    <t>-1522311457</t>
  </si>
  <si>
    <t>721172203</t>
  </si>
  <si>
    <t>Montáž odpadového HT potrubia vodorovného DN 40</t>
  </si>
  <si>
    <t>-1189115799</t>
  </si>
  <si>
    <t>721172357</t>
  </si>
  <si>
    <t>Montáž čistiaceho kusu HT potrubia DN 100</t>
  </si>
  <si>
    <t>-887588670</t>
  </si>
  <si>
    <t>2860022630</t>
  </si>
  <si>
    <t>HT čistiaci kus DN 100 - PP systém pre rozvod vnútorného odpadu</t>
  </si>
  <si>
    <t>-906527587</t>
  </si>
  <si>
    <t>721194104</t>
  </si>
  <si>
    <t>Zriadenie prípojky na potrubí vyvedenie a upevnenie odpadových výpustiek D 40x1, 8</t>
  </si>
  <si>
    <t>535192130</t>
  </si>
  <si>
    <t>721194105</t>
  </si>
  <si>
    <t>Zriadenie prípojky na potrubí vyvedenie a upevnenie odpadových výpustiek D 50x1, 8</t>
  </si>
  <si>
    <t>-1620167775</t>
  </si>
  <si>
    <t>721194109</t>
  </si>
  <si>
    <t>Zriadenie prípojky na potrubí vyvedenie a upevnenie odpadových výpustiek D 110x2, 3</t>
  </si>
  <si>
    <t>-1481028673</t>
  </si>
  <si>
    <t>721213015.S</t>
  </si>
  <si>
    <t>Montáž podlahového vpustu s zvislým odtokom DN 110</t>
  </si>
  <si>
    <t>-1423067423</t>
  </si>
  <si>
    <t>286630025500</t>
  </si>
  <si>
    <t>Podlahový vpust HL310NPr, (0,5 l/s), vertikálny odtok DN 50/75/110, pevná izolačná príruba, mriežka 115x115 mm, zápachová uzávierka Primus, PE/nerez</t>
  </si>
  <si>
    <t>2118327809</t>
  </si>
  <si>
    <t>721229013.S</t>
  </si>
  <si>
    <t>Montáž podlahového odtokového žlabu dĺžky 1000 mm pre montáž do stredu</t>
  </si>
  <si>
    <t>2046181590</t>
  </si>
  <si>
    <t>552240010400</t>
  </si>
  <si>
    <t>Žľab sprchový bez krytu nerezový HL50FU.0/100, DN 50, (0,46 l/s), dĺ. 1000 mm, zabudovanie do plochy, stavebná výška min. 68 mm</t>
  </si>
  <si>
    <t>1642285885</t>
  </si>
  <si>
    <t>721274103</t>
  </si>
  <si>
    <t>Ventilačné hlavice strešná - plastové DN 100 HUL 810</t>
  </si>
  <si>
    <t>1328309259</t>
  </si>
  <si>
    <t>721290111</t>
  </si>
  <si>
    <t>Ostatné - skúška tesnosti kanalizácie v objektoch vodou do DN 125</t>
  </si>
  <si>
    <t>-707313276</t>
  </si>
  <si>
    <t>998721202</t>
  </si>
  <si>
    <t>Presun hmôt pre vnútornú kanalizáciu v objektoch výšky nad 6 do 12 m</t>
  </si>
  <si>
    <t>501886392</t>
  </si>
  <si>
    <t>722</t>
  </si>
  <si>
    <t xml:space="preserve">Zdravotechnika - vnútorný vodovod   </t>
  </si>
  <si>
    <t>722171130.S</t>
  </si>
  <si>
    <t>Potrubie plasthliníkové D 16 mm</t>
  </si>
  <si>
    <t>-1832286867</t>
  </si>
  <si>
    <t>722171132.S</t>
  </si>
  <si>
    <t>Potrubie plasthliníkové D 20 mm</t>
  </si>
  <si>
    <t>2046066724</t>
  </si>
  <si>
    <t>722171133.S</t>
  </si>
  <si>
    <t>Potrubie plasthliníkové D 26 mm (25 mm)</t>
  </si>
  <si>
    <t>1520589829</t>
  </si>
  <si>
    <t>722171134.S</t>
  </si>
  <si>
    <t>Potrubie plasthliníkové D 32 mm</t>
  </si>
  <si>
    <t>-390749373</t>
  </si>
  <si>
    <t>722190403</t>
  </si>
  <si>
    <t>Vyvedenie a upevnenie výpustky do DN 25</t>
  </si>
  <si>
    <t>-1540176054</t>
  </si>
  <si>
    <t>722231041</t>
  </si>
  <si>
    <t>Montáž armatúry s dvoma závitmi,  G 1/2</t>
  </si>
  <si>
    <t>1333720668</t>
  </si>
  <si>
    <t>722231042</t>
  </si>
  <si>
    <t>Montáž armatúry s dvoma závitmi,  G 3/4</t>
  </si>
  <si>
    <t>746122</t>
  </si>
  <si>
    <t>722231043</t>
  </si>
  <si>
    <t>Montáž armatúry s dvoma závitmi,  G 1</t>
  </si>
  <si>
    <t>1384661722</t>
  </si>
  <si>
    <t>722231045</t>
  </si>
  <si>
    <t>Montáž armatúry s dvoma závitmi,  G 5/4, 6/4</t>
  </si>
  <si>
    <t>2067245701</t>
  </si>
  <si>
    <t>5511871460</t>
  </si>
  <si>
    <t>Posúvač 3/4", vnútorný - vnútorný závit, mosadz OT 58, obj.č. 08016034 IVAR</t>
  </si>
  <si>
    <t>1758415875</t>
  </si>
  <si>
    <t>5511871470</t>
  </si>
  <si>
    <t>Posúvač 1", vnútorný - vnútorný závit, mosadz OT 58, obj.č. 08016100 IVAR</t>
  </si>
  <si>
    <t>404748041</t>
  </si>
  <si>
    <t>551260001200</t>
  </si>
  <si>
    <t>Posúvač 2" FF, 2x vnútorný závit, mosadz, PN 16, IVAR.08016</t>
  </si>
  <si>
    <t>382773030</t>
  </si>
  <si>
    <t>5511871150</t>
  </si>
  <si>
    <t>Vypúšťací guľový kohút s páčkou, 3/4", Euro M, mosadz OT 58 IVAR</t>
  </si>
  <si>
    <t>1731007406</t>
  </si>
  <si>
    <t>551190003600</t>
  </si>
  <si>
    <t>Spätný ventil Eura ťažký, 3/4" FF, Kv 2,70, otvárací pretlak 0,02 bar, mosadz, FIV.08018</t>
  </si>
  <si>
    <t>1238901929</t>
  </si>
  <si>
    <t>551110012100</t>
  </si>
  <si>
    <t>Guľový uzáver zahradný nezámrzný, 1" M, d 28 mm, páčka, niklovaná mosadz, IVAR.CIM 34/1</t>
  </si>
  <si>
    <t>1731557913</t>
  </si>
  <si>
    <t>551210025800</t>
  </si>
  <si>
    <t>Ventil poistný pre teplú vodu, 1/2" x 3/4", 6-10 bar, PN16, KB15 Duco, mosadz, IVAR.PV KB</t>
  </si>
  <si>
    <t>1121217654</t>
  </si>
  <si>
    <t>388430003300</t>
  </si>
  <si>
    <t>Manometer radiálny d 50 mm, pripojenie 1/4" M , spodné, 0-10 bar, IVAR.MR 50</t>
  </si>
  <si>
    <t>322080074</t>
  </si>
  <si>
    <t>388320001300</t>
  </si>
  <si>
    <t>Teplomer axiálny d 63 mm, pripojenie 1/2" zadné s jímkou dĺžky 50 mm, rozsah 0-120 °C, IVAR.TP 120 A</t>
  </si>
  <si>
    <t>1815392024</t>
  </si>
  <si>
    <t>722250005.S</t>
  </si>
  <si>
    <t>Montáž hydrantového systému s tvarovo stálou hadicou D 25</t>
  </si>
  <si>
    <t>súb.</t>
  </si>
  <si>
    <t>1658931826</t>
  </si>
  <si>
    <t>449150003000.S</t>
  </si>
  <si>
    <t>Hydrantový systém s tvarovo stálou hadicou D 25</t>
  </si>
  <si>
    <t>779360328</t>
  </si>
  <si>
    <t>722290226</t>
  </si>
  <si>
    <t>Tlaková skúška vodovodného potrubia závitového, lisovaného do DN 50</t>
  </si>
  <si>
    <t>318169840</t>
  </si>
  <si>
    <t>722290234</t>
  </si>
  <si>
    <t>Prepláchnutie a dezinfekcia vodovodného potrubia do DN 80</t>
  </si>
  <si>
    <t>55882055</t>
  </si>
  <si>
    <t>998722202</t>
  </si>
  <si>
    <t>Presun hmôt pre vnútorný vodovod v objektoch výšky nad 6 do 12 m</t>
  </si>
  <si>
    <t>475906853</t>
  </si>
  <si>
    <t>724</t>
  </si>
  <si>
    <t xml:space="preserve">Zdravotechnika - strojné vybavenie   </t>
  </si>
  <si>
    <t>724312110.S</t>
  </si>
  <si>
    <t>Montáž tlakovej nádoby pre pitnú vodu, objem 12 l</t>
  </si>
  <si>
    <t>598377388</t>
  </si>
  <si>
    <t>484620000200</t>
  </si>
  <si>
    <t>Nádoba expanzná typ Refix DD s vakom 12 l, D 280 mm, v 318 mm, pripojenie G 3/4", 10 bar, biela, REFLEX</t>
  </si>
  <si>
    <t>262694480</t>
  </si>
  <si>
    <t>551290014200</t>
  </si>
  <si>
    <t>Prietočná armatúra Flowjet 3/4" s guľovým kohútom, príslušenstvo k expanzným nádobám Refix DD, REFLEX</t>
  </si>
  <si>
    <t>-1406601711</t>
  </si>
  <si>
    <t>725</t>
  </si>
  <si>
    <t xml:space="preserve">Zdravotechnika - zariaď. predmety   </t>
  </si>
  <si>
    <t>725119410</t>
  </si>
  <si>
    <t>Montáž záchodovej misy zavesenej s rovným odpadom</t>
  </si>
  <si>
    <t>-1882554539</t>
  </si>
  <si>
    <t>6420141330</t>
  </si>
  <si>
    <t>Klozet závesný ZETA biela, obj.č.8203960000001</t>
  </si>
  <si>
    <t>1382337933</t>
  </si>
  <si>
    <t>6420144860</t>
  </si>
  <si>
    <t>Sedátko s poklopom ZETA, duroplast, biela</t>
  </si>
  <si>
    <t>-525279928</t>
  </si>
  <si>
    <t>725119701</t>
  </si>
  <si>
    <t>Montáž predstenového systému záchodov do masívnej murovanej konštrukcie (napr.GEBERIT, AlcaPlast)</t>
  </si>
  <si>
    <t>-235035725</t>
  </si>
  <si>
    <t>5513005458</t>
  </si>
  <si>
    <t>Duofix pre závesné WC UP320 1.138x 136x 526  obj.č. 111.300.00.5   GEBERIT</t>
  </si>
  <si>
    <t>-1312988616</t>
  </si>
  <si>
    <t>5513005477</t>
  </si>
  <si>
    <t>Ovl. tlačidlo Sigma 20 biela-lesk-biela 295x 175x 45  obj.č. 115.778.KJ.1   GEBERIT</t>
  </si>
  <si>
    <t>-1618171756</t>
  </si>
  <si>
    <t>725219401</t>
  </si>
  <si>
    <t>Montáž umývadla na skrutky do muriva, bez výtokovej armatúry</t>
  </si>
  <si>
    <t>2104696964</t>
  </si>
  <si>
    <t>6420135170</t>
  </si>
  <si>
    <t>Umývadlo ZETA-55 biela</t>
  </si>
  <si>
    <t>-787124808</t>
  </si>
  <si>
    <t>725319114</t>
  </si>
  <si>
    <t>Montáž kuchynských drezov jednoduchých, hranatých, s rozmerom  do 1000 x 600 mm, bez výtokových armatúr</t>
  </si>
  <si>
    <t>671010352</t>
  </si>
  <si>
    <t>5523134500</t>
  </si>
  <si>
    <t>Drez  antikorový s odkvapovou doskou 800 x 500, typ 516 IA</t>
  </si>
  <si>
    <t>1384537994</t>
  </si>
  <si>
    <t>725539102.S</t>
  </si>
  <si>
    <t>Montáž elektrického ohrievača závesného zvislého do 80 L</t>
  </si>
  <si>
    <t>1722717791</t>
  </si>
  <si>
    <t>541320005000</t>
  </si>
  <si>
    <t>Ohrievač vody EO 80 EL inteligentný elektrický tlakový nástenný akumulačný, s elektronickým riadením, objem 80 l, TATRAMAT</t>
  </si>
  <si>
    <t>-828871708</t>
  </si>
  <si>
    <t>725819402</t>
  </si>
  <si>
    <t>Montáž ventilu bez pripojovacej rúrky G 1/2</t>
  </si>
  <si>
    <t>-646331500</t>
  </si>
  <si>
    <t>5511874620</t>
  </si>
  <si>
    <t>Rohový ventil, 1/2" x 3/8", chrómovaná mosadz OT 58 IVAR</t>
  </si>
  <si>
    <t>-104542101</t>
  </si>
  <si>
    <t>5511874680</t>
  </si>
  <si>
    <t>Guľový pračkový ventil, 1/2" x 3/4", s klapkou, chrómovaná mosadz OT 58 IVAR</t>
  </si>
  <si>
    <t>1537474378</t>
  </si>
  <si>
    <t>5511874660</t>
  </si>
  <si>
    <t>Kombinovaný ventil, 1/2" x (3/4" x 3/8"), pračko roháček, chrómovaná mosadz OT 58 IVAR</t>
  </si>
  <si>
    <t>-1156733098</t>
  </si>
  <si>
    <t>725829601</t>
  </si>
  <si>
    <t>Montáž batérií umývadlových a drezových stojankových pákových alebo klasických</t>
  </si>
  <si>
    <t>1721281649</t>
  </si>
  <si>
    <t>5513006030</t>
  </si>
  <si>
    <t>Umývadlová stojanková páková batéria LYRA, 290x215x270 mm, chróm</t>
  </si>
  <si>
    <t>619366404</t>
  </si>
  <si>
    <t>5513006570</t>
  </si>
  <si>
    <t>Drezová batéria stojacia TIGO, obj.č.3511810040001</t>
  </si>
  <si>
    <t>471777252</t>
  </si>
  <si>
    <t>725849201</t>
  </si>
  <si>
    <t>Montáž batérie sprchovej nástennej pákovej, klasickej</t>
  </si>
  <si>
    <t>-1127393217</t>
  </si>
  <si>
    <t>5513006390</t>
  </si>
  <si>
    <t>Sprchová nástenná páková batéria LYRA, rozteč 150mm, chróm</t>
  </si>
  <si>
    <t>156535011</t>
  </si>
  <si>
    <t>5513006910</t>
  </si>
  <si>
    <t>Sprchová sada MIO (ruč. sprcha, 5 funkcie, drž. sprchy, sprch. hadica 1,7 m), chróm</t>
  </si>
  <si>
    <t>-947558930</t>
  </si>
  <si>
    <t>725869301</t>
  </si>
  <si>
    <t>Montáž zápachovej uzávierky pre zariaďovacie predmety, umývadlová do D 40</t>
  </si>
  <si>
    <t>-554595250</t>
  </si>
  <si>
    <t>5516211004</t>
  </si>
  <si>
    <t>Zápachová uzávierka HL132/40, 5/4˝ pripojenie prevlečná matica, umývadlá s krycou ružicou odtok DN 40 ležatý, PP</t>
  </si>
  <si>
    <t>886389615</t>
  </si>
  <si>
    <t>725869311</t>
  </si>
  <si>
    <t>Montáž zápachovej uzávierky pre zariaďovacie predmety, drezová do D 50 (pre jeden drez)</t>
  </si>
  <si>
    <t>-1626075102</t>
  </si>
  <si>
    <t>5516210004</t>
  </si>
  <si>
    <t>Zápachová uzávierka HL 100/50, 6/4˝ prevlečná matica, pre drez a umývačku riadu, s guľovým kĺbom na odtoku, DN 50, PP</t>
  </si>
  <si>
    <t>475739155</t>
  </si>
  <si>
    <t>725869323</t>
  </si>
  <si>
    <t>Montáž zápachovej uzávierky pre zariaďovacie predmety, pračkovej  do D 50 (podomietkovej)</t>
  </si>
  <si>
    <t>-1408841535</t>
  </si>
  <si>
    <t>5516230001</t>
  </si>
  <si>
    <t>Podomietková zápachová uzávierka HL400, DN 40/50, (0,37 l/s), platnička 160x110 mm, práčky a umývačky, PE/nerezová oceľ</t>
  </si>
  <si>
    <t>117139888</t>
  </si>
  <si>
    <t>725869381.S</t>
  </si>
  <si>
    <t>Montáž zápachovej uzávierky pre zariaďovacie predmety, ostatných typov do D 40 mm</t>
  </si>
  <si>
    <t>-1406733233</t>
  </si>
  <si>
    <t>551620015200</t>
  </si>
  <si>
    <t>Zápachová uzávierka HL136N, DN 40, kondezačný sifón 60 mm, horizontálne pripojenie 5/4", prídavná protizápachová uzávierka, pre vetranie a klimatizáciu, PP</t>
  </si>
  <si>
    <t>1005748924</t>
  </si>
  <si>
    <t>273110003900</t>
  </si>
  <si>
    <t>Tesnenie zásuvné gumové HL01088D, d 12-18 mm, DN 32, pre sifón ku klimatizačným jednotkám</t>
  </si>
  <si>
    <t>1013570321</t>
  </si>
  <si>
    <t>998725202</t>
  </si>
  <si>
    <t>Presun hmôt pre zariaďovacie predmety v objektoch výšky nad 6 do 12 m</t>
  </si>
  <si>
    <t>-578640243</t>
  </si>
  <si>
    <t>81ac - Elektroinštalácia</t>
  </si>
  <si>
    <t xml:space="preserve">    21-M - Elektromontáže</t>
  </si>
  <si>
    <t xml:space="preserve">    46-M - Zemné práce vykonávané pri externých montážnych prácach</t>
  </si>
  <si>
    <t xml:space="preserve">    95-M - Revízie</t>
  </si>
  <si>
    <t xml:space="preserve">    HZS - Hodinové zúčtovacie sadzby</t>
  </si>
  <si>
    <t xml:space="preserve">    ON - Orientačné náklady</t>
  </si>
  <si>
    <t>21-M</t>
  </si>
  <si>
    <t>Elektromontáže</t>
  </si>
  <si>
    <t>210010064</t>
  </si>
  <si>
    <t>Rúrka elektroinštalačná oceľová, závitová, typ 6029, uložená pevne - pre napajačky</t>
  </si>
  <si>
    <t>-713629793</t>
  </si>
  <si>
    <t>345710003700</t>
  </si>
  <si>
    <t>Rúrka oceľová pancierová lakovaná 6029 DN 34,4, KOPOS</t>
  </si>
  <si>
    <t>256</t>
  </si>
  <si>
    <t>-1489417336</t>
  </si>
  <si>
    <t>345710018700</t>
  </si>
  <si>
    <t>Spojka pre ocelové závitové trubky 329/1, závit 29 mm</t>
  </si>
  <si>
    <t>967562794</t>
  </si>
  <si>
    <t>210010301</t>
  </si>
  <si>
    <t>Krabica prístrojová bez zapojenia (1901, KP 68, KZ 3)</t>
  </si>
  <si>
    <t>1280405625</t>
  </si>
  <si>
    <t>345410002100</t>
  </si>
  <si>
    <t>Krabica prístrojová z PVC pod omietku KP 68/2, Dxh 73x30 mm, KOPOS</t>
  </si>
  <si>
    <t>-2130509602</t>
  </si>
  <si>
    <t>210010321</t>
  </si>
  <si>
    <t>Krabica (1903, KR 68) odbočná s viečkom, svorkovnicou vrátane zapojenia, kruhová</t>
  </si>
  <si>
    <t>1664210709</t>
  </si>
  <si>
    <t>345410002600</t>
  </si>
  <si>
    <t>Krabica univerzálna z PVC s viečkom a svorkovnicou pod omietku KU 68-1903, Dxh 73x42 mm, KOPOS</t>
  </si>
  <si>
    <t>-1797745716</t>
  </si>
  <si>
    <t>210010322</t>
  </si>
  <si>
    <t>Krabica (KR 97) odbočná s viečkom, svorkovnicou vrátane zapojenia, kruhová</t>
  </si>
  <si>
    <t>1428158490</t>
  </si>
  <si>
    <t>345410011800</t>
  </si>
  <si>
    <t>Krabica plastová rozvodná s priechodkami 8101 šxvxh 95x95x50 mm, KOPOS</t>
  </si>
  <si>
    <t>1338524826</t>
  </si>
  <si>
    <t>210010351</t>
  </si>
  <si>
    <t>Krabicová rozvodka z lisovaného izolantu vrátane ukončenia káblov a zapojenia vodičov typ 6455-11 do 4 m</t>
  </si>
  <si>
    <t>-490675603</t>
  </si>
  <si>
    <t>345410013000</t>
  </si>
  <si>
    <t>Krabica rozvodná PVC na stenu 6455-11 šxvxh 124x112x50 mm</t>
  </si>
  <si>
    <t>-1515197923</t>
  </si>
  <si>
    <t>210020125</t>
  </si>
  <si>
    <t>Káblová nosná lišta NIEDAX pre pevné uloženie káblov</t>
  </si>
  <si>
    <t>2145854635</t>
  </si>
  <si>
    <t>345750066700</t>
  </si>
  <si>
    <t>Lišta nosná kovová bez otvorov 5820/20 šxv 20x10 mm, KOPOS</t>
  </si>
  <si>
    <t>-279137869</t>
  </si>
  <si>
    <t>210020161</t>
  </si>
  <si>
    <t>Káblový rošt zvarovaný pre voľné i pevné uloženie, zosilnené vyhotovenie, vrátane základného náteru</t>
  </si>
  <si>
    <t>kg</t>
  </si>
  <si>
    <t>364314299</t>
  </si>
  <si>
    <t>132210006900</t>
  </si>
  <si>
    <t>Tyč oceľová jemná plochá šxhr 25x5 mm, ozn. 11 373, podľa EN alebo EN ISO S235JRG1</t>
  </si>
  <si>
    <t>-240514190</t>
  </si>
  <si>
    <t>132310001200</t>
  </si>
  <si>
    <t>Tyč oceľová prierezu L 30x30x4 mm, ozn. 11 373, podľa EN ISO S235JRG1</t>
  </si>
  <si>
    <t>-100616090</t>
  </si>
  <si>
    <t>246220000900</t>
  </si>
  <si>
    <t>Farba syntetická suríková S 2005</t>
  </si>
  <si>
    <t>339310651</t>
  </si>
  <si>
    <t>246420001500</t>
  </si>
  <si>
    <t>Riedidlo S-6006 SYNRED do syntetických a olejových látok, 0,8 l, CHEMOLAK</t>
  </si>
  <si>
    <t>1468941426</t>
  </si>
  <si>
    <t>345760002200</t>
  </si>
  <si>
    <t>Lišta nosná dierovaná NIEDAX 5820/21</t>
  </si>
  <si>
    <t>-545157058</t>
  </si>
  <si>
    <t>210020303</t>
  </si>
  <si>
    <t>Káblový žľab Mars, pozink. vrátane príslušenstva, 62/50 mm vrátane veka a podpery</t>
  </si>
  <si>
    <t>-2067432395</t>
  </si>
  <si>
    <t>345750008600</t>
  </si>
  <si>
    <t>Žlab káblový MARS 62x50 mm</t>
  </si>
  <si>
    <t>1272368740</t>
  </si>
  <si>
    <t>345750011200</t>
  </si>
  <si>
    <t>Kryt káblového žľabu MARS 62 mm</t>
  </si>
  <si>
    <t>-307564975</t>
  </si>
  <si>
    <t>345750012500</t>
  </si>
  <si>
    <t>Koleno 90° pre káblový žlab MARS 62x50 mm</t>
  </si>
  <si>
    <t>-756813497</t>
  </si>
  <si>
    <t>210020341</t>
  </si>
  <si>
    <t>Podpierka pre žľab 50/25 mm</t>
  </si>
  <si>
    <t>-570251318</t>
  </si>
  <si>
    <t>345750055900</t>
  </si>
  <si>
    <t>Podpera k elektroinštalačným žľabom 50</t>
  </si>
  <si>
    <t>395824279</t>
  </si>
  <si>
    <t>210020551</t>
  </si>
  <si>
    <t>Nosné drôty, kotvové konz. s 1 napín.</t>
  </si>
  <si>
    <t>-1974288878</t>
  </si>
  <si>
    <t>309200015700</t>
  </si>
  <si>
    <t>Skrutka napínacia 16x140 mm typ: FSH 16130, oceľ + temperovaná zliatina, TRACON elektric</t>
  </si>
  <si>
    <t>-1793194410</t>
  </si>
  <si>
    <t>311990008700</t>
  </si>
  <si>
    <t>Konzola ON 348807 pre C kolmý stožiar</t>
  </si>
  <si>
    <t>548812625</t>
  </si>
  <si>
    <t>210020553</t>
  </si>
  <si>
    <t>Nosné drôty, 1 oceľový drôt pozinkovaný do D 8 mm</t>
  </si>
  <si>
    <t>-625372077</t>
  </si>
  <si>
    <t>156110003000</t>
  </si>
  <si>
    <t>Drôt holý D 5,00 mm matný polotvrdý ozn.11 300</t>
  </si>
  <si>
    <t>192940651</t>
  </si>
  <si>
    <t>210100001</t>
  </si>
  <si>
    <t>Ukončenie vodičov v rozvádzač. vrátane zapojenia a vodičovej koncovky do 2,5 mm2</t>
  </si>
  <si>
    <t>1566372053</t>
  </si>
  <si>
    <t>354310017200</t>
  </si>
  <si>
    <t>Káblové oko medené lisovacie CU 0,75x3 KU-L</t>
  </si>
  <si>
    <t>-1045025785</t>
  </si>
  <si>
    <t>210100002</t>
  </si>
  <si>
    <t>Ukončenie vodičov v rozvádzač. vrátane zapojenia a vodičovej koncovky do 6 mm2</t>
  </si>
  <si>
    <t>-1448470793</t>
  </si>
  <si>
    <t>354310017900</t>
  </si>
  <si>
    <t>Káblové oko medené lisovacie CU 4x4 KU-L</t>
  </si>
  <si>
    <t>-1012164180</t>
  </si>
  <si>
    <t>210100258</t>
  </si>
  <si>
    <t>Ukončenie celoplastových káblov zmrašť. záklopkou alebo páskou do 5 x 4 mm2</t>
  </si>
  <si>
    <t>-2129224345</t>
  </si>
  <si>
    <t>343820000100</t>
  </si>
  <si>
    <t>Páska izolačná čierna 19 mm, dĺ. 10 m, typ FEK10</t>
  </si>
  <si>
    <t>-1887114365</t>
  </si>
  <si>
    <t>210110001</t>
  </si>
  <si>
    <t>Jednopólový spínač - radenie 1, nástenný pre prostredie obyčajné alebo vlhké vrátane zapojenia ( i pre okenné žalúzia)</t>
  </si>
  <si>
    <t>923953374</t>
  </si>
  <si>
    <t>345340003000</t>
  </si>
  <si>
    <t>Spínač PRAKTIK jednopolový nástenný IP 44, ABB</t>
  </si>
  <si>
    <t>-2133506470</t>
  </si>
  <si>
    <t>210110003</t>
  </si>
  <si>
    <t>Sériový spínač (prepínač) -  radenie 5, nástenný pre prostredie obyčajné alebo vlhké vrátane zapojenia</t>
  </si>
  <si>
    <t>1626057041</t>
  </si>
  <si>
    <t>345330000200</t>
  </si>
  <si>
    <t>Prepínač CALSSIC do vlhka 3553-05629 radenie 5, IP44, ABB</t>
  </si>
  <si>
    <t>838957434</t>
  </si>
  <si>
    <t>210110041</t>
  </si>
  <si>
    <t>Spínač polozapustený a zapustený vrátane zapojenia jednopólový - radenie 1</t>
  </si>
  <si>
    <t>-1266143740</t>
  </si>
  <si>
    <t>345320000500</t>
  </si>
  <si>
    <t>Vypínač ŠTANDARD, DS1 1101-10 radenie 1/0, SEZ</t>
  </si>
  <si>
    <t>530453556</t>
  </si>
  <si>
    <t>210110043</t>
  </si>
  <si>
    <t>Spínač polozapustený a zapustený vrátane zapojenia sériový prep.stried. - radenie 5 A</t>
  </si>
  <si>
    <t>-2062758921</t>
  </si>
  <si>
    <t>345330003300</t>
  </si>
  <si>
    <t>Prístroj prepínača 3558-A51340 radenie 6+, ABB</t>
  </si>
  <si>
    <t>990682256</t>
  </si>
  <si>
    <t>345350001800</t>
  </si>
  <si>
    <t>Kryt spínača TANGO delený 3558C-A652 B1, ABB</t>
  </si>
  <si>
    <t>1441804566</t>
  </si>
  <si>
    <t>345350002300</t>
  </si>
  <si>
    <t>Rámček TANGO 1-násobný 3901A-B10 B biely, ABB</t>
  </si>
  <si>
    <t>-68506109</t>
  </si>
  <si>
    <t>210110067</t>
  </si>
  <si>
    <t>Spínač špeciálny vrátane zapojenia, termostat</t>
  </si>
  <si>
    <t>332222345</t>
  </si>
  <si>
    <t>374350002100</t>
  </si>
  <si>
    <t>Termostat analógový jednoduchý TER-3E, jednofunkčný pre kontrolu a reguláciu teploty 0 až +60°C, výstup 1x16A spínací</t>
  </si>
  <si>
    <t>-1228452420</t>
  </si>
  <si>
    <t>210110081</t>
  </si>
  <si>
    <t>Sporáková prípojka typ 39563 - 13C, nástenná vrátane tlejivky</t>
  </si>
  <si>
    <t>-810894082</t>
  </si>
  <si>
    <t>345320003500</t>
  </si>
  <si>
    <t>Vypínač TANGO šporáková prípojka so signálkou 39563-13 radenie 3, ABB</t>
  </si>
  <si>
    <t>1584564902</t>
  </si>
  <si>
    <t>210110099</t>
  </si>
  <si>
    <t>Termostat priestorový programovateľný pre zapustenú montáž</t>
  </si>
  <si>
    <t>-726068393</t>
  </si>
  <si>
    <t>374350001400</t>
  </si>
  <si>
    <t>Termostat kombinovaný programovateľný, manuálne alebo automatické riadenie vykurovania alebo klimatizácie, LOGUS 90</t>
  </si>
  <si>
    <t>861170721</t>
  </si>
  <si>
    <t>210111011</t>
  </si>
  <si>
    <t>Domová zásuvka polozapustená alebo zapustená vrátane zapojenia 10/16 A 250 V 2P + Z</t>
  </si>
  <si>
    <t>699256913</t>
  </si>
  <si>
    <t>345510001900</t>
  </si>
  <si>
    <t>Zásuvka ŠTANDARD 4FN 15037 BM jednoduchá, TESLA</t>
  </si>
  <si>
    <t>848948573</t>
  </si>
  <si>
    <t>210111021</t>
  </si>
  <si>
    <t>Domová zásuvka v krabici obyč. alebo do vlhka, vrátane zapojenia 10/16 A 250 V 2P + Z</t>
  </si>
  <si>
    <t>-1310089965</t>
  </si>
  <si>
    <t>345510005400</t>
  </si>
  <si>
    <t>Zásuvka 5517-2610, dvojpólová, vstavaná, do vlhka, 10/16 A, kryt z lisovaného izolantu, priebežná</t>
  </si>
  <si>
    <t>-1546856124</t>
  </si>
  <si>
    <t>210111114</t>
  </si>
  <si>
    <t>Priemyslová zásuvka CEE 250 V, 400 V, 500 V, vrátane zapojenia, typ CZG 3243, 3245, H, S, Z 3P + Z</t>
  </si>
  <si>
    <t>1443540898</t>
  </si>
  <si>
    <t>345540003900</t>
  </si>
  <si>
    <t>Zásuvka nástenná priemyslová CZG 3243</t>
  </si>
  <si>
    <t>1046652760</t>
  </si>
  <si>
    <t>210120101</t>
  </si>
  <si>
    <t>Poistkový patrón montáž do 63 A, vrátane dotykového krúžku</t>
  </si>
  <si>
    <t>-1291665778</t>
  </si>
  <si>
    <t>345290009200</t>
  </si>
  <si>
    <t>Patrón poistkový 35A</t>
  </si>
  <si>
    <t>1603215224</t>
  </si>
  <si>
    <t>210120402</t>
  </si>
  <si>
    <t>Istič vzduchový jednopólový + N do 40 A</t>
  </si>
  <si>
    <t>1063610783</t>
  </si>
  <si>
    <t>358220008100</t>
  </si>
  <si>
    <t>Istič TX3 1P+N, charakteristika B, 10 A, 10000 A/10 kA, 2 moduly, LEGRAND</t>
  </si>
  <si>
    <t>-398378122</t>
  </si>
  <si>
    <t>210120404</t>
  </si>
  <si>
    <t>Istič vzduchový trojpólový do 63 A</t>
  </si>
  <si>
    <t>629989022</t>
  </si>
  <si>
    <t>358220042600</t>
  </si>
  <si>
    <t>Istič TX3 3P, charakteristika B, 32 A, 6000 A, 3 moduly, LEGRAND</t>
  </si>
  <si>
    <t>-1020051324</t>
  </si>
  <si>
    <t>210120410</t>
  </si>
  <si>
    <t>Prúdové chrániče dvojpólové 16 - 80 A</t>
  </si>
  <si>
    <t>-1474410735</t>
  </si>
  <si>
    <t>358230004800</t>
  </si>
  <si>
    <t>Prúdový chránič s istením DX3 1P+N, charakteristika B, 16 A, 10000 A/10 kA, 30 mA, typ AC, 2 moduly, LEGRAND</t>
  </si>
  <si>
    <t>2040245183</t>
  </si>
  <si>
    <t>210120411</t>
  </si>
  <si>
    <t>Prúdové chrániče štvorpólové 25 - 80 A</t>
  </si>
  <si>
    <t>636000875</t>
  </si>
  <si>
    <t>358230018200</t>
  </si>
  <si>
    <t>Prúdový chránič RX3 4P, 25 A, 30 mA, typ A, 4 moduly, LEGRAND</t>
  </si>
  <si>
    <t>1600539446</t>
  </si>
  <si>
    <t>210120423</t>
  </si>
  <si>
    <t>Zvodiče prepätia kombinované triedy B + C</t>
  </si>
  <si>
    <t>1505779363</t>
  </si>
  <si>
    <t>358240000700</t>
  </si>
  <si>
    <t>Zvodič prepätia kombinovaný T1+T2 1P, 8kA, limp= 12,5kA/pól, 1 modul, LEGRAND</t>
  </si>
  <si>
    <t>-2005859672</t>
  </si>
  <si>
    <t>210130104</t>
  </si>
  <si>
    <t>Stýkač trojpólový na DIN lištu do 40 A</t>
  </si>
  <si>
    <t>1815300253</t>
  </si>
  <si>
    <t>358210002100</t>
  </si>
  <si>
    <t>Stýkač inštalačný 3P, 40A, 3 NO, cievka 230 V, 3 moduly, LEGRAND</t>
  </si>
  <si>
    <t>360585982</t>
  </si>
  <si>
    <t>210140461</t>
  </si>
  <si>
    <t>Tlačidlový domový ovládač polozapust., alebo zapustený vrátane zapojenia bez signálky</t>
  </si>
  <si>
    <t>691960209</t>
  </si>
  <si>
    <t>-2067249288</t>
  </si>
  <si>
    <t>210161011</t>
  </si>
  <si>
    <t>Elektromer trojfázový na priame pripojenie</t>
  </si>
  <si>
    <t>-814254578</t>
  </si>
  <si>
    <t>389810000800</t>
  </si>
  <si>
    <t>Elektromer digitálny MG 3P+N 63A 17070</t>
  </si>
  <si>
    <t>-349619399</t>
  </si>
  <si>
    <t>210192571</t>
  </si>
  <si>
    <t>Radová svorkovnica vrátane upevnenia, zapojenia na jednej strane a popis.štítku pre vodič do 2,5 mm2</t>
  </si>
  <si>
    <t>1331360499</t>
  </si>
  <si>
    <t>345610006500</t>
  </si>
  <si>
    <t>Svorka radová 6035-00</t>
  </si>
  <si>
    <t>-941862975</t>
  </si>
  <si>
    <t>210192572</t>
  </si>
  <si>
    <t>Radová svorkovnica vrátane upevnenia, zapojenia na jednej strane a popis.štítku pre vodič do 6 mm2</t>
  </si>
  <si>
    <t>-1835421286</t>
  </si>
  <si>
    <t>345610026600</t>
  </si>
  <si>
    <t>Svorka radová na DIN lištu 6035-10</t>
  </si>
  <si>
    <t>1015169689</t>
  </si>
  <si>
    <t>210192581</t>
  </si>
  <si>
    <t>Nulová svorka vrátane upevnenia a zapoj. z jednej strany AL SV 200</t>
  </si>
  <si>
    <t>-1783386712</t>
  </si>
  <si>
    <t>210192721</t>
  </si>
  <si>
    <t>Označovací štítok pre prístroje - nadpis v rozvádzačoch vrátane popisu skrutkovaný</t>
  </si>
  <si>
    <t>-1391315374</t>
  </si>
  <si>
    <t>210193001</t>
  </si>
  <si>
    <t>Rozpájacia a istiaca plastová skriňa pilierová - typ SR 1</t>
  </si>
  <si>
    <t>1123765066</t>
  </si>
  <si>
    <t>357110000100</t>
  </si>
  <si>
    <t>Skriňa rozpájacia a istiaca, plastová, pilierová SR 1 DIN00 VV 3x100A P2</t>
  </si>
  <si>
    <t>-1012183099</t>
  </si>
  <si>
    <t>210193085</t>
  </si>
  <si>
    <t>Domova rozvodnica do 96 M  povrchová montáž</t>
  </si>
  <si>
    <t>1305323790</t>
  </si>
  <si>
    <t>357150000700</t>
  </si>
  <si>
    <t>Rozvádzač nástenný oceľoplechový RZB-N-4S96, OEZ</t>
  </si>
  <si>
    <t>1791520462</t>
  </si>
  <si>
    <t>210201001</t>
  </si>
  <si>
    <t>Zapojenie svietidla IP20, 1 x svetelný zdroj, stropného - nástenného interierového so žiarovkou</t>
  </si>
  <si>
    <t>-1728744592</t>
  </si>
  <si>
    <t>348120001500</t>
  </si>
  <si>
    <t>LED svietidlo stropné DH12 teplá biela 12W - mliečny difúzor</t>
  </si>
  <si>
    <t>875464819</t>
  </si>
  <si>
    <t>210201080</t>
  </si>
  <si>
    <t>Zapojenie svietidla IP20, stropného - nástenného LED</t>
  </si>
  <si>
    <t>-1950960650</t>
  </si>
  <si>
    <t>348140003700</t>
  </si>
  <si>
    <t>LED svietidlo stropné DH05 teplá biela 5W - mliečny difúzor</t>
  </si>
  <si>
    <t>-1960173407</t>
  </si>
  <si>
    <t>210201300</t>
  </si>
  <si>
    <t>Zapojenie svietidla IP54, 1x svetelný zdroj, priemyselné so žiarivkou, alebo s kompaktnou źiarivkou</t>
  </si>
  <si>
    <t>-82941274</t>
  </si>
  <si>
    <t>348310000100</t>
  </si>
  <si>
    <t>Svietidlo priemyselné pre výbojky závesné 1x70W, IP43, D=480 mm, VVG, s polykarbonátovým reflektorom</t>
  </si>
  <si>
    <t>360735658</t>
  </si>
  <si>
    <t>210220001</t>
  </si>
  <si>
    <t>Uzemňovacie vedenie na povrchu FeZn drôt zvodový Ø 8-10</t>
  </si>
  <si>
    <t>1549558503</t>
  </si>
  <si>
    <t>354410054700</t>
  </si>
  <si>
    <t>Drôt bleskozvodový FeZn, d 8 mm</t>
  </si>
  <si>
    <t>-2121046711</t>
  </si>
  <si>
    <t>210220020</t>
  </si>
  <si>
    <t>Uzemňovacie vedenie v zemi FeZn vrátane izolácie spojov  a zemnič podlah v ustajňovacích kojach (krokove napätie)</t>
  </si>
  <si>
    <t>-503735170</t>
  </si>
  <si>
    <t>354410058800</t>
  </si>
  <si>
    <t>Pásovina uzemňovacia FeZn 30 x 4 mm</t>
  </si>
  <si>
    <t>1986345981</t>
  </si>
  <si>
    <t>210220021</t>
  </si>
  <si>
    <t>Uzemňovacie vedenie v zemi FeZn vrátane izolácie spojov O 10 mm</t>
  </si>
  <si>
    <t>1585591504</t>
  </si>
  <si>
    <t>354410054800</t>
  </si>
  <si>
    <t>Drôt bleskozvodový FeZn, d 10 mm</t>
  </si>
  <si>
    <t>1933357589</t>
  </si>
  <si>
    <t>210220030</t>
  </si>
  <si>
    <t>Ekvipotenciálna svorkovnica EPS 3 v krabici KO 100 E</t>
  </si>
  <si>
    <t>1467598323</t>
  </si>
  <si>
    <t>345610005000</t>
  </si>
  <si>
    <t>Svorkovnica ekvipotencionálna EPS 3, KOPOS</t>
  </si>
  <si>
    <t>851145444</t>
  </si>
  <si>
    <t>210220040</t>
  </si>
  <si>
    <t>Svorka na potrubie "BERNARD" vrátane pásika Cu</t>
  </si>
  <si>
    <t>-1672704816</t>
  </si>
  <si>
    <t>354410006200</t>
  </si>
  <si>
    <t>Svorka uzemňovacia Bernard ZSA 16</t>
  </si>
  <si>
    <t>-15818418</t>
  </si>
  <si>
    <t>210220050</t>
  </si>
  <si>
    <t>Označenie zvodov číselnými štítkami</t>
  </si>
  <si>
    <t>-1075251319</t>
  </si>
  <si>
    <t>354410064700</t>
  </si>
  <si>
    <t>Štítok orientačný na zvody 0</t>
  </si>
  <si>
    <t>-969841984</t>
  </si>
  <si>
    <t>210220096</t>
  </si>
  <si>
    <t>Montáž pevného rebríka na strechách budov do 10 m výšky k hrebeňu strechy na 1 zvode</t>
  </si>
  <si>
    <t>1084337005</t>
  </si>
  <si>
    <t>210220102</t>
  </si>
  <si>
    <t>Podpery vedenia FeZn na vrchol krovu PV15 A-F +UNI</t>
  </si>
  <si>
    <t>910584758</t>
  </si>
  <si>
    <t>354410033000</t>
  </si>
  <si>
    <t>Podpera vedenia FeZn na vrchol krovu označenie PV 15 A</t>
  </si>
  <si>
    <t>922649723</t>
  </si>
  <si>
    <t>210220104</t>
  </si>
  <si>
    <t>Podpery vedenia FeZn na plechové strechy PV23-24</t>
  </si>
  <si>
    <t>-1979692986</t>
  </si>
  <si>
    <t>354410037300</t>
  </si>
  <si>
    <t>Podpera vedenia FeZn na plechové strechy označenie PV 23</t>
  </si>
  <si>
    <t>-1848689666</t>
  </si>
  <si>
    <t>210220230</t>
  </si>
  <si>
    <t>Ochranná strieška FeZn</t>
  </si>
  <si>
    <t>-1007422911</t>
  </si>
  <si>
    <t>354410025000</t>
  </si>
  <si>
    <t>Strieška FeZn ochranná horná označenie OS 02</t>
  </si>
  <si>
    <t>616542150</t>
  </si>
  <si>
    <t>210220240</t>
  </si>
  <si>
    <t>Svorka FeZn k uzemňovacej tyči  SJ</t>
  </si>
  <si>
    <t>-1489653727</t>
  </si>
  <si>
    <t>354410001700</t>
  </si>
  <si>
    <t>Svorka FeZn k uzemňovacej tyči označenie SJ 02</t>
  </si>
  <si>
    <t>-956110248</t>
  </si>
  <si>
    <t>210220241</t>
  </si>
  <si>
    <t>Svorka FeZn krížová SK a diagonálna krížová DKS</t>
  </si>
  <si>
    <t>-1096476190</t>
  </si>
  <si>
    <t>354410002500</t>
  </si>
  <si>
    <t>Svorka FeZn krížová označenie SK</t>
  </si>
  <si>
    <t>809741552</t>
  </si>
  <si>
    <t>354410002800</t>
  </si>
  <si>
    <t>Svorka FeZn krížová diagonálna označenie DKS02</t>
  </si>
  <si>
    <t>1372598784</t>
  </si>
  <si>
    <t>210220243</t>
  </si>
  <si>
    <t>Svorka FeZn spojovacia SS</t>
  </si>
  <si>
    <t>-1866619763</t>
  </si>
  <si>
    <t>354410003400</t>
  </si>
  <si>
    <t>Svorka FeZn spojovacia označenie SS 2 skrutky s príložkou</t>
  </si>
  <si>
    <t>62522497</t>
  </si>
  <si>
    <t>210220245</t>
  </si>
  <si>
    <t>Svorka FeZn pripojovacia SP</t>
  </si>
  <si>
    <t>-742118456</t>
  </si>
  <si>
    <t>354410004000</t>
  </si>
  <si>
    <t>Svorka FeZn pripájaca označenie SP 1</t>
  </si>
  <si>
    <t>-1945408414</t>
  </si>
  <si>
    <t>210220246</t>
  </si>
  <si>
    <t>Svorka FeZn na odkvapový žľab SO</t>
  </si>
  <si>
    <t>-1519206214</t>
  </si>
  <si>
    <t>354410004200</t>
  </si>
  <si>
    <t>Svorka FeZn odkvapová označenie SO</t>
  </si>
  <si>
    <t>504484100</t>
  </si>
  <si>
    <t>210220247</t>
  </si>
  <si>
    <t>Svorka FeZn skúšobná SZ</t>
  </si>
  <si>
    <t>1988978128</t>
  </si>
  <si>
    <t>354410004300</t>
  </si>
  <si>
    <t>Svorka FeZn skúšobná označenie SZ</t>
  </si>
  <si>
    <t>-1485736398</t>
  </si>
  <si>
    <t>210220249</t>
  </si>
  <si>
    <t>Svorka FeZn na odkvapové potrubie ST10-11, SU a SUP</t>
  </si>
  <si>
    <t>-1443098583</t>
  </si>
  <si>
    <t>354410005600</t>
  </si>
  <si>
    <t>Svorka FeZn D=50-140 mm na potrubie označenie ST 10</t>
  </si>
  <si>
    <t>365346048</t>
  </si>
  <si>
    <t>210220253</t>
  </si>
  <si>
    <t>Svorka FeZn uzemňovacia SR03</t>
  </si>
  <si>
    <t>1428417952</t>
  </si>
  <si>
    <t>354410000900</t>
  </si>
  <si>
    <t>Svorka FeZn uzemňovacia označenie SR 03 A</t>
  </si>
  <si>
    <t>-294009827</t>
  </si>
  <si>
    <t>210220300</t>
  </si>
  <si>
    <t>Ochranné pospájanie v práčovniach, kúpeľniach, voľne ulož.,alebo v omietke Cu 4-16mm2</t>
  </si>
  <si>
    <t>-370742540</t>
  </si>
  <si>
    <t>341110012200</t>
  </si>
  <si>
    <t>Kábel medený H07V-U 4 mm2</t>
  </si>
  <si>
    <t>-1567378777</t>
  </si>
  <si>
    <t>210220633</t>
  </si>
  <si>
    <t>Zachytávacia tyč nerez 1.4301 bez osadenia a s osadením JP10-20</t>
  </si>
  <si>
    <t>1587923197</t>
  </si>
  <si>
    <t>354410028400</t>
  </si>
  <si>
    <t>Tyč zachytávacia StSt označenie JP 20 A2</t>
  </si>
  <si>
    <t>-647496353</t>
  </si>
  <si>
    <t>210800003</t>
  </si>
  <si>
    <t>Vodič medený uložený voľne CYY 450/750 V  4mm2</t>
  </si>
  <si>
    <t>1261935090</t>
  </si>
  <si>
    <t>341110010700</t>
  </si>
  <si>
    <t>Kábel medený CYY 4 mm2</t>
  </si>
  <si>
    <t>-1754090825</t>
  </si>
  <si>
    <t>210800010</t>
  </si>
  <si>
    <t>Vodič medený uložený pevne CYY 450/750 V  6mm2</t>
  </si>
  <si>
    <t>-1032907743</t>
  </si>
  <si>
    <t>341110010800</t>
  </si>
  <si>
    <t>Kábel medený CYY 6 mm2</t>
  </si>
  <si>
    <t>360140457</t>
  </si>
  <si>
    <t>210800140</t>
  </si>
  <si>
    <t>Kábel medený uložený pevne CYKY 450/750 V 2x1,5</t>
  </si>
  <si>
    <t>-1662184842</t>
  </si>
  <si>
    <t>341110000100</t>
  </si>
  <si>
    <t>Kábel medený CYKY 2x1,5 mm2</t>
  </si>
  <si>
    <t>857171867</t>
  </si>
  <si>
    <t>210800146</t>
  </si>
  <si>
    <t>Kábel medený uložený pevne CYKY 450/750 V 3x1,5</t>
  </si>
  <si>
    <t>-1259290959</t>
  </si>
  <si>
    <t>341110000700</t>
  </si>
  <si>
    <t>Kábel medený CYKY 3x1,5 mm2</t>
  </si>
  <si>
    <t>-2015866810</t>
  </si>
  <si>
    <t>210800158</t>
  </si>
  <si>
    <t>Kábel medený uložený pevne CYKY 450/750 V 5x1,5</t>
  </si>
  <si>
    <t>1878475685</t>
  </si>
  <si>
    <t>341110001900</t>
  </si>
  <si>
    <t>Kábel medený CYKY 5x1,5 mm2</t>
  </si>
  <si>
    <t>-1949967283</t>
  </si>
  <si>
    <t>210800160</t>
  </si>
  <si>
    <t>Kábel medený uložený pevne CYKY 450/750 V 5x4</t>
  </si>
  <si>
    <t>1871894496</t>
  </si>
  <si>
    <t>341110002100</t>
  </si>
  <si>
    <t>Kábel medený CYKY 5x4 mm2</t>
  </si>
  <si>
    <t>82537618</t>
  </si>
  <si>
    <t>210800187</t>
  </si>
  <si>
    <t>Kábel medený uložený v rúrke CYKY 450/750 V 3x2,5</t>
  </si>
  <si>
    <t>-191107457</t>
  </si>
  <si>
    <t>341110000800</t>
  </si>
  <si>
    <t>Kábel medený CYKY 3x2,5 mm2</t>
  </si>
  <si>
    <t>1853853669</t>
  </si>
  <si>
    <t>210800201</t>
  </si>
  <si>
    <t>Kábel medený uložený v rúrke CYKY 450/750 V 5x6</t>
  </si>
  <si>
    <t>1175990463</t>
  </si>
  <si>
    <t>341110002200</t>
  </si>
  <si>
    <t>Kábel medený CYKY 5x6 mm2</t>
  </si>
  <si>
    <t>-2141845672</t>
  </si>
  <si>
    <t>46-M</t>
  </si>
  <si>
    <t>Zemné práce vykonávané pri externých montážnych prácach</t>
  </si>
  <si>
    <t>460202173</t>
  </si>
  <si>
    <t>Hĺbenie káblovej ryhy strojne 35 cm širokej a 90 cm hlbokej, v zemine triedy 3</t>
  </si>
  <si>
    <t>-1307192439</t>
  </si>
  <si>
    <t>460300002</t>
  </si>
  <si>
    <t>Zahrnutie rýh strojom vrátane urovnania vrstvy, ale bez zhutnenia, vo voľnom teréne.</t>
  </si>
  <si>
    <t>634165491</t>
  </si>
  <si>
    <t>95-M</t>
  </si>
  <si>
    <t>Revízie</t>
  </si>
  <si>
    <t>950103003</t>
  </si>
  <si>
    <t>El. inšt. kontrola stavu el. okruhu vrátane inštal., ovládacích a istiacich prvkov, ale bez pripoj. spotrebičov v priestore bezp. nad 10 vývodov</t>
  </si>
  <si>
    <t>obv.</t>
  </si>
  <si>
    <t>1254768423</t>
  </si>
  <si>
    <t>950105001</t>
  </si>
  <si>
    <t>Zistenie stavu zariadenia ochrany pred úderom blesku</t>
  </si>
  <si>
    <t>zvod</t>
  </si>
  <si>
    <t>-1875865877</t>
  </si>
  <si>
    <t>950106006</t>
  </si>
  <si>
    <t>Meranie pri revíziách jednofázového alebo trojfázového okruhu rozvádzača alebo rozvodnice nad 10 vývodov</t>
  </si>
  <si>
    <t>mer.</t>
  </si>
  <si>
    <t>-401657781</t>
  </si>
  <si>
    <t>950106012</t>
  </si>
  <si>
    <t>Meranie pri revíziách prechodového odporu ochranného spojenia alebo ochranného pospojovania</t>
  </si>
  <si>
    <t>1114253693</t>
  </si>
  <si>
    <t>950106014</t>
  </si>
  <si>
    <t>Meranie pri revíziách meranie krokového alebo dotykového napätia</t>
  </si>
  <si>
    <t>2132374974</t>
  </si>
  <si>
    <t>950106015</t>
  </si>
  <si>
    <t>Meranie pri revíziách meranie merného odporu pôdy</t>
  </si>
  <si>
    <t>-685999141</t>
  </si>
  <si>
    <t>HZS</t>
  </si>
  <si>
    <t>Hodinové zúčtovacie sadzby</t>
  </si>
  <si>
    <t>HZS000113</t>
  </si>
  <si>
    <t>Stavebno montážne práce náročné ucelené - odborné, tvorivé remeselné (Tr. 3) v rozsahu viac ako 8 hodín ( montaž okenných žaluziií, pohonov brán, el.konvektorov, pripojenie ohrevu TÚV,  Ventilátorov, a pod. do</t>
  </si>
  <si>
    <t>hod</t>
  </si>
  <si>
    <t>262144</t>
  </si>
  <si>
    <t>557429096</t>
  </si>
  <si>
    <t>ON</t>
  </si>
  <si>
    <t>Orientačné náklady</t>
  </si>
  <si>
    <t>Elektrický priamovýhrevný konvektor 230V do 2 kW</t>
  </si>
  <si>
    <t>103102518</t>
  </si>
  <si>
    <t>Nástenný ventilátor 23 v , 30 W</t>
  </si>
  <si>
    <t>406174145</t>
  </si>
  <si>
    <t>Ing.Igor Jedlička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</si>
</sst>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4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0000A8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27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2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5" fillId="5" borderId="0" xfId="0" applyFont="1" applyFill="1" applyAlignment="1">
      <alignment horizontal="center" vertical="center"/>
    </xf>
    <xf numFmtId="0" fontId="26" fillId="0" borderId="1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3" fillId="0" borderId="14" xfId="0" applyNumberFormat="1" applyFont="1" applyBorder="1" applyAlignment="1">
      <alignment vertical="center"/>
    </xf>
    <xf numFmtId="4" fontId="23" fillId="0" borderId="0" xfId="0" applyNumberFormat="1" applyFont="1" applyBorder="1" applyAlignment="1">
      <alignment vertical="center"/>
    </xf>
    <xf numFmtId="166" fontId="23" fillId="0" borderId="0" xfId="0" applyNumberFormat="1" applyFont="1" applyBorder="1" applyAlignment="1">
      <alignment vertical="center"/>
    </xf>
    <xf numFmtId="4" fontId="23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1" fillId="0" borderId="14" xfId="0" applyNumberFormat="1" applyFont="1" applyBorder="1" applyAlignment="1">
      <alignment vertical="center"/>
    </xf>
    <xf numFmtId="4" fontId="31" fillId="0" borderId="0" xfId="0" applyNumberFormat="1" applyFont="1" applyBorder="1" applyAlignment="1">
      <alignment vertical="center"/>
    </xf>
    <xf numFmtId="166" fontId="31" fillId="0" borderId="0" xfId="0" applyNumberFormat="1" applyFont="1" applyBorder="1" applyAlignment="1">
      <alignment vertical="center"/>
    </xf>
    <xf numFmtId="4" fontId="31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2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9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5" fillId="5" borderId="0" xfId="0" applyFont="1" applyFill="1" applyAlignment="1">
      <alignment horizontal="left" vertical="center"/>
    </xf>
    <xf numFmtId="0" fontId="25" fillId="5" borderId="0" xfId="0" applyFont="1" applyFill="1" applyAlignment="1">
      <alignment horizontal="right" vertical="center"/>
    </xf>
    <xf numFmtId="0" fontId="35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5" fillId="5" borderId="16" xfId="0" applyFont="1" applyFill="1" applyBorder="1" applyAlignment="1">
      <alignment horizontal="center" vertical="center" wrapText="1"/>
    </xf>
    <xf numFmtId="0" fontId="25" fillId="5" borderId="17" xfId="0" applyFont="1" applyFill="1" applyBorder="1" applyAlignment="1">
      <alignment horizontal="center" vertical="center" wrapText="1"/>
    </xf>
    <xf numFmtId="0" fontId="25" fillId="5" borderId="18" xfId="0" applyFont="1" applyFill="1" applyBorder="1" applyAlignment="1">
      <alignment horizontal="center" vertical="center" wrapText="1"/>
    </xf>
    <xf numFmtId="0" fontId="25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7" fillId="0" borderId="0" xfId="0" applyNumberFormat="1" applyFont="1" applyAlignment="1"/>
    <xf numFmtId="166" fontId="36" fillId="0" borderId="12" xfId="0" applyNumberFormat="1" applyFont="1" applyBorder="1" applyAlignment="1"/>
    <xf numFmtId="166" fontId="36" fillId="0" borderId="13" xfId="0" applyNumberFormat="1" applyFont="1" applyBorder="1" applyAlignment="1"/>
    <xf numFmtId="4" fontId="37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5" fillId="0" borderId="22" xfId="0" applyFont="1" applyBorder="1" applyAlignment="1" applyProtection="1">
      <alignment horizontal="center" vertical="center"/>
      <protection locked="0"/>
    </xf>
    <xf numFmtId="49" fontId="25" fillId="0" borderId="22" xfId="0" applyNumberFormat="1" applyFont="1" applyBorder="1" applyAlignment="1" applyProtection="1">
      <alignment horizontal="left" vertical="center" wrapText="1"/>
      <protection locked="0"/>
    </xf>
    <xf numFmtId="0" fontId="25" fillId="0" borderId="22" xfId="0" applyFont="1" applyBorder="1" applyAlignment="1" applyProtection="1">
      <alignment horizontal="left" vertical="center" wrapText="1"/>
      <protection locked="0"/>
    </xf>
    <xf numFmtId="0" fontId="25" fillId="0" borderId="22" xfId="0" applyFont="1" applyBorder="1" applyAlignment="1" applyProtection="1">
      <alignment horizontal="center" vertical="center" wrapText="1"/>
      <protection locked="0"/>
    </xf>
    <xf numFmtId="167" fontId="25" fillId="0" borderId="22" xfId="0" applyNumberFormat="1" applyFont="1" applyBorder="1" applyAlignment="1" applyProtection="1">
      <alignment vertical="center"/>
      <protection locked="0"/>
    </xf>
    <xf numFmtId="4" fontId="25" fillId="3" borderId="22" xfId="0" applyNumberFormat="1" applyFont="1" applyFill="1" applyBorder="1" applyAlignment="1" applyProtection="1">
      <alignment vertical="center"/>
      <protection locked="0"/>
    </xf>
    <xf numFmtId="4" fontId="25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6" fillId="3" borderId="14" xfId="0" applyFont="1" applyFill="1" applyBorder="1" applyAlignment="1" applyProtection="1">
      <alignment horizontal="left" vertical="center"/>
      <protection locked="0"/>
    </xf>
    <xf numFmtId="0" fontId="26" fillId="0" borderId="0" xfId="0" applyFont="1" applyBorder="1" applyAlignment="1">
      <alignment horizontal="center" vertical="center"/>
    </xf>
    <xf numFmtId="166" fontId="26" fillId="0" borderId="0" xfId="0" applyNumberFormat="1" applyFont="1" applyBorder="1" applyAlignment="1">
      <alignment vertical="center"/>
    </xf>
    <xf numFmtId="166" fontId="26" fillId="0" borderId="15" xfId="0" applyNumberFormat="1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39" fillId="0" borderId="22" xfId="0" applyFont="1" applyBorder="1" applyAlignment="1" applyProtection="1">
      <alignment horizontal="center" vertical="center"/>
      <protection locked="0"/>
    </xf>
    <xf numFmtId="49" fontId="39" fillId="0" borderId="22" xfId="0" applyNumberFormat="1" applyFont="1" applyBorder="1" applyAlignment="1" applyProtection="1">
      <alignment horizontal="left" vertical="center" wrapText="1"/>
      <protection locked="0"/>
    </xf>
    <xf numFmtId="0" fontId="39" fillId="0" borderId="22" xfId="0" applyFont="1" applyBorder="1" applyAlignment="1" applyProtection="1">
      <alignment horizontal="left" vertical="center" wrapText="1"/>
      <protection locked="0"/>
    </xf>
    <xf numFmtId="0" fontId="39" fillId="0" borderId="22" xfId="0" applyFont="1" applyBorder="1" applyAlignment="1" applyProtection="1">
      <alignment horizontal="center" vertical="center" wrapText="1"/>
      <protection locked="0"/>
    </xf>
    <xf numFmtId="167" fontId="39" fillId="0" borderId="22" xfId="0" applyNumberFormat="1" applyFont="1" applyBorder="1" applyAlignment="1" applyProtection="1">
      <alignment vertical="center"/>
      <protection locked="0"/>
    </xf>
    <xf numFmtId="4" fontId="39" fillId="3" borderId="22" xfId="0" applyNumberFormat="1" applyFont="1" applyFill="1" applyBorder="1" applyAlignment="1" applyProtection="1">
      <alignment vertical="center"/>
      <protection locked="0"/>
    </xf>
    <xf numFmtId="4" fontId="39" fillId="0" borderId="22" xfId="0" applyNumberFormat="1" applyFont="1" applyBorder="1" applyAlignment="1" applyProtection="1">
      <alignment vertical="center"/>
      <protection locked="0"/>
    </xf>
    <xf numFmtId="0" fontId="40" fillId="0" borderId="22" xfId="0" applyFont="1" applyBorder="1" applyAlignment="1" applyProtection="1">
      <alignment vertical="center"/>
      <protection locked="0"/>
    </xf>
    <xf numFmtId="0" fontId="40" fillId="0" borderId="3" xfId="0" applyFont="1" applyBorder="1" applyAlignment="1">
      <alignment vertical="center"/>
    </xf>
    <xf numFmtId="0" fontId="39" fillId="3" borderId="14" xfId="0" applyFont="1" applyFill="1" applyBorder="1" applyAlignment="1" applyProtection="1">
      <alignment horizontal="left" vertical="center"/>
      <protection locked="0"/>
    </xf>
    <xf numFmtId="0" fontId="39" fillId="0" borderId="0" xfId="0" applyFont="1" applyBorder="1" applyAlignment="1">
      <alignment horizontal="center" vertical="center"/>
    </xf>
    <xf numFmtId="0" fontId="26" fillId="3" borderId="19" xfId="0" applyFont="1" applyFill="1" applyBorder="1" applyAlignment="1" applyProtection="1">
      <alignment horizontal="left" vertical="center"/>
      <protection locked="0"/>
    </xf>
    <xf numFmtId="0" fontId="26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166" fontId="26" fillId="0" borderId="21" xfId="0" applyNumberFormat="1" applyFont="1" applyBorder="1" applyAlignment="1">
      <alignment vertical="center"/>
    </xf>
    <xf numFmtId="167" fontId="25" fillId="3" borderId="22" xfId="0" applyNumberFormat="1" applyFont="1" applyFill="1" applyBorder="1" applyAlignment="1" applyProtection="1">
      <alignment vertical="center"/>
      <protection locked="0"/>
    </xf>
    <xf numFmtId="0" fontId="14" fillId="2" borderId="0" xfId="0" applyFont="1" applyFill="1" applyAlignment="1">
      <alignment horizontal="center" vertical="center"/>
    </xf>
    <xf numFmtId="0" fontId="0" fillId="0" borderId="0" xfId="0"/>
    <xf numFmtId="164" fontId="19" fillId="0" borderId="0" xfId="0" applyNumberFormat="1" applyFont="1" applyAlignment="1">
      <alignment horizontal="left" vertical="center"/>
    </xf>
    <xf numFmtId="0" fontId="19" fillId="0" borderId="0" xfId="0" applyFont="1" applyAlignment="1">
      <alignment vertical="center"/>
    </xf>
    <xf numFmtId="4" fontId="20" fillId="0" borderId="0" xfId="0" applyNumberFormat="1" applyFont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8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33" fillId="0" borderId="0" xfId="0" applyFont="1" applyAlignment="1">
      <alignment horizontal="left" vertical="center" wrapText="1"/>
    </xf>
    <xf numFmtId="4" fontId="27" fillId="0" borderId="0" xfId="0" applyNumberFormat="1" applyFont="1" applyAlignment="1">
      <alignment horizontal="right" vertical="center"/>
    </xf>
    <xf numFmtId="4" fontId="27" fillId="0" borderId="0" xfId="0" applyNumberFormat="1" applyFont="1" applyAlignment="1">
      <alignment vertical="center"/>
    </xf>
    <xf numFmtId="0" fontId="25" fillId="5" borderId="6" xfId="0" applyFont="1" applyFill="1" applyBorder="1" applyAlignment="1">
      <alignment horizontal="center" vertical="center"/>
    </xf>
    <xf numFmtId="0" fontId="25" fillId="5" borderId="7" xfId="0" applyFont="1" applyFill="1" applyBorder="1" applyAlignment="1">
      <alignment horizontal="left" vertical="center"/>
    </xf>
    <xf numFmtId="0" fontId="25" fillId="5" borderId="7" xfId="0" applyFont="1" applyFill="1" applyBorder="1" applyAlignment="1">
      <alignment horizontal="right" vertical="center"/>
    </xf>
    <xf numFmtId="0" fontId="25" fillId="5" borderId="7" xfId="0" applyFont="1" applyFill="1" applyBorder="1" applyAlignment="1">
      <alignment horizontal="center" vertical="center"/>
    </xf>
    <xf numFmtId="0" fontId="25" fillId="5" borderId="8" xfId="0" applyFont="1" applyFill="1" applyBorder="1" applyAlignment="1">
      <alignment horizontal="left" vertical="center"/>
    </xf>
    <xf numFmtId="4" fontId="30" fillId="0" borderId="0" xfId="0" applyNumberFormat="1" applyFont="1" applyAlignment="1">
      <alignment horizontal="right" vertical="center"/>
    </xf>
    <xf numFmtId="0" fontId="30" fillId="0" borderId="0" xfId="0" applyFont="1" applyAlignment="1">
      <alignment vertical="center"/>
    </xf>
    <xf numFmtId="4" fontId="30" fillId="0" borderId="0" xfId="0" applyNumberFormat="1" applyFont="1" applyAlignment="1">
      <alignment vertical="center"/>
    </xf>
    <xf numFmtId="0" fontId="29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0"/>
  <sheetViews>
    <sheetView showGridLines="0" tabSelected="1" workbookViewId="0">
      <selection activeCell="E21" sqref="E21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7" t="s">
        <v>0</v>
      </c>
      <c r="AZ1" s="17" t="s">
        <v>1</v>
      </c>
      <c r="BA1" s="17" t="s">
        <v>2</v>
      </c>
      <c r="BB1" s="17" t="s">
        <v>1</v>
      </c>
      <c r="BT1" s="17" t="s">
        <v>3</v>
      </c>
      <c r="BU1" s="17" t="s">
        <v>3</v>
      </c>
      <c r="BV1" s="17" t="s">
        <v>4</v>
      </c>
    </row>
    <row r="2" spans="1:74" s="1" customFormat="1" ht="36.950000000000003" customHeight="1">
      <c r="AR2" s="220" t="s">
        <v>5</v>
      </c>
      <c r="AS2" s="221"/>
      <c r="AT2" s="221"/>
      <c r="AU2" s="221"/>
      <c r="AV2" s="221"/>
      <c r="AW2" s="221"/>
      <c r="AX2" s="221"/>
      <c r="AY2" s="221"/>
      <c r="AZ2" s="221"/>
      <c r="BA2" s="221"/>
      <c r="BB2" s="221"/>
      <c r="BC2" s="221"/>
      <c r="BD2" s="221"/>
      <c r="BE2" s="221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7</v>
      </c>
    </row>
    <row r="4" spans="1:74" s="1" customFormat="1" ht="24.95" customHeight="1">
      <c r="B4" s="21"/>
      <c r="D4" s="22" t="s">
        <v>8</v>
      </c>
      <c r="AR4" s="21"/>
      <c r="AS4" s="23" t="s">
        <v>9</v>
      </c>
      <c r="BE4" s="24" t="s">
        <v>10</v>
      </c>
      <c r="BS4" s="18" t="s">
        <v>11</v>
      </c>
    </row>
    <row r="5" spans="1:74" s="1" customFormat="1" ht="12" customHeight="1">
      <c r="B5" s="21"/>
      <c r="D5" s="25" t="s">
        <v>12</v>
      </c>
      <c r="K5" s="235" t="s">
        <v>13</v>
      </c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221"/>
      <c r="AE5" s="221"/>
      <c r="AF5" s="221"/>
      <c r="AG5" s="221"/>
      <c r="AH5" s="221"/>
      <c r="AI5" s="221"/>
      <c r="AJ5" s="221"/>
      <c r="AK5" s="221"/>
      <c r="AL5" s="221"/>
      <c r="AM5" s="221"/>
      <c r="AN5" s="221"/>
      <c r="AO5" s="221"/>
      <c r="AR5" s="21"/>
      <c r="BE5" s="232" t="s">
        <v>14</v>
      </c>
      <c r="BS5" s="18" t="s">
        <v>6</v>
      </c>
    </row>
    <row r="6" spans="1:74" s="1" customFormat="1" ht="36.950000000000003" customHeight="1">
      <c r="B6" s="21"/>
      <c r="D6" s="27" t="s">
        <v>15</v>
      </c>
      <c r="K6" s="236" t="s">
        <v>16</v>
      </c>
      <c r="L6" s="221"/>
      <c r="M6" s="221"/>
      <c r="N6" s="221"/>
      <c r="O6" s="221"/>
      <c r="P6" s="221"/>
      <c r="Q6" s="221"/>
      <c r="R6" s="221"/>
      <c r="S6" s="221"/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221"/>
      <c r="AF6" s="221"/>
      <c r="AG6" s="221"/>
      <c r="AH6" s="221"/>
      <c r="AI6" s="221"/>
      <c r="AJ6" s="221"/>
      <c r="AK6" s="221"/>
      <c r="AL6" s="221"/>
      <c r="AM6" s="221"/>
      <c r="AN6" s="221"/>
      <c r="AO6" s="221"/>
      <c r="AR6" s="21"/>
      <c r="BE6" s="233"/>
      <c r="BS6" s="18" t="s">
        <v>6</v>
      </c>
    </row>
    <row r="7" spans="1:74" s="1" customFormat="1" ht="12" customHeight="1">
      <c r="B7" s="21"/>
      <c r="D7" s="28" t="s">
        <v>17</v>
      </c>
      <c r="K7" s="26" t="s">
        <v>1</v>
      </c>
      <c r="AK7" s="28" t="s">
        <v>18</v>
      </c>
      <c r="AN7" s="26" t="s">
        <v>1</v>
      </c>
      <c r="AR7" s="21"/>
      <c r="BE7" s="233"/>
      <c r="BS7" s="18" t="s">
        <v>6</v>
      </c>
    </row>
    <row r="8" spans="1:74" s="1" customFormat="1" ht="12" customHeight="1">
      <c r="B8" s="21"/>
      <c r="D8" s="28" t="s">
        <v>19</v>
      </c>
      <c r="K8" s="26" t="s">
        <v>20</v>
      </c>
      <c r="AK8" s="28" t="s">
        <v>21</v>
      </c>
      <c r="AN8" s="29" t="s">
        <v>22</v>
      </c>
      <c r="AR8" s="21"/>
      <c r="BE8" s="233"/>
      <c r="BS8" s="18" t="s">
        <v>6</v>
      </c>
    </row>
    <row r="9" spans="1:74" s="1" customFormat="1" ht="14.45" customHeight="1">
      <c r="B9" s="21"/>
      <c r="AR9" s="21"/>
      <c r="BE9" s="233"/>
      <c r="BS9" s="18" t="s">
        <v>6</v>
      </c>
    </row>
    <row r="10" spans="1:74" s="1" customFormat="1" ht="12" customHeight="1">
      <c r="B10" s="21"/>
      <c r="D10" s="28" t="s">
        <v>23</v>
      </c>
      <c r="AK10" s="28" t="s">
        <v>24</v>
      </c>
      <c r="AN10" s="26" t="s">
        <v>1</v>
      </c>
      <c r="AR10" s="21"/>
      <c r="BE10" s="233"/>
      <c r="BS10" s="18" t="s">
        <v>6</v>
      </c>
    </row>
    <row r="11" spans="1:74" s="1" customFormat="1" ht="18.399999999999999" customHeight="1">
      <c r="B11" s="21"/>
      <c r="E11" s="26" t="s">
        <v>25</v>
      </c>
      <c r="AK11" s="28" t="s">
        <v>26</v>
      </c>
      <c r="AN11" s="26" t="s">
        <v>1</v>
      </c>
      <c r="AR11" s="21"/>
      <c r="BE11" s="233"/>
      <c r="BS11" s="18" t="s">
        <v>6</v>
      </c>
    </row>
    <row r="12" spans="1:74" s="1" customFormat="1" ht="6.95" customHeight="1">
      <c r="B12" s="21"/>
      <c r="AR12" s="21"/>
      <c r="BE12" s="233"/>
      <c r="BS12" s="18" t="s">
        <v>6</v>
      </c>
    </row>
    <row r="13" spans="1:74" s="1" customFormat="1" ht="12" customHeight="1">
      <c r="B13" s="21"/>
      <c r="D13" s="28" t="s">
        <v>27</v>
      </c>
      <c r="AK13" s="28" t="s">
        <v>24</v>
      </c>
      <c r="AN13" s="30" t="s">
        <v>28</v>
      </c>
      <c r="AR13" s="21"/>
      <c r="BE13" s="233"/>
      <c r="BS13" s="18" t="s">
        <v>6</v>
      </c>
    </row>
    <row r="14" spans="1:74" ht="12.75">
      <c r="B14" s="21"/>
      <c r="E14" s="237" t="s">
        <v>28</v>
      </c>
      <c r="F14" s="238"/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238"/>
      <c r="S14" s="238"/>
      <c r="T14" s="238"/>
      <c r="U14" s="238"/>
      <c r="V14" s="238"/>
      <c r="W14" s="238"/>
      <c r="X14" s="238"/>
      <c r="Y14" s="238"/>
      <c r="Z14" s="238"/>
      <c r="AA14" s="238"/>
      <c r="AB14" s="238"/>
      <c r="AC14" s="238"/>
      <c r="AD14" s="238"/>
      <c r="AE14" s="238"/>
      <c r="AF14" s="238"/>
      <c r="AG14" s="238"/>
      <c r="AH14" s="238"/>
      <c r="AI14" s="238"/>
      <c r="AJ14" s="238"/>
      <c r="AK14" s="28" t="s">
        <v>26</v>
      </c>
      <c r="AN14" s="30" t="s">
        <v>28</v>
      </c>
      <c r="AR14" s="21"/>
      <c r="BE14" s="233"/>
      <c r="BS14" s="18" t="s">
        <v>6</v>
      </c>
    </row>
    <row r="15" spans="1:74" s="1" customFormat="1" ht="6.95" customHeight="1">
      <c r="B15" s="21"/>
      <c r="AR15" s="21"/>
      <c r="BE15" s="233"/>
      <c r="BS15" s="18" t="s">
        <v>3</v>
      </c>
    </row>
    <row r="16" spans="1:74" s="1" customFormat="1" ht="12" customHeight="1">
      <c r="B16" s="21"/>
      <c r="D16" s="28" t="s">
        <v>29</v>
      </c>
      <c r="AK16" s="28" t="s">
        <v>24</v>
      </c>
      <c r="AN16" s="26" t="s">
        <v>1</v>
      </c>
      <c r="AR16" s="21"/>
      <c r="BE16" s="233"/>
      <c r="BS16" s="18" t="s">
        <v>3</v>
      </c>
    </row>
    <row r="17" spans="1:71" s="1" customFormat="1" ht="18.399999999999999" customHeight="1">
      <c r="B17" s="21"/>
      <c r="E17" s="26" t="s">
        <v>30</v>
      </c>
      <c r="AK17" s="28" t="s">
        <v>26</v>
      </c>
      <c r="AN17" s="26" t="s">
        <v>1</v>
      </c>
      <c r="AR17" s="21"/>
      <c r="BE17" s="233"/>
      <c r="BS17" s="18" t="s">
        <v>31</v>
      </c>
    </row>
    <row r="18" spans="1:71" s="1" customFormat="1" ht="6.95" customHeight="1">
      <c r="B18" s="21"/>
      <c r="AR18" s="21"/>
      <c r="BE18" s="233"/>
      <c r="BS18" s="18" t="s">
        <v>6</v>
      </c>
    </row>
    <row r="19" spans="1:71" s="1" customFormat="1" ht="12" customHeight="1">
      <c r="B19" s="21"/>
      <c r="D19" s="28" t="s">
        <v>32</v>
      </c>
      <c r="AK19" s="28" t="s">
        <v>24</v>
      </c>
      <c r="AN19" s="26" t="s">
        <v>1</v>
      </c>
      <c r="AR19" s="21"/>
      <c r="BE19" s="233"/>
      <c r="BS19" s="18" t="s">
        <v>6</v>
      </c>
    </row>
    <row r="20" spans="1:71" s="1" customFormat="1" ht="18.399999999999999" customHeight="1">
      <c r="B20" s="21"/>
      <c r="E20" s="26" t="s">
        <v>2114</v>
      </c>
      <c r="AK20" s="28" t="s">
        <v>26</v>
      </c>
      <c r="AN20" s="26" t="s">
        <v>1</v>
      </c>
      <c r="AR20" s="21"/>
      <c r="BE20" s="233"/>
      <c r="BS20" s="18" t="s">
        <v>31</v>
      </c>
    </row>
    <row r="21" spans="1:71" s="1" customFormat="1" ht="6.95" customHeight="1">
      <c r="B21" s="21"/>
      <c r="AR21" s="21"/>
      <c r="BE21" s="233"/>
    </row>
    <row r="22" spans="1:71" s="1" customFormat="1" ht="12" customHeight="1">
      <c r="B22" s="21"/>
      <c r="D22" s="28" t="s">
        <v>33</v>
      </c>
      <c r="AR22" s="21"/>
      <c r="BE22" s="233"/>
    </row>
    <row r="23" spans="1:71" s="1" customFormat="1" ht="16.5" customHeight="1">
      <c r="B23" s="21"/>
      <c r="E23" s="239" t="s">
        <v>1</v>
      </c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39"/>
      <c r="Q23" s="239"/>
      <c r="R23" s="239"/>
      <c r="S23" s="239"/>
      <c r="T23" s="239"/>
      <c r="U23" s="239"/>
      <c r="V23" s="239"/>
      <c r="W23" s="239"/>
      <c r="X23" s="239"/>
      <c r="Y23" s="239"/>
      <c r="Z23" s="239"/>
      <c r="AA23" s="239"/>
      <c r="AB23" s="239"/>
      <c r="AC23" s="239"/>
      <c r="AD23" s="239"/>
      <c r="AE23" s="239"/>
      <c r="AF23" s="239"/>
      <c r="AG23" s="239"/>
      <c r="AH23" s="239"/>
      <c r="AI23" s="239"/>
      <c r="AJ23" s="239"/>
      <c r="AK23" s="239"/>
      <c r="AL23" s="239"/>
      <c r="AM23" s="239"/>
      <c r="AN23" s="239"/>
      <c r="AR23" s="21"/>
      <c r="BE23" s="233"/>
    </row>
    <row r="24" spans="1:71" s="1" customFormat="1" ht="6.95" customHeight="1">
      <c r="B24" s="21"/>
      <c r="AR24" s="21"/>
      <c r="BE24" s="233"/>
    </row>
    <row r="25" spans="1:71" s="1" customFormat="1" ht="6.95" customHeight="1">
      <c r="B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R25" s="21"/>
      <c r="BE25" s="233"/>
    </row>
    <row r="26" spans="1:71" s="2" customFormat="1" ht="25.9" customHeight="1">
      <c r="A26" s="33"/>
      <c r="B26" s="34"/>
      <c r="C26" s="33"/>
      <c r="D26" s="35" t="s">
        <v>34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240">
        <f>ROUND(AG94,2)</f>
        <v>0</v>
      </c>
      <c r="AL26" s="241"/>
      <c r="AM26" s="241"/>
      <c r="AN26" s="241"/>
      <c r="AO26" s="241"/>
      <c r="AP26" s="33"/>
      <c r="AQ26" s="33"/>
      <c r="AR26" s="34"/>
      <c r="BE26" s="233"/>
    </row>
    <row r="27" spans="1:71" s="2" customFormat="1" ht="6.95" customHeight="1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4"/>
      <c r="BE27" s="233"/>
    </row>
    <row r="28" spans="1:71" s="2" customFormat="1" ht="12.75">
      <c r="A28" s="33"/>
      <c r="B28" s="34"/>
      <c r="C28" s="33"/>
      <c r="D28" s="33"/>
      <c r="E28" s="33"/>
      <c r="F28" s="33"/>
      <c r="G28" s="33"/>
      <c r="H28" s="33"/>
      <c r="I28" s="33"/>
      <c r="J28" s="33"/>
      <c r="K28" s="33"/>
      <c r="L28" s="242" t="s">
        <v>35</v>
      </c>
      <c r="M28" s="242"/>
      <c r="N28" s="242"/>
      <c r="O28" s="242"/>
      <c r="P28" s="242"/>
      <c r="Q28" s="33"/>
      <c r="R28" s="33"/>
      <c r="S28" s="33"/>
      <c r="T28" s="33"/>
      <c r="U28" s="33"/>
      <c r="V28" s="33"/>
      <c r="W28" s="242" t="s">
        <v>36</v>
      </c>
      <c r="X28" s="242"/>
      <c r="Y28" s="242"/>
      <c r="Z28" s="242"/>
      <c r="AA28" s="242"/>
      <c r="AB28" s="242"/>
      <c r="AC28" s="242"/>
      <c r="AD28" s="242"/>
      <c r="AE28" s="242"/>
      <c r="AF28" s="33"/>
      <c r="AG28" s="33"/>
      <c r="AH28" s="33"/>
      <c r="AI28" s="33"/>
      <c r="AJ28" s="33"/>
      <c r="AK28" s="242" t="s">
        <v>37</v>
      </c>
      <c r="AL28" s="242"/>
      <c r="AM28" s="242"/>
      <c r="AN28" s="242"/>
      <c r="AO28" s="242"/>
      <c r="AP28" s="33"/>
      <c r="AQ28" s="33"/>
      <c r="AR28" s="34"/>
      <c r="BE28" s="233"/>
    </row>
    <row r="29" spans="1:71" s="3" customFormat="1" ht="14.45" customHeight="1">
      <c r="B29" s="38"/>
      <c r="D29" s="28" t="s">
        <v>38</v>
      </c>
      <c r="F29" s="39" t="s">
        <v>39</v>
      </c>
      <c r="L29" s="222">
        <v>0.2</v>
      </c>
      <c r="M29" s="223"/>
      <c r="N29" s="223"/>
      <c r="O29" s="223"/>
      <c r="P29" s="223"/>
      <c r="Q29" s="40"/>
      <c r="R29" s="40"/>
      <c r="S29" s="40"/>
      <c r="T29" s="40"/>
      <c r="U29" s="40"/>
      <c r="V29" s="40"/>
      <c r="W29" s="224">
        <f>ROUND(AZ94, 2)</f>
        <v>0</v>
      </c>
      <c r="X29" s="223"/>
      <c r="Y29" s="223"/>
      <c r="Z29" s="223"/>
      <c r="AA29" s="223"/>
      <c r="AB29" s="223"/>
      <c r="AC29" s="223"/>
      <c r="AD29" s="223"/>
      <c r="AE29" s="223"/>
      <c r="AF29" s="40"/>
      <c r="AG29" s="40"/>
      <c r="AH29" s="40"/>
      <c r="AI29" s="40"/>
      <c r="AJ29" s="40"/>
      <c r="AK29" s="224">
        <f>ROUND(AV94, 2)</f>
        <v>0</v>
      </c>
      <c r="AL29" s="223"/>
      <c r="AM29" s="223"/>
      <c r="AN29" s="223"/>
      <c r="AO29" s="223"/>
      <c r="AP29" s="40"/>
      <c r="AQ29" s="40"/>
      <c r="AR29" s="41"/>
      <c r="AS29" s="40"/>
      <c r="AT29" s="40"/>
      <c r="AU29" s="40"/>
      <c r="AV29" s="40"/>
      <c r="AW29" s="40"/>
      <c r="AX29" s="40"/>
      <c r="AY29" s="40"/>
      <c r="AZ29" s="40"/>
      <c r="BE29" s="234"/>
    </row>
    <row r="30" spans="1:71" s="3" customFormat="1" ht="14.45" customHeight="1">
      <c r="B30" s="38"/>
      <c r="F30" s="39" t="s">
        <v>40</v>
      </c>
      <c r="L30" s="222">
        <v>0.2</v>
      </c>
      <c r="M30" s="223"/>
      <c r="N30" s="223"/>
      <c r="O30" s="223"/>
      <c r="P30" s="223"/>
      <c r="Q30" s="40"/>
      <c r="R30" s="40"/>
      <c r="S30" s="40"/>
      <c r="T30" s="40"/>
      <c r="U30" s="40"/>
      <c r="V30" s="40"/>
      <c r="W30" s="224">
        <f>ROUND(BA94, 2)</f>
        <v>0</v>
      </c>
      <c r="X30" s="223"/>
      <c r="Y30" s="223"/>
      <c r="Z30" s="223"/>
      <c r="AA30" s="223"/>
      <c r="AB30" s="223"/>
      <c r="AC30" s="223"/>
      <c r="AD30" s="223"/>
      <c r="AE30" s="223"/>
      <c r="AF30" s="40"/>
      <c r="AG30" s="40"/>
      <c r="AH30" s="40"/>
      <c r="AI30" s="40"/>
      <c r="AJ30" s="40"/>
      <c r="AK30" s="224">
        <f>ROUND(AW94, 2)</f>
        <v>0</v>
      </c>
      <c r="AL30" s="223"/>
      <c r="AM30" s="223"/>
      <c r="AN30" s="223"/>
      <c r="AO30" s="223"/>
      <c r="AP30" s="40"/>
      <c r="AQ30" s="40"/>
      <c r="AR30" s="41"/>
      <c r="AS30" s="40"/>
      <c r="AT30" s="40"/>
      <c r="AU30" s="40"/>
      <c r="AV30" s="40"/>
      <c r="AW30" s="40"/>
      <c r="AX30" s="40"/>
      <c r="AY30" s="40"/>
      <c r="AZ30" s="40"/>
      <c r="BE30" s="234"/>
    </row>
    <row r="31" spans="1:71" s="3" customFormat="1" ht="14.45" hidden="1" customHeight="1">
      <c r="B31" s="38"/>
      <c r="F31" s="28" t="s">
        <v>41</v>
      </c>
      <c r="L31" s="231">
        <v>0.2</v>
      </c>
      <c r="M31" s="230"/>
      <c r="N31" s="230"/>
      <c r="O31" s="230"/>
      <c r="P31" s="230"/>
      <c r="W31" s="229">
        <f>ROUND(BB94, 2)</f>
        <v>0</v>
      </c>
      <c r="X31" s="230"/>
      <c r="Y31" s="230"/>
      <c r="Z31" s="230"/>
      <c r="AA31" s="230"/>
      <c r="AB31" s="230"/>
      <c r="AC31" s="230"/>
      <c r="AD31" s="230"/>
      <c r="AE31" s="230"/>
      <c r="AK31" s="229">
        <v>0</v>
      </c>
      <c r="AL31" s="230"/>
      <c r="AM31" s="230"/>
      <c r="AN31" s="230"/>
      <c r="AO31" s="230"/>
      <c r="AR31" s="38"/>
      <c r="BE31" s="234"/>
    </row>
    <row r="32" spans="1:71" s="3" customFormat="1" ht="14.45" hidden="1" customHeight="1">
      <c r="B32" s="38"/>
      <c r="F32" s="28" t="s">
        <v>42</v>
      </c>
      <c r="L32" s="231">
        <v>0.2</v>
      </c>
      <c r="M32" s="230"/>
      <c r="N32" s="230"/>
      <c r="O32" s="230"/>
      <c r="P32" s="230"/>
      <c r="W32" s="229">
        <f>ROUND(BC94, 2)</f>
        <v>0</v>
      </c>
      <c r="X32" s="230"/>
      <c r="Y32" s="230"/>
      <c r="Z32" s="230"/>
      <c r="AA32" s="230"/>
      <c r="AB32" s="230"/>
      <c r="AC32" s="230"/>
      <c r="AD32" s="230"/>
      <c r="AE32" s="230"/>
      <c r="AK32" s="229">
        <v>0</v>
      </c>
      <c r="AL32" s="230"/>
      <c r="AM32" s="230"/>
      <c r="AN32" s="230"/>
      <c r="AO32" s="230"/>
      <c r="AR32" s="38"/>
      <c r="BE32" s="234"/>
    </row>
    <row r="33" spans="1:57" s="3" customFormat="1" ht="14.45" hidden="1" customHeight="1">
      <c r="B33" s="38"/>
      <c r="F33" s="39" t="s">
        <v>43</v>
      </c>
      <c r="L33" s="222">
        <v>0</v>
      </c>
      <c r="M33" s="223"/>
      <c r="N33" s="223"/>
      <c r="O33" s="223"/>
      <c r="P33" s="223"/>
      <c r="Q33" s="40"/>
      <c r="R33" s="40"/>
      <c r="S33" s="40"/>
      <c r="T33" s="40"/>
      <c r="U33" s="40"/>
      <c r="V33" s="40"/>
      <c r="W33" s="224">
        <f>ROUND(BD94, 2)</f>
        <v>0</v>
      </c>
      <c r="X33" s="223"/>
      <c r="Y33" s="223"/>
      <c r="Z33" s="223"/>
      <c r="AA33" s="223"/>
      <c r="AB33" s="223"/>
      <c r="AC33" s="223"/>
      <c r="AD33" s="223"/>
      <c r="AE33" s="223"/>
      <c r="AF33" s="40"/>
      <c r="AG33" s="40"/>
      <c r="AH33" s="40"/>
      <c r="AI33" s="40"/>
      <c r="AJ33" s="40"/>
      <c r="AK33" s="224">
        <v>0</v>
      </c>
      <c r="AL33" s="223"/>
      <c r="AM33" s="223"/>
      <c r="AN33" s="223"/>
      <c r="AO33" s="223"/>
      <c r="AP33" s="40"/>
      <c r="AQ33" s="40"/>
      <c r="AR33" s="41"/>
      <c r="AS33" s="40"/>
      <c r="AT33" s="40"/>
      <c r="AU33" s="40"/>
      <c r="AV33" s="40"/>
      <c r="AW33" s="40"/>
      <c r="AX33" s="40"/>
      <c r="AY33" s="40"/>
      <c r="AZ33" s="40"/>
      <c r="BE33" s="234"/>
    </row>
    <row r="34" spans="1:57" s="2" customFormat="1" ht="6.95" customHeight="1">
      <c r="A34" s="33"/>
      <c r="B34" s="34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4"/>
      <c r="BE34" s="233"/>
    </row>
    <row r="35" spans="1:57" s="2" customFormat="1" ht="25.9" customHeight="1">
      <c r="A35" s="33"/>
      <c r="B35" s="34"/>
      <c r="C35" s="42"/>
      <c r="D35" s="43" t="s">
        <v>44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5" t="s">
        <v>45</v>
      </c>
      <c r="U35" s="44"/>
      <c r="V35" s="44"/>
      <c r="W35" s="44"/>
      <c r="X35" s="228" t="s">
        <v>46</v>
      </c>
      <c r="Y35" s="226"/>
      <c r="Z35" s="226"/>
      <c r="AA35" s="226"/>
      <c r="AB35" s="226"/>
      <c r="AC35" s="44"/>
      <c r="AD35" s="44"/>
      <c r="AE35" s="44"/>
      <c r="AF35" s="44"/>
      <c r="AG35" s="44"/>
      <c r="AH35" s="44"/>
      <c r="AI35" s="44"/>
      <c r="AJ35" s="44"/>
      <c r="AK35" s="225">
        <f>SUM(AK26:AK33)</f>
        <v>0</v>
      </c>
      <c r="AL35" s="226"/>
      <c r="AM35" s="226"/>
      <c r="AN35" s="226"/>
      <c r="AO35" s="227"/>
      <c r="AP35" s="42"/>
      <c r="AQ35" s="42"/>
      <c r="AR35" s="34"/>
      <c r="BE35" s="33"/>
    </row>
    <row r="36" spans="1:57" s="2" customFormat="1" ht="6.95" customHeight="1">
      <c r="A36" s="33"/>
      <c r="B36" s="34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4"/>
      <c r="BE36" s="33"/>
    </row>
    <row r="37" spans="1:57" s="2" customFormat="1" ht="14.45" customHeight="1">
      <c r="A37" s="33"/>
      <c r="B37" s="34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4"/>
      <c r="BE37" s="33"/>
    </row>
    <row r="38" spans="1:57" s="1" customFormat="1" ht="14.45" customHeight="1">
      <c r="B38" s="21"/>
      <c r="AR38" s="21"/>
    </row>
    <row r="39" spans="1:57" s="1" customFormat="1" ht="14.45" customHeight="1">
      <c r="B39" s="21"/>
      <c r="AR39" s="21"/>
    </row>
    <row r="40" spans="1:57" s="1" customFormat="1" ht="14.45" customHeight="1">
      <c r="B40" s="21"/>
      <c r="AR40" s="21"/>
    </row>
    <row r="41" spans="1:57" s="1" customFormat="1" ht="14.45" customHeight="1">
      <c r="B41" s="21"/>
      <c r="AR41" s="21"/>
    </row>
    <row r="42" spans="1:57" s="1" customFormat="1" ht="14.45" customHeight="1">
      <c r="B42" s="21"/>
      <c r="AR42" s="21"/>
    </row>
    <row r="43" spans="1:57" s="1" customFormat="1" ht="14.45" customHeight="1">
      <c r="B43" s="21"/>
      <c r="AR43" s="21"/>
    </row>
    <row r="44" spans="1:57" s="1" customFormat="1" ht="14.45" customHeight="1">
      <c r="B44" s="21"/>
      <c r="AR44" s="21"/>
    </row>
    <row r="45" spans="1:57" s="1" customFormat="1" ht="14.45" customHeight="1">
      <c r="B45" s="21"/>
      <c r="AR45" s="21"/>
    </row>
    <row r="46" spans="1:57" s="1" customFormat="1" ht="14.45" customHeight="1">
      <c r="B46" s="21"/>
      <c r="AR46" s="21"/>
    </row>
    <row r="47" spans="1:57" s="1" customFormat="1" ht="14.45" customHeight="1">
      <c r="B47" s="21"/>
      <c r="AR47" s="21"/>
    </row>
    <row r="48" spans="1:57" s="1" customFormat="1" ht="14.45" customHeight="1">
      <c r="B48" s="21"/>
      <c r="AR48" s="21"/>
    </row>
    <row r="49" spans="1:57" s="2" customFormat="1" ht="14.45" customHeight="1">
      <c r="B49" s="46"/>
      <c r="D49" s="47" t="s">
        <v>47</v>
      </c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7" t="s">
        <v>48</v>
      </c>
      <c r="AI49" s="48"/>
      <c r="AJ49" s="48"/>
      <c r="AK49" s="48"/>
      <c r="AL49" s="48"/>
      <c r="AM49" s="48"/>
      <c r="AN49" s="48"/>
      <c r="AO49" s="48"/>
      <c r="AR49" s="46"/>
    </row>
    <row r="50" spans="1:57">
      <c r="B50" s="21"/>
      <c r="AR50" s="21"/>
    </row>
    <row r="51" spans="1:57">
      <c r="B51" s="21"/>
      <c r="AR51" s="21"/>
    </row>
    <row r="52" spans="1:57">
      <c r="B52" s="21"/>
      <c r="AR52" s="21"/>
    </row>
    <row r="53" spans="1:57">
      <c r="B53" s="21"/>
      <c r="AR53" s="21"/>
    </row>
    <row r="54" spans="1:57">
      <c r="B54" s="21"/>
      <c r="AR54" s="21"/>
    </row>
    <row r="55" spans="1:57">
      <c r="B55" s="21"/>
      <c r="AR55" s="21"/>
    </row>
    <row r="56" spans="1:57">
      <c r="B56" s="21"/>
      <c r="AR56" s="21"/>
    </row>
    <row r="57" spans="1:57">
      <c r="B57" s="21"/>
      <c r="AR57" s="21"/>
    </row>
    <row r="58" spans="1:57">
      <c r="B58" s="21"/>
      <c r="AR58" s="21"/>
    </row>
    <row r="59" spans="1:57">
      <c r="B59" s="21"/>
      <c r="AR59" s="21"/>
    </row>
    <row r="60" spans="1:57" s="2" customFormat="1" ht="12.75">
      <c r="A60" s="33"/>
      <c r="B60" s="34"/>
      <c r="C60" s="33"/>
      <c r="D60" s="49" t="s">
        <v>49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49" t="s">
        <v>50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49" t="s">
        <v>49</v>
      </c>
      <c r="AI60" s="36"/>
      <c r="AJ60" s="36"/>
      <c r="AK60" s="36"/>
      <c r="AL60" s="36"/>
      <c r="AM60" s="49" t="s">
        <v>50</v>
      </c>
      <c r="AN60" s="36"/>
      <c r="AO60" s="36"/>
      <c r="AP60" s="33"/>
      <c r="AQ60" s="33"/>
      <c r="AR60" s="34"/>
      <c r="BE60" s="33"/>
    </row>
    <row r="61" spans="1:57">
      <c r="B61" s="21"/>
      <c r="AR61" s="21"/>
    </row>
    <row r="62" spans="1:57">
      <c r="B62" s="21"/>
      <c r="AR62" s="21"/>
    </row>
    <row r="63" spans="1:57">
      <c r="B63" s="21"/>
      <c r="AR63" s="21"/>
    </row>
    <row r="64" spans="1:57" s="2" customFormat="1" ht="12.75">
      <c r="A64" s="33"/>
      <c r="B64" s="34"/>
      <c r="C64" s="33"/>
      <c r="D64" s="47" t="s">
        <v>51</v>
      </c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47" t="s">
        <v>52</v>
      </c>
      <c r="AI64" s="50"/>
      <c r="AJ64" s="50"/>
      <c r="AK64" s="50"/>
      <c r="AL64" s="50"/>
      <c r="AM64" s="50"/>
      <c r="AN64" s="50"/>
      <c r="AO64" s="50"/>
      <c r="AP64" s="33"/>
      <c r="AQ64" s="33"/>
      <c r="AR64" s="34"/>
      <c r="BE64" s="33"/>
    </row>
    <row r="65" spans="1:57">
      <c r="B65" s="21"/>
      <c r="AR65" s="21"/>
    </row>
    <row r="66" spans="1:57">
      <c r="B66" s="21"/>
      <c r="AR66" s="21"/>
    </row>
    <row r="67" spans="1:57">
      <c r="B67" s="21"/>
      <c r="AR67" s="21"/>
    </row>
    <row r="68" spans="1:57">
      <c r="B68" s="21"/>
      <c r="AR68" s="21"/>
    </row>
    <row r="69" spans="1:57">
      <c r="B69" s="21"/>
      <c r="AR69" s="21"/>
    </row>
    <row r="70" spans="1:57">
      <c r="B70" s="21"/>
      <c r="AR70" s="21"/>
    </row>
    <row r="71" spans="1:57">
      <c r="B71" s="21"/>
      <c r="AR71" s="21"/>
    </row>
    <row r="72" spans="1:57">
      <c r="B72" s="21"/>
      <c r="AR72" s="21"/>
    </row>
    <row r="73" spans="1:57">
      <c r="B73" s="21"/>
      <c r="AR73" s="21"/>
    </row>
    <row r="74" spans="1:57">
      <c r="B74" s="21"/>
      <c r="AR74" s="21"/>
    </row>
    <row r="75" spans="1:57" s="2" customFormat="1" ht="12.75">
      <c r="A75" s="33"/>
      <c r="B75" s="34"/>
      <c r="C75" s="33"/>
      <c r="D75" s="49" t="s">
        <v>49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49" t="s">
        <v>50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49" t="s">
        <v>49</v>
      </c>
      <c r="AI75" s="36"/>
      <c r="AJ75" s="36"/>
      <c r="AK75" s="36"/>
      <c r="AL75" s="36"/>
      <c r="AM75" s="49" t="s">
        <v>50</v>
      </c>
      <c r="AN75" s="36"/>
      <c r="AO75" s="36"/>
      <c r="AP75" s="33"/>
      <c r="AQ75" s="33"/>
      <c r="AR75" s="34"/>
      <c r="BE75" s="33"/>
    </row>
    <row r="76" spans="1:57" s="2" customFormat="1">
      <c r="A76" s="33"/>
      <c r="B76" s="34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4"/>
      <c r="BE76" s="33"/>
    </row>
    <row r="77" spans="1:57" s="2" customFormat="1" ht="6.95" customHeight="1">
      <c r="A77" s="33"/>
      <c r="B77" s="51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34"/>
      <c r="BE77" s="33"/>
    </row>
    <row r="81" spans="1:91" s="2" customFormat="1" ht="6.95" customHeight="1">
      <c r="A81" s="33"/>
      <c r="B81" s="53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34"/>
      <c r="BE81" s="33"/>
    </row>
    <row r="82" spans="1:91" s="2" customFormat="1" ht="24.95" customHeight="1">
      <c r="A82" s="33"/>
      <c r="B82" s="34"/>
      <c r="C82" s="22" t="s">
        <v>53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4"/>
      <c r="BE82" s="33"/>
    </row>
    <row r="83" spans="1:91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4"/>
      <c r="BE83" s="33"/>
    </row>
    <row r="84" spans="1:91" s="4" customFormat="1" ht="12" customHeight="1">
      <c r="B84" s="55"/>
      <c r="C84" s="28" t="s">
        <v>12</v>
      </c>
      <c r="L84" s="4" t="str">
        <f>K5</f>
        <v>81</v>
      </c>
      <c r="AR84" s="55"/>
    </row>
    <row r="85" spans="1:91" s="5" customFormat="1" ht="36.950000000000003" customHeight="1">
      <c r="B85" s="56"/>
      <c r="C85" s="57" t="s">
        <v>15</v>
      </c>
      <c r="L85" s="257" t="str">
        <f>K6</f>
        <v>Rekonštrukcia objektov areálu Agrodružstva v Krásne nad Kysucou</v>
      </c>
      <c r="M85" s="258"/>
      <c r="N85" s="258"/>
      <c r="O85" s="258"/>
      <c r="P85" s="258"/>
      <c r="Q85" s="258"/>
      <c r="R85" s="258"/>
      <c r="S85" s="258"/>
      <c r="T85" s="258"/>
      <c r="U85" s="258"/>
      <c r="V85" s="258"/>
      <c r="W85" s="258"/>
      <c r="X85" s="258"/>
      <c r="Y85" s="258"/>
      <c r="Z85" s="258"/>
      <c r="AA85" s="258"/>
      <c r="AB85" s="258"/>
      <c r="AC85" s="258"/>
      <c r="AD85" s="258"/>
      <c r="AE85" s="258"/>
      <c r="AF85" s="258"/>
      <c r="AG85" s="258"/>
      <c r="AH85" s="258"/>
      <c r="AI85" s="258"/>
      <c r="AJ85" s="258"/>
      <c r="AK85" s="258"/>
      <c r="AL85" s="258"/>
      <c r="AM85" s="258"/>
      <c r="AN85" s="258"/>
      <c r="AO85" s="258"/>
      <c r="AR85" s="56"/>
    </row>
    <row r="86" spans="1:91" s="2" customFormat="1" ht="6.95" customHeight="1">
      <c r="A86" s="33"/>
      <c r="B86" s="34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4"/>
      <c r="BE86" s="33"/>
    </row>
    <row r="87" spans="1:91" s="2" customFormat="1" ht="12" customHeight="1">
      <c r="A87" s="33"/>
      <c r="B87" s="34"/>
      <c r="C87" s="28" t="s">
        <v>19</v>
      </c>
      <c r="D87" s="33"/>
      <c r="E87" s="33"/>
      <c r="F87" s="33"/>
      <c r="G87" s="33"/>
      <c r="H87" s="33"/>
      <c r="I87" s="33"/>
      <c r="J87" s="33"/>
      <c r="K87" s="33"/>
      <c r="L87" s="58" t="str">
        <f>IF(K8="","",K8)</f>
        <v>Krásno nad Kysucou</v>
      </c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28" t="s">
        <v>21</v>
      </c>
      <c r="AJ87" s="33"/>
      <c r="AK87" s="33"/>
      <c r="AL87" s="33"/>
      <c r="AM87" s="259" t="str">
        <f>IF(AN8= "","",AN8)</f>
        <v>24. 6. 2022</v>
      </c>
      <c r="AN87" s="259"/>
      <c r="AO87" s="33"/>
      <c r="AP87" s="33"/>
      <c r="AQ87" s="33"/>
      <c r="AR87" s="34"/>
      <c r="BE87" s="33"/>
    </row>
    <row r="88" spans="1:91" s="2" customFormat="1" ht="6.95" customHeight="1">
      <c r="A88" s="33"/>
      <c r="B88" s="34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4"/>
      <c r="BE88" s="33"/>
    </row>
    <row r="89" spans="1:91" s="2" customFormat="1" ht="15.2" customHeight="1">
      <c r="A89" s="33"/>
      <c r="B89" s="34"/>
      <c r="C89" s="28" t="s">
        <v>23</v>
      </c>
      <c r="D89" s="33"/>
      <c r="E89" s="33"/>
      <c r="F89" s="33"/>
      <c r="G89" s="33"/>
      <c r="H89" s="33"/>
      <c r="I89" s="33"/>
      <c r="J89" s="33"/>
      <c r="K89" s="33"/>
      <c r="L89" s="4" t="str">
        <f>IF(E11= "","",E11)</f>
        <v>Agrodružstvo Krásno nad Kysucou</v>
      </c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28" t="s">
        <v>29</v>
      </c>
      <c r="AJ89" s="33"/>
      <c r="AK89" s="33"/>
      <c r="AL89" s="33"/>
      <c r="AM89" s="264" t="str">
        <f>IF(E17="","",E17)</f>
        <v>JANG s.r.o.</v>
      </c>
      <c r="AN89" s="265"/>
      <c r="AO89" s="265"/>
      <c r="AP89" s="265"/>
      <c r="AQ89" s="33"/>
      <c r="AR89" s="34"/>
      <c r="AS89" s="260" t="s">
        <v>54</v>
      </c>
      <c r="AT89" s="261"/>
      <c r="AU89" s="60"/>
      <c r="AV89" s="60"/>
      <c r="AW89" s="60"/>
      <c r="AX89" s="60"/>
      <c r="AY89" s="60"/>
      <c r="AZ89" s="60"/>
      <c r="BA89" s="60"/>
      <c r="BB89" s="60"/>
      <c r="BC89" s="60"/>
      <c r="BD89" s="61"/>
      <c r="BE89" s="33"/>
    </row>
    <row r="90" spans="1:91" s="2" customFormat="1" ht="15.2" customHeight="1">
      <c r="A90" s="33"/>
      <c r="B90" s="34"/>
      <c r="C90" s="28" t="s">
        <v>27</v>
      </c>
      <c r="D90" s="33"/>
      <c r="E90" s="33"/>
      <c r="F90" s="33"/>
      <c r="G90" s="33"/>
      <c r="H90" s="33"/>
      <c r="I90" s="33"/>
      <c r="J90" s="33"/>
      <c r="K90" s="33"/>
      <c r="L90" s="4" t="str">
        <f>IF(E14= "Vyplň údaj","",E14)</f>
        <v/>
      </c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28" t="s">
        <v>32</v>
      </c>
      <c r="AJ90" s="33"/>
      <c r="AK90" s="33"/>
      <c r="AL90" s="33"/>
      <c r="AM90" s="264" t="str">
        <f>IF(E20="","",E20)</f>
        <v>Ing.Igor Jedlička</v>
      </c>
      <c r="AN90" s="265"/>
      <c r="AO90" s="265"/>
      <c r="AP90" s="265"/>
      <c r="AQ90" s="33"/>
      <c r="AR90" s="34"/>
      <c r="AS90" s="262"/>
      <c r="AT90" s="263"/>
      <c r="AU90" s="62"/>
      <c r="AV90" s="62"/>
      <c r="AW90" s="62"/>
      <c r="AX90" s="62"/>
      <c r="AY90" s="62"/>
      <c r="AZ90" s="62"/>
      <c r="BA90" s="62"/>
      <c r="BB90" s="62"/>
      <c r="BC90" s="62"/>
      <c r="BD90" s="63"/>
      <c r="BE90" s="33"/>
    </row>
    <row r="91" spans="1:91" s="2" customFormat="1" ht="10.9" customHeight="1">
      <c r="A91" s="33"/>
      <c r="B91" s="34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4"/>
      <c r="AS91" s="262"/>
      <c r="AT91" s="263"/>
      <c r="AU91" s="62"/>
      <c r="AV91" s="62"/>
      <c r="AW91" s="62"/>
      <c r="AX91" s="62"/>
      <c r="AY91" s="62"/>
      <c r="AZ91" s="62"/>
      <c r="BA91" s="62"/>
      <c r="BB91" s="62"/>
      <c r="BC91" s="62"/>
      <c r="BD91" s="63"/>
      <c r="BE91" s="33"/>
    </row>
    <row r="92" spans="1:91" s="2" customFormat="1" ht="29.25" customHeight="1">
      <c r="A92" s="33"/>
      <c r="B92" s="34"/>
      <c r="C92" s="248" t="s">
        <v>55</v>
      </c>
      <c r="D92" s="249"/>
      <c r="E92" s="249"/>
      <c r="F92" s="249"/>
      <c r="G92" s="249"/>
      <c r="H92" s="64"/>
      <c r="I92" s="251" t="s">
        <v>56</v>
      </c>
      <c r="J92" s="249"/>
      <c r="K92" s="249"/>
      <c r="L92" s="249"/>
      <c r="M92" s="249"/>
      <c r="N92" s="249"/>
      <c r="O92" s="249"/>
      <c r="P92" s="249"/>
      <c r="Q92" s="249"/>
      <c r="R92" s="249"/>
      <c r="S92" s="249"/>
      <c r="T92" s="249"/>
      <c r="U92" s="249"/>
      <c r="V92" s="249"/>
      <c r="W92" s="249"/>
      <c r="X92" s="249"/>
      <c r="Y92" s="249"/>
      <c r="Z92" s="249"/>
      <c r="AA92" s="249"/>
      <c r="AB92" s="249"/>
      <c r="AC92" s="249"/>
      <c r="AD92" s="249"/>
      <c r="AE92" s="249"/>
      <c r="AF92" s="249"/>
      <c r="AG92" s="250" t="s">
        <v>57</v>
      </c>
      <c r="AH92" s="249"/>
      <c r="AI92" s="249"/>
      <c r="AJ92" s="249"/>
      <c r="AK92" s="249"/>
      <c r="AL92" s="249"/>
      <c r="AM92" s="249"/>
      <c r="AN92" s="251" t="s">
        <v>58</v>
      </c>
      <c r="AO92" s="249"/>
      <c r="AP92" s="252"/>
      <c r="AQ92" s="65" t="s">
        <v>59</v>
      </c>
      <c r="AR92" s="34"/>
      <c r="AS92" s="66" t="s">
        <v>60</v>
      </c>
      <c r="AT92" s="67" t="s">
        <v>61</v>
      </c>
      <c r="AU92" s="67" t="s">
        <v>62</v>
      </c>
      <c r="AV92" s="67" t="s">
        <v>63</v>
      </c>
      <c r="AW92" s="67" t="s">
        <v>64</v>
      </c>
      <c r="AX92" s="67" t="s">
        <v>65</v>
      </c>
      <c r="AY92" s="67" t="s">
        <v>66</v>
      </c>
      <c r="AZ92" s="67" t="s">
        <v>67</v>
      </c>
      <c r="BA92" s="67" t="s">
        <v>68</v>
      </c>
      <c r="BB92" s="67" t="s">
        <v>69</v>
      </c>
      <c r="BC92" s="67" t="s">
        <v>70</v>
      </c>
      <c r="BD92" s="68" t="s">
        <v>71</v>
      </c>
      <c r="BE92" s="33"/>
    </row>
    <row r="93" spans="1:91" s="2" customFormat="1" ht="10.9" customHeight="1">
      <c r="A93" s="33"/>
      <c r="B93" s="34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4"/>
      <c r="AS93" s="69"/>
      <c r="AT93" s="70"/>
      <c r="AU93" s="70"/>
      <c r="AV93" s="70"/>
      <c r="AW93" s="70"/>
      <c r="AX93" s="70"/>
      <c r="AY93" s="70"/>
      <c r="AZ93" s="70"/>
      <c r="BA93" s="70"/>
      <c r="BB93" s="70"/>
      <c r="BC93" s="70"/>
      <c r="BD93" s="71"/>
      <c r="BE93" s="33"/>
    </row>
    <row r="94" spans="1:91" s="6" customFormat="1" ht="32.450000000000003" customHeight="1">
      <c r="B94" s="72"/>
      <c r="C94" s="73" t="s">
        <v>72</v>
      </c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246">
        <f>ROUND(AG95,2)</f>
        <v>0</v>
      </c>
      <c r="AH94" s="246"/>
      <c r="AI94" s="246"/>
      <c r="AJ94" s="246"/>
      <c r="AK94" s="246"/>
      <c r="AL94" s="246"/>
      <c r="AM94" s="246"/>
      <c r="AN94" s="247">
        <f>SUM(AG94,AT94)</f>
        <v>0</v>
      </c>
      <c r="AO94" s="247"/>
      <c r="AP94" s="247"/>
      <c r="AQ94" s="76" t="s">
        <v>1</v>
      </c>
      <c r="AR94" s="72"/>
      <c r="AS94" s="77">
        <f>ROUND(AS95,2)</f>
        <v>0</v>
      </c>
      <c r="AT94" s="78">
        <f>ROUND(SUM(AV94:AW94),2)</f>
        <v>0</v>
      </c>
      <c r="AU94" s="79">
        <f>ROUND(AU95,5)</f>
        <v>0</v>
      </c>
      <c r="AV94" s="78">
        <f>ROUND(AZ94*L29,2)</f>
        <v>0</v>
      </c>
      <c r="AW94" s="78">
        <f>ROUND(BA94*L30,2)</f>
        <v>0</v>
      </c>
      <c r="AX94" s="78">
        <f>ROUND(BB94*L29,2)</f>
        <v>0</v>
      </c>
      <c r="AY94" s="78">
        <f>ROUND(BC94*L30,2)</f>
        <v>0</v>
      </c>
      <c r="AZ94" s="78">
        <f>ROUND(AZ95,2)</f>
        <v>0</v>
      </c>
      <c r="BA94" s="78">
        <f>ROUND(BA95,2)</f>
        <v>0</v>
      </c>
      <c r="BB94" s="78">
        <f>ROUND(BB95,2)</f>
        <v>0</v>
      </c>
      <c r="BC94" s="78">
        <f>ROUND(BC95,2)</f>
        <v>0</v>
      </c>
      <c r="BD94" s="80">
        <f>ROUND(BD95,2)</f>
        <v>0</v>
      </c>
      <c r="BS94" s="81" t="s">
        <v>73</v>
      </c>
      <c r="BT94" s="81" t="s">
        <v>74</v>
      </c>
      <c r="BU94" s="82" t="s">
        <v>75</v>
      </c>
      <c r="BV94" s="81" t="s">
        <v>76</v>
      </c>
      <c r="BW94" s="81" t="s">
        <v>4</v>
      </c>
      <c r="BX94" s="81" t="s">
        <v>77</v>
      </c>
      <c r="CL94" s="81" t="s">
        <v>1</v>
      </c>
    </row>
    <row r="95" spans="1:91" s="7" customFormat="1" ht="24.75" customHeight="1">
      <c r="B95" s="83"/>
      <c r="C95" s="84"/>
      <c r="D95" s="256" t="s">
        <v>78</v>
      </c>
      <c r="E95" s="256"/>
      <c r="F95" s="256"/>
      <c r="G95" s="256"/>
      <c r="H95" s="256"/>
      <c r="I95" s="85"/>
      <c r="J95" s="256" t="s">
        <v>79</v>
      </c>
      <c r="K95" s="256"/>
      <c r="L95" s="256"/>
      <c r="M95" s="256"/>
      <c r="N95" s="256"/>
      <c r="O95" s="256"/>
      <c r="P95" s="256"/>
      <c r="Q95" s="256"/>
      <c r="R95" s="256"/>
      <c r="S95" s="256"/>
      <c r="T95" s="256"/>
      <c r="U95" s="256"/>
      <c r="V95" s="256"/>
      <c r="W95" s="256"/>
      <c r="X95" s="256"/>
      <c r="Y95" s="256"/>
      <c r="Z95" s="256"/>
      <c r="AA95" s="256"/>
      <c r="AB95" s="256"/>
      <c r="AC95" s="256"/>
      <c r="AD95" s="256"/>
      <c r="AE95" s="256"/>
      <c r="AF95" s="256"/>
      <c r="AG95" s="253">
        <f>ROUND(SUM(AG96:AG98),2)</f>
        <v>0</v>
      </c>
      <c r="AH95" s="254"/>
      <c r="AI95" s="254"/>
      <c r="AJ95" s="254"/>
      <c r="AK95" s="254"/>
      <c r="AL95" s="254"/>
      <c r="AM95" s="254"/>
      <c r="AN95" s="255">
        <f>SUM(AG95,AT95)</f>
        <v>0</v>
      </c>
      <c r="AO95" s="254"/>
      <c r="AP95" s="254"/>
      <c r="AQ95" s="86" t="s">
        <v>80</v>
      </c>
      <c r="AR95" s="83"/>
      <c r="AS95" s="87">
        <f>ROUND(SUM(AS96:AS98),2)</f>
        <v>0</v>
      </c>
      <c r="AT95" s="88">
        <f>ROUND(SUM(AV95:AW95),2)</f>
        <v>0</v>
      </c>
      <c r="AU95" s="89">
        <f>ROUND(SUM(AU96:AU98),5)</f>
        <v>0</v>
      </c>
      <c r="AV95" s="88">
        <f>ROUND(AZ95*L29,2)</f>
        <v>0</v>
      </c>
      <c r="AW95" s="88">
        <f>ROUND(BA95*L30,2)</f>
        <v>0</v>
      </c>
      <c r="AX95" s="88">
        <f>ROUND(BB95*L29,2)</f>
        <v>0</v>
      </c>
      <c r="AY95" s="88">
        <f>ROUND(BC95*L30,2)</f>
        <v>0</v>
      </c>
      <c r="AZ95" s="88">
        <f>ROUND(SUM(AZ96:AZ98),2)</f>
        <v>0</v>
      </c>
      <c r="BA95" s="88">
        <f>ROUND(SUM(BA96:BA98),2)</f>
        <v>0</v>
      </c>
      <c r="BB95" s="88">
        <f>ROUND(SUM(BB96:BB98),2)</f>
        <v>0</v>
      </c>
      <c r="BC95" s="88">
        <f>ROUND(SUM(BC96:BC98),2)</f>
        <v>0</v>
      </c>
      <c r="BD95" s="90">
        <f>ROUND(SUM(BD96:BD98),2)</f>
        <v>0</v>
      </c>
      <c r="BS95" s="91" t="s">
        <v>73</v>
      </c>
      <c r="BT95" s="91" t="s">
        <v>81</v>
      </c>
      <c r="BU95" s="91" t="s">
        <v>75</v>
      </c>
      <c r="BV95" s="91" t="s">
        <v>76</v>
      </c>
      <c r="BW95" s="91" t="s">
        <v>82</v>
      </c>
      <c r="BX95" s="91" t="s">
        <v>4</v>
      </c>
      <c r="CL95" s="91" t="s">
        <v>1</v>
      </c>
      <c r="CM95" s="91" t="s">
        <v>74</v>
      </c>
    </row>
    <row r="96" spans="1:91" s="4" customFormat="1" ht="16.5" customHeight="1">
      <c r="A96" s="92" t="s">
        <v>83</v>
      </c>
      <c r="B96" s="55"/>
      <c r="C96" s="10"/>
      <c r="D96" s="10"/>
      <c r="E96" s="245" t="s">
        <v>84</v>
      </c>
      <c r="F96" s="245"/>
      <c r="G96" s="245"/>
      <c r="H96" s="245"/>
      <c r="I96" s="245"/>
      <c r="J96" s="10"/>
      <c r="K96" s="245" t="s">
        <v>85</v>
      </c>
      <c r="L96" s="245"/>
      <c r="M96" s="245"/>
      <c r="N96" s="245"/>
      <c r="O96" s="245"/>
      <c r="P96" s="245"/>
      <c r="Q96" s="245"/>
      <c r="R96" s="245"/>
      <c r="S96" s="245"/>
      <c r="T96" s="245"/>
      <c r="U96" s="245"/>
      <c r="V96" s="245"/>
      <c r="W96" s="245"/>
      <c r="X96" s="245"/>
      <c r="Y96" s="245"/>
      <c r="Z96" s="245"/>
      <c r="AA96" s="245"/>
      <c r="AB96" s="245"/>
      <c r="AC96" s="245"/>
      <c r="AD96" s="245"/>
      <c r="AE96" s="245"/>
      <c r="AF96" s="245"/>
      <c r="AG96" s="243">
        <f>'81aa - Architektúra'!J32</f>
        <v>0</v>
      </c>
      <c r="AH96" s="244"/>
      <c r="AI96" s="244"/>
      <c r="AJ96" s="244"/>
      <c r="AK96" s="244"/>
      <c r="AL96" s="244"/>
      <c r="AM96" s="244"/>
      <c r="AN96" s="243">
        <f>SUM(AG96,AT96)</f>
        <v>0</v>
      </c>
      <c r="AO96" s="244"/>
      <c r="AP96" s="244"/>
      <c r="AQ96" s="93" t="s">
        <v>86</v>
      </c>
      <c r="AR96" s="55"/>
      <c r="AS96" s="94">
        <v>0</v>
      </c>
      <c r="AT96" s="95">
        <f>ROUND(SUM(AV96:AW96),2)</f>
        <v>0</v>
      </c>
      <c r="AU96" s="96">
        <f>'81aa - Architektúra'!P142</f>
        <v>0</v>
      </c>
      <c r="AV96" s="95">
        <f>'81aa - Architektúra'!J35</f>
        <v>0</v>
      </c>
      <c r="AW96" s="95">
        <f>'81aa - Architektúra'!J36</f>
        <v>0</v>
      </c>
      <c r="AX96" s="95">
        <f>'81aa - Architektúra'!J37</f>
        <v>0</v>
      </c>
      <c r="AY96" s="95">
        <f>'81aa - Architektúra'!J38</f>
        <v>0</v>
      </c>
      <c r="AZ96" s="95">
        <f>'81aa - Architektúra'!F35</f>
        <v>0</v>
      </c>
      <c r="BA96" s="95">
        <f>'81aa - Architektúra'!F36</f>
        <v>0</v>
      </c>
      <c r="BB96" s="95">
        <f>'81aa - Architektúra'!F37</f>
        <v>0</v>
      </c>
      <c r="BC96" s="95">
        <f>'81aa - Architektúra'!F38</f>
        <v>0</v>
      </c>
      <c r="BD96" s="97">
        <f>'81aa - Architektúra'!F39</f>
        <v>0</v>
      </c>
      <c r="BT96" s="26" t="s">
        <v>87</v>
      </c>
      <c r="BV96" s="26" t="s">
        <v>76</v>
      </c>
      <c r="BW96" s="26" t="s">
        <v>88</v>
      </c>
      <c r="BX96" s="26" t="s">
        <v>82</v>
      </c>
      <c r="CL96" s="26" t="s">
        <v>1</v>
      </c>
    </row>
    <row r="97" spans="1:90" s="4" customFormat="1" ht="16.5" customHeight="1">
      <c r="A97" s="92" t="s">
        <v>83</v>
      </c>
      <c r="B97" s="55"/>
      <c r="C97" s="10"/>
      <c r="D97" s="10"/>
      <c r="E97" s="245" t="s">
        <v>89</v>
      </c>
      <c r="F97" s="245"/>
      <c r="G97" s="245"/>
      <c r="H97" s="245"/>
      <c r="I97" s="245"/>
      <c r="J97" s="10"/>
      <c r="K97" s="245" t="s">
        <v>90</v>
      </c>
      <c r="L97" s="245"/>
      <c r="M97" s="245"/>
      <c r="N97" s="245"/>
      <c r="O97" s="245"/>
      <c r="P97" s="245"/>
      <c r="Q97" s="245"/>
      <c r="R97" s="245"/>
      <c r="S97" s="245"/>
      <c r="T97" s="245"/>
      <c r="U97" s="245"/>
      <c r="V97" s="245"/>
      <c r="W97" s="245"/>
      <c r="X97" s="245"/>
      <c r="Y97" s="245"/>
      <c r="Z97" s="245"/>
      <c r="AA97" s="245"/>
      <c r="AB97" s="245"/>
      <c r="AC97" s="245"/>
      <c r="AD97" s="245"/>
      <c r="AE97" s="245"/>
      <c r="AF97" s="245"/>
      <c r="AG97" s="243">
        <f>'81ab - Zdravotechnika'!J32</f>
        <v>0</v>
      </c>
      <c r="AH97" s="244"/>
      <c r="AI97" s="244"/>
      <c r="AJ97" s="244"/>
      <c r="AK97" s="244"/>
      <c r="AL97" s="244"/>
      <c r="AM97" s="244"/>
      <c r="AN97" s="243">
        <f>SUM(AG97,AT97)</f>
        <v>0</v>
      </c>
      <c r="AO97" s="244"/>
      <c r="AP97" s="244"/>
      <c r="AQ97" s="93" t="s">
        <v>86</v>
      </c>
      <c r="AR97" s="55"/>
      <c r="AS97" s="94">
        <v>0</v>
      </c>
      <c r="AT97" s="95">
        <f>ROUND(SUM(AV97:AW97),2)</f>
        <v>0</v>
      </c>
      <c r="AU97" s="96">
        <f>'81ab - Zdravotechnika'!P130</f>
        <v>0</v>
      </c>
      <c r="AV97" s="95">
        <f>'81ab - Zdravotechnika'!J35</f>
        <v>0</v>
      </c>
      <c r="AW97" s="95">
        <f>'81ab - Zdravotechnika'!J36</f>
        <v>0</v>
      </c>
      <c r="AX97" s="95">
        <f>'81ab - Zdravotechnika'!J37</f>
        <v>0</v>
      </c>
      <c r="AY97" s="95">
        <f>'81ab - Zdravotechnika'!J38</f>
        <v>0</v>
      </c>
      <c r="AZ97" s="95">
        <f>'81ab - Zdravotechnika'!F35</f>
        <v>0</v>
      </c>
      <c r="BA97" s="95">
        <f>'81ab - Zdravotechnika'!F36</f>
        <v>0</v>
      </c>
      <c r="BB97" s="95">
        <f>'81ab - Zdravotechnika'!F37</f>
        <v>0</v>
      </c>
      <c r="BC97" s="95">
        <f>'81ab - Zdravotechnika'!F38</f>
        <v>0</v>
      </c>
      <c r="BD97" s="97">
        <f>'81ab - Zdravotechnika'!F39</f>
        <v>0</v>
      </c>
      <c r="BT97" s="26" t="s">
        <v>87</v>
      </c>
      <c r="BV97" s="26" t="s">
        <v>76</v>
      </c>
      <c r="BW97" s="26" t="s">
        <v>91</v>
      </c>
      <c r="BX97" s="26" t="s">
        <v>82</v>
      </c>
      <c r="CL97" s="26" t="s">
        <v>1</v>
      </c>
    </row>
    <row r="98" spans="1:90" s="4" customFormat="1" ht="16.5" customHeight="1">
      <c r="A98" s="92" t="s">
        <v>83</v>
      </c>
      <c r="B98" s="55"/>
      <c r="C98" s="10"/>
      <c r="D98" s="10"/>
      <c r="E98" s="245" t="s">
        <v>92</v>
      </c>
      <c r="F98" s="245"/>
      <c r="G98" s="245"/>
      <c r="H98" s="245"/>
      <c r="I98" s="245"/>
      <c r="J98" s="10"/>
      <c r="K98" s="245" t="s">
        <v>93</v>
      </c>
      <c r="L98" s="245"/>
      <c r="M98" s="245"/>
      <c r="N98" s="245"/>
      <c r="O98" s="245"/>
      <c r="P98" s="245"/>
      <c r="Q98" s="245"/>
      <c r="R98" s="245"/>
      <c r="S98" s="245"/>
      <c r="T98" s="245"/>
      <c r="U98" s="245"/>
      <c r="V98" s="245"/>
      <c r="W98" s="245"/>
      <c r="X98" s="245"/>
      <c r="Y98" s="245"/>
      <c r="Z98" s="245"/>
      <c r="AA98" s="245"/>
      <c r="AB98" s="245"/>
      <c r="AC98" s="245"/>
      <c r="AD98" s="245"/>
      <c r="AE98" s="245"/>
      <c r="AF98" s="245"/>
      <c r="AG98" s="243">
        <f>'81ac - Elektroinštalácia'!J32</f>
        <v>0</v>
      </c>
      <c r="AH98" s="244"/>
      <c r="AI98" s="244"/>
      <c r="AJ98" s="244"/>
      <c r="AK98" s="244"/>
      <c r="AL98" s="244"/>
      <c r="AM98" s="244"/>
      <c r="AN98" s="243">
        <f>SUM(AG98,AT98)</f>
        <v>0</v>
      </c>
      <c r="AO98" s="244"/>
      <c r="AP98" s="244"/>
      <c r="AQ98" s="93" t="s">
        <v>86</v>
      </c>
      <c r="AR98" s="55"/>
      <c r="AS98" s="98">
        <v>0</v>
      </c>
      <c r="AT98" s="99">
        <f>ROUND(SUM(AV98:AW98),2)</f>
        <v>0</v>
      </c>
      <c r="AU98" s="100">
        <f>'81ac - Elektroinštalácia'!P126</f>
        <v>0</v>
      </c>
      <c r="AV98" s="99">
        <f>'81ac - Elektroinštalácia'!J35</f>
        <v>0</v>
      </c>
      <c r="AW98" s="99">
        <f>'81ac - Elektroinštalácia'!J36</f>
        <v>0</v>
      </c>
      <c r="AX98" s="99">
        <f>'81ac - Elektroinštalácia'!J37</f>
        <v>0</v>
      </c>
      <c r="AY98" s="99">
        <f>'81ac - Elektroinštalácia'!J38</f>
        <v>0</v>
      </c>
      <c r="AZ98" s="99">
        <f>'81ac - Elektroinštalácia'!F35</f>
        <v>0</v>
      </c>
      <c r="BA98" s="99">
        <f>'81ac - Elektroinštalácia'!F36</f>
        <v>0</v>
      </c>
      <c r="BB98" s="99">
        <f>'81ac - Elektroinštalácia'!F37</f>
        <v>0</v>
      </c>
      <c r="BC98" s="99">
        <f>'81ac - Elektroinštalácia'!F38</f>
        <v>0</v>
      </c>
      <c r="BD98" s="101">
        <f>'81ac - Elektroinštalácia'!F39</f>
        <v>0</v>
      </c>
      <c r="BT98" s="26" t="s">
        <v>87</v>
      </c>
      <c r="BV98" s="26" t="s">
        <v>76</v>
      </c>
      <c r="BW98" s="26" t="s">
        <v>94</v>
      </c>
      <c r="BX98" s="26" t="s">
        <v>82</v>
      </c>
      <c r="CL98" s="26" t="s">
        <v>1</v>
      </c>
    </row>
    <row r="99" spans="1:90" s="2" customFormat="1" ht="30" customHeight="1">
      <c r="A99" s="33"/>
      <c r="B99" s="34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4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</row>
    <row r="100" spans="1:90" s="2" customFormat="1" ht="6.95" customHeight="1">
      <c r="A100" s="33"/>
      <c r="B100" s="51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2"/>
      <c r="AR100" s="34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</row>
  </sheetData>
  <mergeCells count="54">
    <mergeCell ref="AS89:AT91"/>
    <mergeCell ref="AM89:AP89"/>
    <mergeCell ref="AM90:AP90"/>
    <mergeCell ref="C92:G92"/>
    <mergeCell ref="AG92:AM92"/>
    <mergeCell ref="AN92:AP92"/>
    <mergeCell ref="I92:AF92"/>
    <mergeCell ref="AG95:AM95"/>
    <mergeCell ref="AN95:AP95"/>
    <mergeCell ref="J95:AF95"/>
    <mergeCell ref="D95:H95"/>
    <mergeCell ref="E98:I98"/>
    <mergeCell ref="K98:AF98"/>
    <mergeCell ref="AG94:AM94"/>
    <mergeCell ref="AN94:AP94"/>
    <mergeCell ref="AN96:AP96"/>
    <mergeCell ref="E96:I96"/>
    <mergeCell ref="K96:AF96"/>
    <mergeCell ref="AG96:AM96"/>
    <mergeCell ref="K97:AF97"/>
    <mergeCell ref="AN97:AP97"/>
    <mergeCell ref="E97:I97"/>
    <mergeCell ref="AG97:AM97"/>
    <mergeCell ref="W30:AE30"/>
    <mergeCell ref="AK30:AO30"/>
    <mergeCell ref="L30:P30"/>
    <mergeCell ref="AK31:AO31"/>
    <mergeCell ref="AG98:AM98"/>
    <mergeCell ref="AN98:AP98"/>
    <mergeCell ref="L85:AO85"/>
    <mergeCell ref="AM87:AN87"/>
    <mergeCell ref="AK26:AO26"/>
    <mergeCell ref="L28:P28"/>
    <mergeCell ref="W28:AE28"/>
    <mergeCell ref="AK28:AO28"/>
    <mergeCell ref="AK29:AO29"/>
    <mergeCell ref="L29:P29"/>
    <mergeCell ref="W29:AE29"/>
    <mergeCell ref="AR2:BE2"/>
    <mergeCell ref="L33:P33"/>
    <mergeCell ref="AK33:AO33"/>
    <mergeCell ref="W33:AE33"/>
    <mergeCell ref="AK35:AO35"/>
    <mergeCell ref="X35:AB35"/>
    <mergeCell ref="W31:AE31"/>
    <mergeCell ref="L31:P31"/>
    <mergeCell ref="L32:P32"/>
    <mergeCell ref="W32:AE32"/>
    <mergeCell ref="AK32:AO32"/>
    <mergeCell ref="BE5:BE34"/>
    <mergeCell ref="K5:AO5"/>
    <mergeCell ref="K6:AO6"/>
    <mergeCell ref="E14:AJ14"/>
    <mergeCell ref="E23:AN23"/>
  </mergeCells>
  <hyperlinks>
    <hyperlink ref="A96" location="'81aa - Architektúra'!C2" display="/"/>
    <hyperlink ref="A97" location="'81ab - Zdravotechnika'!C2" display="/"/>
    <hyperlink ref="A98" location="'81ac - Elektroinštalácia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947"/>
  <sheetViews>
    <sheetView showGridLines="0" workbookViewId="0">
      <selection activeCell="F26" sqref="F26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20" t="s">
        <v>5</v>
      </c>
      <c r="M2" s="221"/>
      <c r="N2" s="221"/>
      <c r="O2" s="221"/>
      <c r="P2" s="221"/>
      <c r="Q2" s="221"/>
      <c r="R2" s="221"/>
      <c r="S2" s="221"/>
      <c r="T2" s="221"/>
      <c r="U2" s="221"/>
      <c r="V2" s="221"/>
      <c r="AT2" s="18" t="s">
        <v>88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74</v>
      </c>
    </row>
    <row r="4" spans="1:46" s="1" customFormat="1" ht="24.95" customHeight="1">
      <c r="B4" s="21"/>
      <c r="D4" s="22" t="s">
        <v>95</v>
      </c>
      <c r="L4" s="21"/>
      <c r="M4" s="102" t="s">
        <v>9</v>
      </c>
      <c r="AT4" s="18" t="s">
        <v>3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8" t="s">
        <v>15</v>
      </c>
      <c r="L6" s="21"/>
    </row>
    <row r="7" spans="1:46" s="1" customFormat="1" ht="16.5" customHeight="1">
      <c r="B7" s="21"/>
      <c r="E7" s="267" t="str">
        <f>'Rekapitulácia stavby'!K6</f>
        <v>Rekonštrukcia objektov areálu Agrodružstva v Krásne nad Kysucou</v>
      </c>
      <c r="F7" s="268"/>
      <c r="G7" s="268"/>
      <c r="H7" s="268"/>
      <c r="L7" s="21"/>
    </row>
    <row r="8" spans="1:46" s="1" customFormat="1" ht="12" customHeight="1">
      <c r="B8" s="21"/>
      <c r="D8" s="28" t="s">
        <v>96</v>
      </c>
      <c r="L8" s="21"/>
    </row>
    <row r="9" spans="1:46" s="2" customFormat="1" ht="16.5" customHeight="1">
      <c r="A9" s="33"/>
      <c r="B9" s="34"/>
      <c r="C9" s="33"/>
      <c r="D9" s="33"/>
      <c r="E9" s="267" t="s">
        <v>97</v>
      </c>
      <c r="F9" s="266"/>
      <c r="G9" s="266"/>
      <c r="H9" s="266"/>
      <c r="I9" s="33"/>
      <c r="J9" s="33"/>
      <c r="K9" s="33"/>
      <c r="L9" s="46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2" customHeight="1">
      <c r="A10" s="33"/>
      <c r="B10" s="34"/>
      <c r="C10" s="33"/>
      <c r="D10" s="28" t="s">
        <v>98</v>
      </c>
      <c r="E10" s="33"/>
      <c r="F10" s="33"/>
      <c r="G10" s="33"/>
      <c r="H10" s="33"/>
      <c r="I10" s="33"/>
      <c r="J10" s="33"/>
      <c r="K10" s="33"/>
      <c r="L10" s="46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6.5" customHeight="1">
      <c r="A11" s="33"/>
      <c r="B11" s="34"/>
      <c r="C11" s="33"/>
      <c r="D11" s="33"/>
      <c r="E11" s="257" t="s">
        <v>99</v>
      </c>
      <c r="F11" s="266"/>
      <c r="G11" s="266"/>
      <c r="H11" s="266"/>
      <c r="I11" s="33"/>
      <c r="J11" s="33"/>
      <c r="K11" s="33"/>
      <c r="L11" s="46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>
      <c r="A12" s="33"/>
      <c r="B12" s="34"/>
      <c r="C12" s="33"/>
      <c r="D12" s="33"/>
      <c r="E12" s="33"/>
      <c r="F12" s="33"/>
      <c r="G12" s="33"/>
      <c r="H12" s="33"/>
      <c r="I12" s="33"/>
      <c r="J12" s="33"/>
      <c r="K12" s="33"/>
      <c r="L12" s="46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2" customHeight="1">
      <c r="A13" s="33"/>
      <c r="B13" s="34"/>
      <c r="C13" s="33"/>
      <c r="D13" s="28" t="s">
        <v>17</v>
      </c>
      <c r="E13" s="33"/>
      <c r="F13" s="26" t="s">
        <v>1</v>
      </c>
      <c r="G13" s="33"/>
      <c r="H13" s="33"/>
      <c r="I13" s="28" t="s">
        <v>18</v>
      </c>
      <c r="J13" s="26" t="s">
        <v>1</v>
      </c>
      <c r="K13" s="33"/>
      <c r="L13" s="46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19</v>
      </c>
      <c r="E14" s="33"/>
      <c r="F14" s="26" t="s">
        <v>20</v>
      </c>
      <c r="G14" s="33"/>
      <c r="H14" s="33"/>
      <c r="I14" s="28" t="s">
        <v>21</v>
      </c>
      <c r="J14" s="59" t="str">
        <f>'Rekapitulácia stavby'!AN8</f>
        <v>24. 6. 2022</v>
      </c>
      <c r="K14" s="33"/>
      <c r="L14" s="46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0.9" customHeight="1">
      <c r="A15" s="33"/>
      <c r="B15" s="34"/>
      <c r="C15" s="33"/>
      <c r="D15" s="33"/>
      <c r="E15" s="33"/>
      <c r="F15" s="33"/>
      <c r="G15" s="33"/>
      <c r="H15" s="33"/>
      <c r="I15" s="33"/>
      <c r="J15" s="33"/>
      <c r="K15" s="33"/>
      <c r="L15" s="46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12" customHeight="1">
      <c r="A16" s="33"/>
      <c r="B16" s="34"/>
      <c r="C16" s="33"/>
      <c r="D16" s="28" t="s">
        <v>23</v>
      </c>
      <c r="E16" s="33"/>
      <c r="F16" s="33"/>
      <c r="G16" s="33"/>
      <c r="H16" s="33"/>
      <c r="I16" s="28" t="s">
        <v>24</v>
      </c>
      <c r="J16" s="26" t="str">
        <f>IF('Rekapitulácia stavby'!AN10="","",'Rekapitulácia stavby'!AN10)</f>
        <v/>
      </c>
      <c r="K16" s="33"/>
      <c r="L16" s="46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8" customHeight="1">
      <c r="A17" s="33"/>
      <c r="B17" s="34"/>
      <c r="C17" s="33"/>
      <c r="D17" s="33"/>
      <c r="E17" s="26" t="str">
        <f>IF('Rekapitulácia stavby'!E11="","",'Rekapitulácia stavby'!E11)</f>
        <v>Agrodružstvo Krásno nad Kysucou</v>
      </c>
      <c r="F17" s="33"/>
      <c r="G17" s="33"/>
      <c r="H17" s="33"/>
      <c r="I17" s="28" t="s">
        <v>26</v>
      </c>
      <c r="J17" s="26" t="str">
        <f>IF('Rekapitulácia stavby'!AN11="","",'Rekapitulácia stavby'!AN11)</f>
        <v/>
      </c>
      <c r="K17" s="33"/>
      <c r="L17" s="46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6.95" customHeight="1">
      <c r="A18" s="33"/>
      <c r="B18" s="34"/>
      <c r="C18" s="33"/>
      <c r="D18" s="33"/>
      <c r="E18" s="33"/>
      <c r="F18" s="33"/>
      <c r="G18" s="33"/>
      <c r="H18" s="33"/>
      <c r="I18" s="33"/>
      <c r="J18" s="33"/>
      <c r="K18" s="33"/>
      <c r="L18" s="46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12" customHeight="1">
      <c r="A19" s="33"/>
      <c r="B19" s="34"/>
      <c r="C19" s="33"/>
      <c r="D19" s="28" t="s">
        <v>27</v>
      </c>
      <c r="E19" s="33"/>
      <c r="F19" s="33"/>
      <c r="G19" s="33"/>
      <c r="H19" s="33"/>
      <c r="I19" s="28" t="s">
        <v>24</v>
      </c>
      <c r="J19" s="29" t="str">
        <f>'Rekapitulácia stavby'!AN13</f>
        <v>Vyplň údaj</v>
      </c>
      <c r="K19" s="33"/>
      <c r="L19" s="46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8" customHeight="1">
      <c r="A20" s="33"/>
      <c r="B20" s="34"/>
      <c r="C20" s="33"/>
      <c r="D20" s="33"/>
      <c r="E20" s="269" t="str">
        <f>'Rekapitulácia stavby'!E14</f>
        <v>Vyplň údaj</v>
      </c>
      <c r="F20" s="235"/>
      <c r="G20" s="235"/>
      <c r="H20" s="235"/>
      <c r="I20" s="28" t="s">
        <v>26</v>
      </c>
      <c r="J20" s="29" t="str">
        <f>'Rekapitulácia stavby'!AN14</f>
        <v>Vyplň údaj</v>
      </c>
      <c r="K20" s="33"/>
      <c r="L20" s="46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6.95" customHeight="1">
      <c r="A21" s="33"/>
      <c r="B21" s="34"/>
      <c r="C21" s="33"/>
      <c r="D21" s="33"/>
      <c r="E21" s="33"/>
      <c r="F21" s="33"/>
      <c r="G21" s="33"/>
      <c r="H21" s="33"/>
      <c r="I21" s="33"/>
      <c r="J21" s="33"/>
      <c r="K21" s="33"/>
      <c r="L21" s="46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12" customHeight="1">
      <c r="A22" s="33"/>
      <c r="B22" s="34"/>
      <c r="C22" s="33"/>
      <c r="D22" s="28" t="s">
        <v>29</v>
      </c>
      <c r="E22" s="33"/>
      <c r="F22" s="33"/>
      <c r="G22" s="33"/>
      <c r="H22" s="33"/>
      <c r="I22" s="28" t="s">
        <v>24</v>
      </c>
      <c r="J22" s="26" t="s">
        <v>1</v>
      </c>
      <c r="K22" s="33"/>
      <c r="L22" s="46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8" customHeight="1">
      <c r="A23" s="33"/>
      <c r="B23" s="34"/>
      <c r="C23" s="33"/>
      <c r="D23" s="33"/>
      <c r="E23" s="26" t="s">
        <v>30</v>
      </c>
      <c r="F23" s="33"/>
      <c r="G23" s="33"/>
      <c r="H23" s="33"/>
      <c r="I23" s="28" t="s">
        <v>26</v>
      </c>
      <c r="J23" s="26" t="s">
        <v>1</v>
      </c>
      <c r="K23" s="33"/>
      <c r="L23" s="46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6.95" customHeight="1">
      <c r="A24" s="33"/>
      <c r="B24" s="34"/>
      <c r="C24" s="33"/>
      <c r="D24" s="33"/>
      <c r="E24" s="33"/>
      <c r="F24" s="33"/>
      <c r="G24" s="33"/>
      <c r="H24" s="33"/>
      <c r="I24" s="33"/>
      <c r="J24" s="33"/>
      <c r="K24" s="33"/>
      <c r="L24" s="46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12" customHeight="1">
      <c r="A25" s="33"/>
      <c r="B25" s="34"/>
      <c r="C25" s="33"/>
      <c r="D25" s="28" t="s">
        <v>32</v>
      </c>
      <c r="E25" s="33"/>
      <c r="F25" s="33"/>
      <c r="G25" s="33"/>
      <c r="H25" s="33"/>
      <c r="I25" s="28" t="s">
        <v>24</v>
      </c>
      <c r="J25" s="26" t="s">
        <v>1</v>
      </c>
      <c r="K25" s="33"/>
      <c r="L25" s="46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8" customHeight="1">
      <c r="A26" s="33"/>
      <c r="B26" s="34"/>
      <c r="C26" s="33"/>
      <c r="D26" s="33"/>
      <c r="E26" s="26" t="s">
        <v>2114</v>
      </c>
      <c r="F26" s="33"/>
      <c r="G26" s="33"/>
      <c r="H26" s="33"/>
      <c r="I26" s="28" t="s">
        <v>26</v>
      </c>
      <c r="J26" s="26" t="s">
        <v>1</v>
      </c>
      <c r="K26" s="33"/>
      <c r="L26" s="46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2" customFormat="1" ht="6.95" customHeight="1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46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spans="1:31" s="2" customFormat="1" ht="12" customHeight="1">
      <c r="A28" s="33"/>
      <c r="B28" s="34"/>
      <c r="C28" s="33"/>
      <c r="D28" s="28" t="s">
        <v>33</v>
      </c>
      <c r="E28" s="33"/>
      <c r="F28" s="33"/>
      <c r="G28" s="33"/>
      <c r="H28" s="33"/>
      <c r="I28" s="33"/>
      <c r="J28" s="33"/>
      <c r="K28" s="33"/>
      <c r="L28" s="46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8" customFormat="1" ht="16.5" customHeight="1">
      <c r="A29" s="103"/>
      <c r="B29" s="104"/>
      <c r="C29" s="103"/>
      <c r="D29" s="103"/>
      <c r="E29" s="239" t="s">
        <v>1</v>
      </c>
      <c r="F29" s="239"/>
      <c r="G29" s="239"/>
      <c r="H29" s="239"/>
      <c r="I29" s="103"/>
      <c r="J29" s="103"/>
      <c r="K29" s="103"/>
      <c r="L29" s="105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</row>
    <row r="30" spans="1:31" s="2" customFormat="1" ht="6.95" customHeight="1">
      <c r="A30" s="33"/>
      <c r="B30" s="34"/>
      <c r="C30" s="33"/>
      <c r="D30" s="33"/>
      <c r="E30" s="33"/>
      <c r="F30" s="33"/>
      <c r="G30" s="33"/>
      <c r="H30" s="33"/>
      <c r="I30" s="33"/>
      <c r="J30" s="33"/>
      <c r="K30" s="33"/>
      <c r="L30" s="46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70"/>
      <c r="E31" s="70"/>
      <c r="F31" s="70"/>
      <c r="G31" s="70"/>
      <c r="H31" s="70"/>
      <c r="I31" s="70"/>
      <c r="J31" s="70"/>
      <c r="K31" s="70"/>
      <c r="L31" s="46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25.35" customHeight="1">
      <c r="A32" s="33"/>
      <c r="B32" s="34"/>
      <c r="C32" s="33"/>
      <c r="D32" s="106" t="s">
        <v>34</v>
      </c>
      <c r="E32" s="33"/>
      <c r="F32" s="33"/>
      <c r="G32" s="33"/>
      <c r="H32" s="33"/>
      <c r="I32" s="33"/>
      <c r="J32" s="75">
        <f>ROUND(J142, 2)</f>
        <v>0</v>
      </c>
      <c r="K32" s="33"/>
      <c r="L32" s="46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6.95" customHeight="1">
      <c r="A33" s="33"/>
      <c r="B33" s="34"/>
      <c r="C33" s="33"/>
      <c r="D33" s="70"/>
      <c r="E33" s="70"/>
      <c r="F33" s="70"/>
      <c r="G33" s="70"/>
      <c r="H33" s="70"/>
      <c r="I33" s="70"/>
      <c r="J33" s="70"/>
      <c r="K33" s="70"/>
      <c r="L33" s="46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33"/>
      <c r="F34" s="37" t="s">
        <v>36</v>
      </c>
      <c r="G34" s="33"/>
      <c r="H34" s="33"/>
      <c r="I34" s="37" t="s">
        <v>35</v>
      </c>
      <c r="J34" s="37" t="s">
        <v>37</v>
      </c>
      <c r="K34" s="33"/>
      <c r="L34" s="46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customHeight="1">
      <c r="A35" s="33"/>
      <c r="B35" s="34"/>
      <c r="C35" s="33"/>
      <c r="D35" s="107" t="s">
        <v>38</v>
      </c>
      <c r="E35" s="39" t="s">
        <v>39</v>
      </c>
      <c r="F35" s="108">
        <f>ROUND((SUM(BE142:BE946)),  2)</f>
        <v>0</v>
      </c>
      <c r="G35" s="109"/>
      <c r="H35" s="109"/>
      <c r="I35" s="110">
        <v>0.2</v>
      </c>
      <c r="J35" s="108">
        <f>ROUND(((SUM(BE142:BE946))*I35),  2)</f>
        <v>0</v>
      </c>
      <c r="K35" s="33"/>
      <c r="L35" s="46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customHeight="1">
      <c r="A36" s="33"/>
      <c r="B36" s="34"/>
      <c r="C36" s="33"/>
      <c r="D36" s="33"/>
      <c r="E36" s="39" t="s">
        <v>40</v>
      </c>
      <c r="F36" s="108">
        <f>ROUND((SUM(BF142:BF946)),  2)</f>
        <v>0</v>
      </c>
      <c r="G36" s="109"/>
      <c r="H36" s="109"/>
      <c r="I36" s="110">
        <v>0.2</v>
      </c>
      <c r="J36" s="108">
        <f>ROUND(((SUM(BF142:BF946))*I36),  2)</f>
        <v>0</v>
      </c>
      <c r="K36" s="33"/>
      <c r="L36" s="46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41</v>
      </c>
      <c r="F37" s="111">
        <f>ROUND((SUM(BG142:BG946)),  2)</f>
        <v>0</v>
      </c>
      <c r="G37" s="33"/>
      <c r="H37" s="33"/>
      <c r="I37" s="112">
        <v>0.2</v>
      </c>
      <c r="J37" s="111">
        <f>0</f>
        <v>0</v>
      </c>
      <c r="K37" s="33"/>
      <c r="L37" s="46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5" hidden="1" customHeight="1">
      <c r="A38" s="33"/>
      <c r="B38" s="34"/>
      <c r="C38" s="33"/>
      <c r="D38" s="33"/>
      <c r="E38" s="28" t="s">
        <v>42</v>
      </c>
      <c r="F38" s="111">
        <f>ROUND((SUM(BH142:BH946)),  2)</f>
        <v>0</v>
      </c>
      <c r="G38" s="33"/>
      <c r="H38" s="33"/>
      <c r="I38" s="112">
        <v>0.2</v>
      </c>
      <c r="J38" s="111">
        <f>0</f>
        <v>0</v>
      </c>
      <c r="K38" s="33"/>
      <c r="L38" s="46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14.45" hidden="1" customHeight="1">
      <c r="A39" s="33"/>
      <c r="B39" s="34"/>
      <c r="C39" s="33"/>
      <c r="D39" s="33"/>
      <c r="E39" s="39" t="s">
        <v>43</v>
      </c>
      <c r="F39" s="108">
        <f>ROUND((SUM(BI142:BI946)),  2)</f>
        <v>0</v>
      </c>
      <c r="G39" s="109"/>
      <c r="H39" s="109"/>
      <c r="I39" s="110">
        <v>0</v>
      </c>
      <c r="J39" s="108">
        <f>0</f>
        <v>0</v>
      </c>
      <c r="K39" s="33"/>
      <c r="L39" s="46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6.9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6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2" customFormat="1" ht="25.35" customHeight="1">
      <c r="A41" s="33"/>
      <c r="B41" s="34"/>
      <c r="C41" s="113"/>
      <c r="D41" s="114" t="s">
        <v>44</v>
      </c>
      <c r="E41" s="64"/>
      <c r="F41" s="64"/>
      <c r="G41" s="115" t="s">
        <v>45</v>
      </c>
      <c r="H41" s="116" t="s">
        <v>46</v>
      </c>
      <c r="I41" s="64"/>
      <c r="J41" s="117">
        <f>SUM(J32:J39)</f>
        <v>0</v>
      </c>
      <c r="K41" s="118"/>
      <c r="L41" s="46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pans="1:31" s="2" customFormat="1" ht="14.45" customHeight="1">
      <c r="A42" s="33"/>
      <c r="B42" s="34"/>
      <c r="C42" s="33"/>
      <c r="D42" s="33"/>
      <c r="E42" s="33"/>
      <c r="F42" s="33"/>
      <c r="G42" s="33"/>
      <c r="H42" s="33"/>
      <c r="I42" s="33"/>
      <c r="J42" s="33"/>
      <c r="K42" s="33"/>
      <c r="L42" s="46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6"/>
      <c r="D50" s="47" t="s">
        <v>47</v>
      </c>
      <c r="E50" s="48"/>
      <c r="F50" s="48"/>
      <c r="G50" s="47" t="s">
        <v>48</v>
      </c>
      <c r="H50" s="48"/>
      <c r="I50" s="48"/>
      <c r="J50" s="48"/>
      <c r="K50" s="48"/>
      <c r="L50" s="46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3"/>
      <c r="B61" s="34"/>
      <c r="C61" s="33"/>
      <c r="D61" s="49" t="s">
        <v>49</v>
      </c>
      <c r="E61" s="36"/>
      <c r="F61" s="119" t="s">
        <v>50</v>
      </c>
      <c r="G61" s="49" t="s">
        <v>49</v>
      </c>
      <c r="H61" s="36"/>
      <c r="I61" s="36"/>
      <c r="J61" s="120" t="s">
        <v>50</v>
      </c>
      <c r="K61" s="36"/>
      <c r="L61" s="46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3"/>
      <c r="B65" s="34"/>
      <c r="C65" s="33"/>
      <c r="D65" s="47" t="s">
        <v>51</v>
      </c>
      <c r="E65" s="50"/>
      <c r="F65" s="50"/>
      <c r="G65" s="47" t="s">
        <v>52</v>
      </c>
      <c r="H65" s="50"/>
      <c r="I65" s="50"/>
      <c r="J65" s="50"/>
      <c r="K65" s="50"/>
      <c r="L65" s="46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3"/>
      <c r="B76" s="34"/>
      <c r="C76" s="33"/>
      <c r="D76" s="49" t="s">
        <v>49</v>
      </c>
      <c r="E76" s="36"/>
      <c r="F76" s="119" t="s">
        <v>50</v>
      </c>
      <c r="G76" s="49" t="s">
        <v>49</v>
      </c>
      <c r="H76" s="36"/>
      <c r="I76" s="36"/>
      <c r="J76" s="120" t="s">
        <v>50</v>
      </c>
      <c r="K76" s="36"/>
      <c r="L76" s="46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51"/>
      <c r="C77" s="52"/>
      <c r="D77" s="52"/>
      <c r="E77" s="52"/>
      <c r="F77" s="52"/>
      <c r="G77" s="52"/>
      <c r="H77" s="52"/>
      <c r="I77" s="52"/>
      <c r="J77" s="52"/>
      <c r="K77" s="52"/>
      <c r="L77" s="46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31" s="2" customFormat="1" ht="6.95" customHeight="1">
      <c r="A81" s="33"/>
      <c r="B81" s="53"/>
      <c r="C81" s="54"/>
      <c r="D81" s="54"/>
      <c r="E81" s="54"/>
      <c r="F81" s="54"/>
      <c r="G81" s="54"/>
      <c r="H81" s="54"/>
      <c r="I81" s="54"/>
      <c r="J81" s="54"/>
      <c r="K81" s="54"/>
      <c r="L81" s="46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31" s="2" customFormat="1" ht="24.95" customHeight="1">
      <c r="A82" s="33"/>
      <c r="B82" s="34"/>
      <c r="C82" s="22" t="s">
        <v>100</v>
      </c>
      <c r="D82" s="33"/>
      <c r="E82" s="33"/>
      <c r="F82" s="33"/>
      <c r="G82" s="33"/>
      <c r="H82" s="33"/>
      <c r="I82" s="33"/>
      <c r="J82" s="33"/>
      <c r="K82" s="33"/>
      <c r="L82" s="46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31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6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31" s="2" customFormat="1" ht="12" customHeight="1">
      <c r="A84" s="33"/>
      <c r="B84" s="34"/>
      <c r="C84" s="28" t="s">
        <v>15</v>
      </c>
      <c r="D84" s="33"/>
      <c r="E84" s="33"/>
      <c r="F84" s="33"/>
      <c r="G84" s="33"/>
      <c r="H84" s="33"/>
      <c r="I84" s="33"/>
      <c r="J84" s="33"/>
      <c r="K84" s="33"/>
      <c r="L84" s="46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31" s="2" customFormat="1" ht="16.5" customHeight="1">
      <c r="A85" s="33"/>
      <c r="B85" s="34"/>
      <c r="C85" s="33"/>
      <c r="D85" s="33"/>
      <c r="E85" s="267" t="str">
        <f>E7</f>
        <v>Rekonštrukcia objektov areálu Agrodružstva v Krásne nad Kysucou</v>
      </c>
      <c r="F85" s="268"/>
      <c r="G85" s="268"/>
      <c r="H85" s="268"/>
      <c r="I85" s="33"/>
      <c r="J85" s="33"/>
      <c r="K85" s="33"/>
      <c r="L85" s="46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31" s="1" customFormat="1" ht="12" customHeight="1">
      <c r="B86" s="21"/>
      <c r="C86" s="28" t="s">
        <v>96</v>
      </c>
      <c r="L86" s="21"/>
    </row>
    <row r="87" spans="1:31" s="2" customFormat="1" ht="16.5" customHeight="1">
      <c r="A87" s="33"/>
      <c r="B87" s="34"/>
      <c r="C87" s="33"/>
      <c r="D87" s="33"/>
      <c r="E87" s="267" t="s">
        <v>97</v>
      </c>
      <c r="F87" s="266"/>
      <c r="G87" s="266"/>
      <c r="H87" s="266"/>
      <c r="I87" s="33"/>
      <c r="J87" s="33"/>
      <c r="K87" s="33"/>
      <c r="L87" s="46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31" s="2" customFormat="1" ht="12" customHeight="1">
      <c r="A88" s="33"/>
      <c r="B88" s="34"/>
      <c r="C88" s="28" t="s">
        <v>98</v>
      </c>
      <c r="D88" s="33"/>
      <c r="E88" s="33"/>
      <c r="F88" s="33"/>
      <c r="G88" s="33"/>
      <c r="H88" s="33"/>
      <c r="I88" s="33"/>
      <c r="J88" s="33"/>
      <c r="K88" s="33"/>
      <c r="L88" s="46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31" s="2" customFormat="1" ht="16.5" customHeight="1">
      <c r="A89" s="33"/>
      <c r="B89" s="34"/>
      <c r="C89" s="33"/>
      <c r="D89" s="33"/>
      <c r="E89" s="257" t="str">
        <f>E11</f>
        <v>81aa - Architektúra</v>
      </c>
      <c r="F89" s="266"/>
      <c r="G89" s="266"/>
      <c r="H89" s="266"/>
      <c r="I89" s="33"/>
      <c r="J89" s="33"/>
      <c r="K89" s="33"/>
      <c r="L89" s="46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31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6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31" s="2" customFormat="1" ht="12" customHeight="1">
      <c r="A91" s="33"/>
      <c r="B91" s="34"/>
      <c r="C91" s="28" t="s">
        <v>19</v>
      </c>
      <c r="D91" s="33"/>
      <c r="E91" s="33"/>
      <c r="F91" s="26" t="str">
        <f>F14</f>
        <v>Krásno nad Kysucou</v>
      </c>
      <c r="G91" s="33"/>
      <c r="H91" s="33"/>
      <c r="I91" s="28" t="s">
        <v>21</v>
      </c>
      <c r="J91" s="59" t="str">
        <f>IF(J14="","",J14)</f>
        <v>24. 6. 2022</v>
      </c>
      <c r="K91" s="33"/>
      <c r="L91" s="46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31" s="2" customFormat="1" ht="6.95" customHeight="1">
      <c r="A92" s="33"/>
      <c r="B92" s="34"/>
      <c r="C92" s="33"/>
      <c r="D92" s="33"/>
      <c r="E92" s="33"/>
      <c r="F92" s="33"/>
      <c r="G92" s="33"/>
      <c r="H92" s="33"/>
      <c r="I92" s="33"/>
      <c r="J92" s="33"/>
      <c r="K92" s="33"/>
      <c r="L92" s="46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31" s="2" customFormat="1" ht="15.2" customHeight="1">
      <c r="A93" s="33"/>
      <c r="B93" s="34"/>
      <c r="C93" s="28" t="s">
        <v>23</v>
      </c>
      <c r="D93" s="33"/>
      <c r="E93" s="33"/>
      <c r="F93" s="26" t="str">
        <f>E17</f>
        <v>Agrodružstvo Krásno nad Kysucou</v>
      </c>
      <c r="G93" s="33"/>
      <c r="H93" s="33"/>
      <c r="I93" s="28" t="s">
        <v>29</v>
      </c>
      <c r="J93" s="31" t="str">
        <f>E23</f>
        <v>JANG s.r.o.</v>
      </c>
      <c r="K93" s="33"/>
      <c r="L93" s="46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31" s="2" customFormat="1" ht="15.2" customHeight="1">
      <c r="A94" s="33"/>
      <c r="B94" s="34"/>
      <c r="C94" s="28" t="s">
        <v>27</v>
      </c>
      <c r="D94" s="33"/>
      <c r="E94" s="33"/>
      <c r="F94" s="26" t="str">
        <f>IF(E20="","",E20)</f>
        <v>Vyplň údaj</v>
      </c>
      <c r="G94" s="33"/>
      <c r="H94" s="33"/>
      <c r="I94" s="28" t="s">
        <v>32</v>
      </c>
      <c r="J94" s="31" t="str">
        <f>E26</f>
        <v>Ing.Igor Jedlička</v>
      </c>
      <c r="K94" s="33"/>
      <c r="L94" s="46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31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6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31" s="2" customFormat="1" ht="29.25" customHeight="1">
      <c r="A96" s="33"/>
      <c r="B96" s="34"/>
      <c r="C96" s="121" t="s">
        <v>101</v>
      </c>
      <c r="D96" s="113"/>
      <c r="E96" s="113"/>
      <c r="F96" s="113"/>
      <c r="G96" s="113"/>
      <c r="H96" s="113"/>
      <c r="I96" s="113"/>
      <c r="J96" s="122" t="s">
        <v>102</v>
      </c>
      <c r="K96" s="113"/>
      <c r="L96" s="46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</row>
    <row r="97" spans="1:47" s="2" customFormat="1" ht="10.35" customHeight="1">
      <c r="A97" s="33"/>
      <c r="B97" s="34"/>
      <c r="C97" s="33"/>
      <c r="D97" s="33"/>
      <c r="E97" s="33"/>
      <c r="F97" s="33"/>
      <c r="G97" s="33"/>
      <c r="H97" s="33"/>
      <c r="I97" s="33"/>
      <c r="J97" s="33"/>
      <c r="K97" s="33"/>
      <c r="L97" s="46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</row>
    <row r="98" spans="1:47" s="2" customFormat="1" ht="22.9" customHeight="1">
      <c r="A98" s="33"/>
      <c r="B98" s="34"/>
      <c r="C98" s="123" t="s">
        <v>103</v>
      </c>
      <c r="D98" s="33"/>
      <c r="E98" s="33"/>
      <c r="F98" s="33"/>
      <c r="G98" s="33"/>
      <c r="H98" s="33"/>
      <c r="I98" s="33"/>
      <c r="J98" s="75">
        <f>J142</f>
        <v>0</v>
      </c>
      <c r="K98" s="33"/>
      <c r="L98" s="46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U98" s="18" t="s">
        <v>104</v>
      </c>
    </row>
    <row r="99" spans="1:47" s="9" customFormat="1" ht="24.95" customHeight="1">
      <c r="B99" s="124"/>
      <c r="D99" s="125" t="s">
        <v>105</v>
      </c>
      <c r="E99" s="126"/>
      <c r="F99" s="126"/>
      <c r="G99" s="126"/>
      <c r="H99" s="126"/>
      <c r="I99" s="126"/>
      <c r="J99" s="127">
        <f>J143</f>
        <v>0</v>
      </c>
      <c r="L99" s="124"/>
    </row>
    <row r="100" spans="1:47" s="10" customFormat="1" ht="19.899999999999999" customHeight="1">
      <c r="B100" s="128"/>
      <c r="D100" s="129" t="s">
        <v>106</v>
      </c>
      <c r="E100" s="130"/>
      <c r="F100" s="130"/>
      <c r="G100" s="130"/>
      <c r="H100" s="130"/>
      <c r="I100" s="130"/>
      <c r="J100" s="131">
        <f>J144</f>
        <v>0</v>
      </c>
      <c r="L100" s="128"/>
    </row>
    <row r="101" spans="1:47" s="10" customFormat="1" ht="19.899999999999999" customHeight="1">
      <c r="B101" s="128"/>
      <c r="D101" s="129" t="s">
        <v>107</v>
      </c>
      <c r="E101" s="130"/>
      <c r="F101" s="130"/>
      <c r="G101" s="130"/>
      <c r="H101" s="130"/>
      <c r="I101" s="130"/>
      <c r="J101" s="131">
        <f>J173</f>
        <v>0</v>
      </c>
      <c r="L101" s="128"/>
    </row>
    <row r="102" spans="1:47" s="10" customFormat="1" ht="19.899999999999999" customHeight="1">
      <c r="B102" s="128"/>
      <c r="D102" s="129" t="s">
        <v>108</v>
      </c>
      <c r="E102" s="130"/>
      <c r="F102" s="130"/>
      <c r="G102" s="130"/>
      <c r="H102" s="130"/>
      <c r="I102" s="130"/>
      <c r="J102" s="131">
        <f>J331</f>
        <v>0</v>
      </c>
      <c r="L102" s="128"/>
    </row>
    <row r="103" spans="1:47" s="10" customFormat="1" ht="19.899999999999999" customHeight="1">
      <c r="B103" s="128"/>
      <c r="D103" s="129" t="s">
        <v>109</v>
      </c>
      <c r="E103" s="130"/>
      <c r="F103" s="130"/>
      <c r="G103" s="130"/>
      <c r="H103" s="130"/>
      <c r="I103" s="130"/>
      <c r="J103" s="131">
        <f>J391</f>
        <v>0</v>
      </c>
      <c r="L103" s="128"/>
    </row>
    <row r="104" spans="1:47" s="10" customFormat="1" ht="19.899999999999999" customHeight="1">
      <c r="B104" s="128"/>
      <c r="D104" s="129" t="s">
        <v>110</v>
      </c>
      <c r="E104" s="130"/>
      <c r="F104" s="130"/>
      <c r="G104" s="130"/>
      <c r="H104" s="130"/>
      <c r="I104" s="130"/>
      <c r="J104" s="131">
        <f>J422</f>
        <v>0</v>
      </c>
      <c r="L104" s="128"/>
    </row>
    <row r="105" spans="1:47" s="10" customFormat="1" ht="19.899999999999999" customHeight="1">
      <c r="B105" s="128"/>
      <c r="D105" s="129" t="s">
        <v>111</v>
      </c>
      <c r="E105" s="130"/>
      <c r="F105" s="130"/>
      <c r="G105" s="130"/>
      <c r="H105" s="130"/>
      <c r="I105" s="130"/>
      <c r="J105" s="131">
        <f>J523</f>
        <v>0</v>
      </c>
      <c r="L105" s="128"/>
    </row>
    <row r="106" spans="1:47" s="10" customFormat="1" ht="19.899999999999999" customHeight="1">
      <c r="B106" s="128"/>
      <c r="D106" s="129" t="s">
        <v>112</v>
      </c>
      <c r="E106" s="130"/>
      <c r="F106" s="130"/>
      <c r="G106" s="130"/>
      <c r="H106" s="130"/>
      <c r="I106" s="130"/>
      <c r="J106" s="131">
        <f>J596</f>
        <v>0</v>
      </c>
      <c r="L106" s="128"/>
    </row>
    <row r="107" spans="1:47" s="9" customFormat="1" ht="24.95" customHeight="1">
      <c r="B107" s="124"/>
      <c r="D107" s="125" t="s">
        <v>113</v>
      </c>
      <c r="E107" s="126"/>
      <c r="F107" s="126"/>
      <c r="G107" s="126"/>
      <c r="H107" s="126"/>
      <c r="I107" s="126"/>
      <c r="J107" s="127">
        <f>J598</f>
        <v>0</v>
      </c>
      <c r="L107" s="124"/>
    </row>
    <row r="108" spans="1:47" s="10" customFormat="1" ht="19.899999999999999" customHeight="1">
      <c r="B108" s="128"/>
      <c r="D108" s="129" t="s">
        <v>114</v>
      </c>
      <c r="E108" s="130"/>
      <c r="F108" s="130"/>
      <c r="G108" s="130"/>
      <c r="H108" s="130"/>
      <c r="I108" s="130"/>
      <c r="J108" s="131">
        <f>J599</f>
        <v>0</v>
      </c>
      <c r="L108" s="128"/>
    </row>
    <row r="109" spans="1:47" s="10" customFormat="1" ht="19.899999999999999" customHeight="1">
      <c r="B109" s="128"/>
      <c r="D109" s="129" t="s">
        <v>115</v>
      </c>
      <c r="E109" s="130"/>
      <c r="F109" s="130"/>
      <c r="G109" s="130"/>
      <c r="H109" s="130"/>
      <c r="I109" s="130"/>
      <c r="J109" s="131">
        <f>J636</f>
        <v>0</v>
      </c>
      <c r="L109" s="128"/>
    </row>
    <row r="110" spans="1:47" s="10" customFormat="1" ht="19.899999999999999" customHeight="1">
      <c r="B110" s="128"/>
      <c r="D110" s="129" t="s">
        <v>116</v>
      </c>
      <c r="E110" s="130"/>
      <c r="F110" s="130"/>
      <c r="G110" s="130"/>
      <c r="H110" s="130"/>
      <c r="I110" s="130"/>
      <c r="J110" s="131">
        <f>J647</f>
        <v>0</v>
      </c>
      <c r="L110" s="128"/>
    </row>
    <row r="111" spans="1:47" s="10" customFormat="1" ht="19.899999999999999" customHeight="1">
      <c r="B111" s="128"/>
      <c r="D111" s="129" t="s">
        <v>117</v>
      </c>
      <c r="E111" s="130"/>
      <c r="F111" s="130"/>
      <c r="G111" s="130"/>
      <c r="H111" s="130"/>
      <c r="I111" s="130"/>
      <c r="J111" s="131">
        <f>J696</f>
        <v>0</v>
      </c>
      <c r="L111" s="128"/>
    </row>
    <row r="112" spans="1:47" s="10" customFormat="1" ht="19.899999999999999" customHeight="1">
      <c r="B112" s="128"/>
      <c r="D112" s="129" t="s">
        <v>118</v>
      </c>
      <c r="E112" s="130"/>
      <c r="F112" s="130"/>
      <c r="G112" s="130"/>
      <c r="H112" s="130"/>
      <c r="I112" s="130"/>
      <c r="J112" s="131">
        <f>J735</f>
        <v>0</v>
      </c>
      <c r="L112" s="128"/>
    </row>
    <row r="113" spans="1:31" s="10" customFormat="1" ht="19.899999999999999" customHeight="1">
      <c r="B113" s="128"/>
      <c r="D113" s="129" t="s">
        <v>119</v>
      </c>
      <c r="E113" s="130"/>
      <c r="F113" s="130"/>
      <c r="G113" s="130"/>
      <c r="H113" s="130"/>
      <c r="I113" s="130"/>
      <c r="J113" s="131">
        <f>J784</f>
        <v>0</v>
      </c>
      <c r="L113" s="128"/>
    </row>
    <row r="114" spans="1:31" s="10" customFormat="1" ht="19.899999999999999" customHeight="1">
      <c r="B114" s="128"/>
      <c r="D114" s="129" t="s">
        <v>120</v>
      </c>
      <c r="E114" s="130"/>
      <c r="F114" s="130"/>
      <c r="G114" s="130"/>
      <c r="H114" s="130"/>
      <c r="I114" s="130"/>
      <c r="J114" s="131">
        <f>J803</f>
        <v>0</v>
      </c>
      <c r="L114" s="128"/>
    </row>
    <row r="115" spans="1:31" s="10" customFormat="1" ht="19.899999999999999" customHeight="1">
      <c r="B115" s="128"/>
      <c r="D115" s="129" t="s">
        <v>121</v>
      </c>
      <c r="E115" s="130"/>
      <c r="F115" s="130"/>
      <c r="G115" s="130"/>
      <c r="H115" s="130"/>
      <c r="I115" s="130"/>
      <c r="J115" s="131">
        <f>J817</f>
        <v>0</v>
      </c>
      <c r="L115" s="128"/>
    </row>
    <row r="116" spans="1:31" s="10" customFormat="1" ht="19.899999999999999" customHeight="1">
      <c r="B116" s="128"/>
      <c r="D116" s="129" t="s">
        <v>122</v>
      </c>
      <c r="E116" s="130"/>
      <c r="F116" s="130"/>
      <c r="G116" s="130"/>
      <c r="H116" s="130"/>
      <c r="I116" s="130"/>
      <c r="J116" s="131">
        <f>J834</f>
        <v>0</v>
      </c>
      <c r="L116" s="128"/>
    </row>
    <row r="117" spans="1:31" s="10" customFormat="1" ht="19.899999999999999" customHeight="1">
      <c r="B117" s="128"/>
      <c r="D117" s="129" t="s">
        <v>123</v>
      </c>
      <c r="E117" s="130"/>
      <c r="F117" s="130"/>
      <c r="G117" s="130"/>
      <c r="H117" s="130"/>
      <c r="I117" s="130"/>
      <c r="J117" s="131">
        <f>J857</f>
        <v>0</v>
      </c>
      <c r="L117" s="128"/>
    </row>
    <row r="118" spans="1:31" s="9" customFormat="1" ht="24.95" customHeight="1">
      <c r="B118" s="124"/>
      <c r="D118" s="125" t="s">
        <v>124</v>
      </c>
      <c r="E118" s="126"/>
      <c r="F118" s="126"/>
      <c r="G118" s="126"/>
      <c r="H118" s="126"/>
      <c r="I118" s="126"/>
      <c r="J118" s="127">
        <f>J884</f>
        <v>0</v>
      </c>
      <c r="L118" s="124"/>
    </row>
    <row r="119" spans="1:31" s="10" customFormat="1" ht="19.899999999999999" customHeight="1">
      <c r="B119" s="128"/>
      <c r="D119" s="129" t="s">
        <v>125</v>
      </c>
      <c r="E119" s="130"/>
      <c r="F119" s="130"/>
      <c r="G119" s="130"/>
      <c r="H119" s="130"/>
      <c r="I119" s="130"/>
      <c r="J119" s="131">
        <f>J885</f>
        <v>0</v>
      </c>
      <c r="L119" s="128"/>
    </row>
    <row r="120" spans="1:31" s="10" customFormat="1" ht="19.899999999999999" customHeight="1">
      <c r="B120" s="128"/>
      <c r="D120" s="129" t="s">
        <v>126</v>
      </c>
      <c r="E120" s="130"/>
      <c r="F120" s="130"/>
      <c r="G120" s="130"/>
      <c r="H120" s="130"/>
      <c r="I120" s="130"/>
      <c r="J120" s="131">
        <f>J935</f>
        <v>0</v>
      </c>
      <c r="L120" s="128"/>
    </row>
    <row r="121" spans="1:31" s="2" customFormat="1" ht="21.75" customHeight="1">
      <c r="A121" s="33"/>
      <c r="B121" s="34"/>
      <c r="C121" s="33"/>
      <c r="D121" s="33"/>
      <c r="E121" s="33"/>
      <c r="F121" s="33"/>
      <c r="G121" s="33"/>
      <c r="H121" s="33"/>
      <c r="I121" s="33"/>
      <c r="J121" s="33"/>
      <c r="K121" s="33"/>
      <c r="L121" s="46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31" s="2" customFormat="1" ht="6.95" customHeight="1">
      <c r="A122" s="33"/>
      <c r="B122" s="51"/>
      <c r="C122" s="52"/>
      <c r="D122" s="52"/>
      <c r="E122" s="52"/>
      <c r="F122" s="52"/>
      <c r="G122" s="52"/>
      <c r="H122" s="52"/>
      <c r="I122" s="52"/>
      <c r="J122" s="52"/>
      <c r="K122" s="52"/>
      <c r="L122" s="46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6" spans="1:31" s="2" customFormat="1" ht="6.95" customHeight="1">
      <c r="A126" s="33"/>
      <c r="B126" s="53"/>
      <c r="C126" s="54"/>
      <c r="D126" s="54"/>
      <c r="E126" s="54"/>
      <c r="F126" s="54"/>
      <c r="G126" s="54"/>
      <c r="H126" s="54"/>
      <c r="I126" s="54"/>
      <c r="J126" s="54"/>
      <c r="K126" s="54"/>
      <c r="L126" s="46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31" s="2" customFormat="1" ht="24.95" customHeight="1">
      <c r="A127" s="33"/>
      <c r="B127" s="34"/>
      <c r="C127" s="22" t="s">
        <v>127</v>
      </c>
      <c r="D127" s="33"/>
      <c r="E127" s="33"/>
      <c r="F127" s="33"/>
      <c r="G127" s="33"/>
      <c r="H127" s="33"/>
      <c r="I127" s="33"/>
      <c r="J127" s="33"/>
      <c r="K127" s="33"/>
      <c r="L127" s="46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1:31" s="2" customFormat="1" ht="6.95" customHeight="1">
      <c r="A128" s="33"/>
      <c r="B128" s="34"/>
      <c r="C128" s="33"/>
      <c r="D128" s="33"/>
      <c r="E128" s="33"/>
      <c r="F128" s="33"/>
      <c r="G128" s="33"/>
      <c r="H128" s="33"/>
      <c r="I128" s="33"/>
      <c r="J128" s="33"/>
      <c r="K128" s="33"/>
      <c r="L128" s="46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</row>
    <row r="129" spans="1:63" s="2" customFormat="1" ht="12" customHeight="1">
      <c r="A129" s="33"/>
      <c r="B129" s="34"/>
      <c r="C129" s="28" t="s">
        <v>15</v>
      </c>
      <c r="D129" s="33"/>
      <c r="E129" s="33"/>
      <c r="F129" s="33"/>
      <c r="G129" s="33"/>
      <c r="H129" s="33"/>
      <c r="I129" s="33"/>
      <c r="J129" s="33"/>
      <c r="K129" s="33"/>
      <c r="L129" s="46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</row>
    <row r="130" spans="1:63" s="2" customFormat="1" ht="16.5" customHeight="1">
      <c r="A130" s="33"/>
      <c r="B130" s="34"/>
      <c r="C130" s="33"/>
      <c r="D130" s="33"/>
      <c r="E130" s="267" t="str">
        <f>E7</f>
        <v>Rekonštrukcia objektov areálu Agrodružstva v Krásne nad Kysucou</v>
      </c>
      <c r="F130" s="268"/>
      <c r="G130" s="268"/>
      <c r="H130" s="268"/>
      <c r="I130" s="33"/>
      <c r="J130" s="33"/>
      <c r="K130" s="33"/>
      <c r="L130" s="46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</row>
    <row r="131" spans="1:63" s="1" customFormat="1" ht="12" customHeight="1">
      <c r="B131" s="21"/>
      <c r="C131" s="28" t="s">
        <v>96</v>
      </c>
      <c r="L131" s="21"/>
    </row>
    <row r="132" spans="1:63" s="2" customFormat="1" ht="16.5" customHeight="1">
      <c r="A132" s="33"/>
      <c r="B132" s="34"/>
      <c r="C132" s="33"/>
      <c r="D132" s="33"/>
      <c r="E132" s="267" t="s">
        <v>97</v>
      </c>
      <c r="F132" s="266"/>
      <c r="G132" s="266"/>
      <c r="H132" s="266"/>
      <c r="I132" s="33"/>
      <c r="J132" s="33"/>
      <c r="K132" s="33"/>
      <c r="L132" s="46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</row>
    <row r="133" spans="1:63" s="2" customFormat="1" ht="12" customHeight="1">
      <c r="A133" s="33"/>
      <c r="B133" s="34"/>
      <c r="C133" s="28" t="s">
        <v>98</v>
      </c>
      <c r="D133" s="33"/>
      <c r="E133" s="33"/>
      <c r="F133" s="33"/>
      <c r="G133" s="33"/>
      <c r="H133" s="33"/>
      <c r="I133" s="33"/>
      <c r="J133" s="33"/>
      <c r="K133" s="33"/>
      <c r="L133" s="46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</row>
    <row r="134" spans="1:63" s="2" customFormat="1" ht="16.5" customHeight="1">
      <c r="A134" s="33"/>
      <c r="B134" s="34"/>
      <c r="C134" s="33"/>
      <c r="D134" s="33"/>
      <c r="E134" s="257" t="str">
        <f>E11</f>
        <v>81aa - Architektúra</v>
      </c>
      <c r="F134" s="266"/>
      <c r="G134" s="266"/>
      <c r="H134" s="266"/>
      <c r="I134" s="33"/>
      <c r="J134" s="33"/>
      <c r="K134" s="33"/>
      <c r="L134" s="46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</row>
    <row r="135" spans="1:63" s="2" customFormat="1" ht="6.95" customHeight="1">
      <c r="A135" s="33"/>
      <c r="B135" s="34"/>
      <c r="C135" s="33"/>
      <c r="D135" s="33"/>
      <c r="E135" s="33"/>
      <c r="F135" s="33"/>
      <c r="G135" s="33"/>
      <c r="H135" s="33"/>
      <c r="I135" s="33"/>
      <c r="J135" s="33"/>
      <c r="K135" s="33"/>
      <c r="L135" s="46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</row>
    <row r="136" spans="1:63" s="2" customFormat="1" ht="12" customHeight="1">
      <c r="A136" s="33"/>
      <c r="B136" s="34"/>
      <c r="C136" s="28" t="s">
        <v>19</v>
      </c>
      <c r="D136" s="33"/>
      <c r="E136" s="33"/>
      <c r="F136" s="26" t="str">
        <f>F14</f>
        <v>Krásno nad Kysucou</v>
      </c>
      <c r="G136" s="33"/>
      <c r="H136" s="33"/>
      <c r="I136" s="28" t="s">
        <v>21</v>
      </c>
      <c r="J136" s="59" t="str">
        <f>IF(J14="","",J14)</f>
        <v>24. 6. 2022</v>
      </c>
      <c r="K136" s="33"/>
      <c r="L136" s="46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</row>
    <row r="137" spans="1:63" s="2" customFormat="1" ht="6.95" customHeight="1">
      <c r="A137" s="33"/>
      <c r="B137" s="34"/>
      <c r="C137" s="33"/>
      <c r="D137" s="33"/>
      <c r="E137" s="33"/>
      <c r="F137" s="33"/>
      <c r="G137" s="33"/>
      <c r="H137" s="33"/>
      <c r="I137" s="33"/>
      <c r="J137" s="33"/>
      <c r="K137" s="33"/>
      <c r="L137" s="46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</row>
    <row r="138" spans="1:63" s="2" customFormat="1" ht="15.2" customHeight="1">
      <c r="A138" s="33"/>
      <c r="B138" s="34"/>
      <c r="C138" s="28" t="s">
        <v>23</v>
      </c>
      <c r="D138" s="33"/>
      <c r="E138" s="33"/>
      <c r="F138" s="26" t="str">
        <f>E17</f>
        <v>Agrodružstvo Krásno nad Kysucou</v>
      </c>
      <c r="G138" s="33"/>
      <c r="H138" s="33"/>
      <c r="I138" s="28" t="s">
        <v>29</v>
      </c>
      <c r="J138" s="31" t="str">
        <f>E23</f>
        <v>JANG s.r.o.</v>
      </c>
      <c r="K138" s="33"/>
      <c r="L138" s="46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</row>
    <row r="139" spans="1:63" s="2" customFormat="1" ht="15.2" customHeight="1">
      <c r="A139" s="33"/>
      <c r="B139" s="34"/>
      <c r="C139" s="28" t="s">
        <v>27</v>
      </c>
      <c r="D139" s="33"/>
      <c r="E139" s="33"/>
      <c r="F139" s="26" t="str">
        <f>IF(E20="","",E20)</f>
        <v>Vyplň údaj</v>
      </c>
      <c r="G139" s="33"/>
      <c r="H139" s="33"/>
      <c r="I139" s="28" t="s">
        <v>32</v>
      </c>
      <c r="J139" s="31" t="str">
        <f>E26</f>
        <v>Ing.Igor Jedlička</v>
      </c>
      <c r="K139" s="33"/>
      <c r="L139" s="46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</row>
    <row r="140" spans="1:63" s="2" customFormat="1" ht="10.35" customHeight="1">
      <c r="A140" s="33"/>
      <c r="B140" s="34"/>
      <c r="C140" s="33"/>
      <c r="D140" s="33"/>
      <c r="E140" s="33"/>
      <c r="F140" s="33"/>
      <c r="G140" s="33"/>
      <c r="H140" s="33"/>
      <c r="I140" s="33"/>
      <c r="J140" s="33"/>
      <c r="K140" s="33"/>
      <c r="L140" s="46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</row>
    <row r="141" spans="1:63" s="11" customFormat="1" ht="29.25" customHeight="1">
      <c r="A141" s="132"/>
      <c r="B141" s="133"/>
      <c r="C141" s="134" t="s">
        <v>128</v>
      </c>
      <c r="D141" s="135" t="s">
        <v>59</v>
      </c>
      <c r="E141" s="135" t="s">
        <v>55</v>
      </c>
      <c r="F141" s="135" t="s">
        <v>56</v>
      </c>
      <c r="G141" s="135" t="s">
        <v>129</v>
      </c>
      <c r="H141" s="135" t="s">
        <v>130</v>
      </c>
      <c r="I141" s="135" t="s">
        <v>131</v>
      </c>
      <c r="J141" s="136" t="s">
        <v>102</v>
      </c>
      <c r="K141" s="137" t="s">
        <v>132</v>
      </c>
      <c r="L141" s="138"/>
      <c r="M141" s="66" t="s">
        <v>1</v>
      </c>
      <c r="N141" s="67" t="s">
        <v>38</v>
      </c>
      <c r="O141" s="67" t="s">
        <v>133</v>
      </c>
      <c r="P141" s="67" t="s">
        <v>134</v>
      </c>
      <c r="Q141" s="67" t="s">
        <v>135</v>
      </c>
      <c r="R141" s="67" t="s">
        <v>136</v>
      </c>
      <c r="S141" s="67" t="s">
        <v>137</v>
      </c>
      <c r="T141" s="68" t="s">
        <v>138</v>
      </c>
      <c r="U141" s="132"/>
      <c r="V141" s="132"/>
      <c r="W141" s="132"/>
      <c r="X141" s="132"/>
      <c r="Y141" s="132"/>
      <c r="Z141" s="132"/>
      <c r="AA141" s="132"/>
      <c r="AB141" s="132"/>
      <c r="AC141" s="132"/>
      <c r="AD141" s="132"/>
      <c r="AE141" s="132"/>
    </row>
    <row r="142" spans="1:63" s="2" customFormat="1" ht="22.9" customHeight="1">
      <c r="A142" s="33"/>
      <c r="B142" s="34"/>
      <c r="C142" s="73" t="s">
        <v>103</v>
      </c>
      <c r="D142" s="33"/>
      <c r="E142" s="33"/>
      <c r="F142" s="33"/>
      <c r="G142" s="33"/>
      <c r="H142" s="33"/>
      <c r="I142" s="33"/>
      <c r="J142" s="139">
        <f>BK142</f>
        <v>0</v>
      </c>
      <c r="K142" s="33"/>
      <c r="L142" s="34"/>
      <c r="M142" s="69"/>
      <c r="N142" s="60"/>
      <c r="O142" s="70"/>
      <c r="P142" s="140">
        <f>P143+P598+P884</f>
        <v>0</v>
      </c>
      <c r="Q142" s="70"/>
      <c r="R142" s="140">
        <f>R143+R598+R884</f>
        <v>6081.3457825700016</v>
      </c>
      <c r="S142" s="70"/>
      <c r="T142" s="141">
        <f>T143+T598+T884</f>
        <v>120.15073600000001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T142" s="18" t="s">
        <v>73</v>
      </c>
      <c r="AU142" s="18" t="s">
        <v>104</v>
      </c>
      <c r="BK142" s="142">
        <f>BK143+BK598+BK884</f>
        <v>0</v>
      </c>
    </row>
    <row r="143" spans="1:63" s="12" customFormat="1" ht="25.9" customHeight="1">
      <c r="B143" s="143"/>
      <c r="D143" s="144" t="s">
        <v>73</v>
      </c>
      <c r="E143" s="145" t="s">
        <v>139</v>
      </c>
      <c r="F143" s="145" t="s">
        <v>140</v>
      </c>
      <c r="I143" s="146"/>
      <c r="J143" s="147">
        <f>BK143</f>
        <v>0</v>
      </c>
      <c r="L143" s="143"/>
      <c r="M143" s="148"/>
      <c r="N143" s="149"/>
      <c r="O143" s="149"/>
      <c r="P143" s="150">
        <f>P144+P173+P331+P391+P422+P523+P596</f>
        <v>0</v>
      </c>
      <c r="Q143" s="149"/>
      <c r="R143" s="150">
        <f>R144+R173+R331+R391+R422+R523+R596</f>
        <v>5937.2408583700017</v>
      </c>
      <c r="S143" s="149"/>
      <c r="T143" s="151">
        <f>T144+T173+T331+T391+T422+T523+T596</f>
        <v>105.31530000000001</v>
      </c>
      <c r="AR143" s="144" t="s">
        <v>81</v>
      </c>
      <c r="AT143" s="152" t="s">
        <v>73</v>
      </c>
      <c r="AU143" s="152" t="s">
        <v>74</v>
      </c>
      <c r="AY143" s="144" t="s">
        <v>141</v>
      </c>
      <c r="BK143" s="153">
        <f>BK144+BK173+BK331+BK391+BK422+BK523+BK596</f>
        <v>0</v>
      </c>
    </row>
    <row r="144" spans="1:63" s="12" customFormat="1" ht="22.9" customHeight="1">
      <c r="B144" s="143"/>
      <c r="D144" s="144" t="s">
        <v>73</v>
      </c>
      <c r="E144" s="154" t="s">
        <v>81</v>
      </c>
      <c r="F144" s="154" t="s">
        <v>142</v>
      </c>
      <c r="I144" s="146"/>
      <c r="J144" s="155">
        <f>BK144</f>
        <v>0</v>
      </c>
      <c r="L144" s="143"/>
      <c r="M144" s="148"/>
      <c r="N144" s="149"/>
      <c r="O144" s="149"/>
      <c r="P144" s="150">
        <f>SUM(P145:P172)</f>
        <v>0</v>
      </c>
      <c r="Q144" s="149"/>
      <c r="R144" s="150">
        <f>SUM(R145:R172)</f>
        <v>0</v>
      </c>
      <c r="S144" s="149"/>
      <c r="T144" s="151">
        <f>SUM(T145:T172)</f>
        <v>0</v>
      </c>
      <c r="AR144" s="144" t="s">
        <v>81</v>
      </c>
      <c r="AT144" s="152" t="s">
        <v>73</v>
      </c>
      <c r="AU144" s="152" t="s">
        <v>81</v>
      </c>
      <c r="AY144" s="144" t="s">
        <v>141</v>
      </c>
      <c r="BK144" s="153">
        <f>SUM(BK145:BK172)</f>
        <v>0</v>
      </c>
    </row>
    <row r="145" spans="1:65" s="2" customFormat="1" ht="21.75" customHeight="1">
      <c r="A145" s="33"/>
      <c r="B145" s="156"/>
      <c r="C145" s="157" t="s">
        <v>81</v>
      </c>
      <c r="D145" s="157" t="s">
        <v>143</v>
      </c>
      <c r="E145" s="158" t="s">
        <v>144</v>
      </c>
      <c r="F145" s="159" t="s">
        <v>145</v>
      </c>
      <c r="G145" s="160" t="s">
        <v>146</v>
      </c>
      <c r="H145" s="161">
        <v>120.73399999999999</v>
      </c>
      <c r="I145" s="162"/>
      <c r="J145" s="163">
        <f>ROUND(I145*H145,2)</f>
        <v>0</v>
      </c>
      <c r="K145" s="164"/>
      <c r="L145" s="34"/>
      <c r="M145" s="165" t="s">
        <v>1</v>
      </c>
      <c r="N145" s="166" t="s">
        <v>40</v>
      </c>
      <c r="O145" s="62"/>
      <c r="P145" s="167">
        <f>O145*H145</f>
        <v>0</v>
      </c>
      <c r="Q145" s="167">
        <v>0</v>
      </c>
      <c r="R145" s="167">
        <f>Q145*H145</f>
        <v>0</v>
      </c>
      <c r="S145" s="167">
        <v>0</v>
      </c>
      <c r="T145" s="168">
        <f>S145*H145</f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69" t="s">
        <v>147</v>
      </c>
      <c r="AT145" s="169" t="s">
        <v>143</v>
      </c>
      <c r="AU145" s="169" t="s">
        <v>87</v>
      </c>
      <c r="AY145" s="18" t="s">
        <v>141</v>
      </c>
      <c r="BE145" s="170">
        <f>IF(N145="základná",J145,0)</f>
        <v>0</v>
      </c>
      <c r="BF145" s="170">
        <f>IF(N145="znížená",J145,0)</f>
        <v>0</v>
      </c>
      <c r="BG145" s="170">
        <f>IF(N145="zákl. prenesená",J145,0)</f>
        <v>0</v>
      </c>
      <c r="BH145" s="170">
        <f>IF(N145="zníž. prenesená",J145,0)</f>
        <v>0</v>
      </c>
      <c r="BI145" s="170">
        <f>IF(N145="nulová",J145,0)</f>
        <v>0</v>
      </c>
      <c r="BJ145" s="18" t="s">
        <v>87</v>
      </c>
      <c r="BK145" s="170">
        <f>ROUND(I145*H145,2)</f>
        <v>0</v>
      </c>
      <c r="BL145" s="18" t="s">
        <v>147</v>
      </c>
      <c r="BM145" s="169" t="s">
        <v>148</v>
      </c>
    </row>
    <row r="146" spans="1:65" s="13" customFormat="1">
      <c r="B146" s="171"/>
      <c r="D146" s="172" t="s">
        <v>149</v>
      </c>
      <c r="E146" s="173" t="s">
        <v>1</v>
      </c>
      <c r="F146" s="174" t="s">
        <v>150</v>
      </c>
      <c r="H146" s="173" t="s">
        <v>1</v>
      </c>
      <c r="I146" s="175"/>
      <c r="L146" s="171"/>
      <c r="M146" s="176"/>
      <c r="N146" s="177"/>
      <c r="O146" s="177"/>
      <c r="P146" s="177"/>
      <c r="Q146" s="177"/>
      <c r="R146" s="177"/>
      <c r="S146" s="177"/>
      <c r="T146" s="178"/>
      <c r="AT146" s="173" t="s">
        <v>149</v>
      </c>
      <c r="AU146" s="173" t="s">
        <v>87</v>
      </c>
      <c r="AV146" s="13" t="s">
        <v>81</v>
      </c>
      <c r="AW146" s="13" t="s">
        <v>31</v>
      </c>
      <c r="AX146" s="13" t="s">
        <v>74</v>
      </c>
      <c r="AY146" s="173" t="s">
        <v>141</v>
      </c>
    </row>
    <row r="147" spans="1:65" s="13" customFormat="1">
      <c r="B147" s="171"/>
      <c r="D147" s="172" t="s">
        <v>149</v>
      </c>
      <c r="E147" s="173" t="s">
        <v>1</v>
      </c>
      <c r="F147" s="174" t="s">
        <v>151</v>
      </c>
      <c r="H147" s="173" t="s">
        <v>1</v>
      </c>
      <c r="I147" s="175"/>
      <c r="L147" s="171"/>
      <c r="M147" s="176"/>
      <c r="N147" s="177"/>
      <c r="O147" s="177"/>
      <c r="P147" s="177"/>
      <c r="Q147" s="177"/>
      <c r="R147" s="177"/>
      <c r="S147" s="177"/>
      <c r="T147" s="178"/>
      <c r="AT147" s="173" t="s">
        <v>149</v>
      </c>
      <c r="AU147" s="173" t="s">
        <v>87</v>
      </c>
      <c r="AV147" s="13" t="s">
        <v>81</v>
      </c>
      <c r="AW147" s="13" t="s">
        <v>31</v>
      </c>
      <c r="AX147" s="13" t="s">
        <v>74</v>
      </c>
      <c r="AY147" s="173" t="s">
        <v>141</v>
      </c>
    </row>
    <row r="148" spans="1:65" s="14" customFormat="1">
      <c r="B148" s="179"/>
      <c r="D148" s="172" t="s">
        <v>149</v>
      </c>
      <c r="E148" s="180" t="s">
        <v>1</v>
      </c>
      <c r="F148" s="181" t="s">
        <v>152</v>
      </c>
      <c r="H148" s="182">
        <v>108.408</v>
      </c>
      <c r="I148" s="183"/>
      <c r="L148" s="179"/>
      <c r="M148" s="184"/>
      <c r="N148" s="185"/>
      <c r="O148" s="185"/>
      <c r="P148" s="185"/>
      <c r="Q148" s="185"/>
      <c r="R148" s="185"/>
      <c r="S148" s="185"/>
      <c r="T148" s="186"/>
      <c r="AT148" s="180" t="s">
        <v>149</v>
      </c>
      <c r="AU148" s="180" t="s">
        <v>87</v>
      </c>
      <c r="AV148" s="14" t="s">
        <v>87</v>
      </c>
      <c r="AW148" s="14" t="s">
        <v>31</v>
      </c>
      <c r="AX148" s="14" t="s">
        <v>74</v>
      </c>
      <c r="AY148" s="180" t="s">
        <v>141</v>
      </c>
    </row>
    <row r="149" spans="1:65" s="13" customFormat="1">
      <c r="B149" s="171"/>
      <c r="D149" s="172" t="s">
        <v>149</v>
      </c>
      <c r="E149" s="173" t="s">
        <v>1</v>
      </c>
      <c r="F149" s="174" t="s">
        <v>153</v>
      </c>
      <c r="H149" s="173" t="s">
        <v>1</v>
      </c>
      <c r="I149" s="175"/>
      <c r="L149" s="171"/>
      <c r="M149" s="176"/>
      <c r="N149" s="177"/>
      <c r="O149" s="177"/>
      <c r="P149" s="177"/>
      <c r="Q149" s="177"/>
      <c r="R149" s="177"/>
      <c r="S149" s="177"/>
      <c r="T149" s="178"/>
      <c r="AT149" s="173" t="s">
        <v>149</v>
      </c>
      <c r="AU149" s="173" t="s">
        <v>87</v>
      </c>
      <c r="AV149" s="13" t="s">
        <v>81</v>
      </c>
      <c r="AW149" s="13" t="s">
        <v>31</v>
      </c>
      <c r="AX149" s="13" t="s">
        <v>74</v>
      </c>
      <c r="AY149" s="173" t="s">
        <v>141</v>
      </c>
    </row>
    <row r="150" spans="1:65" s="14" customFormat="1">
      <c r="B150" s="179"/>
      <c r="D150" s="172" t="s">
        <v>149</v>
      </c>
      <c r="E150" s="180" t="s">
        <v>1</v>
      </c>
      <c r="F150" s="181" t="s">
        <v>154</v>
      </c>
      <c r="H150" s="182">
        <v>-41.4</v>
      </c>
      <c r="I150" s="183"/>
      <c r="L150" s="179"/>
      <c r="M150" s="184"/>
      <c r="N150" s="185"/>
      <c r="O150" s="185"/>
      <c r="P150" s="185"/>
      <c r="Q150" s="185"/>
      <c r="R150" s="185"/>
      <c r="S150" s="185"/>
      <c r="T150" s="186"/>
      <c r="AT150" s="180" t="s">
        <v>149</v>
      </c>
      <c r="AU150" s="180" t="s">
        <v>87</v>
      </c>
      <c r="AV150" s="14" t="s">
        <v>87</v>
      </c>
      <c r="AW150" s="14" t="s">
        <v>31</v>
      </c>
      <c r="AX150" s="14" t="s">
        <v>74</v>
      </c>
      <c r="AY150" s="180" t="s">
        <v>141</v>
      </c>
    </row>
    <row r="151" spans="1:65" s="15" customFormat="1">
      <c r="B151" s="187"/>
      <c r="D151" s="172" t="s">
        <v>149</v>
      </c>
      <c r="E151" s="188" t="s">
        <v>1</v>
      </c>
      <c r="F151" s="189" t="s">
        <v>155</v>
      </c>
      <c r="H151" s="190">
        <v>67.007999999999996</v>
      </c>
      <c r="I151" s="191"/>
      <c r="L151" s="187"/>
      <c r="M151" s="192"/>
      <c r="N151" s="193"/>
      <c r="O151" s="193"/>
      <c r="P151" s="193"/>
      <c r="Q151" s="193"/>
      <c r="R151" s="193"/>
      <c r="S151" s="193"/>
      <c r="T151" s="194"/>
      <c r="AT151" s="188" t="s">
        <v>149</v>
      </c>
      <c r="AU151" s="188" t="s">
        <v>87</v>
      </c>
      <c r="AV151" s="15" t="s">
        <v>156</v>
      </c>
      <c r="AW151" s="15" t="s">
        <v>31</v>
      </c>
      <c r="AX151" s="15" t="s">
        <v>74</v>
      </c>
      <c r="AY151" s="188" t="s">
        <v>141</v>
      </c>
    </row>
    <row r="152" spans="1:65" s="13" customFormat="1">
      <c r="B152" s="171"/>
      <c r="D152" s="172" t="s">
        <v>149</v>
      </c>
      <c r="E152" s="173" t="s">
        <v>1</v>
      </c>
      <c r="F152" s="174" t="s">
        <v>157</v>
      </c>
      <c r="H152" s="173" t="s">
        <v>1</v>
      </c>
      <c r="I152" s="175"/>
      <c r="L152" s="171"/>
      <c r="M152" s="176"/>
      <c r="N152" s="177"/>
      <c r="O152" s="177"/>
      <c r="P152" s="177"/>
      <c r="Q152" s="177"/>
      <c r="R152" s="177"/>
      <c r="S152" s="177"/>
      <c r="T152" s="178"/>
      <c r="AT152" s="173" t="s">
        <v>149</v>
      </c>
      <c r="AU152" s="173" t="s">
        <v>87</v>
      </c>
      <c r="AV152" s="13" t="s">
        <v>81</v>
      </c>
      <c r="AW152" s="13" t="s">
        <v>31</v>
      </c>
      <c r="AX152" s="13" t="s">
        <v>74</v>
      </c>
      <c r="AY152" s="173" t="s">
        <v>141</v>
      </c>
    </row>
    <row r="153" spans="1:65" s="14" customFormat="1" ht="22.5">
      <c r="B153" s="179"/>
      <c r="D153" s="172" t="s">
        <v>149</v>
      </c>
      <c r="E153" s="180" t="s">
        <v>1</v>
      </c>
      <c r="F153" s="181" t="s">
        <v>158</v>
      </c>
      <c r="H153" s="182">
        <v>53.725999999999999</v>
      </c>
      <c r="I153" s="183"/>
      <c r="L153" s="179"/>
      <c r="M153" s="184"/>
      <c r="N153" s="185"/>
      <c r="O153" s="185"/>
      <c r="P153" s="185"/>
      <c r="Q153" s="185"/>
      <c r="R153" s="185"/>
      <c r="S153" s="185"/>
      <c r="T153" s="186"/>
      <c r="AT153" s="180" t="s">
        <v>149</v>
      </c>
      <c r="AU153" s="180" t="s">
        <v>87</v>
      </c>
      <c r="AV153" s="14" t="s">
        <v>87</v>
      </c>
      <c r="AW153" s="14" t="s">
        <v>31</v>
      </c>
      <c r="AX153" s="14" t="s">
        <v>74</v>
      </c>
      <c r="AY153" s="180" t="s">
        <v>141</v>
      </c>
    </row>
    <row r="154" spans="1:65" s="15" customFormat="1">
      <c r="B154" s="187"/>
      <c r="D154" s="172" t="s">
        <v>149</v>
      </c>
      <c r="E154" s="188" t="s">
        <v>1</v>
      </c>
      <c r="F154" s="189" t="s">
        <v>155</v>
      </c>
      <c r="H154" s="190">
        <v>53.725999999999999</v>
      </c>
      <c r="I154" s="191"/>
      <c r="L154" s="187"/>
      <c r="M154" s="192"/>
      <c r="N154" s="193"/>
      <c r="O154" s="193"/>
      <c r="P154" s="193"/>
      <c r="Q154" s="193"/>
      <c r="R154" s="193"/>
      <c r="S154" s="193"/>
      <c r="T154" s="194"/>
      <c r="AT154" s="188" t="s">
        <v>149</v>
      </c>
      <c r="AU154" s="188" t="s">
        <v>87</v>
      </c>
      <c r="AV154" s="15" t="s">
        <v>156</v>
      </c>
      <c r="AW154" s="15" t="s">
        <v>31</v>
      </c>
      <c r="AX154" s="15" t="s">
        <v>74</v>
      </c>
      <c r="AY154" s="188" t="s">
        <v>141</v>
      </c>
    </row>
    <row r="155" spans="1:65" s="16" customFormat="1">
      <c r="B155" s="195"/>
      <c r="D155" s="172" t="s">
        <v>149</v>
      </c>
      <c r="E155" s="196" t="s">
        <v>1</v>
      </c>
      <c r="F155" s="197" t="s">
        <v>159</v>
      </c>
      <c r="H155" s="198">
        <v>120.73399999999999</v>
      </c>
      <c r="I155" s="199"/>
      <c r="L155" s="195"/>
      <c r="M155" s="200"/>
      <c r="N155" s="201"/>
      <c r="O155" s="201"/>
      <c r="P155" s="201"/>
      <c r="Q155" s="201"/>
      <c r="R155" s="201"/>
      <c r="S155" s="201"/>
      <c r="T155" s="202"/>
      <c r="AT155" s="196" t="s">
        <v>149</v>
      </c>
      <c r="AU155" s="196" t="s">
        <v>87</v>
      </c>
      <c r="AV155" s="16" t="s">
        <v>147</v>
      </c>
      <c r="AW155" s="16" t="s">
        <v>31</v>
      </c>
      <c r="AX155" s="16" t="s">
        <v>81</v>
      </c>
      <c r="AY155" s="196" t="s">
        <v>141</v>
      </c>
    </row>
    <row r="156" spans="1:65" s="2" customFormat="1" ht="37.9" customHeight="1">
      <c r="A156" s="33"/>
      <c r="B156" s="156"/>
      <c r="C156" s="157" t="s">
        <v>87</v>
      </c>
      <c r="D156" s="157" t="s">
        <v>143</v>
      </c>
      <c r="E156" s="158" t="s">
        <v>160</v>
      </c>
      <c r="F156" s="159" t="s">
        <v>161</v>
      </c>
      <c r="G156" s="160" t="s">
        <v>146</v>
      </c>
      <c r="H156" s="161">
        <v>36.22</v>
      </c>
      <c r="I156" s="162"/>
      <c r="J156" s="163">
        <f>ROUND(I156*H156,2)</f>
        <v>0</v>
      </c>
      <c r="K156" s="164"/>
      <c r="L156" s="34"/>
      <c r="M156" s="165" t="s">
        <v>1</v>
      </c>
      <c r="N156" s="166" t="s">
        <v>40</v>
      </c>
      <c r="O156" s="62"/>
      <c r="P156" s="167">
        <f>O156*H156</f>
        <v>0</v>
      </c>
      <c r="Q156" s="167">
        <v>0</v>
      </c>
      <c r="R156" s="167">
        <f>Q156*H156</f>
        <v>0</v>
      </c>
      <c r="S156" s="167">
        <v>0</v>
      </c>
      <c r="T156" s="168">
        <f>S156*H156</f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69" t="s">
        <v>147</v>
      </c>
      <c r="AT156" s="169" t="s">
        <v>143</v>
      </c>
      <c r="AU156" s="169" t="s">
        <v>87</v>
      </c>
      <c r="AY156" s="18" t="s">
        <v>141</v>
      </c>
      <c r="BE156" s="170">
        <f>IF(N156="základná",J156,0)</f>
        <v>0</v>
      </c>
      <c r="BF156" s="170">
        <f>IF(N156="znížená",J156,0)</f>
        <v>0</v>
      </c>
      <c r="BG156" s="170">
        <f>IF(N156="zákl. prenesená",J156,0)</f>
        <v>0</v>
      </c>
      <c r="BH156" s="170">
        <f>IF(N156="zníž. prenesená",J156,0)</f>
        <v>0</v>
      </c>
      <c r="BI156" s="170">
        <f>IF(N156="nulová",J156,0)</f>
        <v>0</v>
      </c>
      <c r="BJ156" s="18" t="s">
        <v>87</v>
      </c>
      <c r="BK156" s="170">
        <f>ROUND(I156*H156,2)</f>
        <v>0</v>
      </c>
      <c r="BL156" s="18" t="s">
        <v>147</v>
      </c>
      <c r="BM156" s="169" t="s">
        <v>162</v>
      </c>
    </row>
    <row r="157" spans="1:65" s="13" customFormat="1">
      <c r="B157" s="171"/>
      <c r="D157" s="172" t="s">
        <v>149</v>
      </c>
      <c r="E157" s="173" t="s">
        <v>1</v>
      </c>
      <c r="F157" s="174" t="s">
        <v>163</v>
      </c>
      <c r="H157" s="173" t="s">
        <v>1</v>
      </c>
      <c r="I157" s="175"/>
      <c r="L157" s="171"/>
      <c r="M157" s="176"/>
      <c r="N157" s="177"/>
      <c r="O157" s="177"/>
      <c r="P157" s="177"/>
      <c r="Q157" s="177"/>
      <c r="R157" s="177"/>
      <c r="S157" s="177"/>
      <c r="T157" s="178"/>
      <c r="AT157" s="173" t="s">
        <v>149</v>
      </c>
      <c r="AU157" s="173" t="s">
        <v>87</v>
      </c>
      <c r="AV157" s="13" t="s">
        <v>81</v>
      </c>
      <c r="AW157" s="13" t="s">
        <v>31</v>
      </c>
      <c r="AX157" s="13" t="s">
        <v>74</v>
      </c>
      <c r="AY157" s="173" t="s">
        <v>141</v>
      </c>
    </row>
    <row r="158" spans="1:65" s="14" customFormat="1">
      <c r="B158" s="179"/>
      <c r="D158" s="172" t="s">
        <v>149</v>
      </c>
      <c r="E158" s="180" t="s">
        <v>1</v>
      </c>
      <c r="F158" s="181" t="s">
        <v>164</v>
      </c>
      <c r="H158" s="182">
        <v>36.22</v>
      </c>
      <c r="I158" s="183"/>
      <c r="L158" s="179"/>
      <c r="M158" s="184"/>
      <c r="N158" s="185"/>
      <c r="O158" s="185"/>
      <c r="P158" s="185"/>
      <c r="Q158" s="185"/>
      <c r="R158" s="185"/>
      <c r="S158" s="185"/>
      <c r="T158" s="186"/>
      <c r="AT158" s="180" t="s">
        <v>149</v>
      </c>
      <c r="AU158" s="180" t="s">
        <v>87</v>
      </c>
      <c r="AV158" s="14" t="s">
        <v>87</v>
      </c>
      <c r="AW158" s="14" t="s">
        <v>31</v>
      </c>
      <c r="AX158" s="14" t="s">
        <v>74</v>
      </c>
      <c r="AY158" s="180" t="s">
        <v>141</v>
      </c>
    </row>
    <row r="159" spans="1:65" s="16" customFormat="1">
      <c r="B159" s="195"/>
      <c r="D159" s="172" t="s">
        <v>149</v>
      </c>
      <c r="E159" s="196" t="s">
        <v>1</v>
      </c>
      <c r="F159" s="197" t="s">
        <v>159</v>
      </c>
      <c r="H159" s="198">
        <v>36.22</v>
      </c>
      <c r="I159" s="199"/>
      <c r="L159" s="195"/>
      <c r="M159" s="200"/>
      <c r="N159" s="201"/>
      <c r="O159" s="201"/>
      <c r="P159" s="201"/>
      <c r="Q159" s="201"/>
      <c r="R159" s="201"/>
      <c r="S159" s="201"/>
      <c r="T159" s="202"/>
      <c r="AT159" s="196" t="s">
        <v>149</v>
      </c>
      <c r="AU159" s="196" t="s">
        <v>87</v>
      </c>
      <c r="AV159" s="16" t="s">
        <v>147</v>
      </c>
      <c r="AW159" s="16" t="s">
        <v>31</v>
      </c>
      <c r="AX159" s="16" t="s">
        <v>81</v>
      </c>
      <c r="AY159" s="196" t="s">
        <v>141</v>
      </c>
    </row>
    <row r="160" spans="1:65" s="2" customFormat="1" ht="16.5" customHeight="1">
      <c r="A160" s="33"/>
      <c r="B160" s="156"/>
      <c r="C160" s="157" t="s">
        <v>156</v>
      </c>
      <c r="D160" s="157" t="s">
        <v>143</v>
      </c>
      <c r="E160" s="158" t="s">
        <v>165</v>
      </c>
      <c r="F160" s="159" t="s">
        <v>166</v>
      </c>
      <c r="G160" s="160" t="s">
        <v>146</v>
      </c>
      <c r="H160" s="161">
        <v>134.55000000000001</v>
      </c>
      <c r="I160" s="162"/>
      <c r="J160" s="163">
        <f>ROUND(I160*H160,2)</f>
        <v>0</v>
      </c>
      <c r="K160" s="164"/>
      <c r="L160" s="34"/>
      <c r="M160" s="165" t="s">
        <v>1</v>
      </c>
      <c r="N160" s="166" t="s">
        <v>40</v>
      </c>
      <c r="O160" s="62"/>
      <c r="P160" s="167">
        <f>O160*H160</f>
        <v>0</v>
      </c>
      <c r="Q160" s="167">
        <v>0</v>
      </c>
      <c r="R160" s="167">
        <f>Q160*H160</f>
        <v>0</v>
      </c>
      <c r="S160" s="167">
        <v>0</v>
      </c>
      <c r="T160" s="168">
        <f>S160*H160</f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69" t="s">
        <v>147</v>
      </c>
      <c r="AT160" s="169" t="s">
        <v>143</v>
      </c>
      <c r="AU160" s="169" t="s">
        <v>87</v>
      </c>
      <c r="AY160" s="18" t="s">
        <v>141</v>
      </c>
      <c r="BE160" s="170">
        <f>IF(N160="základná",J160,0)</f>
        <v>0</v>
      </c>
      <c r="BF160" s="170">
        <f>IF(N160="znížená",J160,0)</f>
        <v>0</v>
      </c>
      <c r="BG160" s="170">
        <f>IF(N160="zákl. prenesená",J160,0)</f>
        <v>0</v>
      </c>
      <c r="BH160" s="170">
        <f>IF(N160="zníž. prenesená",J160,0)</f>
        <v>0</v>
      </c>
      <c r="BI160" s="170">
        <f>IF(N160="nulová",J160,0)</f>
        <v>0</v>
      </c>
      <c r="BJ160" s="18" t="s">
        <v>87</v>
      </c>
      <c r="BK160" s="170">
        <f>ROUND(I160*H160,2)</f>
        <v>0</v>
      </c>
      <c r="BL160" s="18" t="s">
        <v>147</v>
      </c>
      <c r="BM160" s="169" t="s">
        <v>167</v>
      </c>
    </row>
    <row r="161" spans="1:65" s="13" customFormat="1">
      <c r="B161" s="171"/>
      <c r="D161" s="172" t="s">
        <v>149</v>
      </c>
      <c r="E161" s="173" t="s">
        <v>1</v>
      </c>
      <c r="F161" s="174" t="s">
        <v>168</v>
      </c>
      <c r="H161" s="173" t="s">
        <v>1</v>
      </c>
      <c r="I161" s="175"/>
      <c r="L161" s="171"/>
      <c r="M161" s="176"/>
      <c r="N161" s="177"/>
      <c r="O161" s="177"/>
      <c r="P161" s="177"/>
      <c r="Q161" s="177"/>
      <c r="R161" s="177"/>
      <c r="S161" s="177"/>
      <c r="T161" s="178"/>
      <c r="AT161" s="173" t="s">
        <v>149</v>
      </c>
      <c r="AU161" s="173" t="s">
        <v>87</v>
      </c>
      <c r="AV161" s="13" t="s">
        <v>81</v>
      </c>
      <c r="AW161" s="13" t="s">
        <v>31</v>
      </c>
      <c r="AX161" s="13" t="s">
        <v>74</v>
      </c>
      <c r="AY161" s="173" t="s">
        <v>141</v>
      </c>
    </row>
    <row r="162" spans="1:65" s="14" customFormat="1">
      <c r="B162" s="179"/>
      <c r="D162" s="172" t="s">
        <v>149</v>
      </c>
      <c r="E162" s="180" t="s">
        <v>1</v>
      </c>
      <c r="F162" s="181" t="s">
        <v>169</v>
      </c>
      <c r="H162" s="182">
        <v>134.55000000000001</v>
      </c>
      <c r="I162" s="183"/>
      <c r="L162" s="179"/>
      <c r="M162" s="184"/>
      <c r="N162" s="185"/>
      <c r="O162" s="185"/>
      <c r="P162" s="185"/>
      <c r="Q162" s="185"/>
      <c r="R162" s="185"/>
      <c r="S162" s="185"/>
      <c r="T162" s="186"/>
      <c r="AT162" s="180" t="s">
        <v>149</v>
      </c>
      <c r="AU162" s="180" t="s">
        <v>87</v>
      </c>
      <c r="AV162" s="14" t="s">
        <v>87</v>
      </c>
      <c r="AW162" s="14" t="s">
        <v>31</v>
      </c>
      <c r="AX162" s="14" t="s">
        <v>74</v>
      </c>
      <c r="AY162" s="180" t="s">
        <v>141</v>
      </c>
    </row>
    <row r="163" spans="1:65" s="16" customFormat="1">
      <c r="B163" s="195"/>
      <c r="D163" s="172" t="s">
        <v>149</v>
      </c>
      <c r="E163" s="196" t="s">
        <v>1</v>
      </c>
      <c r="F163" s="197" t="s">
        <v>159</v>
      </c>
      <c r="H163" s="198">
        <v>134.55000000000001</v>
      </c>
      <c r="I163" s="199"/>
      <c r="L163" s="195"/>
      <c r="M163" s="200"/>
      <c r="N163" s="201"/>
      <c r="O163" s="201"/>
      <c r="P163" s="201"/>
      <c r="Q163" s="201"/>
      <c r="R163" s="201"/>
      <c r="S163" s="201"/>
      <c r="T163" s="202"/>
      <c r="AT163" s="196" t="s">
        <v>149</v>
      </c>
      <c r="AU163" s="196" t="s">
        <v>87</v>
      </c>
      <c r="AV163" s="16" t="s">
        <v>147</v>
      </c>
      <c r="AW163" s="16" t="s">
        <v>31</v>
      </c>
      <c r="AX163" s="16" t="s">
        <v>81</v>
      </c>
      <c r="AY163" s="196" t="s">
        <v>141</v>
      </c>
    </row>
    <row r="164" spans="1:65" s="2" customFormat="1" ht="24.2" customHeight="1">
      <c r="A164" s="33"/>
      <c r="B164" s="156"/>
      <c r="C164" s="157" t="s">
        <v>147</v>
      </c>
      <c r="D164" s="157" t="s">
        <v>143</v>
      </c>
      <c r="E164" s="158" t="s">
        <v>170</v>
      </c>
      <c r="F164" s="159" t="s">
        <v>171</v>
      </c>
      <c r="G164" s="160" t="s">
        <v>146</v>
      </c>
      <c r="H164" s="161">
        <v>40.365000000000002</v>
      </c>
      <c r="I164" s="162"/>
      <c r="J164" s="163">
        <f>ROUND(I164*H164,2)</f>
        <v>0</v>
      </c>
      <c r="K164" s="164"/>
      <c r="L164" s="34"/>
      <c r="M164" s="165" t="s">
        <v>1</v>
      </c>
      <c r="N164" s="166" t="s">
        <v>40</v>
      </c>
      <c r="O164" s="62"/>
      <c r="P164" s="167">
        <f>O164*H164</f>
        <v>0</v>
      </c>
      <c r="Q164" s="167">
        <v>0</v>
      </c>
      <c r="R164" s="167">
        <f>Q164*H164</f>
        <v>0</v>
      </c>
      <c r="S164" s="167">
        <v>0</v>
      </c>
      <c r="T164" s="168">
        <f>S164*H164</f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69" t="s">
        <v>147</v>
      </c>
      <c r="AT164" s="169" t="s">
        <v>143</v>
      </c>
      <c r="AU164" s="169" t="s">
        <v>87</v>
      </c>
      <c r="AY164" s="18" t="s">
        <v>141</v>
      </c>
      <c r="BE164" s="170">
        <f>IF(N164="základná",J164,0)</f>
        <v>0</v>
      </c>
      <c r="BF164" s="170">
        <f>IF(N164="znížená",J164,0)</f>
        <v>0</v>
      </c>
      <c r="BG164" s="170">
        <f>IF(N164="zákl. prenesená",J164,0)</f>
        <v>0</v>
      </c>
      <c r="BH164" s="170">
        <f>IF(N164="zníž. prenesená",J164,0)</f>
        <v>0</v>
      </c>
      <c r="BI164" s="170">
        <f>IF(N164="nulová",J164,0)</f>
        <v>0</v>
      </c>
      <c r="BJ164" s="18" t="s">
        <v>87</v>
      </c>
      <c r="BK164" s="170">
        <f>ROUND(I164*H164,2)</f>
        <v>0</v>
      </c>
      <c r="BL164" s="18" t="s">
        <v>147</v>
      </c>
      <c r="BM164" s="169" t="s">
        <v>172</v>
      </c>
    </row>
    <row r="165" spans="1:65" s="13" customFormat="1">
      <c r="B165" s="171"/>
      <c r="D165" s="172" t="s">
        <v>149</v>
      </c>
      <c r="E165" s="173" t="s">
        <v>1</v>
      </c>
      <c r="F165" s="174" t="s">
        <v>173</v>
      </c>
      <c r="H165" s="173" t="s">
        <v>1</v>
      </c>
      <c r="I165" s="175"/>
      <c r="L165" s="171"/>
      <c r="M165" s="176"/>
      <c r="N165" s="177"/>
      <c r="O165" s="177"/>
      <c r="P165" s="177"/>
      <c r="Q165" s="177"/>
      <c r="R165" s="177"/>
      <c r="S165" s="177"/>
      <c r="T165" s="178"/>
      <c r="AT165" s="173" t="s">
        <v>149</v>
      </c>
      <c r="AU165" s="173" t="s">
        <v>87</v>
      </c>
      <c r="AV165" s="13" t="s">
        <v>81</v>
      </c>
      <c r="AW165" s="13" t="s">
        <v>31</v>
      </c>
      <c r="AX165" s="13" t="s">
        <v>74</v>
      </c>
      <c r="AY165" s="173" t="s">
        <v>141</v>
      </c>
    </row>
    <row r="166" spans="1:65" s="14" customFormat="1">
      <c r="B166" s="179"/>
      <c r="D166" s="172" t="s">
        <v>149</v>
      </c>
      <c r="E166" s="180" t="s">
        <v>1</v>
      </c>
      <c r="F166" s="181" t="s">
        <v>174</v>
      </c>
      <c r="H166" s="182">
        <v>40.365000000000002</v>
      </c>
      <c r="I166" s="183"/>
      <c r="L166" s="179"/>
      <c r="M166" s="184"/>
      <c r="N166" s="185"/>
      <c r="O166" s="185"/>
      <c r="P166" s="185"/>
      <c r="Q166" s="185"/>
      <c r="R166" s="185"/>
      <c r="S166" s="185"/>
      <c r="T166" s="186"/>
      <c r="AT166" s="180" t="s">
        <v>149</v>
      </c>
      <c r="AU166" s="180" t="s">
        <v>87</v>
      </c>
      <c r="AV166" s="14" t="s">
        <v>87</v>
      </c>
      <c r="AW166" s="14" t="s">
        <v>31</v>
      </c>
      <c r="AX166" s="14" t="s">
        <v>74</v>
      </c>
      <c r="AY166" s="180" t="s">
        <v>141</v>
      </c>
    </row>
    <row r="167" spans="1:65" s="16" customFormat="1">
      <c r="B167" s="195"/>
      <c r="D167" s="172" t="s">
        <v>149</v>
      </c>
      <c r="E167" s="196" t="s">
        <v>1</v>
      </c>
      <c r="F167" s="197" t="s">
        <v>159</v>
      </c>
      <c r="H167" s="198">
        <v>40.365000000000002</v>
      </c>
      <c r="I167" s="199"/>
      <c r="L167" s="195"/>
      <c r="M167" s="200"/>
      <c r="N167" s="201"/>
      <c r="O167" s="201"/>
      <c r="P167" s="201"/>
      <c r="Q167" s="201"/>
      <c r="R167" s="201"/>
      <c r="S167" s="201"/>
      <c r="T167" s="202"/>
      <c r="AT167" s="196" t="s">
        <v>149</v>
      </c>
      <c r="AU167" s="196" t="s">
        <v>87</v>
      </c>
      <c r="AV167" s="16" t="s">
        <v>147</v>
      </c>
      <c r="AW167" s="16" t="s">
        <v>31</v>
      </c>
      <c r="AX167" s="16" t="s">
        <v>81</v>
      </c>
      <c r="AY167" s="196" t="s">
        <v>141</v>
      </c>
    </row>
    <row r="168" spans="1:65" s="2" customFormat="1" ht="37.9" customHeight="1">
      <c r="A168" s="33"/>
      <c r="B168" s="156"/>
      <c r="C168" s="157" t="s">
        <v>175</v>
      </c>
      <c r="D168" s="157" t="s">
        <v>143</v>
      </c>
      <c r="E168" s="158" t="s">
        <v>176</v>
      </c>
      <c r="F168" s="159" t="s">
        <v>177</v>
      </c>
      <c r="G168" s="160" t="s">
        <v>146</v>
      </c>
      <c r="H168" s="161">
        <v>255.28399999999999</v>
      </c>
      <c r="I168" s="162"/>
      <c r="J168" s="163">
        <f>ROUND(I168*H168,2)</f>
        <v>0</v>
      </c>
      <c r="K168" s="164"/>
      <c r="L168" s="34"/>
      <c r="M168" s="165" t="s">
        <v>1</v>
      </c>
      <c r="N168" s="166" t="s">
        <v>40</v>
      </c>
      <c r="O168" s="62"/>
      <c r="P168" s="167">
        <f>O168*H168</f>
        <v>0</v>
      </c>
      <c r="Q168" s="167">
        <v>0</v>
      </c>
      <c r="R168" s="167">
        <f>Q168*H168</f>
        <v>0</v>
      </c>
      <c r="S168" s="167">
        <v>0</v>
      </c>
      <c r="T168" s="168">
        <f>S168*H168</f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69" t="s">
        <v>147</v>
      </c>
      <c r="AT168" s="169" t="s">
        <v>143</v>
      </c>
      <c r="AU168" s="169" t="s">
        <v>87</v>
      </c>
      <c r="AY168" s="18" t="s">
        <v>141</v>
      </c>
      <c r="BE168" s="170">
        <f>IF(N168="základná",J168,0)</f>
        <v>0</v>
      </c>
      <c r="BF168" s="170">
        <f>IF(N168="znížená",J168,0)</f>
        <v>0</v>
      </c>
      <c r="BG168" s="170">
        <f>IF(N168="zákl. prenesená",J168,0)</f>
        <v>0</v>
      </c>
      <c r="BH168" s="170">
        <f>IF(N168="zníž. prenesená",J168,0)</f>
        <v>0</v>
      </c>
      <c r="BI168" s="170">
        <f>IF(N168="nulová",J168,0)</f>
        <v>0</v>
      </c>
      <c r="BJ168" s="18" t="s">
        <v>87</v>
      </c>
      <c r="BK168" s="170">
        <f>ROUND(I168*H168,2)</f>
        <v>0</v>
      </c>
      <c r="BL168" s="18" t="s">
        <v>147</v>
      </c>
      <c r="BM168" s="169" t="s">
        <v>178</v>
      </c>
    </row>
    <row r="169" spans="1:65" s="13" customFormat="1" ht="22.5">
      <c r="B169" s="171"/>
      <c r="D169" s="172" t="s">
        <v>149</v>
      </c>
      <c r="E169" s="173" t="s">
        <v>1</v>
      </c>
      <c r="F169" s="174" t="s">
        <v>179</v>
      </c>
      <c r="H169" s="173" t="s">
        <v>1</v>
      </c>
      <c r="I169" s="175"/>
      <c r="L169" s="171"/>
      <c r="M169" s="176"/>
      <c r="N169" s="177"/>
      <c r="O169" s="177"/>
      <c r="P169" s="177"/>
      <c r="Q169" s="177"/>
      <c r="R169" s="177"/>
      <c r="S169" s="177"/>
      <c r="T169" s="178"/>
      <c r="AT169" s="173" t="s">
        <v>149</v>
      </c>
      <c r="AU169" s="173" t="s">
        <v>87</v>
      </c>
      <c r="AV169" s="13" t="s">
        <v>81</v>
      </c>
      <c r="AW169" s="13" t="s">
        <v>31</v>
      </c>
      <c r="AX169" s="13" t="s">
        <v>74</v>
      </c>
      <c r="AY169" s="173" t="s">
        <v>141</v>
      </c>
    </row>
    <row r="170" spans="1:65" s="14" customFormat="1">
      <c r="B170" s="179"/>
      <c r="D170" s="172" t="s">
        <v>149</v>
      </c>
      <c r="E170" s="180" t="s">
        <v>1</v>
      </c>
      <c r="F170" s="181" t="s">
        <v>180</v>
      </c>
      <c r="H170" s="182">
        <v>255.28399999999999</v>
      </c>
      <c r="I170" s="183"/>
      <c r="L170" s="179"/>
      <c r="M170" s="184"/>
      <c r="N170" s="185"/>
      <c r="O170" s="185"/>
      <c r="P170" s="185"/>
      <c r="Q170" s="185"/>
      <c r="R170" s="185"/>
      <c r="S170" s="185"/>
      <c r="T170" s="186"/>
      <c r="AT170" s="180" t="s">
        <v>149</v>
      </c>
      <c r="AU170" s="180" t="s">
        <v>87</v>
      </c>
      <c r="AV170" s="14" t="s">
        <v>87</v>
      </c>
      <c r="AW170" s="14" t="s">
        <v>31</v>
      </c>
      <c r="AX170" s="14" t="s">
        <v>74</v>
      </c>
      <c r="AY170" s="180" t="s">
        <v>141</v>
      </c>
    </row>
    <row r="171" spans="1:65" s="16" customFormat="1">
      <c r="B171" s="195"/>
      <c r="D171" s="172" t="s">
        <v>149</v>
      </c>
      <c r="E171" s="196" t="s">
        <v>1</v>
      </c>
      <c r="F171" s="197" t="s">
        <v>159</v>
      </c>
      <c r="H171" s="198">
        <v>255.28399999999999</v>
      </c>
      <c r="I171" s="199"/>
      <c r="L171" s="195"/>
      <c r="M171" s="200"/>
      <c r="N171" s="201"/>
      <c r="O171" s="201"/>
      <c r="P171" s="201"/>
      <c r="Q171" s="201"/>
      <c r="R171" s="201"/>
      <c r="S171" s="201"/>
      <c r="T171" s="202"/>
      <c r="AT171" s="196" t="s">
        <v>149</v>
      </c>
      <c r="AU171" s="196" t="s">
        <v>87</v>
      </c>
      <c r="AV171" s="16" t="s">
        <v>147</v>
      </c>
      <c r="AW171" s="16" t="s">
        <v>31</v>
      </c>
      <c r="AX171" s="16" t="s">
        <v>81</v>
      </c>
      <c r="AY171" s="196" t="s">
        <v>141</v>
      </c>
    </row>
    <row r="172" spans="1:65" s="2" customFormat="1" ht="33" customHeight="1">
      <c r="A172" s="33"/>
      <c r="B172" s="156"/>
      <c r="C172" s="157" t="s">
        <v>181</v>
      </c>
      <c r="D172" s="157" t="s">
        <v>143</v>
      </c>
      <c r="E172" s="158" t="s">
        <v>182</v>
      </c>
      <c r="F172" s="159" t="s">
        <v>183</v>
      </c>
      <c r="G172" s="160" t="s">
        <v>146</v>
      </c>
      <c r="H172" s="161">
        <v>255.28399999999999</v>
      </c>
      <c r="I172" s="162"/>
      <c r="J172" s="163">
        <f>ROUND(I172*H172,2)</f>
        <v>0</v>
      </c>
      <c r="K172" s="164"/>
      <c r="L172" s="34"/>
      <c r="M172" s="165" t="s">
        <v>1</v>
      </c>
      <c r="N172" s="166" t="s">
        <v>40</v>
      </c>
      <c r="O172" s="62"/>
      <c r="P172" s="167">
        <f>O172*H172</f>
        <v>0</v>
      </c>
      <c r="Q172" s="167">
        <v>0</v>
      </c>
      <c r="R172" s="167">
        <f>Q172*H172</f>
        <v>0</v>
      </c>
      <c r="S172" s="167">
        <v>0</v>
      </c>
      <c r="T172" s="168">
        <f>S172*H172</f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69" t="s">
        <v>147</v>
      </c>
      <c r="AT172" s="169" t="s">
        <v>143</v>
      </c>
      <c r="AU172" s="169" t="s">
        <v>87</v>
      </c>
      <c r="AY172" s="18" t="s">
        <v>141</v>
      </c>
      <c r="BE172" s="170">
        <f>IF(N172="základná",J172,0)</f>
        <v>0</v>
      </c>
      <c r="BF172" s="170">
        <f>IF(N172="znížená",J172,0)</f>
        <v>0</v>
      </c>
      <c r="BG172" s="170">
        <f>IF(N172="zákl. prenesená",J172,0)</f>
        <v>0</v>
      </c>
      <c r="BH172" s="170">
        <f>IF(N172="zníž. prenesená",J172,0)</f>
        <v>0</v>
      </c>
      <c r="BI172" s="170">
        <f>IF(N172="nulová",J172,0)</f>
        <v>0</v>
      </c>
      <c r="BJ172" s="18" t="s">
        <v>87</v>
      </c>
      <c r="BK172" s="170">
        <f>ROUND(I172*H172,2)</f>
        <v>0</v>
      </c>
      <c r="BL172" s="18" t="s">
        <v>147</v>
      </c>
      <c r="BM172" s="169" t="s">
        <v>184</v>
      </c>
    </row>
    <row r="173" spans="1:65" s="12" customFormat="1" ht="22.9" customHeight="1">
      <c r="B173" s="143"/>
      <c r="D173" s="144" t="s">
        <v>73</v>
      </c>
      <c r="E173" s="154" t="s">
        <v>87</v>
      </c>
      <c r="F173" s="154" t="s">
        <v>185</v>
      </c>
      <c r="I173" s="146"/>
      <c r="J173" s="155">
        <f>BK173</f>
        <v>0</v>
      </c>
      <c r="L173" s="143"/>
      <c r="M173" s="148"/>
      <c r="N173" s="149"/>
      <c r="O173" s="149"/>
      <c r="P173" s="150">
        <f>SUM(P174:P330)</f>
        <v>0</v>
      </c>
      <c r="Q173" s="149"/>
      <c r="R173" s="150">
        <f>SUM(R174:R330)</f>
        <v>5127.0354890900016</v>
      </c>
      <c r="S173" s="149"/>
      <c r="T173" s="151">
        <f>SUM(T174:T330)</f>
        <v>0</v>
      </c>
      <c r="AR173" s="144" t="s">
        <v>81</v>
      </c>
      <c r="AT173" s="152" t="s">
        <v>73</v>
      </c>
      <c r="AU173" s="152" t="s">
        <v>81</v>
      </c>
      <c r="AY173" s="144" t="s">
        <v>141</v>
      </c>
      <c r="BK173" s="153">
        <f>SUM(BK174:BK330)</f>
        <v>0</v>
      </c>
    </row>
    <row r="174" spans="1:65" s="2" customFormat="1" ht="33" customHeight="1">
      <c r="A174" s="33"/>
      <c r="B174" s="156"/>
      <c r="C174" s="157" t="s">
        <v>186</v>
      </c>
      <c r="D174" s="157" t="s">
        <v>143</v>
      </c>
      <c r="E174" s="158" t="s">
        <v>187</v>
      </c>
      <c r="F174" s="159" t="s">
        <v>188</v>
      </c>
      <c r="G174" s="160" t="s">
        <v>189</v>
      </c>
      <c r="H174" s="161">
        <v>215.279</v>
      </c>
      <c r="I174" s="162"/>
      <c r="J174" s="163">
        <f>ROUND(I174*H174,2)</f>
        <v>0</v>
      </c>
      <c r="K174" s="164"/>
      <c r="L174" s="34"/>
      <c r="M174" s="165" t="s">
        <v>1</v>
      </c>
      <c r="N174" s="166" t="s">
        <v>40</v>
      </c>
      <c r="O174" s="62"/>
      <c r="P174" s="167">
        <f>O174*H174</f>
        <v>0</v>
      </c>
      <c r="Q174" s="167">
        <v>0</v>
      </c>
      <c r="R174" s="167">
        <f>Q174*H174</f>
        <v>0</v>
      </c>
      <c r="S174" s="167">
        <v>0</v>
      </c>
      <c r="T174" s="168">
        <f>S174*H174</f>
        <v>0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169" t="s">
        <v>147</v>
      </c>
      <c r="AT174" s="169" t="s">
        <v>143</v>
      </c>
      <c r="AU174" s="169" t="s">
        <v>87</v>
      </c>
      <c r="AY174" s="18" t="s">
        <v>141</v>
      </c>
      <c r="BE174" s="170">
        <f>IF(N174="základná",J174,0)</f>
        <v>0</v>
      </c>
      <c r="BF174" s="170">
        <f>IF(N174="znížená",J174,0)</f>
        <v>0</v>
      </c>
      <c r="BG174" s="170">
        <f>IF(N174="zákl. prenesená",J174,0)</f>
        <v>0</v>
      </c>
      <c r="BH174" s="170">
        <f>IF(N174="zníž. prenesená",J174,0)</f>
        <v>0</v>
      </c>
      <c r="BI174" s="170">
        <f>IF(N174="nulová",J174,0)</f>
        <v>0</v>
      </c>
      <c r="BJ174" s="18" t="s">
        <v>87</v>
      </c>
      <c r="BK174" s="170">
        <f>ROUND(I174*H174,2)</f>
        <v>0</v>
      </c>
      <c r="BL174" s="18" t="s">
        <v>147</v>
      </c>
      <c r="BM174" s="169" t="s">
        <v>190</v>
      </c>
    </row>
    <row r="175" spans="1:65" s="13" customFormat="1">
      <c r="B175" s="171"/>
      <c r="D175" s="172" t="s">
        <v>149</v>
      </c>
      <c r="E175" s="173" t="s">
        <v>1</v>
      </c>
      <c r="F175" s="174" t="s">
        <v>191</v>
      </c>
      <c r="H175" s="173" t="s">
        <v>1</v>
      </c>
      <c r="I175" s="175"/>
      <c r="L175" s="171"/>
      <c r="M175" s="176"/>
      <c r="N175" s="177"/>
      <c r="O175" s="177"/>
      <c r="P175" s="177"/>
      <c r="Q175" s="177"/>
      <c r="R175" s="177"/>
      <c r="S175" s="177"/>
      <c r="T175" s="178"/>
      <c r="AT175" s="173" t="s">
        <v>149</v>
      </c>
      <c r="AU175" s="173" t="s">
        <v>87</v>
      </c>
      <c r="AV175" s="13" t="s">
        <v>81</v>
      </c>
      <c r="AW175" s="13" t="s">
        <v>31</v>
      </c>
      <c r="AX175" s="13" t="s">
        <v>74</v>
      </c>
      <c r="AY175" s="173" t="s">
        <v>141</v>
      </c>
    </row>
    <row r="176" spans="1:65" s="13" customFormat="1">
      <c r="B176" s="171"/>
      <c r="D176" s="172" t="s">
        <v>149</v>
      </c>
      <c r="E176" s="173" t="s">
        <v>1</v>
      </c>
      <c r="F176" s="174" t="s">
        <v>192</v>
      </c>
      <c r="H176" s="173" t="s">
        <v>1</v>
      </c>
      <c r="I176" s="175"/>
      <c r="L176" s="171"/>
      <c r="M176" s="176"/>
      <c r="N176" s="177"/>
      <c r="O176" s="177"/>
      <c r="P176" s="177"/>
      <c r="Q176" s="177"/>
      <c r="R176" s="177"/>
      <c r="S176" s="177"/>
      <c r="T176" s="178"/>
      <c r="AT176" s="173" t="s">
        <v>149</v>
      </c>
      <c r="AU176" s="173" t="s">
        <v>87</v>
      </c>
      <c r="AV176" s="13" t="s">
        <v>81</v>
      </c>
      <c r="AW176" s="13" t="s">
        <v>31</v>
      </c>
      <c r="AX176" s="13" t="s">
        <v>74</v>
      </c>
      <c r="AY176" s="173" t="s">
        <v>141</v>
      </c>
    </row>
    <row r="177" spans="1:65" s="13" customFormat="1">
      <c r="B177" s="171"/>
      <c r="D177" s="172" t="s">
        <v>149</v>
      </c>
      <c r="E177" s="173" t="s">
        <v>1</v>
      </c>
      <c r="F177" s="174" t="s">
        <v>151</v>
      </c>
      <c r="H177" s="173" t="s">
        <v>1</v>
      </c>
      <c r="I177" s="175"/>
      <c r="L177" s="171"/>
      <c r="M177" s="176"/>
      <c r="N177" s="177"/>
      <c r="O177" s="177"/>
      <c r="P177" s="177"/>
      <c r="Q177" s="177"/>
      <c r="R177" s="177"/>
      <c r="S177" s="177"/>
      <c r="T177" s="178"/>
      <c r="AT177" s="173" t="s">
        <v>149</v>
      </c>
      <c r="AU177" s="173" t="s">
        <v>87</v>
      </c>
      <c r="AV177" s="13" t="s">
        <v>81</v>
      </c>
      <c r="AW177" s="13" t="s">
        <v>31</v>
      </c>
      <c r="AX177" s="13" t="s">
        <v>74</v>
      </c>
      <c r="AY177" s="173" t="s">
        <v>141</v>
      </c>
    </row>
    <row r="178" spans="1:65" s="14" customFormat="1">
      <c r="B178" s="179"/>
      <c r="D178" s="172" t="s">
        <v>149</v>
      </c>
      <c r="E178" s="180" t="s">
        <v>1</v>
      </c>
      <c r="F178" s="181" t="s">
        <v>193</v>
      </c>
      <c r="H178" s="182">
        <v>108.408</v>
      </c>
      <c r="I178" s="183"/>
      <c r="L178" s="179"/>
      <c r="M178" s="184"/>
      <c r="N178" s="185"/>
      <c r="O178" s="185"/>
      <c r="P178" s="185"/>
      <c r="Q178" s="185"/>
      <c r="R178" s="185"/>
      <c r="S178" s="185"/>
      <c r="T178" s="186"/>
      <c r="AT178" s="180" t="s">
        <v>149</v>
      </c>
      <c r="AU178" s="180" t="s">
        <v>87</v>
      </c>
      <c r="AV178" s="14" t="s">
        <v>87</v>
      </c>
      <c r="AW178" s="14" t="s">
        <v>31</v>
      </c>
      <c r="AX178" s="14" t="s">
        <v>74</v>
      </c>
      <c r="AY178" s="180" t="s">
        <v>141</v>
      </c>
    </row>
    <row r="179" spans="1:65" s="13" customFormat="1">
      <c r="B179" s="171"/>
      <c r="D179" s="172" t="s">
        <v>149</v>
      </c>
      <c r="E179" s="173" t="s">
        <v>1</v>
      </c>
      <c r="F179" s="174" t="s">
        <v>153</v>
      </c>
      <c r="H179" s="173" t="s">
        <v>1</v>
      </c>
      <c r="I179" s="175"/>
      <c r="L179" s="171"/>
      <c r="M179" s="176"/>
      <c r="N179" s="177"/>
      <c r="O179" s="177"/>
      <c r="P179" s="177"/>
      <c r="Q179" s="177"/>
      <c r="R179" s="177"/>
      <c r="S179" s="177"/>
      <c r="T179" s="178"/>
      <c r="AT179" s="173" t="s">
        <v>149</v>
      </c>
      <c r="AU179" s="173" t="s">
        <v>87</v>
      </c>
      <c r="AV179" s="13" t="s">
        <v>81</v>
      </c>
      <c r="AW179" s="13" t="s">
        <v>31</v>
      </c>
      <c r="AX179" s="13" t="s">
        <v>74</v>
      </c>
      <c r="AY179" s="173" t="s">
        <v>141</v>
      </c>
    </row>
    <row r="180" spans="1:65" s="14" customFormat="1">
      <c r="B180" s="179"/>
      <c r="D180" s="172" t="s">
        <v>149</v>
      </c>
      <c r="E180" s="180" t="s">
        <v>1</v>
      </c>
      <c r="F180" s="181" t="s">
        <v>194</v>
      </c>
      <c r="H180" s="182">
        <v>-41.4</v>
      </c>
      <c r="I180" s="183"/>
      <c r="L180" s="179"/>
      <c r="M180" s="184"/>
      <c r="N180" s="185"/>
      <c r="O180" s="185"/>
      <c r="P180" s="185"/>
      <c r="Q180" s="185"/>
      <c r="R180" s="185"/>
      <c r="S180" s="185"/>
      <c r="T180" s="186"/>
      <c r="AT180" s="180" t="s">
        <v>149</v>
      </c>
      <c r="AU180" s="180" t="s">
        <v>87</v>
      </c>
      <c r="AV180" s="14" t="s">
        <v>87</v>
      </c>
      <c r="AW180" s="14" t="s">
        <v>31</v>
      </c>
      <c r="AX180" s="14" t="s">
        <v>74</v>
      </c>
      <c r="AY180" s="180" t="s">
        <v>141</v>
      </c>
    </row>
    <row r="181" spans="1:65" s="15" customFormat="1">
      <c r="B181" s="187"/>
      <c r="D181" s="172" t="s">
        <v>149</v>
      </c>
      <c r="E181" s="188" t="s">
        <v>1</v>
      </c>
      <c r="F181" s="189" t="s">
        <v>155</v>
      </c>
      <c r="H181" s="190">
        <v>67.007999999999996</v>
      </c>
      <c r="I181" s="191"/>
      <c r="L181" s="187"/>
      <c r="M181" s="192"/>
      <c r="N181" s="193"/>
      <c r="O181" s="193"/>
      <c r="P181" s="193"/>
      <c r="Q181" s="193"/>
      <c r="R181" s="193"/>
      <c r="S181" s="193"/>
      <c r="T181" s="194"/>
      <c r="AT181" s="188" t="s">
        <v>149</v>
      </c>
      <c r="AU181" s="188" t="s">
        <v>87</v>
      </c>
      <c r="AV181" s="15" t="s">
        <v>156</v>
      </c>
      <c r="AW181" s="15" t="s">
        <v>31</v>
      </c>
      <c r="AX181" s="15" t="s">
        <v>74</v>
      </c>
      <c r="AY181" s="188" t="s">
        <v>141</v>
      </c>
    </row>
    <row r="182" spans="1:65" s="13" customFormat="1">
      <c r="B182" s="171"/>
      <c r="D182" s="172" t="s">
        <v>149</v>
      </c>
      <c r="E182" s="173" t="s">
        <v>1</v>
      </c>
      <c r="F182" s="174" t="s">
        <v>157</v>
      </c>
      <c r="H182" s="173" t="s">
        <v>1</v>
      </c>
      <c r="I182" s="175"/>
      <c r="L182" s="171"/>
      <c r="M182" s="176"/>
      <c r="N182" s="177"/>
      <c r="O182" s="177"/>
      <c r="P182" s="177"/>
      <c r="Q182" s="177"/>
      <c r="R182" s="177"/>
      <c r="S182" s="177"/>
      <c r="T182" s="178"/>
      <c r="AT182" s="173" t="s">
        <v>149</v>
      </c>
      <c r="AU182" s="173" t="s">
        <v>87</v>
      </c>
      <c r="AV182" s="13" t="s">
        <v>81</v>
      </c>
      <c r="AW182" s="13" t="s">
        <v>31</v>
      </c>
      <c r="AX182" s="13" t="s">
        <v>74</v>
      </c>
      <c r="AY182" s="173" t="s">
        <v>141</v>
      </c>
    </row>
    <row r="183" spans="1:65" s="14" customFormat="1" ht="22.5">
      <c r="B183" s="179"/>
      <c r="D183" s="172" t="s">
        <v>149</v>
      </c>
      <c r="E183" s="180" t="s">
        <v>1</v>
      </c>
      <c r="F183" s="181" t="s">
        <v>195</v>
      </c>
      <c r="H183" s="182">
        <v>44.771000000000001</v>
      </c>
      <c r="I183" s="183"/>
      <c r="L183" s="179"/>
      <c r="M183" s="184"/>
      <c r="N183" s="185"/>
      <c r="O183" s="185"/>
      <c r="P183" s="185"/>
      <c r="Q183" s="185"/>
      <c r="R183" s="185"/>
      <c r="S183" s="185"/>
      <c r="T183" s="186"/>
      <c r="AT183" s="180" t="s">
        <v>149</v>
      </c>
      <c r="AU183" s="180" t="s">
        <v>87</v>
      </c>
      <c r="AV183" s="14" t="s">
        <v>87</v>
      </c>
      <c r="AW183" s="14" t="s">
        <v>31</v>
      </c>
      <c r="AX183" s="14" t="s">
        <v>74</v>
      </c>
      <c r="AY183" s="180" t="s">
        <v>141</v>
      </c>
    </row>
    <row r="184" spans="1:65" s="15" customFormat="1">
      <c r="B184" s="187"/>
      <c r="D184" s="172" t="s">
        <v>149</v>
      </c>
      <c r="E184" s="188" t="s">
        <v>1</v>
      </c>
      <c r="F184" s="189" t="s">
        <v>155</v>
      </c>
      <c r="H184" s="190">
        <v>44.771000000000001</v>
      </c>
      <c r="I184" s="191"/>
      <c r="L184" s="187"/>
      <c r="M184" s="192"/>
      <c r="N184" s="193"/>
      <c r="O184" s="193"/>
      <c r="P184" s="193"/>
      <c r="Q184" s="193"/>
      <c r="R184" s="193"/>
      <c r="S184" s="193"/>
      <c r="T184" s="194"/>
      <c r="AT184" s="188" t="s">
        <v>149</v>
      </c>
      <c r="AU184" s="188" t="s">
        <v>87</v>
      </c>
      <c r="AV184" s="15" t="s">
        <v>156</v>
      </c>
      <c r="AW184" s="15" t="s">
        <v>31</v>
      </c>
      <c r="AX184" s="15" t="s">
        <v>74</v>
      </c>
      <c r="AY184" s="188" t="s">
        <v>141</v>
      </c>
    </row>
    <row r="185" spans="1:65" s="13" customFormat="1">
      <c r="B185" s="171"/>
      <c r="D185" s="172" t="s">
        <v>149</v>
      </c>
      <c r="E185" s="173" t="s">
        <v>1</v>
      </c>
      <c r="F185" s="174" t="s">
        <v>196</v>
      </c>
      <c r="H185" s="173" t="s">
        <v>1</v>
      </c>
      <c r="I185" s="175"/>
      <c r="L185" s="171"/>
      <c r="M185" s="176"/>
      <c r="N185" s="177"/>
      <c r="O185" s="177"/>
      <c r="P185" s="177"/>
      <c r="Q185" s="177"/>
      <c r="R185" s="177"/>
      <c r="S185" s="177"/>
      <c r="T185" s="178"/>
      <c r="AT185" s="173" t="s">
        <v>149</v>
      </c>
      <c r="AU185" s="173" t="s">
        <v>87</v>
      </c>
      <c r="AV185" s="13" t="s">
        <v>81</v>
      </c>
      <c r="AW185" s="13" t="s">
        <v>31</v>
      </c>
      <c r="AX185" s="13" t="s">
        <v>74</v>
      </c>
      <c r="AY185" s="173" t="s">
        <v>141</v>
      </c>
    </row>
    <row r="186" spans="1:65" s="14" customFormat="1">
      <c r="B186" s="179"/>
      <c r="D186" s="172" t="s">
        <v>149</v>
      </c>
      <c r="E186" s="180" t="s">
        <v>1</v>
      </c>
      <c r="F186" s="181" t="s">
        <v>197</v>
      </c>
      <c r="H186" s="182">
        <v>103.5</v>
      </c>
      <c r="I186" s="183"/>
      <c r="L186" s="179"/>
      <c r="M186" s="184"/>
      <c r="N186" s="185"/>
      <c r="O186" s="185"/>
      <c r="P186" s="185"/>
      <c r="Q186" s="185"/>
      <c r="R186" s="185"/>
      <c r="S186" s="185"/>
      <c r="T186" s="186"/>
      <c r="AT186" s="180" t="s">
        <v>149</v>
      </c>
      <c r="AU186" s="180" t="s">
        <v>87</v>
      </c>
      <c r="AV186" s="14" t="s">
        <v>87</v>
      </c>
      <c r="AW186" s="14" t="s">
        <v>31</v>
      </c>
      <c r="AX186" s="14" t="s">
        <v>74</v>
      </c>
      <c r="AY186" s="180" t="s">
        <v>141</v>
      </c>
    </row>
    <row r="187" spans="1:65" s="15" customFormat="1">
      <c r="B187" s="187"/>
      <c r="D187" s="172" t="s">
        <v>149</v>
      </c>
      <c r="E187" s="188" t="s">
        <v>1</v>
      </c>
      <c r="F187" s="189" t="s">
        <v>155</v>
      </c>
      <c r="H187" s="190">
        <v>103.5</v>
      </c>
      <c r="I187" s="191"/>
      <c r="L187" s="187"/>
      <c r="M187" s="192"/>
      <c r="N187" s="193"/>
      <c r="O187" s="193"/>
      <c r="P187" s="193"/>
      <c r="Q187" s="193"/>
      <c r="R187" s="193"/>
      <c r="S187" s="193"/>
      <c r="T187" s="194"/>
      <c r="AT187" s="188" t="s">
        <v>149</v>
      </c>
      <c r="AU187" s="188" t="s">
        <v>87</v>
      </c>
      <c r="AV187" s="15" t="s">
        <v>156</v>
      </c>
      <c r="AW187" s="15" t="s">
        <v>31</v>
      </c>
      <c r="AX187" s="15" t="s">
        <v>74</v>
      </c>
      <c r="AY187" s="188" t="s">
        <v>141</v>
      </c>
    </row>
    <row r="188" spans="1:65" s="16" customFormat="1">
      <c r="B188" s="195"/>
      <c r="D188" s="172" t="s">
        <v>149</v>
      </c>
      <c r="E188" s="196" t="s">
        <v>1</v>
      </c>
      <c r="F188" s="197" t="s">
        <v>159</v>
      </c>
      <c r="H188" s="198">
        <v>215.279</v>
      </c>
      <c r="I188" s="199"/>
      <c r="L188" s="195"/>
      <c r="M188" s="200"/>
      <c r="N188" s="201"/>
      <c r="O188" s="201"/>
      <c r="P188" s="201"/>
      <c r="Q188" s="201"/>
      <c r="R188" s="201"/>
      <c r="S188" s="201"/>
      <c r="T188" s="202"/>
      <c r="AT188" s="196" t="s">
        <v>149</v>
      </c>
      <c r="AU188" s="196" t="s">
        <v>87</v>
      </c>
      <c r="AV188" s="16" t="s">
        <v>147</v>
      </c>
      <c r="AW188" s="16" t="s">
        <v>31</v>
      </c>
      <c r="AX188" s="16" t="s">
        <v>81</v>
      </c>
      <c r="AY188" s="196" t="s">
        <v>141</v>
      </c>
    </row>
    <row r="189" spans="1:65" s="2" customFormat="1" ht="24.2" customHeight="1">
      <c r="A189" s="33"/>
      <c r="B189" s="156"/>
      <c r="C189" s="157" t="s">
        <v>198</v>
      </c>
      <c r="D189" s="157" t="s">
        <v>143</v>
      </c>
      <c r="E189" s="158" t="s">
        <v>199</v>
      </c>
      <c r="F189" s="159" t="s">
        <v>200</v>
      </c>
      <c r="G189" s="160" t="s">
        <v>146</v>
      </c>
      <c r="H189" s="161">
        <v>1030.0360000000001</v>
      </c>
      <c r="I189" s="162"/>
      <c r="J189" s="163">
        <f>ROUND(I189*H189,2)</f>
        <v>0</v>
      </c>
      <c r="K189" s="164"/>
      <c r="L189" s="34"/>
      <c r="M189" s="165" t="s">
        <v>1</v>
      </c>
      <c r="N189" s="166" t="s">
        <v>40</v>
      </c>
      <c r="O189" s="62"/>
      <c r="P189" s="167">
        <f>O189*H189</f>
        <v>0</v>
      </c>
      <c r="Q189" s="167">
        <v>2.0699999999999998</v>
      </c>
      <c r="R189" s="167">
        <f>Q189*H189</f>
        <v>2132.17452</v>
      </c>
      <c r="S189" s="167">
        <v>0</v>
      </c>
      <c r="T189" s="168">
        <f>S189*H189</f>
        <v>0</v>
      </c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R189" s="169" t="s">
        <v>147</v>
      </c>
      <c r="AT189" s="169" t="s">
        <v>143</v>
      </c>
      <c r="AU189" s="169" t="s">
        <v>87</v>
      </c>
      <c r="AY189" s="18" t="s">
        <v>141</v>
      </c>
      <c r="BE189" s="170">
        <f>IF(N189="základná",J189,0)</f>
        <v>0</v>
      </c>
      <c r="BF189" s="170">
        <f>IF(N189="znížená",J189,0)</f>
        <v>0</v>
      </c>
      <c r="BG189" s="170">
        <f>IF(N189="zákl. prenesená",J189,0)</f>
        <v>0</v>
      </c>
      <c r="BH189" s="170">
        <f>IF(N189="zníž. prenesená",J189,0)</f>
        <v>0</v>
      </c>
      <c r="BI189" s="170">
        <f>IF(N189="nulová",J189,0)</f>
        <v>0</v>
      </c>
      <c r="BJ189" s="18" t="s">
        <v>87</v>
      </c>
      <c r="BK189" s="170">
        <f>ROUND(I189*H189,2)</f>
        <v>0</v>
      </c>
      <c r="BL189" s="18" t="s">
        <v>147</v>
      </c>
      <c r="BM189" s="169" t="s">
        <v>201</v>
      </c>
    </row>
    <row r="190" spans="1:65" s="13" customFormat="1">
      <c r="B190" s="171"/>
      <c r="D190" s="172" t="s">
        <v>149</v>
      </c>
      <c r="E190" s="173" t="s">
        <v>1</v>
      </c>
      <c r="F190" s="174" t="s">
        <v>202</v>
      </c>
      <c r="H190" s="173" t="s">
        <v>1</v>
      </c>
      <c r="I190" s="175"/>
      <c r="L190" s="171"/>
      <c r="M190" s="176"/>
      <c r="N190" s="177"/>
      <c r="O190" s="177"/>
      <c r="P190" s="177"/>
      <c r="Q190" s="177"/>
      <c r="R190" s="177"/>
      <c r="S190" s="177"/>
      <c r="T190" s="178"/>
      <c r="AT190" s="173" t="s">
        <v>149</v>
      </c>
      <c r="AU190" s="173" t="s">
        <v>87</v>
      </c>
      <c r="AV190" s="13" t="s">
        <v>81</v>
      </c>
      <c r="AW190" s="13" t="s">
        <v>31</v>
      </c>
      <c r="AX190" s="13" t="s">
        <v>74</v>
      </c>
      <c r="AY190" s="173" t="s">
        <v>141</v>
      </c>
    </row>
    <row r="191" spans="1:65" s="13" customFormat="1">
      <c r="B191" s="171"/>
      <c r="D191" s="172" t="s">
        <v>149</v>
      </c>
      <c r="E191" s="173" t="s">
        <v>1</v>
      </c>
      <c r="F191" s="174" t="s">
        <v>203</v>
      </c>
      <c r="H191" s="173" t="s">
        <v>1</v>
      </c>
      <c r="I191" s="175"/>
      <c r="L191" s="171"/>
      <c r="M191" s="176"/>
      <c r="N191" s="177"/>
      <c r="O191" s="177"/>
      <c r="P191" s="177"/>
      <c r="Q191" s="177"/>
      <c r="R191" s="177"/>
      <c r="S191" s="177"/>
      <c r="T191" s="178"/>
      <c r="AT191" s="173" t="s">
        <v>149</v>
      </c>
      <c r="AU191" s="173" t="s">
        <v>87</v>
      </c>
      <c r="AV191" s="13" t="s">
        <v>81</v>
      </c>
      <c r="AW191" s="13" t="s">
        <v>31</v>
      </c>
      <c r="AX191" s="13" t="s">
        <v>74</v>
      </c>
      <c r="AY191" s="173" t="s">
        <v>141</v>
      </c>
    </row>
    <row r="192" spans="1:65" s="14" customFormat="1">
      <c r="B192" s="179"/>
      <c r="D192" s="172" t="s">
        <v>149</v>
      </c>
      <c r="E192" s="180" t="s">
        <v>1</v>
      </c>
      <c r="F192" s="181" t="s">
        <v>204</v>
      </c>
      <c r="H192" s="182">
        <v>861.84400000000005</v>
      </c>
      <c r="I192" s="183"/>
      <c r="L192" s="179"/>
      <c r="M192" s="184"/>
      <c r="N192" s="185"/>
      <c r="O192" s="185"/>
      <c r="P192" s="185"/>
      <c r="Q192" s="185"/>
      <c r="R192" s="185"/>
      <c r="S192" s="185"/>
      <c r="T192" s="186"/>
      <c r="AT192" s="180" t="s">
        <v>149</v>
      </c>
      <c r="AU192" s="180" t="s">
        <v>87</v>
      </c>
      <c r="AV192" s="14" t="s">
        <v>87</v>
      </c>
      <c r="AW192" s="14" t="s">
        <v>31</v>
      </c>
      <c r="AX192" s="14" t="s">
        <v>74</v>
      </c>
      <c r="AY192" s="180" t="s">
        <v>141</v>
      </c>
    </row>
    <row r="193" spans="1:65" s="13" customFormat="1">
      <c r="B193" s="171"/>
      <c r="D193" s="172" t="s">
        <v>149</v>
      </c>
      <c r="E193" s="173" t="s">
        <v>1</v>
      </c>
      <c r="F193" s="174" t="s">
        <v>205</v>
      </c>
      <c r="H193" s="173" t="s">
        <v>1</v>
      </c>
      <c r="I193" s="175"/>
      <c r="L193" s="171"/>
      <c r="M193" s="176"/>
      <c r="N193" s="177"/>
      <c r="O193" s="177"/>
      <c r="P193" s="177"/>
      <c r="Q193" s="177"/>
      <c r="R193" s="177"/>
      <c r="S193" s="177"/>
      <c r="T193" s="178"/>
      <c r="AT193" s="173" t="s">
        <v>149</v>
      </c>
      <c r="AU193" s="173" t="s">
        <v>87</v>
      </c>
      <c r="AV193" s="13" t="s">
        <v>81</v>
      </c>
      <c r="AW193" s="13" t="s">
        <v>31</v>
      </c>
      <c r="AX193" s="13" t="s">
        <v>74</v>
      </c>
      <c r="AY193" s="173" t="s">
        <v>141</v>
      </c>
    </row>
    <row r="194" spans="1:65" s="14" customFormat="1">
      <c r="B194" s="179"/>
      <c r="D194" s="172" t="s">
        <v>149</v>
      </c>
      <c r="E194" s="180" t="s">
        <v>1</v>
      </c>
      <c r="F194" s="181" t="s">
        <v>206</v>
      </c>
      <c r="H194" s="182">
        <v>92.742000000000004</v>
      </c>
      <c r="I194" s="183"/>
      <c r="L194" s="179"/>
      <c r="M194" s="184"/>
      <c r="N194" s="185"/>
      <c r="O194" s="185"/>
      <c r="P194" s="185"/>
      <c r="Q194" s="185"/>
      <c r="R194" s="185"/>
      <c r="S194" s="185"/>
      <c r="T194" s="186"/>
      <c r="AT194" s="180" t="s">
        <v>149</v>
      </c>
      <c r="AU194" s="180" t="s">
        <v>87</v>
      </c>
      <c r="AV194" s="14" t="s">
        <v>87</v>
      </c>
      <c r="AW194" s="14" t="s">
        <v>31</v>
      </c>
      <c r="AX194" s="14" t="s">
        <v>74</v>
      </c>
      <c r="AY194" s="180" t="s">
        <v>141</v>
      </c>
    </row>
    <row r="195" spans="1:65" s="13" customFormat="1">
      <c r="B195" s="171"/>
      <c r="D195" s="172" t="s">
        <v>149</v>
      </c>
      <c r="E195" s="173" t="s">
        <v>1</v>
      </c>
      <c r="F195" s="174" t="s">
        <v>207</v>
      </c>
      <c r="H195" s="173" t="s">
        <v>1</v>
      </c>
      <c r="I195" s="175"/>
      <c r="L195" s="171"/>
      <c r="M195" s="176"/>
      <c r="N195" s="177"/>
      <c r="O195" s="177"/>
      <c r="P195" s="177"/>
      <c r="Q195" s="177"/>
      <c r="R195" s="177"/>
      <c r="S195" s="177"/>
      <c r="T195" s="178"/>
      <c r="AT195" s="173" t="s">
        <v>149</v>
      </c>
      <c r="AU195" s="173" t="s">
        <v>87</v>
      </c>
      <c r="AV195" s="13" t="s">
        <v>81</v>
      </c>
      <c r="AW195" s="13" t="s">
        <v>31</v>
      </c>
      <c r="AX195" s="13" t="s">
        <v>74</v>
      </c>
      <c r="AY195" s="173" t="s">
        <v>141</v>
      </c>
    </row>
    <row r="196" spans="1:65" s="14" customFormat="1">
      <c r="B196" s="179"/>
      <c r="D196" s="172" t="s">
        <v>149</v>
      </c>
      <c r="E196" s="180" t="s">
        <v>1</v>
      </c>
      <c r="F196" s="181" t="s">
        <v>208</v>
      </c>
      <c r="H196" s="182">
        <v>54.713999999999999</v>
      </c>
      <c r="I196" s="183"/>
      <c r="L196" s="179"/>
      <c r="M196" s="184"/>
      <c r="N196" s="185"/>
      <c r="O196" s="185"/>
      <c r="P196" s="185"/>
      <c r="Q196" s="185"/>
      <c r="R196" s="185"/>
      <c r="S196" s="185"/>
      <c r="T196" s="186"/>
      <c r="AT196" s="180" t="s">
        <v>149</v>
      </c>
      <c r="AU196" s="180" t="s">
        <v>87</v>
      </c>
      <c r="AV196" s="14" t="s">
        <v>87</v>
      </c>
      <c r="AW196" s="14" t="s">
        <v>31</v>
      </c>
      <c r="AX196" s="14" t="s">
        <v>74</v>
      </c>
      <c r="AY196" s="180" t="s">
        <v>141</v>
      </c>
    </row>
    <row r="197" spans="1:65" s="15" customFormat="1">
      <c r="B197" s="187"/>
      <c r="D197" s="172" t="s">
        <v>149</v>
      </c>
      <c r="E197" s="188" t="s">
        <v>1</v>
      </c>
      <c r="F197" s="189" t="s">
        <v>155</v>
      </c>
      <c r="H197" s="190">
        <v>1009.3</v>
      </c>
      <c r="I197" s="191"/>
      <c r="L197" s="187"/>
      <c r="M197" s="192"/>
      <c r="N197" s="193"/>
      <c r="O197" s="193"/>
      <c r="P197" s="193"/>
      <c r="Q197" s="193"/>
      <c r="R197" s="193"/>
      <c r="S197" s="193"/>
      <c r="T197" s="194"/>
      <c r="AT197" s="188" t="s">
        <v>149</v>
      </c>
      <c r="AU197" s="188" t="s">
        <v>87</v>
      </c>
      <c r="AV197" s="15" t="s">
        <v>156</v>
      </c>
      <c r="AW197" s="15" t="s">
        <v>31</v>
      </c>
      <c r="AX197" s="15" t="s">
        <v>74</v>
      </c>
      <c r="AY197" s="188" t="s">
        <v>141</v>
      </c>
    </row>
    <row r="198" spans="1:65" s="13" customFormat="1">
      <c r="B198" s="171"/>
      <c r="D198" s="172" t="s">
        <v>149</v>
      </c>
      <c r="E198" s="173" t="s">
        <v>1</v>
      </c>
      <c r="F198" s="174" t="s">
        <v>209</v>
      </c>
      <c r="H198" s="173" t="s">
        <v>1</v>
      </c>
      <c r="I198" s="175"/>
      <c r="L198" s="171"/>
      <c r="M198" s="176"/>
      <c r="N198" s="177"/>
      <c r="O198" s="177"/>
      <c r="P198" s="177"/>
      <c r="Q198" s="177"/>
      <c r="R198" s="177"/>
      <c r="S198" s="177"/>
      <c r="T198" s="178"/>
      <c r="AT198" s="173" t="s">
        <v>149</v>
      </c>
      <c r="AU198" s="173" t="s">
        <v>87</v>
      </c>
      <c r="AV198" s="13" t="s">
        <v>81</v>
      </c>
      <c r="AW198" s="13" t="s">
        <v>31</v>
      </c>
      <c r="AX198" s="13" t="s">
        <v>74</v>
      </c>
      <c r="AY198" s="173" t="s">
        <v>141</v>
      </c>
    </row>
    <row r="199" spans="1:65" s="14" customFormat="1">
      <c r="B199" s="179"/>
      <c r="D199" s="172" t="s">
        <v>149</v>
      </c>
      <c r="E199" s="180" t="s">
        <v>1</v>
      </c>
      <c r="F199" s="181" t="s">
        <v>210</v>
      </c>
      <c r="H199" s="182">
        <v>3.24</v>
      </c>
      <c r="I199" s="183"/>
      <c r="L199" s="179"/>
      <c r="M199" s="184"/>
      <c r="N199" s="185"/>
      <c r="O199" s="185"/>
      <c r="P199" s="185"/>
      <c r="Q199" s="185"/>
      <c r="R199" s="185"/>
      <c r="S199" s="185"/>
      <c r="T199" s="186"/>
      <c r="AT199" s="180" t="s">
        <v>149</v>
      </c>
      <c r="AU199" s="180" t="s">
        <v>87</v>
      </c>
      <c r="AV199" s="14" t="s">
        <v>87</v>
      </c>
      <c r="AW199" s="14" t="s">
        <v>31</v>
      </c>
      <c r="AX199" s="14" t="s">
        <v>74</v>
      </c>
      <c r="AY199" s="180" t="s">
        <v>141</v>
      </c>
    </row>
    <row r="200" spans="1:65" s="13" customFormat="1">
      <c r="B200" s="171"/>
      <c r="D200" s="172" t="s">
        <v>149</v>
      </c>
      <c r="E200" s="173" t="s">
        <v>1</v>
      </c>
      <c r="F200" s="174" t="s">
        <v>211</v>
      </c>
      <c r="H200" s="173" t="s">
        <v>1</v>
      </c>
      <c r="I200" s="175"/>
      <c r="L200" s="171"/>
      <c r="M200" s="176"/>
      <c r="N200" s="177"/>
      <c r="O200" s="177"/>
      <c r="P200" s="177"/>
      <c r="Q200" s="177"/>
      <c r="R200" s="177"/>
      <c r="S200" s="177"/>
      <c r="T200" s="178"/>
      <c r="AT200" s="173" t="s">
        <v>149</v>
      </c>
      <c r="AU200" s="173" t="s">
        <v>87</v>
      </c>
      <c r="AV200" s="13" t="s">
        <v>81</v>
      </c>
      <c r="AW200" s="13" t="s">
        <v>31</v>
      </c>
      <c r="AX200" s="13" t="s">
        <v>74</v>
      </c>
      <c r="AY200" s="173" t="s">
        <v>141</v>
      </c>
    </row>
    <row r="201" spans="1:65" s="14" customFormat="1">
      <c r="B201" s="179"/>
      <c r="D201" s="172" t="s">
        <v>149</v>
      </c>
      <c r="E201" s="180" t="s">
        <v>1</v>
      </c>
      <c r="F201" s="181" t="s">
        <v>212</v>
      </c>
      <c r="H201" s="182">
        <v>6.6959999999999997</v>
      </c>
      <c r="I201" s="183"/>
      <c r="L201" s="179"/>
      <c r="M201" s="184"/>
      <c r="N201" s="185"/>
      <c r="O201" s="185"/>
      <c r="P201" s="185"/>
      <c r="Q201" s="185"/>
      <c r="R201" s="185"/>
      <c r="S201" s="185"/>
      <c r="T201" s="186"/>
      <c r="AT201" s="180" t="s">
        <v>149</v>
      </c>
      <c r="AU201" s="180" t="s">
        <v>87</v>
      </c>
      <c r="AV201" s="14" t="s">
        <v>87</v>
      </c>
      <c r="AW201" s="14" t="s">
        <v>31</v>
      </c>
      <c r="AX201" s="14" t="s">
        <v>74</v>
      </c>
      <c r="AY201" s="180" t="s">
        <v>141</v>
      </c>
    </row>
    <row r="202" spans="1:65" s="15" customFormat="1">
      <c r="B202" s="187"/>
      <c r="D202" s="172" t="s">
        <v>149</v>
      </c>
      <c r="E202" s="188" t="s">
        <v>1</v>
      </c>
      <c r="F202" s="189" t="s">
        <v>155</v>
      </c>
      <c r="H202" s="190">
        <v>9.9359999999999999</v>
      </c>
      <c r="I202" s="191"/>
      <c r="L202" s="187"/>
      <c r="M202" s="192"/>
      <c r="N202" s="193"/>
      <c r="O202" s="193"/>
      <c r="P202" s="193"/>
      <c r="Q202" s="193"/>
      <c r="R202" s="193"/>
      <c r="S202" s="193"/>
      <c r="T202" s="194"/>
      <c r="AT202" s="188" t="s">
        <v>149</v>
      </c>
      <c r="AU202" s="188" t="s">
        <v>87</v>
      </c>
      <c r="AV202" s="15" t="s">
        <v>156</v>
      </c>
      <c r="AW202" s="15" t="s">
        <v>31</v>
      </c>
      <c r="AX202" s="15" t="s">
        <v>74</v>
      </c>
      <c r="AY202" s="188" t="s">
        <v>141</v>
      </c>
    </row>
    <row r="203" spans="1:65" s="13" customFormat="1">
      <c r="B203" s="171"/>
      <c r="D203" s="172" t="s">
        <v>149</v>
      </c>
      <c r="E203" s="173" t="s">
        <v>1</v>
      </c>
      <c r="F203" s="174" t="s">
        <v>213</v>
      </c>
      <c r="H203" s="173" t="s">
        <v>1</v>
      </c>
      <c r="I203" s="175"/>
      <c r="L203" s="171"/>
      <c r="M203" s="176"/>
      <c r="N203" s="177"/>
      <c r="O203" s="177"/>
      <c r="P203" s="177"/>
      <c r="Q203" s="177"/>
      <c r="R203" s="177"/>
      <c r="S203" s="177"/>
      <c r="T203" s="178"/>
      <c r="AT203" s="173" t="s">
        <v>149</v>
      </c>
      <c r="AU203" s="173" t="s">
        <v>87</v>
      </c>
      <c r="AV203" s="13" t="s">
        <v>81</v>
      </c>
      <c r="AW203" s="13" t="s">
        <v>31</v>
      </c>
      <c r="AX203" s="13" t="s">
        <v>74</v>
      </c>
      <c r="AY203" s="173" t="s">
        <v>141</v>
      </c>
    </row>
    <row r="204" spans="1:65" s="14" customFormat="1">
      <c r="B204" s="179"/>
      <c r="D204" s="172" t="s">
        <v>149</v>
      </c>
      <c r="E204" s="180" t="s">
        <v>1</v>
      </c>
      <c r="F204" s="181" t="s">
        <v>214</v>
      </c>
      <c r="H204" s="182">
        <v>10.8</v>
      </c>
      <c r="I204" s="183"/>
      <c r="L204" s="179"/>
      <c r="M204" s="184"/>
      <c r="N204" s="185"/>
      <c r="O204" s="185"/>
      <c r="P204" s="185"/>
      <c r="Q204" s="185"/>
      <c r="R204" s="185"/>
      <c r="S204" s="185"/>
      <c r="T204" s="186"/>
      <c r="AT204" s="180" t="s">
        <v>149</v>
      </c>
      <c r="AU204" s="180" t="s">
        <v>87</v>
      </c>
      <c r="AV204" s="14" t="s">
        <v>87</v>
      </c>
      <c r="AW204" s="14" t="s">
        <v>31</v>
      </c>
      <c r="AX204" s="14" t="s">
        <v>74</v>
      </c>
      <c r="AY204" s="180" t="s">
        <v>141</v>
      </c>
    </row>
    <row r="205" spans="1:65" s="15" customFormat="1">
      <c r="B205" s="187"/>
      <c r="D205" s="172" t="s">
        <v>149</v>
      </c>
      <c r="E205" s="188" t="s">
        <v>1</v>
      </c>
      <c r="F205" s="189" t="s">
        <v>155</v>
      </c>
      <c r="H205" s="190">
        <v>10.8</v>
      </c>
      <c r="I205" s="191"/>
      <c r="L205" s="187"/>
      <c r="M205" s="192"/>
      <c r="N205" s="193"/>
      <c r="O205" s="193"/>
      <c r="P205" s="193"/>
      <c r="Q205" s="193"/>
      <c r="R205" s="193"/>
      <c r="S205" s="193"/>
      <c r="T205" s="194"/>
      <c r="AT205" s="188" t="s">
        <v>149</v>
      </c>
      <c r="AU205" s="188" t="s">
        <v>87</v>
      </c>
      <c r="AV205" s="15" t="s">
        <v>156</v>
      </c>
      <c r="AW205" s="15" t="s">
        <v>31</v>
      </c>
      <c r="AX205" s="15" t="s">
        <v>74</v>
      </c>
      <c r="AY205" s="188" t="s">
        <v>141</v>
      </c>
    </row>
    <row r="206" spans="1:65" s="16" customFormat="1">
      <c r="B206" s="195"/>
      <c r="D206" s="172" t="s">
        <v>149</v>
      </c>
      <c r="E206" s="196" t="s">
        <v>1</v>
      </c>
      <c r="F206" s="197" t="s">
        <v>159</v>
      </c>
      <c r="H206" s="198">
        <v>1030.0360000000001</v>
      </c>
      <c r="I206" s="199"/>
      <c r="L206" s="195"/>
      <c r="M206" s="200"/>
      <c r="N206" s="201"/>
      <c r="O206" s="201"/>
      <c r="P206" s="201"/>
      <c r="Q206" s="201"/>
      <c r="R206" s="201"/>
      <c r="S206" s="201"/>
      <c r="T206" s="202"/>
      <c r="AT206" s="196" t="s">
        <v>149</v>
      </c>
      <c r="AU206" s="196" t="s">
        <v>87</v>
      </c>
      <c r="AV206" s="16" t="s">
        <v>147</v>
      </c>
      <c r="AW206" s="16" t="s">
        <v>31</v>
      </c>
      <c r="AX206" s="16" t="s">
        <v>81</v>
      </c>
      <c r="AY206" s="196" t="s">
        <v>141</v>
      </c>
    </row>
    <row r="207" spans="1:65" s="2" customFormat="1" ht="24.2" customHeight="1">
      <c r="A207" s="33"/>
      <c r="B207" s="156"/>
      <c r="C207" s="157" t="s">
        <v>215</v>
      </c>
      <c r="D207" s="157" t="s">
        <v>143</v>
      </c>
      <c r="E207" s="158" t="s">
        <v>216</v>
      </c>
      <c r="F207" s="159" t="s">
        <v>217</v>
      </c>
      <c r="G207" s="160" t="s">
        <v>146</v>
      </c>
      <c r="H207" s="161">
        <v>335.108</v>
      </c>
      <c r="I207" s="162"/>
      <c r="J207" s="163">
        <f>ROUND(I207*H207,2)</f>
        <v>0</v>
      </c>
      <c r="K207" s="164"/>
      <c r="L207" s="34"/>
      <c r="M207" s="165" t="s">
        <v>1</v>
      </c>
      <c r="N207" s="166" t="s">
        <v>40</v>
      </c>
      <c r="O207" s="62"/>
      <c r="P207" s="167">
        <f>O207*H207</f>
        <v>0</v>
      </c>
      <c r="Q207" s="167">
        <v>2.2151299999999998</v>
      </c>
      <c r="R207" s="167">
        <f>Q207*H207</f>
        <v>742.30778404</v>
      </c>
      <c r="S207" s="167">
        <v>0</v>
      </c>
      <c r="T207" s="168">
        <f>S207*H207</f>
        <v>0</v>
      </c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R207" s="169" t="s">
        <v>147</v>
      </c>
      <c r="AT207" s="169" t="s">
        <v>143</v>
      </c>
      <c r="AU207" s="169" t="s">
        <v>87</v>
      </c>
      <c r="AY207" s="18" t="s">
        <v>141</v>
      </c>
      <c r="BE207" s="170">
        <f>IF(N207="základná",J207,0)</f>
        <v>0</v>
      </c>
      <c r="BF207" s="170">
        <f>IF(N207="znížená",J207,0)</f>
        <v>0</v>
      </c>
      <c r="BG207" s="170">
        <f>IF(N207="zákl. prenesená",J207,0)</f>
        <v>0</v>
      </c>
      <c r="BH207" s="170">
        <f>IF(N207="zníž. prenesená",J207,0)</f>
        <v>0</v>
      </c>
      <c r="BI207" s="170">
        <f>IF(N207="nulová",J207,0)</f>
        <v>0</v>
      </c>
      <c r="BJ207" s="18" t="s">
        <v>87</v>
      </c>
      <c r="BK207" s="170">
        <f>ROUND(I207*H207,2)</f>
        <v>0</v>
      </c>
      <c r="BL207" s="18" t="s">
        <v>147</v>
      </c>
      <c r="BM207" s="169" t="s">
        <v>218</v>
      </c>
    </row>
    <row r="208" spans="1:65" s="13" customFormat="1" ht="22.5">
      <c r="B208" s="171"/>
      <c r="D208" s="172" t="s">
        <v>149</v>
      </c>
      <c r="E208" s="173" t="s">
        <v>1</v>
      </c>
      <c r="F208" s="174" t="s">
        <v>219</v>
      </c>
      <c r="H208" s="173" t="s">
        <v>1</v>
      </c>
      <c r="I208" s="175"/>
      <c r="L208" s="171"/>
      <c r="M208" s="176"/>
      <c r="N208" s="177"/>
      <c r="O208" s="177"/>
      <c r="P208" s="177"/>
      <c r="Q208" s="177"/>
      <c r="R208" s="177"/>
      <c r="S208" s="177"/>
      <c r="T208" s="178"/>
      <c r="AT208" s="173" t="s">
        <v>149</v>
      </c>
      <c r="AU208" s="173" t="s">
        <v>87</v>
      </c>
      <c r="AV208" s="13" t="s">
        <v>81</v>
      </c>
      <c r="AW208" s="13" t="s">
        <v>31</v>
      </c>
      <c r="AX208" s="13" t="s">
        <v>74</v>
      </c>
      <c r="AY208" s="173" t="s">
        <v>141</v>
      </c>
    </row>
    <row r="209" spans="1:65" s="14" customFormat="1">
      <c r="B209" s="179"/>
      <c r="D209" s="172" t="s">
        <v>149</v>
      </c>
      <c r="E209" s="180" t="s">
        <v>1</v>
      </c>
      <c r="F209" s="181" t="s">
        <v>220</v>
      </c>
      <c r="H209" s="182">
        <v>335.108</v>
      </c>
      <c r="I209" s="183"/>
      <c r="L209" s="179"/>
      <c r="M209" s="184"/>
      <c r="N209" s="185"/>
      <c r="O209" s="185"/>
      <c r="P209" s="185"/>
      <c r="Q209" s="185"/>
      <c r="R209" s="185"/>
      <c r="S209" s="185"/>
      <c r="T209" s="186"/>
      <c r="AT209" s="180" t="s">
        <v>149</v>
      </c>
      <c r="AU209" s="180" t="s">
        <v>87</v>
      </c>
      <c r="AV209" s="14" t="s">
        <v>87</v>
      </c>
      <c r="AW209" s="14" t="s">
        <v>31</v>
      </c>
      <c r="AX209" s="14" t="s">
        <v>74</v>
      </c>
      <c r="AY209" s="180" t="s">
        <v>141</v>
      </c>
    </row>
    <row r="210" spans="1:65" s="16" customFormat="1">
      <c r="B210" s="195"/>
      <c r="D210" s="172" t="s">
        <v>149</v>
      </c>
      <c r="E210" s="196" t="s">
        <v>1</v>
      </c>
      <c r="F210" s="197" t="s">
        <v>159</v>
      </c>
      <c r="H210" s="198">
        <v>335.108</v>
      </c>
      <c r="I210" s="199"/>
      <c r="L210" s="195"/>
      <c r="M210" s="200"/>
      <c r="N210" s="201"/>
      <c r="O210" s="201"/>
      <c r="P210" s="201"/>
      <c r="Q210" s="201"/>
      <c r="R210" s="201"/>
      <c r="S210" s="201"/>
      <c r="T210" s="202"/>
      <c r="AT210" s="196" t="s">
        <v>149</v>
      </c>
      <c r="AU210" s="196" t="s">
        <v>87</v>
      </c>
      <c r="AV210" s="16" t="s">
        <v>147</v>
      </c>
      <c r="AW210" s="16" t="s">
        <v>31</v>
      </c>
      <c r="AX210" s="16" t="s">
        <v>81</v>
      </c>
      <c r="AY210" s="196" t="s">
        <v>141</v>
      </c>
    </row>
    <row r="211" spans="1:65" s="2" customFormat="1" ht="24.2" customHeight="1">
      <c r="A211" s="33"/>
      <c r="B211" s="156"/>
      <c r="C211" s="157" t="s">
        <v>221</v>
      </c>
      <c r="D211" s="157" t="s">
        <v>143</v>
      </c>
      <c r="E211" s="158" t="s">
        <v>222</v>
      </c>
      <c r="F211" s="159" t="s">
        <v>223</v>
      </c>
      <c r="G211" s="160" t="s">
        <v>146</v>
      </c>
      <c r="H211" s="161">
        <v>640.25800000000004</v>
      </c>
      <c r="I211" s="162"/>
      <c r="J211" s="163">
        <f>ROUND(I211*H211,2)</f>
        <v>0</v>
      </c>
      <c r="K211" s="164"/>
      <c r="L211" s="34"/>
      <c r="M211" s="165" t="s">
        <v>1</v>
      </c>
      <c r="N211" s="166" t="s">
        <v>40</v>
      </c>
      <c r="O211" s="62"/>
      <c r="P211" s="167">
        <f>O211*H211</f>
        <v>0</v>
      </c>
      <c r="Q211" s="167">
        <v>2.3231600000000001</v>
      </c>
      <c r="R211" s="167">
        <f>Q211*H211</f>
        <v>1487.4217752800002</v>
      </c>
      <c r="S211" s="167">
        <v>0</v>
      </c>
      <c r="T211" s="168">
        <f>S211*H211</f>
        <v>0</v>
      </c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R211" s="169" t="s">
        <v>147</v>
      </c>
      <c r="AT211" s="169" t="s">
        <v>143</v>
      </c>
      <c r="AU211" s="169" t="s">
        <v>87</v>
      </c>
      <c r="AY211" s="18" t="s">
        <v>141</v>
      </c>
      <c r="BE211" s="170">
        <f>IF(N211="základná",J211,0)</f>
        <v>0</v>
      </c>
      <c r="BF211" s="170">
        <f>IF(N211="znížená",J211,0)</f>
        <v>0</v>
      </c>
      <c r="BG211" s="170">
        <f>IF(N211="zákl. prenesená",J211,0)</f>
        <v>0</v>
      </c>
      <c r="BH211" s="170">
        <f>IF(N211="zníž. prenesená",J211,0)</f>
        <v>0</v>
      </c>
      <c r="BI211" s="170">
        <f>IF(N211="nulová",J211,0)</f>
        <v>0</v>
      </c>
      <c r="BJ211" s="18" t="s">
        <v>87</v>
      </c>
      <c r="BK211" s="170">
        <f>ROUND(I211*H211,2)</f>
        <v>0</v>
      </c>
      <c r="BL211" s="18" t="s">
        <v>147</v>
      </c>
      <c r="BM211" s="169" t="s">
        <v>224</v>
      </c>
    </row>
    <row r="212" spans="1:65" s="13" customFormat="1" ht="22.5">
      <c r="B212" s="171"/>
      <c r="D212" s="172" t="s">
        <v>149</v>
      </c>
      <c r="E212" s="173" t="s">
        <v>1</v>
      </c>
      <c r="F212" s="174" t="s">
        <v>225</v>
      </c>
      <c r="H212" s="173" t="s">
        <v>1</v>
      </c>
      <c r="I212" s="175"/>
      <c r="L212" s="171"/>
      <c r="M212" s="176"/>
      <c r="N212" s="177"/>
      <c r="O212" s="177"/>
      <c r="P212" s="177"/>
      <c r="Q212" s="177"/>
      <c r="R212" s="177"/>
      <c r="S212" s="177"/>
      <c r="T212" s="178"/>
      <c r="AT212" s="173" t="s">
        <v>149</v>
      </c>
      <c r="AU212" s="173" t="s">
        <v>87</v>
      </c>
      <c r="AV212" s="13" t="s">
        <v>81</v>
      </c>
      <c r="AW212" s="13" t="s">
        <v>31</v>
      </c>
      <c r="AX212" s="13" t="s">
        <v>74</v>
      </c>
      <c r="AY212" s="173" t="s">
        <v>141</v>
      </c>
    </row>
    <row r="213" spans="1:65" s="13" customFormat="1">
      <c r="B213" s="171"/>
      <c r="D213" s="172" t="s">
        <v>149</v>
      </c>
      <c r="E213" s="173" t="s">
        <v>1</v>
      </c>
      <c r="F213" s="174" t="s">
        <v>203</v>
      </c>
      <c r="H213" s="173" t="s">
        <v>1</v>
      </c>
      <c r="I213" s="175"/>
      <c r="L213" s="171"/>
      <c r="M213" s="176"/>
      <c r="N213" s="177"/>
      <c r="O213" s="177"/>
      <c r="P213" s="177"/>
      <c r="Q213" s="177"/>
      <c r="R213" s="177"/>
      <c r="S213" s="177"/>
      <c r="T213" s="178"/>
      <c r="AT213" s="173" t="s">
        <v>149</v>
      </c>
      <c r="AU213" s="173" t="s">
        <v>87</v>
      </c>
      <c r="AV213" s="13" t="s">
        <v>81</v>
      </c>
      <c r="AW213" s="13" t="s">
        <v>31</v>
      </c>
      <c r="AX213" s="13" t="s">
        <v>74</v>
      </c>
      <c r="AY213" s="173" t="s">
        <v>141</v>
      </c>
    </row>
    <row r="214" spans="1:65" s="13" customFormat="1">
      <c r="B214" s="171"/>
      <c r="D214" s="172" t="s">
        <v>149</v>
      </c>
      <c r="E214" s="173" t="s">
        <v>1</v>
      </c>
      <c r="F214" s="174" t="s">
        <v>226</v>
      </c>
      <c r="H214" s="173" t="s">
        <v>1</v>
      </c>
      <c r="I214" s="175"/>
      <c r="L214" s="171"/>
      <c r="M214" s="176"/>
      <c r="N214" s="177"/>
      <c r="O214" s="177"/>
      <c r="P214" s="177"/>
      <c r="Q214" s="177"/>
      <c r="R214" s="177"/>
      <c r="S214" s="177"/>
      <c r="T214" s="178"/>
      <c r="AT214" s="173" t="s">
        <v>149</v>
      </c>
      <c r="AU214" s="173" t="s">
        <v>87</v>
      </c>
      <c r="AV214" s="13" t="s">
        <v>81</v>
      </c>
      <c r="AW214" s="13" t="s">
        <v>31</v>
      </c>
      <c r="AX214" s="13" t="s">
        <v>74</v>
      </c>
      <c r="AY214" s="173" t="s">
        <v>141</v>
      </c>
    </row>
    <row r="215" spans="1:65" s="13" customFormat="1">
      <c r="B215" s="171"/>
      <c r="D215" s="172" t="s">
        <v>149</v>
      </c>
      <c r="E215" s="173" t="s">
        <v>1</v>
      </c>
      <c r="F215" s="174" t="s">
        <v>227</v>
      </c>
      <c r="H215" s="173" t="s">
        <v>1</v>
      </c>
      <c r="I215" s="175"/>
      <c r="L215" s="171"/>
      <c r="M215" s="176"/>
      <c r="N215" s="177"/>
      <c r="O215" s="177"/>
      <c r="P215" s="177"/>
      <c r="Q215" s="177"/>
      <c r="R215" s="177"/>
      <c r="S215" s="177"/>
      <c r="T215" s="178"/>
      <c r="AT215" s="173" t="s">
        <v>149</v>
      </c>
      <c r="AU215" s="173" t="s">
        <v>87</v>
      </c>
      <c r="AV215" s="13" t="s">
        <v>81</v>
      </c>
      <c r="AW215" s="13" t="s">
        <v>31</v>
      </c>
      <c r="AX215" s="13" t="s">
        <v>74</v>
      </c>
      <c r="AY215" s="173" t="s">
        <v>141</v>
      </c>
    </row>
    <row r="216" spans="1:65" s="14" customFormat="1">
      <c r="B216" s="179"/>
      <c r="D216" s="172" t="s">
        <v>149</v>
      </c>
      <c r="E216" s="180" t="s">
        <v>1</v>
      </c>
      <c r="F216" s="181" t="s">
        <v>228</v>
      </c>
      <c r="H216" s="182">
        <v>587.66200000000003</v>
      </c>
      <c r="I216" s="183"/>
      <c r="L216" s="179"/>
      <c r="M216" s="184"/>
      <c r="N216" s="185"/>
      <c r="O216" s="185"/>
      <c r="P216" s="185"/>
      <c r="Q216" s="185"/>
      <c r="R216" s="185"/>
      <c r="S216" s="185"/>
      <c r="T216" s="186"/>
      <c r="AT216" s="180" t="s">
        <v>149</v>
      </c>
      <c r="AU216" s="180" t="s">
        <v>87</v>
      </c>
      <c r="AV216" s="14" t="s">
        <v>87</v>
      </c>
      <c r="AW216" s="14" t="s">
        <v>31</v>
      </c>
      <c r="AX216" s="14" t="s">
        <v>74</v>
      </c>
      <c r="AY216" s="180" t="s">
        <v>141</v>
      </c>
    </row>
    <row r="217" spans="1:65" s="13" customFormat="1">
      <c r="B217" s="171"/>
      <c r="D217" s="172" t="s">
        <v>149</v>
      </c>
      <c r="E217" s="173" t="s">
        <v>1</v>
      </c>
      <c r="F217" s="174" t="s">
        <v>229</v>
      </c>
      <c r="H217" s="173" t="s">
        <v>1</v>
      </c>
      <c r="I217" s="175"/>
      <c r="L217" s="171"/>
      <c r="M217" s="176"/>
      <c r="N217" s="177"/>
      <c r="O217" s="177"/>
      <c r="P217" s="177"/>
      <c r="Q217" s="177"/>
      <c r="R217" s="177"/>
      <c r="S217" s="177"/>
      <c r="T217" s="178"/>
      <c r="AT217" s="173" t="s">
        <v>149</v>
      </c>
      <c r="AU217" s="173" t="s">
        <v>87</v>
      </c>
      <c r="AV217" s="13" t="s">
        <v>81</v>
      </c>
      <c r="AW217" s="13" t="s">
        <v>31</v>
      </c>
      <c r="AX217" s="13" t="s">
        <v>74</v>
      </c>
      <c r="AY217" s="173" t="s">
        <v>141</v>
      </c>
    </row>
    <row r="218" spans="1:65" s="13" customFormat="1">
      <c r="B218" s="171"/>
      <c r="D218" s="172" t="s">
        <v>149</v>
      </c>
      <c r="E218" s="173" t="s">
        <v>1</v>
      </c>
      <c r="F218" s="174" t="s">
        <v>207</v>
      </c>
      <c r="H218" s="173" t="s">
        <v>1</v>
      </c>
      <c r="I218" s="175"/>
      <c r="L218" s="171"/>
      <c r="M218" s="176"/>
      <c r="N218" s="177"/>
      <c r="O218" s="177"/>
      <c r="P218" s="177"/>
      <c r="Q218" s="177"/>
      <c r="R218" s="177"/>
      <c r="S218" s="177"/>
      <c r="T218" s="178"/>
      <c r="AT218" s="173" t="s">
        <v>149</v>
      </c>
      <c r="AU218" s="173" t="s">
        <v>87</v>
      </c>
      <c r="AV218" s="13" t="s">
        <v>81</v>
      </c>
      <c r="AW218" s="13" t="s">
        <v>31</v>
      </c>
      <c r="AX218" s="13" t="s">
        <v>74</v>
      </c>
      <c r="AY218" s="173" t="s">
        <v>141</v>
      </c>
    </row>
    <row r="219" spans="1:65" s="14" customFormat="1">
      <c r="B219" s="179"/>
      <c r="D219" s="172" t="s">
        <v>149</v>
      </c>
      <c r="E219" s="180" t="s">
        <v>1</v>
      </c>
      <c r="F219" s="181" t="s">
        <v>230</v>
      </c>
      <c r="H219" s="182">
        <v>18.922000000000001</v>
      </c>
      <c r="I219" s="183"/>
      <c r="L219" s="179"/>
      <c r="M219" s="184"/>
      <c r="N219" s="185"/>
      <c r="O219" s="185"/>
      <c r="P219" s="185"/>
      <c r="Q219" s="185"/>
      <c r="R219" s="185"/>
      <c r="S219" s="185"/>
      <c r="T219" s="186"/>
      <c r="AT219" s="180" t="s">
        <v>149</v>
      </c>
      <c r="AU219" s="180" t="s">
        <v>87</v>
      </c>
      <c r="AV219" s="14" t="s">
        <v>87</v>
      </c>
      <c r="AW219" s="14" t="s">
        <v>31</v>
      </c>
      <c r="AX219" s="14" t="s">
        <v>74</v>
      </c>
      <c r="AY219" s="180" t="s">
        <v>141</v>
      </c>
    </row>
    <row r="220" spans="1:65" s="15" customFormat="1">
      <c r="B220" s="187"/>
      <c r="D220" s="172" t="s">
        <v>149</v>
      </c>
      <c r="E220" s="188" t="s">
        <v>1</v>
      </c>
      <c r="F220" s="189" t="s">
        <v>155</v>
      </c>
      <c r="H220" s="190">
        <v>606.58399999999995</v>
      </c>
      <c r="I220" s="191"/>
      <c r="L220" s="187"/>
      <c r="M220" s="192"/>
      <c r="N220" s="193"/>
      <c r="O220" s="193"/>
      <c r="P220" s="193"/>
      <c r="Q220" s="193"/>
      <c r="R220" s="193"/>
      <c r="S220" s="193"/>
      <c r="T220" s="194"/>
      <c r="AT220" s="188" t="s">
        <v>149</v>
      </c>
      <c r="AU220" s="188" t="s">
        <v>87</v>
      </c>
      <c r="AV220" s="15" t="s">
        <v>156</v>
      </c>
      <c r="AW220" s="15" t="s">
        <v>31</v>
      </c>
      <c r="AX220" s="15" t="s">
        <v>74</v>
      </c>
      <c r="AY220" s="188" t="s">
        <v>141</v>
      </c>
    </row>
    <row r="221" spans="1:65" s="13" customFormat="1">
      <c r="B221" s="171"/>
      <c r="D221" s="172" t="s">
        <v>149</v>
      </c>
      <c r="E221" s="173" t="s">
        <v>1</v>
      </c>
      <c r="F221" s="174" t="s">
        <v>209</v>
      </c>
      <c r="H221" s="173" t="s">
        <v>1</v>
      </c>
      <c r="I221" s="175"/>
      <c r="L221" s="171"/>
      <c r="M221" s="176"/>
      <c r="N221" s="177"/>
      <c r="O221" s="177"/>
      <c r="P221" s="177"/>
      <c r="Q221" s="177"/>
      <c r="R221" s="177"/>
      <c r="S221" s="177"/>
      <c r="T221" s="178"/>
      <c r="AT221" s="173" t="s">
        <v>149</v>
      </c>
      <c r="AU221" s="173" t="s">
        <v>87</v>
      </c>
      <c r="AV221" s="13" t="s">
        <v>81</v>
      </c>
      <c r="AW221" s="13" t="s">
        <v>31</v>
      </c>
      <c r="AX221" s="13" t="s">
        <v>74</v>
      </c>
      <c r="AY221" s="173" t="s">
        <v>141</v>
      </c>
    </row>
    <row r="222" spans="1:65" s="14" customFormat="1">
      <c r="B222" s="179"/>
      <c r="D222" s="172" t="s">
        <v>149</v>
      </c>
      <c r="E222" s="180" t="s">
        <v>1</v>
      </c>
      <c r="F222" s="181" t="s">
        <v>231</v>
      </c>
      <c r="H222" s="182">
        <v>7.56</v>
      </c>
      <c r="I222" s="183"/>
      <c r="L222" s="179"/>
      <c r="M222" s="184"/>
      <c r="N222" s="185"/>
      <c r="O222" s="185"/>
      <c r="P222" s="185"/>
      <c r="Q222" s="185"/>
      <c r="R222" s="185"/>
      <c r="S222" s="185"/>
      <c r="T222" s="186"/>
      <c r="AT222" s="180" t="s">
        <v>149</v>
      </c>
      <c r="AU222" s="180" t="s">
        <v>87</v>
      </c>
      <c r="AV222" s="14" t="s">
        <v>87</v>
      </c>
      <c r="AW222" s="14" t="s">
        <v>31</v>
      </c>
      <c r="AX222" s="14" t="s">
        <v>74</v>
      </c>
      <c r="AY222" s="180" t="s">
        <v>141</v>
      </c>
    </row>
    <row r="223" spans="1:65" s="13" customFormat="1">
      <c r="B223" s="171"/>
      <c r="D223" s="172" t="s">
        <v>149</v>
      </c>
      <c r="E223" s="173" t="s">
        <v>1</v>
      </c>
      <c r="F223" s="174" t="s">
        <v>211</v>
      </c>
      <c r="H223" s="173" t="s">
        <v>1</v>
      </c>
      <c r="I223" s="175"/>
      <c r="L223" s="171"/>
      <c r="M223" s="176"/>
      <c r="N223" s="177"/>
      <c r="O223" s="177"/>
      <c r="P223" s="177"/>
      <c r="Q223" s="177"/>
      <c r="R223" s="177"/>
      <c r="S223" s="177"/>
      <c r="T223" s="178"/>
      <c r="AT223" s="173" t="s">
        <v>149</v>
      </c>
      <c r="AU223" s="173" t="s">
        <v>87</v>
      </c>
      <c r="AV223" s="13" t="s">
        <v>81</v>
      </c>
      <c r="AW223" s="13" t="s">
        <v>31</v>
      </c>
      <c r="AX223" s="13" t="s">
        <v>74</v>
      </c>
      <c r="AY223" s="173" t="s">
        <v>141</v>
      </c>
    </row>
    <row r="224" spans="1:65" s="14" customFormat="1">
      <c r="B224" s="179"/>
      <c r="D224" s="172" t="s">
        <v>149</v>
      </c>
      <c r="E224" s="180" t="s">
        <v>1</v>
      </c>
      <c r="F224" s="181" t="s">
        <v>232</v>
      </c>
      <c r="H224" s="182">
        <v>9.3740000000000006</v>
      </c>
      <c r="I224" s="183"/>
      <c r="L224" s="179"/>
      <c r="M224" s="184"/>
      <c r="N224" s="185"/>
      <c r="O224" s="185"/>
      <c r="P224" s="185"/>
      <c r="Q224" s="185"/>
      <c r="R224" s="185"/>
      <c r="S224" s="185"/>
      <c r="T224" s="186"/>
      <c r="AT224" s="180" t="s">
        <v>149</v>
      </c>
      <c r="AU224" s="180" t="s">
        <v>87</v>
      </c>
      <c r="AV224" s="14" t="s">
        <v>87</v>
      </c>
      <c r="AW224" s="14" t="s">
        <v>31</v>
      </c>
      <c r="AX224" s="14" t="s">
        <v>74</v>
      </c>
      <c r="AY224" s="180" t="s">
        <v>141</v>
      </c>
    </row>
    <row r="225" spans="1:65" s="15" customFormat="1">
      <c r="B225" s="187"/>
      <c r="D225" s="172" t="s">
        <v>149</v>
      </c>
      <c r="E225" s="188" t="s">
        <v>1</v>
      </c>
      <c r="F225" s="189" t="s">
        <v>155</v>
      </c>
      <c r="H225" s="190">
        <v>16.934000000000001</v>
      </c>
      <c r="I225" s="191"/>
      <c r="L225" s="187"/>
      <c r="M225" s="192"/>
      <c r="N225" s="193"/>
      <c r="O225" s="193"/>
      <c r="P225" s="193"/>
      <c r="Q225" s="193"/>
      <c r="R225" s="193"/>
      <c r="S225" s="193"/>
      <c r="T225" s="194"/>
      <c r="AT225" s="188" t="s">
        <v>149</v>
      </c>
      <c r="AU225" s="188" t="s">
        <v>87</v>
      </c>
      <c r="AV225" s="15" t="s">
        <v>156</v>
      </c>
      <c r="AW225" s="15" t="s">
        <v>31</v>
      </c>
      <c r="AX225" s="15" t="s">
        <v>74</v>
      </c>
      <c r="AY225" s="188" t="s">
        <v>141</v>
      </c>
    </row>
    <row r="226" spans="1:65" s="13" customFormat="1">
      <c r="B226" s="171"/>
      <c r="D226" s="172" t="s">
        <v>149</v>
      </c>
      <c r="E226" s="173" t="s">
        <v>1</v>
      </c>
      <c r="F226" s="174" t="s">
        <v>213</v>
      </c>
      <c r="H226" s="173" t="s">
        <v>1</v>
      </c>
      <c r="I226" s="175"/>
      <c r="L226" s="171"/>
      <c r="M226" s="176"/>
      <c r="N226" s="177"/>
      <c r="O226" s="177"/>
      <c r="P226" s="177"/>
      <c r="Q226" s="177"/>
      <c r="R226" s="177"/>
      <c r="S226" s="177"/>
      <c r="T226" s="178"/>
      <c r="AT226" s="173" t="s">
        <v>149</v>
      </c>
      <c r="AU226" s="173" t="s">
        <v>87</v>
      </c>
      <c r="AV226" s="13" t="s">
        <v>81</v>
      </c>
      <c r="AW226" s="13" t="s">
        <v>31</v>
      </c>
      <c r="AX226" s="13" t="s">
        <v>74</v>
      </c>
      <c r="AY226" s="173" t="s">
        <v>141</v>
      </c>
    </row>
    <row r="227" spans="1:65" s="14" customFormat="1">
      <c r="B227" s="179"/>
      <c r="D227" s="172" t="s">
        <v>149</v>
      </c>
      <c r="E227" s="180" t="s">
        <v>1</v>
      </c>
      <c r="F227" s="181" t="s">
        <v>233</v>
      </c>
      <c r="H227" s="182">
        <v>16.739999999999998</v>
      </c>
      <c r="I227" s="183"/>
      <c r="L227" s="179"/>
      <c r="M227" s="184"/>
      <c r="N227" s="185"/>
      <c r="O227" s="185"/>
      <c r="P227" s="185"/>
      <c r="Q227" s="185"/>
      <c r="R227" s="185"/>
      <c r="S227" s="185"/>
      <c r="T227" s="186"/>
      <c r="AT227" s="180" t="s">
        <v>149</v>
      </c>
      <c r="AU227" s="180" t="s">
        <v>87</v>
      </c>
      <c r="AV227" s="14" t="s">
        <v>87</v>
      </c>
      <c r="AW227" s="14" t="s">
        <v>31</v>
      </c>
      <c r="AX227" s="14" t="s">
        <v>74</v>
      </c>
      <c r="AY227" s="180" t="s">
        <v>141</v>
      </c>
    </row>
    <row r="228" spans="1:65" s="15" customFormat="1">
      <c r="B228" s="187"/>
      <c r="D228" s="172" t="s">
        <v>149</v>
      </c>
      <c r="E228" s="188" t="s">
        <v>1</v>
      </c>
      <c r="F228" s="189" t="s">
        <v>155</v>
      </c>
      <c r="H228" s="190">
        <v>16.739999999999998</v>
      </c>
      <c r="I228" s="191"/>
      <c r="L228" s="187"/>
      <c r="M228" s="192"/>
      <c r="N228" s="193"/>
      <c r="O228" s="193"/>
      <c r="P228" s="193"/>
      <c r="Q228" s="193"/>
      <c r="R228" s="193"/>
      <c r="S228" s="193"/>
      <c r="T228" s="194"/>
      <c r="AT228" s="188" t="s">
        <v>149</v>
      </c>
      <c r="AU228" s="188" t="s">
        <v>87</v>
      </c>
      <c r="AV228" s="15" t="s">
        <v>156</v>
      </c>
      <c r="AW228" s="15" t="s">
        <v>31</v>
      </c>
      <c r="AX228" s="15" t="s">
        <v>74</v>
      </c>
      <c r="AY228" s="188" t="s">
        <v>141</v>
      </c>
    </row>
    <row r="229" spans="1:65" s="16" customFormat="1">
      <c r="B229" s="195"/>
      <c r="D229" s="172" t="s">
        <v>149</v>
      </c>
      <c r="E229" s="196" t="s">
        <v>1</v>
      </c>
      <c r="F229" s="197" t="s">
        <v>159</v>
      </c>
      <c r="H229" s="198">
        <v>640.25800000000004</v>
      </c>
      <c r="I229" s="199"/>
      <c r="L229" s="195"/>
      <c r="M229" s="200"/>
      <c r="N229" s="201"/>
      <c r="O229" s="201"/>
      <c r="P229" s="201"/>
      <c r="Q229" s="201"/>
      <c r="R229" s="201"/>
      <c r="S229" s="201"/>
      <c r="T229" s="202"/>
      <c r="AT229" s="196" t="s">
        <v>149</v>
      </c>
      <c r="AU229" s="196" t="s">
        <v>87</v>
      </c>
      <c r="AV229" s="16" t="s">
        <v>147</v>
      </c>
      <c r="AW229" s="16" t="s">
        <v>31</v>
      </c>
      <c r="AX229" s="16" t="s">
        <v>81</v>
      </c>
      <c r="AY229" s="196" t="s">
        <v>141</v>
      </c>
    </row>
    <row r="230" spans="1:65" s="2" customFormat="1" ht="24.2" customHeight="1">
      <c r="A230" s="33"/>
      <c r="B230" s="156"/>
      <c r="C230" s="157" t="s">
        <v>234</v>
      </c>
      <c r="D230" s="157" t="s">
        <v>143</v>
      </c>
      <c r="E230" s="158" t="s">
        <v>235</v>
      </c>
      <c r="F230" s="159" t="s">
        <v>236</v>
      </c>
      <c r="G230" s="160" t="s">
        <v>189</v>
      </c>
      <c r="H230" s="161">
        <v>47.6</v>
      </c>
      <c r="I230" s="162"/>
      <c r="J230" s="163">
        <f>ROUND(I230*H230,2)</f>
        <v>0</v>
      </c>
      <c r="K230" s="164"/>
      <c r="L230" s="34"/>
      <c r="M230" s="165" t="s">
        <v>1</v>
      </c>
      <c r="N230" s="166" t="s">
        <v>40</v>
      </c>
      <c r="O230" s="62"/>
      <c r="P230" s="167">
        <f>O230*H230</f>
        <v>0</v>
      </c>
      <c r="Q230" s="167">
        <v>3.7699999999999999E-3</v>
      </c>
      <c r="R230" s="167">
        <f>Q230*H230</f>
        <v>0.179452</v>
      </c>
      <c r="S230" s="167">
        <v>0</v>
      </c>
      <c r="T230" s="168">
        <f>S230*H230</f>
        <v>0</v>
      </c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R230" s="169" t="s">
        <v>147</v>
      </c>
      <c r="AT230" s="169" t="s">
        <v>143</v>
      </c>
      <c r="AU230" s="169" t="s">
        <v>87</v>
      </c>
      <c r="AY230" s="18" t="s">
        <v>141</v>
      </c>
      <c r="BE230" s="170">
        <f>IF(N230="základná",J230,0)</f>
        <v>0</v>
      </c>
      <c r="BF230" s="170">
        <f>IF(N230="znížená",J230,0)</f>
        <v>0</v>
      </c>
      <c r="BG230" s="170">
        <f>IF(N230="zákl. prenesená",J230,0)</f>
        <v>0</v>
      </c>
      <c r="BH230" s="170">
        <f>IF(N230="zníž. prenesená",J230,0)</f>
        <v>0</v>
      </c>
      <c r="BI230" s="170">
        <f>IF(N230="nulová",J230,0)</f>
        <v>0</v>
      </c>
      <c r="BJ230" s="18" t="s">
        <v>87</v>
      </c>
      <c r="BK230" s="170">
        <f>ROUND(I230*H230,2)</f>
        <v>0</v>
      </c>
      <c r="BL230" s="18" t="s">
        <v>147</v>
      </c>
      <c r="BM230" s="169" t="s">
        <v>237</v>
      </c>
    </row>
    <row r="231" spans="1:65" s="13" customFormat="1" ht="22.5">
      <c r="B231" s="171"/>
      <c r="D231" s="172" t="s">
        <v>149</v>
      </c>
      <c r="E231" s="173" t="s">
        <v>1</v>
      </c>
      <c r="F231" s="174" t="s">
        <v>238</v>
      </c>
      <c r="H231" s="173" t="s">
        <v>1</v>
      </c>
      <c r="I231" s="175"/>
      <c r="L231" s="171"/>
      <c r="M231" s="176"/>
      <c r="N231" s="177"/>
      <c r="O231" s="177"/>
      <c r="P231" s="177"/>
      <c r="Q231" s="177"/>
      <c r="R231" s="177"/>
      <c r="S231" s="177"/>
      <c r="T231" s="178"/>
      <c r="AT231" s="173" t="s">
        <v>149</v>
      </c>
      <c r="AU231" s="173" t="s">
        <v>87</v>
      </c>
      <c r="AV231" s="13" t="s">
        <v>81</v>
      </c>
      <c r="AW231" s="13" t="s">
        <v>31</v>
      </c>
      <c r="AX231" s="13" t="s">
        <v>74</v>
      </c>
      <c r="AY231" s="173" t="s">
        <v>141</v>
      </c>
    </row>
    <row r="232" spans="1:65" s="14" customFormat="1">
      <c r="B232" s="179"/>
      <c r="D232" s="172" t="s">
        <v>149</v>
      </c>
      <c r="E232" s="180" t="s">
        <v>1</v>
      </c>
      <c r="F232" s="181" t="s">
        <v>239</v>
      </c>
      <c r="H232" s="182">
        <v>47.6</v>
      </c>
      <c r="I232" s="183"/>
      <c r="L232" s="179"/>
      <c r="M232" s="184"/>
      <c r="N232" s="185"/>
      <c r="O232" s="185"/>
      <c r="P232" s="185"/>
      <c r="Q232" s="185"/>
      <c r="R232" s="185"/>
      <c r="S232" s="185"/>
      <c r="T232" s="186"/>
      <c r="AT232" s="180" t="s">
        <v>149</v>
      </c>
      <c r="AU232" s="180" t="s">
        <v>87</v>
      </c>
      <c r="AV232" s="14" t="s">
        <v>87</v>
      </c>
      <c r="AW232" s="14" t="s">
        <v>31</v>
      </c>
      <c r="AX232" s="14" t="s">
        <v>74</v>
      </c>
      <c r="AY232" s="180" t="s">
        <v>141</v>
      </c>
    </row>
    <row r="233" spans="1:65" s="16" customFormat="1">
      <c r="B233" s="195"/>
      <c r="D233" s="172" t="s">
        <v>149</v>
      </c>
      <c r="E233" s="196" t="s">
        <v>1</v>
      </c>
      <c r="F233" s="197" t="s">
        <v>159</v>
      </c>
      <c r="H233" s="198">
        <v>47.6</v>
      </c>
      <c r="I233" s="199"/>
      <c r="L233" s="195"/>
      <c r="M233" s="200"/>
      <c r="N233" s="201"/>
      <c r="O233" s="201"/>
      <c r="P233" s="201"/>
      <c r="Q233" s="201"/>
      <c r="R233" s="201"/>
      <c r="S233" s="201"/>
      <c r="T233" s="202"/>
      <c r="AT233" s="196" t="s">
        <v>149</v>
      </c>
      <c r="AU233" s="196" t="s">
        <v>87</v>
      </c>
      <c r="AV233" s="16" t="s">
        <v>147</v>
      </c>
      <c r="AW233" s="16" t="s">
        <v>31</v>
      </c>
      <c r="AX233" s="16" t="s">
        <v>81</v>
      </c>
      <c r="AY233" s="196" t="s">
        <v>141</v>
      </c>
    </row>
    <row r="234" spans="1:65" s="2" customFormat="1" ht="24.2" customHeight="1">
      <c r="A234" s="33"/>
      <c r="B234" s="156"/>
      <c r="C234" s="157" t="s">
        <v>240</v>
      </c>
      <c r="D234" s="157" t="s">
        <v>143</v>
      </c>
      <c r="E234" s="158" t="s">
        <v>241</v>
      </c>
      <c r="F234" s="159" t="s">
        <v>242</v>
      </c>
      <c r="G234" s="160" t="s">
        <v>189</v>
      </c>
      <c r="H234" s="161">
        <v>47.6</v>
      </c>
      <c r="I234" s="162"/>
      <c r="J234" s="163">
        <f>ROUND(I234*H234,2)</f>
        <v>0</v>
      </c>
      <c r="K234" s="164"/>
      <c r="L234" s="34"/>
      <c r="M234" s="165" t="s">
        <v>1</v>
      </c>
      <c r="N234" s="166" t="s">
        <v>40</v>
      </c>
      <c r="O234" s="62"/>
      <c r="P234" s="167">
        <f>O234*H234</f>
        <v>0</v>
      </c>
      <c r="Q234" s="167">
        <v>0</v>
      </c>
      <c r="R234" s="167">
        <f>Q234*H234</f>
        <v>0</v>
      </c>
      <c r="S234" s="167">
        <v>0</v>
      </c>
      <c r="T234" s="168">
        <f>S234*H234</f>
        <v>0</v>
      </c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R234" s="169" t="s">
        <v>147</v>
      </c>
      <c r="AT234" s="169" t="s">
        <v>143</v>
      </c>
      <c r="AU234" s="169" t="s">
        <v>87</v>
      </c>
      <c r="AY234" s="18" t="s">
        <v>141</v>
      </c>
      <c r="BE234" s="170">
        <f>IF(N234="základná",J234,0)</f>
        <v>0</v>
      </c>
      <c r="BF234" s="170">
        <f>IF(N234="znížená",J234,0)</f>
        <v>0</v>
      </c>
      <c r="BG234" s="170">
        <f>IF(N234="zákl. prenesená",J234,0)</f>
        <v>0</v>
      </c>
      <c r="BH234" s="170">
        <f>IF(N234="zníž. prenesená",J234,0)</f>
        <v>0</v>
      </c>
      <c r="BI234" s="170">
        <f>IF(N234="nulová",J234,0)</f>
        <v>0</v>
      </c>
      <c r="BJ234" s="18" t="s">
        <v>87</v>
      </c>
      <c r="BK234" s="170">
        <f>ROUND(I234*H234,2)</f>
        <v>0</v>
      </c>
      <c r="BL234" s="18" t="s">
        <v>147</v>
      </c>
      <c r="BM234" s="169" t="s">
        <v>243</v>
      </c>
    </row>
    <row r="235" spans="1:65" s="2" customFormat="1" ht="24.2" customHeight="1">
      <c r="A235" s="33"/>
      <c r="B235" s="156"/>
      <c r="C235" s="157" t="s">
        <v>244</v>
      </c>
      <c r="D235" s="157" t="s">
        <v>143</v>
      </c>
      <c r="E235" s="158" t="s">
        <v>245</v>
      </c>
      <c r="F235" s="159" t="s">
        <v>246</v>
      </c>
      <c r="G235" s="160" t="s">
        <v>189</v>
      </c>
      <c r="H235" s="161">
        <v>109.94</v>
      </c>
      <c r="I235" s="162"/>
      <c r="J235" s="163">
        <f>ROUND(I235*H235,2)</f>
        <v>0</v>
      </c>
      <c r="K235" s="164"/>
      <c r="L235" s="34"/>
      <c r="M235" s="165" t="s">
        <v>1</v>
      </c>
      <c r="N235" s="166" t="s">
        <v>40</v>
      </c>
      <c r="O235" s="62"/>
      <c r="P235" s="167">
        <f>O235*H235</f>
        <v>0</v>
      </c>
      <c r="Q235" s="167">
        <v>4.1200000000000004E-3</v>
      </c>
      <c r="R235" s="167">
        <f>Q235*H235</f>
        <v>0.45295280000000004</v>
      </c>
      <c r="S235" s="167">
        <v>0</v>
      </c>
      <c r="T235" s="168">
        <f>S235*H235</f>
        <v>0</v>
      </c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R235" s="169" t="s">
        <v>147</v>
      </c>
      <c r="AT235" s="169" t="s">
        <v>143</v>
      </c>
      <c r="AU235" s="169" t="s">
        <v>87</v>
      </c>
      <c r="AY235" s="18" t="s">
        <v>141</v>
      </c>
      <c r="BE235" s="170">
        <f>IF(N235="základná",J235,0)</f>
        <v>0</v>
      </c>
      <c r="BF235" s="170">
        <f>IF(N235="znížená",J235,0)</f>
        <v>0</v>
      </c>
      <c r="BG235" s="170">
        <f>IF(N235="zákl. prenesená",J235,0)</f>
        <v>0</v>
      </c>
      <c r="BH235" s="170">
        <f>IF(N235="zníž. prenesená",J235,0)</f>
        <v>0</v>
      </c>
      <c r="BI235" s="170">
        <f>IF(N235="nulová",J235,0)</f>
        <v>0</v>
      </c>
      <c r="BJ235" s="18" t="s">
        <v>87</v>
      </c>
      <c r="BK235" s="170">
        <f>ROUND(I235*H235,2)</f>
        <v>0</v>
      </c>
      <c r="BL235" s="18" t="s">
        <v>147</v>
      </c>
      <c r="BM235" s="169" t="s">
        <v>247</v>
      </c>
    </row>
    <row r="236" spans="1:65" s="13" customFormat="1">
      <c r="B236" s="171"/>
      <c r="D236" s="172" t="s">
        <v>149</v>
      </c>
      <c r="E236" s="173" t="s">
        <v>1</v>
      </c>
      <c r="F236" s="174" t="s">
        <v>248</v>
      </c>
      <c r="H236" s="173" t="s">
        <v>1</v>
      </c>
      <c r="I236" s="175"/>
      <c r="L236" s="171"/>
      <c r="M236" s="176"/>
      <c r="N236" s="177"/>
      <c r="O236" s="177"/>
      <c r="P236" s="177"/>
      <c r="Q236" s="177"/>
      <c r="R236" s="177"/>
      <c r="S236" s="177"/>
      <c r="T236" s="178"/>
      <c r="AT236" s="173" t="s">
        <v>149</v>
      </c>
      <c r="AU236" s="173" t="s">
        <v>87</v>
      </c>
      <c r="AV236" s="13" t="s">
        <v>81</v>
      </c>
      <c r="AW236" s="13" t="s">
        <v>31</v>
      </c>
      <c r="AX236" s="13" t="s">
        <v>74</v>
      </c>
      <c r="AY236" s="173" t="s">
        <v>141</v>
      </c>
    </row>
    <row r="237" spans="1:65" s="13" customFormat="1">
      <c r="B237" s="171"/>
      <c r="D237" s="172" t="s">
        <v>149</v>
      </c>
      <c r="E237" s="173" t="s">
        <v>1</v>
      </c>
      <c r="F237" s="174" t="s">
        <v>203</v>
      </c>
      <c r="H237" s="173" t="s">
        <v>1</v>
      </c>
      <c r="I237" s="175"/>
      <c r="L237" s="171"/>
      <c r="M237" s="176"/>
      <c r="N237" s="177"/>
      <c r="O237" s="177"/>
      <c r="P237" s="177"/>
      <c r="Q237" s="177"/>
      <c r="R237" s="177"/>
      <c r="S237" s="177"/>
      <c r="T237" s="178"/>
      <c r="AT237" s="173" t="s">
        <v>149</v>
      </c>
      <c r="AU237" s="173" t="s">
        <v>87</v>
      </c>
      <c r="AV237" s="13" t="s">
        <v>81</v>
      </c>
      <c r="AW237" s="13" t="s">
        <v>31</v>
      </c>
      <c r="AX237" s="13" t="s">
        <v>74</v>
      </c>
      <c r="AY237" s="173" t="s">
        <v>141</v>
      </c>
    </row>
    <row r="238" spans="1:65" s="14" customFormat="1">
      <c r="B238" s="179"/>
      <c r="D238" s="172" t="s">
        <v>149</v>
      </c>
      <c r="E238" s="180" t="s">
        <v>1</v>
      </c>
      <c r="F238" s="181" t="s">
        <v>249</v>
      </c>
      <c r="H238" s="182">
        <v>72.272000000000006</v>
      </c>
      <c r="I238" s="183"/>
      <c r="L238" s="179"/>
      <c r="M238" s="184"/>
      <c r="N238" s="185"/>
      <c r="O238" s="185"/>
      <c r="P238" s="185"/>
      <c r="Q238" s="185"/>
      <c r="R238" s="185"/>
      <c r="S238" s="185"/>
      <c r="T238" s="186"/>
      <c r="AT238" s="180" t="s">
        <v>149</v>
      </c>
      <c r="AU238" s="180" t="s">
        <v>87</v>
      </c>
      <c r="AV238" s="14" t="s">
        <v>87</v>
      </c>
      <c r="AW238" s="14" t="s">
        <v>31</v>
      </c>
      <c r="AX238" s="14" t="s">
        <v>74</v>
      </c>
      <c r="AY238" s="180" t="s">
        <v>141</v>
      </c>
    </row>
    <row r="239" spans="1:65" s="15" customFormat="1">
      <c r="B239" s="187"/>
      <c r="D239" s="172" t="s">
        <v>149</v>
      </c>
      <c r="E239" s="188" t="s">
        <v>1</v>
      </c>
      <c r="F239" s="189" t="s">
        <v>155</v>
      </c>
      <c r="H239" s="190">
        <v>72.272000000000006</v>
      </c>
      <c r="I239" s="191"/>
      <c r="L239" s="187"/>
      <c r="M239" s="192"/>
      <c r="N239" s="193"/>
      <c r="O239" s="193"/>
      <c r="P239" s="193"/>
      <c r="Q239" s="193"/>
      <c r="R239" s="193"/>
      <c r="S239" s="193"/>
      <c r="T239" s="194"/>
      <c r="AT239" s="188" t="s">
        <v>149</v>
      </c>
      <c r="AU239" s="188" t="s">
        <v>87</v>
      </c>
      <c r="AV239" s="15" t="s">
        <v>156</v>
      </c>
      <c r="AW239" s="15" t="s">
        <v>31</v>
      </c>
      <c r="AX239" s="15" t="s">
        <v>74</v>
      </c>
      <c r="AY239" s="188" t="s">
        <v>141</v>
      </c>
    </row>
    <row r="240" spans="1:65" s="13" customFormat="1">
      <c r="B240" s="171"/>
      <c r="D240" s="172" t="s">
        <v>149</v>
      </c>
      <c r="E240" s="173" t="s">
        <v>1</v>
      </c>
      <c r="F240" s="174" t="s">
        <v>209</v>
      </c>
      <c r="H240" s="173" t="s">
        <v>1</v>
      </c>
      <c r="I240" s="175"/>
      <c r="L240" s="171"/>
      <c r="M240" s="176"/>
      <c r="N240" s="177"/>
      <c r="O240" s="177"/>
      <c r="P240" s="177"/>
      <c r="Q240" s="177"/>
      <c r="R240" s="177"/>
      <c r="S240" s="177"/>
      <c r="T240" s="178"/>
      <c r="AT240" s="173" t="s">
        <v>149</v>
      </c>
      <c r="AU240" s="173" t="s">
        <v>87</v>
      </c>
      <c r="AV240" s="13" t="s">
        <v>81</v>
      </c>
      <c r="AW240" s="13" t="s">
        <v>31</v>
      </c>
      <c r="AX240" s="13" t="s">
        <v>74</v>
      </c>
      <c r="AY240" s="173" t="s">
        <v>141</v>
      </c>
    </row>
    <row r="241" spans="1:65" s="14" customFormat="1">
      <c r="B241" s="179"/>
      <c r="D241" s="172" t="s">
        <v>149</v>
      </c>
      <c r="E241" s="180" t="s">
        <v>1</v>
      </c>
      <c r="F241" s="181" t="s">
        <v>250</v>
      </c>
      <c r="H241" s="182">
        <v>8.64</v>
      </c>
      <c r="I241" s="183"/>
      <c r="L241" s="179"/>
      <c r="M241" s="184"/>
      <c r="N241" s="185"/>
      <c r="O241" s="185"/>
      <c r="P241" s="185"/>
      <c r="Q241" s="185"/>
      <c r="R241" s="185"/>
      <c r="S241" s="185"/>
      <c r="T241" s="186"/>
      <c r="AT241" s="180" t="s">
        <v>149</v>
      </c>
      <c r="AU241" s="180" t="s">
        <v>87</v>
      </c>
      <c r="AV241" s="14" t="s">
        <v>87</v>
      </c>
      <c r="AW241" s="14" t="s">
        <v>31</v>
      </c>
      <c r="AX241" s="14" t="s">
        <v>74</v>
      </c>
      <c r="AY241" s="180" t="s">
        <v>141</v>
      </c>
    </row>
    <row r="242" spans="1:65" s="13" customFormat="1">
      <c r="B242" s="171"/>
      <c r="D242" s="172" t="s">
        <v>149</v>
      </c>
      <c r="E242" s="173" t="s">
        <v>1</v>
      </c>
      <c r="F242" s="174" t="s">
        <v>211</v>
      </c>
      <c r="H242" s="173" t="s">
        <v>1</v>
      </c>
      <c r="I242" s="175"/>
      <c r="L242" s="171"/>
      <c r="M242" s="176"/>
      <c r="N242" s="177"/>
      <c r="O242" s="177"/>
      <c r="P242" s="177"/>
      <c r="Q242" s="177"/>
      <c r="R242" s="177"/>
      <c r="S242" s="177"/>
      <c r="T242" s="178"/>
      <c r="AT242" s="173" t="s">
        <v>149</v>
      </c>
      <c r="AU242" s="173" t="s">
        <v>87</v>
      </c>
      <c r="AV242" s="13" t="s">
        <v>81</v>
      </c>
      <c r="AW242" s="13" t="s">
        <v>31</v>
      </c>
      <c r="AX242" s="13" t="s">
        <v>74</v>
      </c>
      <c r="AY242" s="173" t="s">
        <v>141</v>
      </c>
    </row>
    <row r="243" spans="1:65" s="14" customFormat="1">
      <c r="B243" s="179"/>
      <c r="D243" s="172" t="s">
        <v>149</v>
      </c>
      <c r="E243" s="180" t="s">
        <v>1</v>
      </c>
      <c r="F243" s="181" t="s">
        <v>251</v>
      </c>
      <c r="H243" s="182">
        <v>4.7880000000000003</v>
      </c>
      <c r="I243" s="183"/>
      <c r="L243" s="179"/>
      <c r="M243" s="184"/>
      <c r="N243" s="185"/>
      <c r="O243" s="185"/>
      <c r="P243" s="185"/>
      <c r="Q243" s="185"/>
      <c r="R243" s="185"/>
      <c r="S243" s="185"/>
      <c r="T243" s="186"/>
      <c r="AT243" s="180" t="s">
        <v>149</v>
      </c>
      <c r="AU243" s="180" t="s">
        <v>87</v>
      </c>
      <c r="AV243" s="14" t="s">
        <v>87</v>
      </c>
      <c r="AW243" s="14" t="s">
        <v>31</v>
      </c>
      <c r="AX243" s="14" t="s">
        <v>74</v>
      </c>
      <c r="AY243" s="180" t="s">
        <v>141</v>
      </c>
    </row>
    <row r="244" spans="1:65" s="15" customFormat="1">
      <c r="B244" s="187"/>
      <c r="D244" s="172" t="s">
        <v>149</v>
      </c>
      <c r="E244" s="188" t="s">
        <v>1</v>
      </c>
      <c r="F244" s="189" t="s">
        <v>155</v>
      </c>
      <c r="H244" s="190">
        <v>13.428000000000001</v>
      </c>
      <c r="I244" s="191"/>
      <c r="L244" s="187"/>
      <c r="M244" s="192"/>
      <c r="N244" s="193"/>
      <c r="O244" s="193"/>
      <c r="P244" s="193"/>
      <c r="Q244" s="193"/>
      <c r="R244" s="193"/>
      <c r="S244" s="193"/>
      <c r="T244" s="194"/>
      <c r="AT244" s="188" t="s">
        <v>149</v>
      </c>
      <c r="AU244" s="188" t="s">
        <v>87</v>
      </c>
      <c r="AV244" s="15" t="s">
        <v>156</v>
      </c>
      <c r="AW244" s="15" t="s">
        <v>31</v>
      </c>
      <c r="AX244" s="15" t="s">
        <v>74</v>
      </c>
      <c r="AY244" s="188" t="s">
        <v>141</v>
      </c>
    </row>
    <row r="245" spans="1:65" s="13" customFormat="1">
      <c r="B245" s="171"/>
      <c r="D245" s="172" t="s">
        <v>149</v>
      </c>
      <c r="E245" s="173" t="s">
        <v>1</v>
      </c>
      <c r="F245" s="174" t="s">
        <v>213</v>
      </c>
      <c r="H245" s="173" t="s">
        <v>1</v>
      </c>
      <c r="I245" s="175"/>
      <c r="L245" s="171"/>
      <c r="M245" s="176"/>
      <c r="N245" s="177"/>
      <c r="O245" s="177"/>
      <c r="P245" s="177"/>
      <c r="Q245" s="177"/>
      <c r="R245" s="177"/>
      <c r="S245" s="177"/>
      <c r="T245" s="178"/>
      <c r="AT245" s="173" t="s">
        <v>149</v>
      </c>
      <c r="AU245" s="173" t="s">
        <v>87</v>
      </c>
      <c r="AV245" s="13" t="s">
        <v>81</v>
      </c>
      <c r="AW245" s="13" t="s">
        <v>31</v>
      </c>
      <c r="AX245" s="13" t="s">
        <v>74</v>
      </c>
      <c r="AY245" s="173" t="s">
        <v>141</v>
      </c>
    </row>
    <row r="246" spans="1:65" s="14" customFormat="1">
      <c r="B246" s="179"/>
      <c r="D246" s="172" t="s">
        <v>149</v>
      </c>
      <c r="E246" s="180" t="s">
        <v>1</v>
      </c>
      <c r="F246" s="181" t="s">
        <v>252</v>
      </c>
      <c r="H246" s="182">
        <v>24.24</v>
      </c>
      <c r="I246" s="183"/>
      <c r="L246" s="179"/>
      <c r="M246" s="184"/>
      <c r="N246" s="185"/>
      <c r="O246" s="185"/>
      <c r="P246" s="185"/>
      <c r="Q246" s="185"/>
      <c r="R246" s="185"/>
      <c r="S246" s="185"/>
      <c r="T246" s="186"/>
      <c r="AT246" s="180" t="s">
        <v>149</v>
      </c>
      <c r="AU246" s="180" t="s">
        <v>87</v>
      </c>
      <c r="AV246" s="14" t="s">
        <v>87</v>
      </c>
      <c r="AW246" s="14" t="s">
        <v>31</v>
      </c>
      <c r="AX246" s="14" t="s">
        <v>74</v>
      </c>
      <c r="AY246" s="180" t="s">
        <v>141</v>
      </c>
    </row>
    <row r="247" spans="1:65" s="15" customFormat="1">
      <c r="B247" s="187"/>
      <c r="D247" s="172" t="s">
        <v>149</v>
      </c>
      <c r="E247" s="188" t="s">
        <v>1</v>
      </c>
      <c r="F247" s="189" t="s">
        <v>155</v>
      </c>
      <c r="H247" s="190">
        <v>24.24</v>
      </c>
      <c r="I247" s="191"/>
      <c r="L247" s="187"/>
      <c r="M247" s="192"/>
      <c r="N247" s="193"/>
      <c r="O247" s="193"/>
      <c r="P247" s="193"/>
      <c r="Q247" s="193"/>
      <c r="R247" s="193"/>
      <c r="S247" s="193"/>
      <c r="T247" s="194"/>
      <c r="AT247" s="188" t="s">
        <v>149</v>
      </c>
      <c r="AU247" s="188" t="s">
        <v>87</v>
      </c>
      <c r="AV247" s="15" t="s">
        <v>156</v>
      </c>
      <c r="AW247" s="15" t="s">
        <v>31</v>
      </c>
      <c r="AX247" s="15" t="s">
        <v>74</v>
      </c>
      <c r="AY247" s="188" t="s">
        <v>141</v>
      </c>
    </row>
    <row r="248" spans="1:65" s="16" customFormat="1">
      <c r="B248" s="195"/>
      <c r="D248" s="172" t="s">
        <v>149</v>
      </c>
      <c r="E248" s="196" t="s">
        <v>1</v>
      </c>
      <c r="F248" s="197" t="s">
        <v>159</v>
      </c>
      <c r="H248" s="198">
        <v>109.94</v>
      </c>
      <c r="I248" s="199"/>
      <c r="L248" s="195"/>
      <c r="M248" s="200"/>
      <c r="N248" s="201"/>
      <c r="O248" s="201"/>
      <c r="P248" s="201"/>
      <c r="Q248" s="201"/>
      <c r="R248" s="201"/>
      <c r="S248" s="201"/>
      <c r="T248" s="202"/>
      <c r="AT248" s="196" t="s">
        <v>149</v>
      </c>
      <c r="AU248" s="196" t="s">
        <v>87</v>
      </c>
      <c r="AV248" s="16" t="s">
        <v>147</v>
      </c>
      <c r="AW248" s="16" t="s">
        <v>31</v>
      </c>
      <c r="AX248" s="16" t="s">
        <v>81</v>
      </c>
      <c r="AY248" s="196" t="s">
        <v>141</v>
      </c>
    </row>
    <row r="249" spans="1:65" s="2" customFormat="1" ht="21.75" customHeight="1">
      <c r="A249" s="33"/>
      <c r="B249" s="156"/>
      <c r="C249" s="157" t="s">
        <v>253</v>
      </c>
      <c r="D249" s="157" t="s">
        <v>143</v>
      </c>
      <c r="E249" s="158" t="s">
        <v>254</v>
      </c>
      <c r="F249" s="159" t="s">
        <v>255</v>
      </c>
      <c r="G249" s="160" t="s">
        <v>189</v>
      </c>
      <c r="H249" s="161">
        <v>109.94</v>
      </c>
      <c r="I249" s="162"/>
      <c r="J249" s="163">
        <f>ROUND(I249*H249,2)</f>
        <v>0</v>
      </c>
      <c r="K249" s="164"/>
      <c r="L249" s="34"/>
      <c r="M249" s="165" t="s">
        <v>1</v>
      </c>
      <c r="N249" s="166" t="s">
        <v>40</v>
      </c>
      <c r="O249" s="62"/>
      <c r="P249" s="167">
        <f>O249*H249</f>
        <v>0</v>
      </c>
      <c r="Q249" s="167">
        <v>0</v>
      </c>
      <c r="R249" s="167">
        <f>Q249*H249</f>
        <v>0</v>
      </c>
      <c r="S249" s="167">
        <v>0</v>
      </c>
      <c r="T249" s="168">
        <f>S249*H249</f>
        <v>0</v>
      </c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R249" s="169" t="s">
        <v>147</v>
      </c>
      <c r="AT249" s="169" t="s">
        <v>143</v>
      </c>
      <c r="AU249" s="169" t="s">
        <v>87</v>
      </c>
      <c r="AY249" s="18" t="s">
        <v>141</v>
      </c>
      <c r="BE249" s="170">
        <f>IF(N249="základná",J249,0)</f>
        <v>0</v>
      </c>
      <c r="BF249" s="170">
        <f>IF(N249="znížená",J249,0)</f>
        <v>0</v>
      </c>
      <c r="BG249" s="170">
        <f>IF(N249="zákl. prenesená",J249,0)</f>
        <v>0</v>
      </c>
      <c r="BH249" s="170">
        <f>IF(N249="zníž. prenesená",J249,0)</f>
        <v>0</v>
      </c>
      <c r="BI249" s="170">
        <f>IF(N249="nulová",J249,0)</f>
        <v>0</v>
      </c>
      <c r="BJ249" s="18" t="s">
        <v>87</v>
      </c>
      <c r="BK249" s="170">
        <f>ROUND(I249*H249,2)</f>
        <v>0</v>
      </c>
      <c r="BL249" s="18" t="s">
        <v>147</v>
      </c>
      <c r="BM249" s="169" t="s">
        <v>256</v>
      </c>
    </row>
    <row r="250" spans="1:65" s="2" customFormat="1" ht="16.5" customHeight="1">
      <c r="A250" s="33"/>
      <c r="B250" s="156"/>
      <c r="C250" s="157" t="s">
        <v>257</v>
      </c>
      <c r="D250" s="157" t="s">
        <v>143</v>
      </c>
      <c r="E250" s="158" t="s">
        <v>258</v>
      </c>
      <c r="F250" s="159" t="s">
        <v>259</v>
      </c>
      <c r="G250" s="160" t="s">
        <v>260</v>
      </c>
      <c r="H250" s="161">
        <v>29.623999999999999</v>
      </c>
      <c r="I250" s="162"/>
      <c r="J250" s="163">
        <f>ROUND(I250*H250,2)</f>
        <v>0</v>
      </c>
      <c r="K250" s="164"/>
      <c r="L250" s="34"/>
      <c r="M250" s="165" t="s">
        <v>1</v>
      </c>
      <c r="N250" s="166" t="s">
        <v>40</v>
      </c>
      <c r="O250" s="62"/>
      <c r="P250" s="167">
        <f>O250*H250</f>
        <v>0</v>
      </c>
      <c r="Q250" s="167">
        <v>1.20296</v>
      </c>
      <c r="R250" s="167">
        <f>Q250*H250</f>
        <v>35.636487039999999</v>
      </c>
      <c r="S250" s="167">
        <v>0</v>
      </c>
      <c r="T250" s="168">
        <f>S250*H250</f>
        <v>0</v>
      </c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R250" s="169" t="s">
        <v>147</v>
      </c>
      <c r="AT250" s="169" t="s">
        <v>143</v>
      </c>
      <c r="AU250" s="169" t="s">
        <v>87</v>
      </c>
      <c r="AY250" s="18" t="s">
        <v>141</v>
      </c>
      <c r="BE250" s="170">
        <f>IF(N250="základná",J250,0)</f>
        <v>0</v>
      </c>
      <c r="BF250" s="170">
        <f>IF(N250="znížená",J250,0)</f>
        <v>0</v>
      </c>
      <c r="BG250" s="170">
        <f>IF(N250="zákl. prenesená",J250,0)</f>
        <v>0</v>
      </c>
      <c r="BH250" s="170">
        <f>IF(N250="zníž. prenesená",J250,0)</f>
        <v>0</v>
      </c>
      <c r="BI250" s="170">
        <f>IF(N250="nulová",J250,0)</f>
        <v>0</v>
      </c>
      <c r="BJ250" s="18" t="s">
        <v>87</v>
      </c>
      <c r="BK250" s="170">
        <f>ROUND(I250*H250,2)</f>
        <v>0</v>
      </c>
      <c r="BL250" s="18" t="s">
        <v>147</v>
      </c>
      <c r="BM250" s="169" t="s">
        <v>261</v>
      </c>
    </row>
    <row r="251" spans="1:65" s="13" customFormat="1">
      <c r="B251" s="171"/>
      <c r="D251" s="172" t="s">
        <v>149</v>
      </c>
      <c r="E251" s="173" t="s">
        <v>1</v>
      </c>
      <c r="F251" s="174" t="s">
        <v>262</v>
      </c>
      <c r="H251" s="173" t="s">
        <v>1</v>
      </c>
      <c r="I251" s="175"/>
      <c r="L251" s="171"/>
      <c r="M251" s="176"/>
      <c r="N251" s="177"/>
      <c r="O251" s="177"/>
      <c r="P251" s="177"/>
      <c r="Q251" s="177"/>
      <c r="R251" s="177"/>
      <c r="S251" s="177"/>
      <c r="T251" s="178"/>
      <c r="AT251" s="173" t="s">
        <v>149</v>
      </c>
      <c r="AU251" s="173" t="s">
        <v>87</v>
      </c>
      <c r="AV251" s="13" t="s">
        <v>81</v>
      </c>
      <c r="AW251" s="13" t="s">
        <v>31</v>
      </c>
      <c r="AX251" s="13" t="s">
        <v>74</v>
      </c>
      <c r="AY251" s="173" t="s">
        <v>141</v>
      </c>
    </row>
    <row r="252" spans="1:65" s="13" customFormat="1" ht="22.5">
      <c r="B252" s="171"/>
      <c r="D252" s="172" t="s">
        <v>149</v>
      </c>
      <c r="E252" s="173" t="s">
        <v>1</v>
      </c>
      <c r="F252" s="174" t="s">
        <v>263</v>
      </c>
      <c r="H252" s="173" t="s">
        <v>1</v>
      </c>
      <c r="I252" s="175"/>
      <c r="L252" s="171"/>
      <c r="M252" s="176"/>
      <c r="N252" s="177"/>
      <c r="O252" s="177"/>
      <c r="P252" s="177"/>
      <c r="Q252" s="177"/>
      <c r="R252" s="177"/>
      <c r="S252" s="177"/>
      <c r="T252" s="178"/>
      <c r="AT252" s="173" t="s">
        <v>149</v>
      </c>
      <c r="AU252" s="173" t="s">
        <v>87</v>
      </c>
      <c r="AV252" s="13" t="s">
        <v>81</v>
      </c>
      <c r="AW252" s="13" t="s">
        <v>31</v>
      </c>
      <c r="AX252" s="13" t="s">
        <v>74</v>
      </c>
      <c r="AY252" s="173" t="s">
        <v>141</v>
      </c>
    </row>
    <row r="253" spans="1:65" s="14" customFormat="1">
      <c r="B253" s="179"/>
      <c r="D253" s="172" t="s">
        <v>149</v>
      </c>
      <c r="E253" s="180" t="s">
        <v>1</v>
      </c>
      <c r="F253" s="181" t="s">
        <v>264</v>
      </c>
      <c r="H253" s="182">
        <v>22.957999999999998</v>
      </c>
      <c r="I253" s="183"/>
      <c r="L253" s="179"/>
      <c r="M253" s="184"/>
      <c r="N253" s="185"/>
      <c r="O253" s="185"/>
      <c r="P253" s="185"/>
      <c r="Q253" s="185"/>
      <c r="R253" s="185"/>
      <c r="S253" s="185"/>
      <c r="T253" s="186"/>
      <c r="AT253" s="180" t="s">
        <v>149</v>
      </c>
      <c r="AU253" s="180" t="s">
        <v>87</v>
      </c>
      <c r="AV253" s="14" t="s">
        <v>87</v>
      </c>
      <c r="AW253" s="14" t="s">
        <v>31</v>
      </c>
      <c r="AX253" s="14" t="s">
        <v>74</v>
      </c>
      <c r="AY253" s="180" t="s">
        <v>141</v>
      </c>
    </row>
    <row r="254" spans="1:65" s="15" customFormat="1">
      <c r="B254" s="187"/>
      <c r="D254" s="172" t="s">
        <v>149</v>
      </c>
      <c r="E254" s="188" t="s">
        <v>1</v>
      </c>
      <c r="F254" s="189" t="s">
        <v>155</v>
      </c>
      <c r="H254" s="190">
        <v>22.957999999999998</v>
      </c>
      <c r="I254" s="191"/>
      <c r="L254" s="187"/>
      <c r="M254" s="192"/>
      <c r="N254" s="193"/>
      <c r="O254" s="193"/>
      <c r="P254" s="193"/>
      <c r="Q254" s="193"/>
      <c r="R254" s="193"/>
      <c r="S254" s="193"/>
      <c r="T254" s="194"/>
      <c r="AT254" s="188" t="s">
        <v>149</v>
      </c>
      <c r="AU254" s="188" t="s">
        <v>87</v>
      </c>
      <c r="AV254" s="15" t="s">
        <v>156</v>
      </c>
      <c r="AW254" s="15" t="s">
        <v>31</v>
      </c>
      <c r="AX254" s="15" t="s">
        <v>74</v>
      </c>
      <c r="AY254" s="188" t="s">
        <v>141</v>
      </c>
    </row>
    <row r="255" spans="1:65" s="13" customFormat="1" ht="22.5">
      <c r="B255" s="171"/>
      <c r="D255" s="172" t="s">
        <v>149</v>
      </c>
      <c r="E255" s="173" t="s">
        <v>1</v>
      </c>
      <c r="F255" s="174" t="s">
        <v>265</v>
      </c>
      <c r="H255" s="173" t="s">
        <v>1</v>
      </c>
      <c r="I255" s="175"/>
      <c r="L255" s="171"/>
      <c r="M255" s="176"/>
      <c r="N255" s="177"/>
      <c r="O255" s="177"/>
      <c r="P255" s="177"/>
      <c r="Q255" s="177"/>
      <c r="R255" s="177"/>
      <c r="S255" s="177"/>
      <c r="T255" s="178"/>
      <c r="AT255" s="173" t="s">
        <v>149</v>
      </c>
      <c r="AU255" s="173" t="s">
        <v>87</v>
      </c>
      <c r="AV255" s="13" t="s">
        <v>81</v>
      </c>
      <c r="AW255" s="13" t="s">
        <v>31</v>
      </c>
      <c r="AX255" s="13" t="s">
        <v>74</v>
      </c>
      <c r="AY255" s="173" t="s">
        <v>141</v>
      </c>
    </row>
    <row r="256" spans="1:65" s="13" customFormat="1">
      <c r="B256" s="171"/>
      <c r="D256" s="172" t="s">
        <v>149</v>
      </c>
      <c r="E256" s="173" t="s">
        <v>1</v>
      </c>
      <c r="F256" s="174" t="s">
        <v>203</v>
      </c>
      <c r="H256" s="173" t="s">
        <v>1</v>
      </c>
      <c r="I256" s="175"/>
      <c r="L256" s="171"/>
      <c r="M256" s="176"/>
      <c r="N256" s="177"/>
      <c r="O256" s="177"/>
      <c r="P256" s="177"/>
      <c r="Q256" s="177"/>
      <c r="R256" s="177"/>
      <c r="S256" s="177"/>
      <c r="T256" s="178"/>
      <c r="AT256" s="173" t="s">
        <v>149</v>
      </c>
      <c r="AU256" s="173" t="s">
        <v>87</v>
      </c>
      <c r="AV256" s="13" t="s">
        <v>81</v>
      </c>
      <c r="AW256" s="13" t="s">
        <v>31</v>
      </c>
      <c r="AX256" s="13" t="s">
        <v>74</v>
      </c>
      <c r="AY256" s="173" t="s">
        <v>141</v>
      </c>
    </row>
    <row r="257" spans="1:65" s="14" customFormat="1">
      <c r="B257" s="179"/>
      <c r="D257" s="172" t="s">
        <v>149</v>
      </c>
      <c r="E257" s="180" t="s">
        <v>1</v>
      </c>
      <c r="F257" s="181" t="s">
        <v>266</v>
      </c>
      <c r="H257" s="182">
        <v>5.7290000000000001</v>
      </c>
      <c r="I257" s="183"/>
      <c r="L257" s="179"/>
      <c r="M257" s="184"/>
      <c r="N257" s="185"/>
      <c r="O257" s="185"/>
      <c r="P257" s="185"/>
      <c r="Q257" s="185"/>
      <c r="R257" s="185"/>
      <c r="S257" s="185"/>
      <c r="T257" s="186"/>
      <c r="AT257" s="180" t="s">
        <v>149</v>
      </c>
      <c r="AU257" s="180" t="s">
        <v>87</v>
      </c>
      <c r="AV257" s="14" t="s">
        <v>87</v>
      </c>
      <c r="AW257" s="14" t="s">
        <v>31</v>
      </c>
      <c r="AX257" s="14" t="s">
        <v>74</v>
      </c>
      <c r="AY257" s="180" t="s">
        <v>141</v>
      </c>
    </row>
    <row r="258" spans="1:65" s="13" customFormat="1">
      <c r="B258" s="171"/>
      <c r="D258" s="172" t="s">
        <v>149</v>
      </c>
      <c r="E258" s="173" t="s">
        <v>1</v>
      </c>
      <c r="F258" s="174" t="s">
        <v>229</v>
      </c>
      <c r="H258" s="173" t="s">
        <v>1</v>
      </c>
      <c r="I258" s="175"/>
      <c r="L258" s="171"/>
      <c r="M258" s="176"/>
      <c r="N258" s="177"/>
      <c r="O258" s="177"/>
      <c r="P258" s="177"/>
      <c r="Q258" s="177"/>
      <c r="R258" s="177"/>
      <c r="S258" s="177"/>
      <c r="T258" s="178"/>
      <c r="AT258" s="173" t="s">
        <v>149</v>
      </c>
      <c r="AU258" s="173" t="s">
        <v>87</v>
      </c>
      <c r="AV258" s="13" t="s">
        <v>81</v>
      </c>
      <c r="AW258" s="13" t="s">
        <v>31</v>
      </c>
      <c r="AX258" s="13" t="s">
        <v>74</v>
      </c>
      <c r="AY258" s="173" t="s">
        <v>141</v>
      </c>
    </row>
    <row r="259" spans="1:65" s="13" customFormat="1">
      <c r="B259" s="171"/>
      <c r="D259" s="172" t="s">
        <v>149</v>
      </c>
      <c r="E259" s="173" t="s">
        <v>1</v>
      </c>
      <c r="F259" s="174" t="s">
        <v>267</v>
      </c>
      <c r="H259" s="173" t="s">
        <v>1</v>
      </c>
      <c r="I259" s="175"/>
      <c r="L259" s="171"/>
      <c r="M259" s="176"/>
      <c r="N259" s="177"/>
      <c r="O259" s="177"/>
      <c r="P259" s="177"/>
      <c r="Q259" s="177"/>
      <c r="R259" s="177"/>
      <c r="S259" s="177"/>
      <c r="T259" s="178"/>
      <c r="AT259" s="173" t="s">
        <v>149</v>
      </c>
      <c r="AU259" s="173" t="s">
        <v>87</v>
      </c>
      <c r="AV259" s="13" t="s">
        <v>81</v>
      </c>
      <c r="AW259" s="13" t="s">
        <v>31</v>
      </c>
      <c r="AX259" s="13" t="s">
        <v>74</v>
      </c>
      <c r="AY259" s="173" t="s">
        <v>141</v>
      </c>
    </row>
    <row r="260" spans="1:65" s="14" customFormat="1">
      <c r="B260" s="179"/>
      <c r="D260" s="172" t="s">
        <v>149</v>
      </c>
      <c r="E260" s="180" t="s">
        <v>1</v>
      </c>
      <c r="F260" s="181" t="s">
        <v>268</v>
      </c>
      <c r="H260" s="182">
        <v>0.373</v>
      </c>
      <c r="I260" s="183"/>
      <c r="L260" s="179"/>
      <c r="M260" s="184"/>
      <c r="N260" s="185"/>
      <c r="O260" s="185"/>
      <c r="P260" s="185"/>
      <c r="Q260" s="185"/>
      <c r="R260" s="185"/>
      <c r="S260" s="185"/>
      <c r="T260" s="186"/>
      <c r="AT260" s="180" t="s">
        <v>149</v>
      </c>
      <c r="AU260" s="180" t="s">
        <v>87</v>
      </c>
      <c r="AV260" s="14" t="s">
        <v>87</v>
      </c>
      <c r="AW260" s="14" t="s">
        <v>31</v>
      </c>
      <c r="AX260" s="14" t="s">
        <v>74</v>
      </c>
      <c r="AY260" s="180" t="s">
        <v>141</v>
      </c>
    </row>
    <row r="261" spans="1:65" s="15" customFormat="1">
      <c r="B261" s="187"/>
      <c r="D261" s="172" t="s">
        <v>149</v>
      </c>
      <c r="E261" s="188" t="s">
        <v>1</v>
      </c>
      <c r="F261" s="189" t="s">
        <v>155</v>
      </c>
      <c r="H261" s="190">
        <v>6.1020000000000003</v>
      </c>
      <c r="I261" s="191"/>
      <c r="L261" s="187"/>
      <c r="M261" s="192"/>
      <c r="N261" s="193"/>
      <c r="O261" s="193"/>
      <c r="P261" s="193"/>
      <c r="Q261" s="193"/>
      <c r="R261" s="193"/>
      <c r="S261" s="193"/>
      <c r="T261" s="194"/>
      <c r="AT261" s="188" t="s">
        <v>149</v>
      </c>
      <c r="AU261" s="188" t="s">
        <v>87</v>
      </c>
      <c r="AV261" s="15" t="s">
        <v>156</v>
      </c>
      <c r="AW261" s="15" t="s">
        <v>31</v>
      </c>
      <c r="AX261" s="15" t="s">
        <v>74</v>
      </c>
      <c r="AY261" s="188" t="s">
        <v>141</v>
      </c>
    </row>
    <row r="262" spans="1:65" s="13" customFormat="1" ht="22.5">
      <c r="B262" s="171"/>
      <c r="D262" s="172" t="s">
        <v>149</v>
      </c>
      <c r="E262" s="173" t="s">
        <v>1</v>
      </c>
      <c r="F262" s="174" t="s">
        <v>269</v>
      </c>
      <c r="H262" s="173" t="s">
        <v>1</v>
      </c>
      <c r="I262" s="175"/>
      <c r="L262" s="171"/>
      <c r="M262" s="176"/>
      <c r="N262" s="177"/>
      <c r="O262" s="177"/>
      <c r="P262" s="177"/>
      <c r="Q262" s="177"/>
      <c r="R262" s="177"/>
      <c r="S262" s="177"/>
      <c r="T262" s="178"/>
      <c r="AT262" s="173" t="s">
        <v>149</v>
      </c>
      <c r="AU262" s="173" t="s">
        <v>87</v>
      </c>
      <c r="AV262" s="13" t="s">
        <v>81</v>
      </c>
      <c r="AW262" s="13" t="s">
        <v>31</v>
      </c>
      <c r="AX262" s="13" t="s">
        <v>74</v>
      </c>
      <c r="AY262" s="173" t="s">
        <v>141</v>
      </c>
    </row>
    <row r="263" spans="1:65" s="14" customFormat="1">
      <c r="B263" s="179"/>
      <c r="D263" s="172" t="s">
        <v>149</v>
      </c>
      <c r="E263" s="180" t="s">
        <v>1</v>
      </c>
      <c r="F263" s="181" t="s">
        <v>270</v>
      </c>
      <c r="H263" s="182">
        <v>8.5000000000000006E-2</v>
      </c>
      <c r="I263" s="183"/>
      <c r="L263" s="179"/>
      <c r="M263" s="184"/>
      <c r="N263" s="185"/>
      <c r="O263" s="185"/>
      <c r="P263" s="185"/>
      <c r="Q263" s="185"/>
      <c r="R263" s="185"/>
      <c r="S263" s="185"/>
      <c r="T263" s="186"/>
      <c r="AT263" s="180" t="s">
        <v>149</v>
      </c>
      <c r="AU263" s="180" t="s">
        <v>87</v>
      </c>
      <c r="AV263" s="14" t="s">
        <v>87</v>
      </c>
      <c r="AW263" s="14" t="s">
        <v>31</v>
      </c>
      <c r="AX263" s="14" t="s">
        <v>74</v>
      </c>
      <c r="AY263" s="180" t="s">
        <v>141</v>
      </c>
    </row>
    <row r="264" spans="1:65" s="15" customFormat="1">
      <c r="B264" s="187"/>
      <c r="D264" s="172" t="s">
        <v>149</v>
      </c>
      <c r="E264" s="188" t="s">
        <v>1</v>
      </c>
      <c r="F264" s="189" t="s">
        <v>155</v>
      </c>
      <c r="H264" s="190">
        <v>8.5000000000000006E-2</v>
      </c>
      <c r="I264" s="191"/>
      <c r="L264" s="187"/>
      <c r="M264" s="192"/>
      <c r="N264" s="193"/>
      <c r="O264" s="193"/>
      <c r="P264" s="193"/>
      <c r="Q264" s="193"/>
      <c r="R264" s="193"/>
      <c r="S264" s="193"/>
      <c r="T264" s="194"/>
      <c r="AT264" s="188" t="s">
        <v>149</v>
      </c>
      <c r="AU264" s="188" t="s">
        <v>87</v>
      </c>
      <c r="AV264" s="15" t="s">
        <v>156</v>
      </c>
      <c r="AW264" s="15" t="s">
        <v>31</v>
      </c>
      <c r="AX264" s="15" t="s">
        <v>74</v>
      </c>
      <c r="AY264" s="188" t="s">
        <v>141</v>
      </c>
    </row>
    <row r="265" spans="1:65" s="13" customFormat="1" ht="22.5">
      <c r="B265" s="171"/>
      <c r="D265" s="172" t="s">
        <v>149</v>
      </c>
      <c r="E265" s="173" t="s">
        <v>1</v>
      </c>
      <c r="F265" s="174" t="s">
        <v>271</v>
      </c>
      <c r="H265" s="173" t="s">
        <v>1</v>
      </c>
      <c r="I265" s="175"/>
      <c r="L265" s="171"/>
      <c r="M265" s="176"/>
      <c r="N265" s="177"/>
      <c r="O265" s="177"/>
      <c r="P265" s="177"/>
      <c r="Q265" s="177"/>
      <c r="R265" s="177"/>
      <c r="S265" s="177"/>
      <c r="T265" s="178"/>
      <c r="AT265" s="173" t="s">
        <v>149</v>
      </c>
      <c r="AU265" s="173" t="s">
        <v>87</v>
      </c>
      <c r="AV265" s="13" t="s">
        <v>81</v>
      </c>
      <c r="AW265" s="13" t="s">
        <v>31</v>
      </c>
      <c r="AX265" s="13" t="s">
        <v>74</v>
      </c>
      <c r="AY265" s="173" t="s">
        <v>141</v>
      </c>
    </row>
    <row r="266" spans="1:65" s="14" customFormat="1">
      <c r="B266" s="179"/>
      <c r="D266" s="172" t="s">
        <v>149</v>
      </c>
      <c r="E266" s="180" t="s">
        <v>1</v>
      </c>
      <c r="F266" s="181" t="s">
        <v>272</v>
      </c>
      <c r="H266" s="182">
        <v>0.183</v>
      </c>
      <c r="I266" s="183"/>
      <c r="L266" s="179"/>
      <c r="M266" s="184"/>
      <c r="N266" s="185"/>
      <c r="O266" s="185"/>
      <c r="P266" s="185"/>
      <c r="Q266" s="185"/>
      <c r="R266" s="185"/>
      <c r="S266" s="185"/>
      <c r="T266" s="186"/>
      <c r="AT266" s="180" t="s">
        <v>149</v>
      </c>
      <c r="AU266" s="180" t="s">
        <v>87</v>
      </c>
      <c r="AV266" s="14" t="s">
        <v>87</v>
      </c>
      <c r="AW266" s="14" t="s">
        <v>31</v>
      </c>
      <c r="AX266" s="14" t="s">
        <v>74</v>
      </c>
      <c r="AY266" s="180" t="s">
        <v>141</v>
      </c>
    </row>
    <row r="267" spans="1:65" s="15" customFormat="1">
      <c r="B267" s="187"/>
      <c r="D267" s="172" t="s">
        <v>149</v>
      </c>
      <c r="E267" s="188" t="s">
        <v>1</v>
      </c>
      <c r="F267" s="189" t="s">
        <v>155</v>
      </c>
      <c r="H267" s="190">
        <v>0.183</v>
      </c>
      <c r="I267" s="191"/>
      <c r="L267" s="187"/>
      <c r="M267" s="192"/>
      <c r="N267" s="193"/>
      <c r="O267" s="193"/>
      <c r="P267" s="193"/>
      <c r="Q267" s="193"/>
      <c r="R267" s="193"/>
      <c r="S267" s="193"/>
      <c r="T267" s="194"/>
      <c r="AT267" s="188" t="s">
        <v>149</v>
      </c>
      <c r="AU267" s="188" t="s">
        <v>87</v>
      </c>
      <c r="AV267" s="15" t="s">
        <v>156</v>
      </c>
      <c r="AW267" s="15" t="s">
        <v>31</v>
      </c>
      <c r="AX267" s="15" t="s">
        <v>74</v>
      </c>
      <c r="AY267" s="188" t="s">
        <v>141</v>
      </c>
    </row>
    <row r="268" spans="1:65" s="13" customFormat="1" ht="22.5">
      <c r="B268" s="171"/>
      <c r="D268" s="172" t="s">
        <v>149</v>
      </c>
      <c r="E268" s="173" t="s">
        <v>1</v>
      </c>
      <c r="F268" s="174" t="s">
        <v>273</v>
      </c>
      <c r="H268" s="173" t="s">
        <v>1</v>
      </c>
      <c r="I268" s="175"/>
      <c r="L268" s="171"/>
      <c r="M268" s="176"/>
      <c r="N268" s="177"/>
      <c r="O268" s="177"/>
      <c r="P268" s="177"/>
      <c r="Q268" s="177"/>
      <c r="R268" s="177"/>
      <c r="S268" s="177"/>
      <c r="T268" s="178"/>
      <c r="AT268" s="173" t="s">
        <v>149</v>
      </c>
      <c r="AU268" s="173" t="s">
        <v>87</v>
      </c>
      <c r="AV268" s="13" t="s">
        <v>81</v>
      </c>
      <c r="AW268" s="13" t="s">
        <v>31</v>
      </c>
      <c r="AX268" s="13" t="s">
        <v>74</v>
      </c>
      <c r="AY268" s="173" t="s">
        <v>141</v>
      </c>
    </row>
    <row r="269" spans="1:65" s="14" customFormat="1">
      <c r="B269" s="179"/>
      <c r="D269" s="172" t="s">
        <v>149</v>
      </c>
      <c r="E269" s="180" t="s">
        <v>1</v>
      </c>
      <c r="F269" s="181" t="s">
        <v>274</v>
      </c>
      <c r="H269" s="182">
        <v>0.29599999999999999</v>
      </c>
      <c r="I269" s="183"/>
      <c r="L269" s="179"/>
      <c r="M269" s="184"/>
      <c r="N269" s="185"/>
      <c r="O269" s="185"/>
      <c r="P269" s="185"/>
      <c r="Q269" s="185"/>
      <c r="R269" s="185"/>
      <c r="S269" s="185"/>
      <c r="T269" s="186"/>
      <c r="AT269" s="180" t="s">
        <v>149</v>
      </c>
      <c r="AU269" s="180" t="s">
        <v>87</v>
      </c>
      <c r="AV269" s="14" t="s">
        <v>87</v>
      </c>
      <c r="AW269" s="14" t="s">
        <v>31</v>
      </c>
      <c r="AX269" s="14" t="s">
        <v>74</v>
      </c>
      <c r="AY269" s="180" t="s">
        <v>141</v>
      </c>
    </row>
    <row r="270" spans="1:65" s="15" customFormat="1">
      <c r="B270" s="187"/>
      <c r="D270" s="172" t="s">
        <v>149</v>
      </c>
      <c r="E270" s="188" t="s">
        <v>1</v>
      </c>
      <c r="F270" s="189" t="s">
        <v>155</v>
      </c>
      <c r="H270" s="190">
        <v>0.29599999999999999</v>
      </c>
      <c r="I270" s="191"/>
      <c r="L270" s="187"/>
      <c r="M270" s="192"/>
      <c r="N270" s="193"/>
      <c r="O270" s="193"/>
      <c r="P270" s="193"/>
      <c r="Q270" s="193"/>
      <c r="R270" s="193"/>
      <c r="S270" s="193"/>
      <c r="T270" s="194"/>
      <c r="AT270" s="188" t="s">
        <v>149</v>
      </c>
      <c r="AU270" s="188" t="s">
        <v>87</v>
      </c>
      <c r="AV270" s="15" t="s">
        <v>156</v>
      </c>
      <c r="AW270" s="15" t="s">
        <v>31</v>
      </c>
      <c r="AX270" s="15" t="s">
        <v>74</v>
      </c>
      <c r="AY270" s="188" t="s">
        <v>141</v>
      </c>
    </row>
    <row r="271" spans="1:65" s="16" customFormat="1">
      <c r="B271" s="195"/>
      <c r="D271" s="172" t="s">
        <v>149</v>
      </c>
      <c r="E271" s="196" t="s">
        <v>1</v>
      </c>
      <c r="F271" s="197" t="s">
        <v>159</v>
      </c>
      <c r="H271" s="198">
        <v>29.623999999999999</v>
      </c>
      <c r="I271" s="199"/>
      <c r="L271" s="195"/>
      <c r="M271" s="200"/>
      <c r="N271" s="201"/>
      <c r="O271" s="201"/>
      <c r="P271" s="201"/>
      <c r="Q271" s="201"/>
      <c r="R271" s="201"/>
      <c r="S271" s="201"/>
      <c r="T271" s="202"/>
      <c r="AT271" s="196" t="s">
        <v>149</v>
      </c>
      <c r="AU271" s="196" t="s">
        <v>87</v>
      </c>
      <c r="AV271" s="16" t="s">
        <v>147</v>
      </c>
      <c r="AW271" s="16" t="s">
        <v>31</v>
      </c>
      <c r="AX271" s="16" t="s">
        <v>81</v>
      </c>
      <c r="AY271" s="196" t="s">
        <v>141</v>
      </c>
    </row>
    <row r="272" spans="1:65" s="2" customFormat="1" ht="16.5" customHeight="1">
      <c r="A272" s="33"/>
      <c r="B272" s="156"/>
      <c r="C272" s="157" t="s">
        <v>275</v>
      </c>
      <c r="D272" s="157" t="s">
        <v>143</v>
      </c>
      <c r="E272" s="158" t="s">
        <v>276</v>
      </c>
      <c r="F272" s="159" t="s">
        <v>277</v>
      </c>
      <c r="G272" s="160" t="s">
        <v>146</v>
      </c>
      <c r="H272" s="161">
        <v>122.53400000000001</v>
      </c>
      <c r="I272" s="162"/>
      <c r="J272" s="163">
        <f>ROUND(I272*H272,2)</f>
        <v>0</v>
      </c>
      <c r="K272" s="164"/>
      <c r="L272" s="34"/>
      <c r="M272" s="165" t="s">
        <v>1</v>
      </c>
      <c r="N272" s="166" t="s">
        <v>40</v>
      </c>
      <c r="O272" s="62"/>
      <c r="P272" s="167">
        <f>O272*H272</f>
        <v>0</v>
      </c>
      <c r="Q272" s="167">
        <v>2.2151299999999998</v>
      </c>
      <c r="R272" s="167">
        <f>Q272*H272</f>
        <v>271.42873942</v>
      </c>
      <c r="S272" s="167">
        <v>0</v>
      </c>
      <c r="T272" s="168">
        <f>S272*H272</f>
        <v>0</v>
      </c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R272" s="169" t="s">
        <v>147</v>
      </c>
      <c r="AT272" s="169" t="s">
        <v>143</v>
      </c>
      <c r="AU272" s="169" t="s">
        <v>87</v>
      </c>
      <c r="AY272" s="18" t="s">
        <v>141</v>
      </c>
      <c r="BE272" s="170">
        <f>IF(N272="základná",J272,0)</f>
        <v>0</v>
      </c>
      <c r="BF272" s="170">
        <f>IF(N272="znížená",J272,0)</f>
        <v>0</v>
      </c>
      <c r="BG272" s="170">
        <f>IF(N272="zákl. prenesená",J272,0)</f>
        <v>0</v>
      </c>
      <c r="BH272" s="170">
        <f>IF(N272="zníž. prenesená",J272,0)</f>
        <v>0</v>
      </c>
      <c r="BI272" s="170">
        <f>IF(N272="nulová",J272,0)</f>
        <v>0</v>
      </c>
      <c r="BJ272" s="18" t="s">
        <v>87</v>
      </c>
      <c r="BK272" s="170">
        <f>ROUND(I272*H272,2)</f>
        <v>0</v>
      </c>
      <c r="BL272" s="18" t="s">
        <v>147</v>
      </c>
      <c r="BM272" s="169" t="s">
        <v>278</v>
      </c>
    </row>
    <row r="273" spans="1:65" s="13" customFormat="1" ht="22.5">
      <c r="B273" s="171"/>
      <c r="D273" s="172" t="s">
        <v>149</v>
      </c>
      <c r="E273" s="173" t="s">
        <v>1</v>
      </c>
      <c r="F273" s="174" t="s">
        <v>279</v>
      </c>
      <c r="H273" s="173" t="s">
        <v>1</v>
      </c>
      <c r="I273" s="175"/>
      <c r="L273" s="171"/>
      <c r="M273" s="176"/>
      <c r="N273" s="177"/>
      <c r="O273" s="177"/>
      <c r="P273" s="177"/>
      <c r="Q273" s="177"/>
      <c r="R273" s="177"/>
      <c r="S273" s="177"/>
      <c r="T273" s="178"/>
      <c r="AT273" s="173" t="s">
        <v>149</v>
      </c>
      <c r="AU273" s="173" t="s">
        <v>87</v>
      </c>
      <c r="AV273" s="13" t="s">
        <v>81</v>
      </c>
      <c r="AW273" s="13" t="s">
        <v>31</v>
      </c>
      <c r="AX273" s="13" t="s">
        <v>74</v>
      </c>
      <c r="AY273" s="173" t="s">
        <v>141</v>
      </c>
    </row>
    <row r="274" spans="1:65" s="13" customFormat="1">
      <c r="B274" s="171"/>
      <c r="D274" s="172" t="s">
        <v>149</v>
      </c>
      <c r="E274" s="173" t="s">
        <v>1</v>
      </c>
      <c r="F274" s="174" t="s">
        <v>151</v>
      </c>
      <c r="H274" s="173" t="s">
        <v>1</v>
      </c>
      <c r="I274" s="175"/>
      <c r="L274" s="171"/>
      <c r="M274" s="176"/>
      <c r="N274" s="177"/>
      <c r="O274" s="177"/>
      <c r="P274" s="177"/>
      <c r="Q274" s="177"/>
      <c r="R274" s="177"/>
      <c r="S274" s="177"/>
      <c r="T274" s="178"/>
      <c r="AT274" s="173" t="s">
        <v>149</v>
      </c>
      <c r="AU274" s="173" t="s">
        <v>87</v>
      </c>
      <c r="AV274" s="13" t="s">
        <v>81</v>
      </c>
      <c r="AW274" s="13" t="s">
        <v>31</v>
      </c>
      <c r="AX274" s="13" t="s">
        <v>74</v>
      </c>
      <c r="AY274" s="173" t="s">
        <v>141</v>
      </c>
    </row>
    <row r="275" spans="1:65" s="14" customFormat="1">
      <c r="B275" s="179"/>
      <c r="D275" s="172" t="s">
        <v>149</v>
      </c>
      <c r="E275" s="180" t="s">
        <v>1</v>
      </c>
      <c r="F275" s="181" t="s">
        <v>152</v>
      </c>
      <c r="H275" s="182">
        <v>108.408</v>
      </c>
      <c r="I275" s="183"/>
      <c r="L275" s="179"/>
      <c r="M275" s="184"/>
      <c r="N275" s="185"/>
      <c r="O275" s="185"/>
      <c r="P275" s="185"/>
      <c r="Q275" s="185"/>
      <c r="R275" s="185"/>
      <c r="S275" s="185"/>
      <c r="T275" s="186"/>
      <c r="AT275" s="180" t="s">
        <v>149</v>
      </c>
      <c r="AU275" s="180" t="s">
        <v>87</v>
      </c>
      <c r="AV275" s="14" t="s">
        <v>87</v>
      </c>
      <c r="AW275" s="14" t="s">
        <v>31</v>
      </c>
      <c r="AX275" s="14" t="s">
        <v>74</v>
      </c>
      <c r="AY275" s="180" t="s">
        <v>141</v>
      </c>
    </row>
    <row r="276" spans="1:65" s="13" customFormat="1">
      <c r="B276" s="171"/>
      <c r="D276" s="172" t="s">
        <v>149</v>
      </c>
      <c r="E276" s="173" t="s">
        <v>1</v>
      </c>
      <c r="F276" s="174" t="s">
        <v>153</v>
      </c>
      <c r="H276" s="173" t="s">
        <v>1</v>
      </c>
      <c r="I276" s="175"/>
      <c r="L276" s="171"/>
      <c r="M276" s="176"/>
      <c r="N276" s="177"/>
      <c r="O276" s="177"/>
      <c r="P276" s="177"/>
      <c r="Q276" s="177"/>
      <c r="R276" s="177"/>
      <c r="S276" s="177"/>
      <c r="T276" s="178"/>
      <c r="AT276" s="173" t="s">
        <v>149</v>
      </c>
      <c r="AU276" s="173" t="s">
        <v>87</v>
      </c>
      <c r="AV276" s="13" t="s">
        <v>81</v>
      </c>
      <c r="AW276" s="13" t="s">
        <v>31</v>
      </c>
      <c r="AX276" s="13" t="s">
        <v>74</v>
      </c>
      <c r="AY276" s="173" t="s">
        <v>141</v>
      </c>
    </row>
    <row r="277" spans="1:65" s="14" customFormat="1">
      <c r="B277" s="179"/>
      <c r="D277" s="172" t="s">
        <v>149</v>
      </c>
      <c r="E277" s="180" t="s">
        <v>1</v>
      </c>
      <c r="F277" s="181" t="s">
        <v>280</v>
      </c>
      <c r="H277" s="182">
        <v>-39.6</v>
      </c>
      <c r="I277" s="183"/>
      <c r="L277" s="179"/>
      <c r="M277" s="184"/>
      <c r="N277" s="185"/>
      <c r="O277" s="185"/>
      <c r="P277" s="185"/>
      <c r="Q277" s="185"/>
      <c r="R277" s="185"/>
      <c r="S277" s="185"/>
      <c r="T277" s="186"/>
      <c r="AT277" s="180" t="s">
        <v>149</v>
      </c>
      <c r="AU277" s="180" t="s">
        <v>87</v>
      </c>
      <c r="AV277" s="14" t="s">
        <v>87</v>
      </c>
      <c r="AW277" s="14" t="s">
        <v>31</v>
      </c>
      <c r="AX277" s="14" t="s">
        <v>74</v>
      </c>
      <c r="AY277" s="180" t="s">
        <v>141</v>
      </c>
    </row>
    <row r="278" spans="1:65" s="15" customFormat="1">
      <c r="B278" s="187"/>
      <c r="D278" s="172" t="s">
        <v>149</v>
      </c>
      <c r="E278" s="188" t="s">
        <v>1</v>
      </c>
      <c r="F278" s="189" t="s">
        <v>155</v>
      </c>
      <c r="H278" s="190">
        <v>68.808000000000007</v>
      </c>
      <c r="I278" s="191"/>
      <c r="L278" s="187"/>
      <c r="M278" s="192"/>
      <c r="N278" s="193"/>
      <c r="O278" s="193"/>
      <c r="P278" s="193"/>
      <c r="Q278" s="193"/>
      <c r="R278" s="193"/>
      <c r="S278" s="193"/>
      <c r="T278" s="194"/>
      <c r="AT278" s="188" t="s">
        <v>149</v>
      </c>
      <c r="AU278" s="188" t="s">
        <v>87</v>
      </c>
      <c r="AV278" s="15" t="s">
        <v>156</v>
      </c>
      <c r="AW278" s="15" t="s">
        <v>31</v>
      </c>
      <c r="AX278" s="15" t="s">
        <v>74</v>
      </c>
      <c r="AY278" s="188" t="s">
        <v>141</v>
      </c>
    </row>
    <row r="279" spans="1:65" s="13" customFormat="1">
      <c r="B279" s="171"/>
      <c r="D279" s="172" t="s">
        <v>149</v>
      </c>
      <c r="E279" s="173" t="s">
        <v>1</v>
      </c>
      <c r="F279" s="174" t="s">
        <v>157</v>
      </c>
      <c r="H279" s="173" t="s">
        <v>1</v>
      </c>
      <c r="I279" s="175"/>
      <c r="L279" s="171"/>
      <c r="M279" s="176"/>
      <c r="N279" s="177"/>
      <c r="O279" s="177"/>
      <c r="P279" s="177"/>
      <c r="Q279" s="177"/>
      <c r="R279" s="177"/>
      <c r="S279" s="177"/>
      <c r="T279" s="178"/>
      <c r="AT279" s="173" t="s">
        <v>149</v>
      </c>
      <c r="AU279" s="173" t="s">
        <v>87</v>
      </c>
      <c r="AV279" s="13" t="s">
        <v>81</v>
      </c>
      <c r="AW279" s="13" t="s">
        <v>31</v>
      </c>
      <c r="AX279" s="13" t="s">
        <v>74</v>
      </c>
      <c r="AY279" s="173" t="s">
        <v>141</v>
      </c>
    </row>
    <row r="280" spans="1:65" s="14" customFormat="1" ht="22.5">
      <c r="B280" s="179"/>
      <c r="D280" s="172" t="s">
        <v>149</v>
      </c>
      <c r="E280" s="180" t="s">
        <v>1</v>
      </c>
      <c r="F280" s="181" t="s">
        <v>158</v>
      </c>
      <c r="H280" s="182">
        <v>53.725999999999999</v>
      </c>
      <c r="I280" s="183"/>
      <c r="L280" s="179"/>
      <c r="M280" s="184"/>
      <c r="N280" s="185"/>
      <c r="O280" s="185"/>
      <c r="P280" s="185"/>
      <c r="Q280" s="185"/>
      <c r="R280" s="185"/>
      <c r="S280" s="185"/>
      <c r="T280" s="186"/>
      <c r="AT280" s="180" t="s">
        <v>149</v>
      </c>
      <c r="AU280" s="180" t="s">
        <v>87</v>
      </c>
      <c r="AV280" s="14" t="s">
        <v>87</v>
      </c>
      <c r="AW280" s="14" t="s">
        <v>31</v>
      </c>
      <c r="AX280" s="14" t="s">
        <v>74</v>
      </c>
      <c r="AY280" s="180" t="s">
        <v>141</v>
      </c>
    </row>
    <row r="281" spans="1:65" s="15" customFormat="1">
      <c r="B281" s="187"/>
      <c r="D281" s="172" t="s">
        <v>149</v>
      </c>
      <c r="E281" s="188" t="s">
        <v>1</v>
      </c>
      <c r="F281" s="189" t="s">
        <v>155</v>
      </c>
      <c r="H281" s="190">
        <v>53.725999999999999</v>
      </c>
      <c r="I281" s="191"/>
      <c r="L281" s="187"/>
      <c r="M281" s="192"/>
      <c r="N281" s="193"/>
      <c r="O281" s="193"/>
      <c r="P281" s="193"/>
      <c r="Q281" s="193"/>
      <c r="R281" s="193"/>
      <c r="S281" s="193"/>
      <c r="T281" s="194"/>
      <c r="AT281" s="188" t="s">
        <v>149</v>
      </c>
      <c r="AU281" s="188" t="s">
        <v>87</v>
      </c>
      <c r="AV281" s="15" t="s">
        <v>156</v>
      </c>
      <c r="AW281" s="15" t="s">
        <v>31</v>
      </c>
      <c r="AX281" s="15" t="s">
        <v>74</v>
      </c>
      <c r="AY281" s="188" t="s">
        <v>141</v>
      </c>
    </row>
    <row r="282" spans="1:65" s="16" customFormat="1">
      <c r="B282" s="195"/>
      <c r="D282" s="172" t="s">
        <v>149</v>
      </c>
      <c r="E282" s="196" t="s">
        <v>1</v>
      </c>
      <c r="F282" s="197" t="s">
        <v>159</v>
      </c>
      <c r="H282" s="198">
        <v>122.53400000000001</v>
      </c>
      <c r="I282" s="199"/>
      <c r="L282" s="195"/>
      <c r="M282" s="200"/>
      <c r="N282" s="201"/>
      <c r="O282" s="201"/>
      <c r="P282" s="201"/>
      <c r="Q282" s="201"/>
      <c r="R282" s="201"/>
      <c r="S282" s="201"/>
      <c r="T282" s="202"/>
      <c r="AT282" s="196" t="s">
        <v>149</v>
      </c>
      <c r="AU282" s="196" t="s">
        <v>87</v>
      </c>
      <c r="AV282" s="16" t="s">
        <v>147</v>
      </c>
      <c r="AW282" s="16" t="s">
        <v>31</v>
      </c>
      <c r="AX282" s="16" t="s">
        <v>81</v>
      </c>
      <c r="AY282" s="196" t="s">
        <v>141</v>
      </c>
    </row>
    <row r="283" spans="1:65" s="2" customFormat="1" ht="24.2" customHeight="1">
      <c r="A283" s="33"/>
      <c r="B283" s="156"/>
      <c r="C283" s="157" t="s">
        <v>281</v>
      </c>
      <c r="D283" s="157" t="s">
        <v>143</v>
      </c>
      <c r="E283" s="158" t="s">
        <v>282</v>
      </c>
      <c r="F283" s="159" t="s">
        <v>283</v>
      </c>
      <c r="G283" s="160" t="s">
        <v>146</v>
      </c>
      <c r="H283" s="161">
        <v>52.585999999999999</v>
      </c>
      <c r="I283" s="162"/>
      <c r="J283" s="163">
        <f>ROUND(I283*H283,2)</f>
        <v>0</v>
      </c>
      <c r="K283" s="164"/>
      <c r="L283" s="34"/>
      <c r="M283" s="165" t="s">
        <v>1</v>
      </c>
      <c r="N283" s="166" t="s">
        <v>40</v>
      </c>
      <c r="O283" s="62"/>
      <c r="P283" s="167">
        <f>O283*H283</f>
        <v>0</v>
      </c>
      <c r="Q283" s="167">
        <v>2.4157199999999999</v>
      </c>
      <c r="R283" s="167">
        <f>Q283*H283</f>
        <v>127.03305191999999</v>
      </c>
      <c r="S283" s="167">
        <v>0</v>
      </c>
      <c r="T283" s="168">
        <f>S283*H283</f>
        <v>0</v>
      </c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R283" s="169" t="s">
        <v>147</v>
      </c>
      <c r="AT283" s="169" t="s">
        <v>143</v>
      </c>
      <c r="AU283" s="169" t="s">
        <v>87</v>
      </c>
      <c r="AY283" s="18" t="s">
        <v>141</v>
      </c>
      <c r="BE283" s="170">
        <f>IF(N283="základná",J283,0)</f>
        <v>0</v>
      </c>
      <c r="BF283" s="170">
        <f>IF(N283="znížená",J283,0)</f>
        <v>0</v>
      </c>
      <c r="BG283" s="170">
        <f>IF(N283="zákl. prenesená",J283,0)</f>
        <v>0</v>
      </c>
      <c r="BH283" s="170">
        <f>IF(N283="zníž. prenesená",J283,0)</f>
        <v>0</v>
      </c>
      <c r="BI283" s="170">
        <f>IF(N283="nulová",J283,0)</f>
        <v>0</v>
      </c>
      <c r="BJ283" s="18" t="s">
        <v>87</v>
      </c>
      <c r="BK283" s="170">
        <f>ROUND(I283*H283,2)</f>
        <v>0</v>
      </c>
      <c r="BL283" s="18" t="s">
        <v>147</v>
      </c>
      <c r="BM283" s="169" t="s">
        <v>284</v>
      </c>
    </row>
    <row r="284" spans="1:65" s="13" customFormat="1" ht="22.5">
      <c r="B284" s="171"/>
      <c r="D284" s="172" t="s">
        <v>149</v>
      </c>
      <c r="E284" s="173" t="s">
        <v>1</v>
      </c>
      <c r="F284" s="174" t="s">
        <v>285</v>
      </c>
      <c r="H284" s="173" t="s">
        <v>1</v>
      </c>
      <c r="I284" s="175"/>
      <c r="L284" s="171"/>
      <c r="M284" s="176"/>
      <c r="N284" s="177"/>
      <c r="O284" s="177"/>
      <c r="P284" s="177"/>
      <c r="Q284" s="177"/>
      <c r="R284" s="177"/>
      <c r="S284" s="177"/>
      <c r="T284" s="178"/>
      <c r="AT284" s="173" t="s">
        <v>149</v>
      </c>
      <c r="AU284" s="173" t="s">
        <v>87</v>
      </c>
      <c r="AV284" s="13" t="s">
        <v>81</v>
      </c>
      <c r="AW284" s="13" t="s">
        <v>31</v>
      </c>
      <c r="AX284" s="13" t="s">
        <v>74</v>
      </c>
      <c r="AY284" s="173" t="s">
        <v>141</v>
      </c>
    </row>
    <row r="285" spans="1:65" s="13" customFormat="1">
      <c r="B285" s="171"/>
      <c r="D285" s="172" t="s">
        <v>149</v>
      </c>
      <c r="E285" s="173" t="s">
        <v>1</v>
      </c>
      <c r="F285" s="174" t="s">
        <v>151</v>
      </c>
      <c r="H285" s="173" t="s">
        <v>1</v>
      </c>
      <c r="I285" s="175"/>
      <c r="L285" s="171"/>
      <c r="M285" s="176"/>
      <c r="N285" s="177"/>
      <c r="O285" s="177"/>
      <c r="P285" s="177"/>
      <c r="Q285" s="177"/>
      <c r="R285" s="177"/>
      <c r="S285" s="177"/>
      <c r="T285" s="178"/>
      <c r="AT285" s="173" t="s">
        <v>149</v>
      </c>
      <c r="AU285" s="173" t="s">
        <v>87</v>
      </c>
      <c r="AV285" s="13" t="s">
        <v>81</v>
      </c>
      <c r="AW285" s="13" t="s">
        <v>31</v>
      </c>
      <c r="AX285" s="13" t="s">
        <v>74</v>
      </c>
      <c r="AY285" s="173" t="s">
        <v>141</v>
      </c>
    </row>
    <row r="286" spans="1:65" s="14" customFormat="1">
      <c r="B286" s="179"/>
      <c r="D286" s="172" t="s">
        <v>149</v>
      </c>
      <c r="E286" s="180" t="s">
        <v>1</v>
      </c>
      <c r="F286" s="181" t="s">
        <v>286</v>
      </c>
      <c r="H286" s="182">
        <v>43.363</v>
      </c>
      <c r="I286" s="183"/>
      <c r="L286" s="179"/>
      <c r="M286" s="184"/>
      <c r="N286" s="185"/>
      <c r="O286" s="185"/>
      <c r="P286" s="185"/>
      <c r="Q286" s="185"/>
      <c r="R286" s="185"/>
      <c r="S286" s="185"/>
      <c r="T286" s="186"/>
      <c r="AT286" s="180" t="s">
        <v>149</v>
      </c>
      <c r="AU286" s="180" t="s">
        <v>87</v>
      </c>
      <c r="AV286" s="14" t="s">
        <v>87</v>
      </c>
      <c r="AW286" s="14" t="s">
        <v>31</v>
      </c>
      <c r="AX286" s="14" t="s">
        <v>74</v>
      </c>
      <c r="AY286" s="180" t="s">
        <v>141</v>
      </c>
    </row>
    <row r="287" spans="1:65" s="13" customFormat="1">
      <c r="B287" s="171"/>
      <c r="D287" s="172" t="s">
        <v>149</v>
      </c>
      <c r="E287" s="173" t="s">
        <v>1</v>
      </c>
      <c r="F287" s="174" t="s">
        <v>153</v>
      </c>
      <c r="H287" s="173" t="s">
        <v>1</v>
      </c>
      <c r="I287" s="175"/>
      <c r="L287" s="171"/>
      <c r="M287" s="176"/>
      <c r="N287" s="177"/>
      <c r="O287" s="177"/>
      <c r="P287" s="177"/>
      <c r="Q287" s="177"/>
      <c r="R287" s="177"/>
      <c r="S287" s="177"/>
      <c r="T287" s="178"/>
      <c r="AT287" s="173" t="s">
        <v>149</v>
      </c>
      <c r="AU287" s="173" t="s">
        <v>87</v>
      </c>
      <c r="AV287" s="13" t="s">
        <v>81</v>
      </c>
      <c r="AW287" s="13" t="s">
        <v>31</v>
      </c>
      <c r="AX287" s="13" t="s">
        <v>74</v>
      </c>
      <c r="AY287" s="173" t="s">
        <v>141</v>
      </c>
    </row>
    <row r="288" spans="1:65" s="14" customFormat="1">
      <c r="B288" s="179"/>
      <c r="D288" s="172" t="s">
        <v>149</v>
      </c>
      <c r="E288" s="180" t="s">
        <v>1</v>
      </c>
      <c r="F288" s="181" t="s">
        <v>287</v>
      </c>
      <c r="H288" s="182">
        <v>-15.84</v>
      </c>
      <c r="I288" s="183"/>
      <c r="L288" s="179"/>
      <c r="M288" s="184"/>
      <c r="N288" s="185"/>
      <c r="O288" s="185"/>
      <c r="P288" s="185"/>
      <c r="Q288" s="185"/>
      <c r="R288" s="185"/>
      <c r="S288" s="185"/>
      <c r="T288" s="186"/>
      <c r="AT288" s="180" t="s">
        <v>149</v>
      </c>
      <c r="AU288" s="180" t="s">
        <v>87</v>
      </c>
      <c r="AV288" s="14" t="s">
        <v>87</v>
      </c>
      <c r="AW288" s="14" t="s">
        <v>31</v>
      </c>
      <c r="AX288" s="14" t="s">
        <v>74</v>
      </c>
      <c r="AY288" s="180" t="s">
        <v>141</v>
      </c>
    </row>
    <row r="289" spans="1:65" s="13" customFormat="1">
      <c r="B289" s="171"/>
      <c r="D289" s="172" t="s">
        <v>149</v>
      </c>
      <c r="E289" s="173" t="s">
        <v>1</v>
      </c>
      <c r="F289" s="174" t="s">
        <v>288</v>
      </c>
      <c r="H289" s="173" t="s">
        <v>1</v>
      </c>
      <c r="I289" s="175"/>
      <c r="L289" s="171"/>
      <c r="M289" s="176"/>
      <c r="N289" s="177"/>
      <c r="O289" s="177"/>
      <c r="P289" s="177"/>
      <c r="Q289" s="177"/>
      <c r="R289" s="177"/>
      <c r="S289" s="177"/>
      <c r="T289" s="178"/>
      <c r="AT289" s="173" t="s">
        <v>149</v>
      </c>
      <c r="AU289" s="173" t="s">
        <v>87</v>
      </c>
      <c r="AV289" s="13" t="s">
        <v>81</v>
      </c>
      <c r="AW289" s="13" t="s">
        <v>31</v>
      </c>
      <c r="AX289" s="13" t="s">
        <v>74</v>
      </c>
      <c r="AY289" s="173" t="s">
        <v>141</v>
      </c>
    </row>
    <row r="290" spans="1:65" s="14" customFormat="1">
      <c r="B290" s="179"/>
      <c r="D290" s="172" t="s">
        <v>149</v>
      </c>
      <c r="E290" s="180" t="s">
        <v>1</v>
      </c>
      <c r="F290" s="181" t="s">
        <v>289</v>
      </c>
      <c r="H290" s="182">
        <v>7.92</v>
      </c>
      <c r="I290" s="183"/>
      <c r="L290" s="179"/>
      <c r="M290" s="184"/>
      <c r="N290" s="185"/>
      <c r="O290" s="185"/>
      <c r="P290" s="185"/>
      <c r="Q290" s="185"/>
      <c r="R290" s="185"/>
      <c r="S290" s="185"/>
      <c r="T290" s="186"/>
      <c r="AT290" s="180" t="s">
        <v>149</v>
      </c>
      <c r="AU290" s="180" t="s">
        <v>87</v>
      </c>
      <c r="AV290" s="14" t="s">
        <v>87</v>
      </c>
      <c r="AW290" s="14" t="s">
        <v>31</v>
      </c>
      <c r="AX290" s="14" t="s">
        <v>74</v>
      </c>
      <c r="AY290" s="180" t="s">
        <v>141</v>
      </c>
    </row>
    <row r="291" spans="1:65" s="13" customFormat="1">
      <c r="B291" s="171"/>
      <c r="D291" s="172" t="s">
        <v>149</v>
      </c>
      <c r="E291" s="173" t="s">
        <v>1</v>
      </c>
      <c r="F291" s="174" t="s">
        <v>153</v>
      </c>
      <c r="H291" s="173" t="s">
        <v>1</v>
      </c>
      <c r="I291" s="175"/>
      <c r="L291" s="171"/>
      <c r="M291" s="176"/>
      <c r="N291" s="177"/>
      <c r="O291" s="177"/>
      <c r="P291" s="177"/>
      <c r="Q291" s="177"/>
      <c r="R291" s="177"/>
      <c r="S291" s="177"/>
      <c r="T291" s="178"/>
      <c r="AT291" s="173" t="s">
        <v>149</v>
      </c>
      <c r="AU291" s="173" t="s">
        <v>87</v>
      </c>
      <c r="AV291" s="13" t="s">
        <v>81</v>
      </c>
      <c r="AW291" s="13" t="s">
        <v>31</v>
      </c>
      <c r="AX291" s="13" t="s">
        <v>74</v>
      </c>
      <c r="AY291" s="173" t="s">
        <v>141</v>
      </c>
    </row>
    <row r="292" spans="1:65" s="14" customFormat="1">
      <c r="B292" s="179"/>
      <c r="D292" s="172" t="s">
        <v>149</v>
      </c>
      <c r="E292" s="180" t="s">
        <v>1</v>
      </c>
      <c r="F292" s="181" t="s">
        <v>290</v>
      </c>
      <c r="H292" s="182">
        <v>-0.57599999999999996</v>
      </c>
      <c r="I292" s="183"/>
      <c r="L292" s="179"/>
      <c r="M292" s="184"/>
      <c r="N292" s="185"/>
      <c r="O292" s="185"/>
      <c r="P292" s="185"/>
      <c r="Q292" s="185"/>
      <c r="R292" s="185"/>
      <c r="S292" s="185"/>
      <c r="T292" s="186"/>
      <c r="AT292" s="180" t="s">
        <v>149</v>
      </c>
      <c r="AU292" s="180" t="s">
        <v>87</v>
      </c>
      <c r="AV292" s="14" t="s">
        <v>87</v>
      </c>
      <c r="AW292" s="14" t="s">
        <v>31</v>
      </c>
      <c r="AX292" s="14" t="s">
        <v>74</v>
      </c>
      <c r="AY292" s="180" t="s">
        <v>141</v>
      </c>
    </row>
    <row r="293" spans="1:65" s="15" customFormat="1">
      <c r="B293" s="187"/>
      <c r="D293" s="172" t="s">
        <v>149</v>
      </c>
      <c r="E293" s="188" t="s">
        <v>1</v>
      </c>
      <c r="F293" s="189" t="s">
        <v>155</v>
      </c>
      <c r="H293" s="190">
        <v>34.866999999999997</v>
      </c>
      <c r="I293" s="191"/>
      <c r="L293" s="187"/>
      <c r="M293" s="192"/>
      <c r="N293" s="193"/>
      <c r="O293" s="193"/>
      <c r="P293" s="193"/>
      <c r="Q293" s="193"/>
      <c r="R293" s="193"/>
      <c r="S293" s="193"/>
      <c r="T293" s="194"/>
      <c r="AT293" s="188" t="s">
        <v>149</v>
      </c>
      <c r="AU293" s="188" t="s">
        <v>87</v>
      </c>
      <c r="AV293" s="15" t="s">
        <v>156</v>
      </c>
      <c r="AW293" s="15" t="s">
        <v>31</v>
      </c>
      <c r="AX293" s="15" t="s">
        <v>74</v>
      </c>
      <c r="AY293" s="188" t="s">
        <v>141</v>
      </c>
    </row>
    <row r="294" spans="1:65" s="13" customFormat="1">
      <c r="B294" s="171"/>
      <c r="D294" s="172" t="s">
        <v>149</v>
      </c>
      <c r="E294" s="173" t="s">
        <v>1</v>
      </c>
      <c r="F294" s="174" t="s">
        <v>157</v>
      </c>
      <c r="H294" s="173" t="s">
        <v>1</v>
      </c>
      <c r="I294" s="175"/>
      <c r="L294" s="171"/>
      <c r="M294" s="176"/>
      <c r="N294" s="177"/>
      <c r="O294" s="177"/>
      <c r="P294" s="177"/>
      <c r="Q294" s="177"/>
      <c r="R294" s="177"/>
      <c r="S294" s="177"/>
      <c r="T294" s="178"/>
      <c r="AT294" s="173" t="s">
        <v>149</v>
      </c>
      <c r="AU294" s="173" t="s">
        <v>87</v>
      </c>
      <c r="AV294" s="13" t="s">
        <v>81</v>
      </c>
      <c r="AW294" s="13" t="s">
        <v>31</v>
      </c>
      <c r="AX294" s="13" t="s">
        <v>74</v>
      </c>
      <c r="AY294" s="173" t="s">
        <v>141</v>
      </c>
    </row>
    <row r="295" spans="1:65" s="14" customFormat="1">
      <c r="B295" s="179"/>
      <c r="D295" s="172" t="s">
        <v>149</v>
      </c>
      <c r="E295" s="180" t="s">
        <v>1</v>
      </c>
      <c r="F295" s="181" t="s">
        <v>291</v>
      </c>
      <c r="H295" s="182">
        <v>17.719000000000001</v>
      </c>
      <c r="I295" s="183"/>
      <c r="L295" s="179"/>
      <c r="M295" s="184"/>
      <c r="N295" s="185"/>
      <c r="O295" s="185"/>
      <c r="P295" s="185"/>
      <c r="Q295" s="185"/>
      <c r="R295" s="185"/>
      <c r="S295" s="185"/>
      <c r="T295" s="186"/>
      <c r="AT295" s="180" t="s">
        <v>149</v>
      </c>
      <c r="AU295" s="180" t="s">
        <v>87</v>
      </c>
      <c r="AV295" s="14" t="s">
        <v>87</v>
      </c>
      <c r="AW295" s="14" t="s">
        <v>31</v>
      </c>
      <c r="AX295" s="14" t="s">
        <v>74</v>
      </c>
      <c r="AY295" s="180" t="s">
        <v>141</v>
      </c>
    </row>
    <row r="296" spans="1:65" s="15" customFormat="1">
      <c r="B296" s="187"/>
      <c r="D296" s="172" t="s">
        <v>149</v>
      </c>
      <c r="E296" s="188" t="s">
        <v>1</v>
      </c>
      <c r="F296" s="189" t="s">
        <v>155</v>
      </c>
      <c r="H296" s="190">
        <v>17.719000000000001</v>
      </c>
      <c r="I296" s="191"/>
      <c r="L296" s="187"/>
      <c r="M296" s="192"/>
      <c r="N296" s="193"/>
      <c r="O296" s="193"/>
      <c r="P296" s="193"/>
      <c r="Q296" s="193"/>
      <c r="R296" s="193"/>
      <c r="S296" s="193"/>
      <c r="T296" s="194"/>
      <c r="AT296" s="188" t="s">
        <v>149</v>
      </c>
      <c r="AU296" s="188" t="s">
        <v>87</v>
      </c>
      <c r="AV296" s="15" t="s">
        <v>156</v>
      </c>
      <c r="AW296" s="15" t="s">
        <v>31</v>
      </c>
      <c r="AX296" s="15" t="s">
        <v>74</v>
      </c>
      <c r="AY296" s="188" t="s">
        <v>141</v>
      </c>
    </row>
    <row r="297" spans="1:65" s="16" customFormat="1">
      <c r="B297" s="195"/>
      <c r="D297" s="172" t="s">
        <v>149</v>
      </c>
      <c r="E297" s="196" t="s">
        <v>1</v>
      </c>
      <c r="F297" s="197" t="s">
        <v>159</v>
      </c>
      <c r="H297" s="198">
        <v>52.585999999999999</v>
      </c>
      <c r="I297" s="199"/>
      <c r="L297" s="195"/>
      <c r="M297" s="200"/>
      <c r="N297" s="201"/>
      <c r="O297" s="201"/>
      <c r="P297" s="201"/>
      <c r="Q297" s="201"/>
      <c r="R297" s="201"/>
      <c r="S297" s="201"/>
      <c r="T297" s="202"/>
      <c r="AT297" s="196" t="s">
        <v>149</v>
      </c>
      <c r="AU297" s="196" t="s">
        <v>87</v>
      </c>
      <c r="AV297" s="16" t="s">
        <v>147</v>
      </c>
      <c r="AW297" s="16" t="s">
        <v>31</v>
      </c>
      <c r="AX297" s="16" t="s">
        <v>81</v>
      </c>
      <c r="AY297" s="196" t="s">
        <v>141</v>
      </c>
    </row>
    <row r="298" spans="1:65" s="2" customFormat="1" ht="21.75" customHeight="1">
      <c r="A298" s="33"/>
      <c r="B298" s="156"/>
      <c r="C298" s="157" t="s">
        <v>292</v>
      </c>
      <c r="D298" s="157" t="s">
        <v>143</v>
      </c>
      <c r="E298" s="158" t="s">
        <v>293</v>
      </c>
      <c r="F298" s="159" t="s">
        <v>294</v>
      </c>
      <c r="G298" s="160" t="s">
        <v>189</v>
      </c>
      <c r="H298" s="161">
        <v>262.93200000000002</v>
      </c>
      <c r="I298" s="162"/>
      <c r="J298" s="163">
        <f>ROUND(I298*H298,2)</f>
        <v>0</v>
      </c>
      <c r="K298" s="164"/>
      <c r="L298" s="34"/>
      <c r="M298" s="165" t="s">
        <v>1</v>
      </c>
      <c r="N298" s="166" t="s">
        <v>40</v>
      </c>
      <c r="O298" s="62"/>
      <c r="P298" s="167">
        <f>O298*H298</f>
        <v>0</v>
      </c>
      <c r="Q298" s="167">
        <v>6.7000000000000002E-4</v>
      </c>
      <c r="R298" s="167">
        <f>Q298*H298</f>
        <v>0.17616444000000001</v>
      </c>
      <c r="S298" s="167">
        <v>0</v>
      </c>
      <c r="T298" s="168">
        <f>S298*H298</f>
        <v>0</v>
      </c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R298" s="169" t="s">
        <v>147</v>
      </c>
      <c r="AT298" s="169" t="s">
        <v>143</v>
      </c>
      <c r="AU298" s="169" t="s">
        <v>87</v>
      </c>
      <c r="AY298" s="18" t="s">
        <v>141</v>
      </c>
      <c r="BE298" s="170">
        <f>IF(N298="základná",J298,0)</f>
        <v>0</v>
      </c>
      <c r="BF298" s="170">
        <f>IF(N298="znížená",J298,0)</f>
        <v>0</v>
      </c>
      <c r="BG298" s="170">
        <f>IF(N298="zákl. prenesená",J298,0)</f>
        <v>0</v>
      </c>
      <c r="BH298" s="170">
        <f>IF(N298="zníž. prenesená",J298,0)</f>
        <v>0</v>
      </c>
      <c r="BI298" s="170">
        <f>IF(N298="nulová",J298,0)</f>
        <v>0</v>
      </c>
      <c r="BJ298" s="18" t="s">
        <v>87</v>
      </c>
      <c r="BK298" s="170">
        <f>ROUND(I298*H298,2)</f>
        <v>0</v>
      </c>
      <c r="BL298" s="18" t="s">
        <v>147</v>
      </c>
      <c r="BM298" s="169" t="s">
        <v>295</v>
      </c>
    </row>
    <row r="299" spans="1:65" s="13" customFormat="1">
      <c r="B299" s="171"/>
      <c r="D299" s="172" t="s">
        <v>149</v>
      </c>
      <c r="E299" s="173" t="s">
        <v>1</v>
      </c>
      <c r="F299" s="174" t="s">
        <v>296</v>
      </c>
      <c r="H299" s="173" t="s">
        <v>1</v>
      </c>
      <c r="I299" s="175"/>
      <c r="L299" s="171"/>
      <c r="M299" s="176"/>
      <c r="N299" s="177"/>
      <c r="O299" s="177"/>
      <c r="P299" s="177"/>
      <c r="Q299" s="177"/>
      <c r="R299" s="177"/>
      <c r="S299" s="177"/>
      <c r="T299" s="178"/>
      <c r="AT299" s="173" t="s">
        <v>149</v>
      </c>
      <c r="AU299" s="173" t="s">
        <v>87</v>
      </c>
      <c r="AV299" s="13" t="s">
        <v>81</v>
      </c>
      <c r="AW299" s="13" t="s">
        <v>31</v>
      </c>
      <c r="AX299" s="13" t="s">
        <v>74</v>
      </c>
      <c r="AY299" s="173" t="s">
        <v>141</v>
      </c>
    </row>
    <row r="300" spans="1:65" s="13" customFormat="1">
      <c r="B300" s="171"/>
      <c r="D300" s="172" t="s">
        <v>149</v>
      </c>
      <c r="E300" s="173" t="s">
        <v>1</v>
      </c>
      <c r="F300" s="174" t="s">
        <v>151</v>
      </c>
      <c r="H300" s="173" t="s">
        <v>1</v>
      </c>
      <c r="I300" s="175"/>
      <c r="L300" s="171"/>
      <c r="M300" s="176"/>
      <c r="N300" s="177"/>
      <c r="O300" s="177"/>
      <c r="P300" s="177"/>
      <c r="Q300" s="177"/>
      <c r="R300" s="177"/>
      <c r="S300" s="177"/>
      <c r="T300" s="178"/>
      <c r="AT300" s="173" t="s">
        <v>149</v>
      </c>
      <c r="AU300" s="173" t="s">
        <v>87</v>
      </c>
      <c r="AV300" s="13" t="s">
        <v>81</v>
      </c>
      <c r="AW300" s="13" t="s">
        <v>31</v>
      </c>
      <c r="AX300" s="13" t="s">
        <v>74</v>
      </c>
      <c r="AY300" s="173" t="s">
        <v>141</v>
      </c>
    </row>
    <row r="301" spans="1:65" s="14" customFormat="1">
      <c r="B301" s="179"/>
      <c r="D301" s="172" t="s">
        <v>149</v>
      </c>
      <c r="E301" s="180" t="s">
        <v>1</v>
      </c>
      <c r="F301" s="181" t="s">
        <v>297</v>
      </c>
      <c r="H301" s="182">
        <v>216.816</v>
      </c>
      <c r="I301" s="183"/>
      <c r="L301" s="179"/>
      <c r="M301" s="184"/>
      <c r="N301" s="185"/>
      <c r="O301" s="185"/>
      <c r="P301" s="185"/>
      <c r="Q301" s="185"/>
      <c r="R301" s="185"/>
      <c r="S301" s="185"/>
      <c r="T301" s="186"/>
      <c r="AT301" s="180" t="s">
        <v>149</v>
      </c>
      <c r="AU301" s="180" t="s">
        <v>87</v>
      </c>
      <c r="AV301" s="14" t="s">
        <v>87</v>
      </c>
      <c r="AW301" s="14" t="s">
        <v>31</v>
      </c>
      <c r="AX301" s="14" t="s">
        <v>74</v>
      </c>
      <c r="AY301" s="180" t="s">
        <v>141</v>
      </c>
    </row>
    <row r="302" spans="1:65" s="13" customFormat="1">
      <c r="B302" s="171"/>
      <c r="D302" s="172" t="s">
        <v>149</v>
      </c>
      <c r="E302" s="173" t="s">
        <v>1</v>
      </c>
      <c r="F302" s="174" t="s">
        <v>153</v>
      </c>
      <c r="H302" s="173" t="s">
        <v>1</v>
      </c>
      <c r="I302" s="175"/>
      <c r="L302" s="171"/>
      <c r="M302" s="176"/>
      <c r="N302" s="177"/>
      <c r="O302" s="177"/>
      <c r="P302" s="177"/>
      <c r="Q302" s="177"/>
      <c r="R302" s="177"/>
      <c r="S302" s="177"/>
      <c r="T302" s="178"/>
      <c r="AT302" s="173" t="s">
        <v>149</v>
      </c>
      <c r="AU302" s="173" t="s">
        <v>87</v>
      </c>
      <c r="AV302" s="13" t="s">
        <v>81</v>
      </c>
      <c r="AW302" s="13" t="s">
        <v>31</v>
      </c>
      <c r="AX302" s="13" t="s">
        <v>74</v>
      </c>
      <c r="AY302" s="173" t="s">
        <v>141</v>
      </c>
    </row>
    <row r="303" spans="1:65" s="14" customFormat="1">
      <c r="B303" s="179"/>
      <c r="D303" s="172" t="s">
        <v>149</v>
      </c>
      <c r="E303" s="180" t="s">
        <v>1</v>
      </c>
      <c r="F303" s="181" t="s">
        <v>298</v>
      </c>
      <c r="H303" s="182">
        <v>-79.2</v>
      </c>
      <c r="I303" s="183"/>
      <c r="L303" s="179"/>
      <c r="M303" s="184"/>
      <c r="N303" s="185"/>
      <c r="O303" s="185"/>
      <c r="P303" s="185"/>
      <c r="Q303" s="185"/>
      <c r="R303" s="185"/>
      <c r="S303" s="185"/>
      <c r="T303" s="186"/>
      <c r="AT303" s="180" t="s">
        <v>149</v>
      </c>
      <c r="AU303" s="180" t="s">
        <v>87</v>
      </c>
      <c r="AV303" s="14" t="s">
        <v>87</v>
      </c>
      <c r="AW303" s="14" t="s">
        <v>31</v>
      </c>
      <c r="AX303" s="14" t="s">
        <v>74</v>
      </c>
      <c r="AY303" s="180" t="s">
        <v>141</v>
      </c>
    </row>
    <row r="304" spans="1:65" s="13" customFormat="1">
      <c r="B304" s="171"/>
      <c r="D304" s="172" t="s">
        <v>149</v>
      </c>
      <c r="E304" s="173" t="s">
        <v>1</v>
      </c>
      <c r="F304" s="174" t="s">
        <v>288</v>
      </c>
      <c r="H304" s="173" t="s">
        <v>1</v>
      </c>
      <c r="I304" s="175"/>
      <c r="L304" s="171"/>
      <c r="M304" s="176"/>
      <c r="N304" s="177"/>
      <c r="O304" s="177"/>
      <c r="P304" s="177"/>
      <c r="Q304" s="177"/>
      <c r="R304" s="177"/>
      <c r="S304" s="177"/>
      <c r="T304" s="178"/>
      <c r="AT304" s="173" t="s">
        <v>149</v>
      </c>
      <c r="AU304" s="173" t="s">
        <v>87</v>
      </c>
      <c r="AV304" s="13" t="s">
        <v>81</v>
      </c>
      <c r="AW304" s="13" t="s">
        <v>31</v>
      </c>
      <c r="AX304" s="13" t="s">
        <v>74</v>
      </c>
      <c r="AY304" s="173" t="s">
        <v>141</v>
      </c>
    </row>
    <row r="305" spans="1:65" s="14" customFormat="1">
      <c r="B305" s="179"/>
      <c r="D305" s="172" t="s">
        <v>149</v>
      </c>
      <c r="E305" s="180" t="s">
        <v>1</v>
      </c>
      <c r="F305" s="181" t="s">
        <v>299</v>
      </c>
      <c r="H305" s="182">
        <v>39.6</v>
      </c>
      <c r="I305" s="183"/>
      <c r="L305" s="179"/>
      <c r="M305" s="184"/>
      <c r="N305" s="185"/>
      <c r="O305" s="185"/>
      <c r="P305" s="185"/>
      <c r="Q305" s="185"/>
      <c r="R305" s="185"/>
      <c r="S305" s="185"/>
      <c r="T305" s="186"/>
      <c r="AT305" s="180" t="s">
        <v>149</v>
      </c>
      <c r="AU305" s="180" t="s">
        <v>87</v>
      </c>
      <c r="AV305" s="14" t="s">
        <v>87</v>
      </c>
      <c r="AW305" s="14" t="s">
        <v>31</v>
      </c>
      <c r="AX305" s="14" t="s">
        <v>74</v>
      </c>
      <c r="AY305" s="180" t="s">
        <v>141</v>
      </c>
    </row>
    <row r="306" spans="1:65" s="13" customFormat="1">
      <c r="B306" s="171"/>
      <c r="D306" s="172" t="s">
        <v>149</v>
      </c>
      <c r="E306" s="173" t="s">
        <v>1</v>
      </c>
      <c r="F306" s="174" t="s">
        <v>153</v>
      </c>
      <c r="H306" s="173" t="s">
        <v>1</v>
      </c>
      <c r="I306" s="175"/>
      <c r="L306" s="171"/>
      <c r="M306" s="176"/>
      <c r="N306" s="177"/>
      <c r="O306" s="177"/>
      <c r="P306" s="177"/>
      <c r="Q306" s="177"/>
      <c r="R306" s="177"/>
      <c r="S306" s="177"/>
      <c r="T306" s="178"/>
      <c r="AT306" s="173" t="s">
        <v>149</v>
      </c>
      <c r="AU306" s="173" t="s">
        <v>87</v>
      </c>
      <c r="AV306" s="13" t="s">
        <v>81</v>
      </c>
      <c r="AW306" s="13" t="s">
        <v>31</v>
      </c>
      <c r="AX306" s="13" t="s">
        <v>74</v>
      </c>
      <c r="AY306" s="173" t="s">
        <v>141</v>
      </c>
    </row>
    <row r="307" spans="1:65" s="14" customFormat="1">
      <c r="B307" s="179"/>
      <c r="D307" s="172" t="s">
        <v>149</v>
      </c>
      <c r="E307" s="180" t="s">
        <v>1</v>
      </c>
      <c r="F307" s="181" t="s">
        <v>300</v>
      </c>
      <c r="H307" s="182">
        <v>-2.88</v>
      </c>
      <c r="I307" s="183"/>
      <c r="L307" s="179"/>
      <c r="M307" s="184"/>
      <c r="N307" s="185"/>
      <c r="O307" s="185"/>
      <c r="P307" s="185"/>
      <c r="Q307" s="185"/>
      <c r="R307" s="185"/>
      <c r="S307" s="185"/>
      <c r="T307" s="186"/>
      <c r="AT307" s="180" t="s">
        <v>149</v>
      </c>
      <c r="AU307" s="180" t="s">
        <v>87</v>
      </c>
      <c r="AV307" s="14" t="s">
        <v>87</v>
      </c>
      <c r="AW307" s="14" t="s">
        <v>31</v>
      </c>
      <c r="AX307" s="14" t="s">
        <v>74</v>
      </c>
      <c r="AY307" s="180" t="s">
        <v>141</v>
      </c>
    </row>
    <row r="308" spans="1:65" s="15" customFormat="1">
      <c r="B308" s="187"/>
      <c r="D308" s="172" t="s">
        <v>149</v>
      </c>
      <c r="E308" s="188" t="s">
        <v>1</v>
      </c>
      <c r="F308" s="189" t="s">
        <v>155</v>
      </c>
      <c r="H308" s="190">
        <v>174.33600000000001</v>
      </c>
      <c r="I308" s="191"/>
      <c r="L308" s="187"/>
      <c r="M308" s="192"/>
      <c r="N308" s="193"/>
      <c r="O308" s="193"/>
      <c r="P308" s="193"/>
      <c r="Q308" s="193"/>
      <c r="R308" s="193"/>
      <c r="S308" s="193"/>
      <c r="T308" s="194"/>
      <c r="AT308" s="188" t="s">
        <v>149</v>
      </c>
      <c r="AU308" s="188" t="s">
        <v>87</v>
      </c>
      <c r="AV308" s="15" t="s">
        <v>156</v>
      </c>
      <c r="AW308" s="15" t="s">
        <v>31</v>
      </c>
      <c r="AX308" s="15" t="s">
        <v>74</v>
      </c>
      <c r="AY308" s="188" t="s">
        <v>141</v>
      </c>
    </row>
    <row r="309" spans="1:65" s="13" customFormat="1">
      <c r="B309" s="171"/>
      <c r="D309" s="172" t="s">
        <v>149</v>
      </c>
      <c r="E309" s="173" t="s">
        <v>1</v>
      </c>
      <c r="F309" s="174" t="s">
        <v>157</v>
      </c>
      <c r="H309" s="173" t="s">
        <v>1</v>
      </c>
      <c r="I309" s="175"/>
      <c r="L309" s="171"/>
      <c r="M309" s="176"/>
      <c r="N309" s="177"/>
      <c r="O309" s="177"/>
      <c r="P309" s="177"/>
      <c r="Q309" s="177"/>
      <c r="R309" s="177"/>
      <c r="S309" s="177"/>
      <c r="T309" s="178"/>
      <c r="AT309" s="173" t="s">
        <v>149</v>
      </c>
      <c r="AU309" s="173" t="s">
        <v>87</v>
      </c>
      <c r="AV309" s="13" t="s">
        <v>81</v>
      </c>
      <c r="AW309" s="13" t="s">
        <v>31</v>
      </c>
      <c r="AX309" s="13" t="s">
        <v>74</v>
      </c>
      <c r="AY309" s="173" t="s">
        <v>141</v>
      </c>
    </row>
    <row r="310" spans="1:65" s="14" customFormat="1">
      <c r="B310" s="179"/>
      <c r="D310" s="172" t="s">
        <v>149</v>
      </c>
      <c r="E310" s="180" t="s">
        <v>1</v>
      </c>
      <c r="F310" s="181" t="s">
        <v>301</v>
      </c>
      <c r="H310" s="182">
        <v>88.596000000000004</v>
      </c>
      <c r="I310" s="183"/>
      <c r="L310" s="179"/>
      <c r="M310" s="184"/>
      <c r="N310" s="185"/>
      <c r="O310" s="185"/>
      <c r="P310" s="185"/>
      <c r="Q310" s="185"/>
      <c r="R310" s="185"/>
      <c r="S310" s="185"/>
      <c r="T310" s="186"/>
      <c r="AT310" s="180" t="s">
        <v>149</v>
      </c>
      <c r="AU310" s="180" t="s">
        <v>87</v>
      </c>
      <c r="AV310" s="14" t="s">
        <v>87</v>
      </c>
      <c r="AW310" s="14" t="s">
        <v>31</v>
      </c>
      <c r="AX310" s="14" t="s">
        <v>74</v>
      </c>
      <c r="AY310" s="180" t="s">
        <v>141</v>
      </c>
    </row>
    <row r="311" spans="1:65" s="15" customFormat="1">
      <c r="B311" s="187"/>
      <c r="D311" s="172" t="s">
        <v>149</v>
      </c>
      <c r="E311" s="188" t="s">
        <v>1</v>
      </c>
      <c r="F311" s="189" t="s">
        <v>155</v>
      </c>
      <c r="H311" s="190">
        <v>88.596000000000004</v>
      </c>
      <c r="I311" s="191"/>
      <c r="L311" s="187"/>
      <c r="M311" s="192"/>
      <c r="N311" s="193"/>
      <c r="O311" s="193"/>
      <c r="P311" s="193"/>
      <c r="Q311" s="193"/>
      <c r="R311" s="193"/>
      <c r="S311" s="193"/>
      <c r="T311" s="194"/>
      <c r="AT311" s="188" t="s">
        <v>149</v>
      </c>
      <c r="AU311" s="188" t="s">
        <v>87</v>
      </c>
      <c r="AV311" s="15" t="s">
        <v>156</v>
      </c>
      <c r="AW311" s="15" t="s">
        <v>31</v>
      </c>
      <c r="AX311" s="15" t="s">
        <v>74</v>
      </c>
      <c r="AY311" s="188" t="s">
        <v>141</v>
      </c>
    </row>
    <row r="312" spans="1:65" s="16" customFormat="1">
      <c r="B312" s="195"/>
      <c r="D312" s="172" t="s">
        <v>149</v>
      </c>
      <c r="E312" s="196" t="s">
        <v>1</v>
      </c>
      <c r="F312" s="197" t="s">
        <v>159</v>
      </c>
      <c r="H312" s="198">
        <v>262.93200000000002</v>
      </c>
      <c r="I312" s="199"/>
      <c r="L312" s="195"/>
      <c r="M312" s="200"/>
      <c r="N312" s="201"/>
      <c r="O312" s="201"/>
      <c r="P312" s="201"/>
      <c r="Q312" s="201"/>
      <c r="R312" s="201"/>
      <c r="S312" s="201"/>
      <c r="T312" s="202"/>
      <c r="AT312" s="196" t="s">
        <v>149</v>
      </c>
      <c r="AU312" s="196" t="s">
        <v>87</v>
      </c>
      <c r="AV312" s="16" t="s">
        <v>147</v>
      </c>
      <c r="AW312" s="16" t="s">
        <v>31</v>
      </c>
      <c r="AX312" s="16" t="s">
        <v>81</v>
      </c>
      <c r="AY312" s="196" t="s">
        <v>141</v>
      </c>
    </row>
    <row r="313" spans="1:65" s="2" customFormat="1" ht="21.75" customHeight="1">
      <c r="A313" s="33"/>
      <c r="B313" s="156"/>
      <c r="C313" s="157" t="s">
        <v>302</v>
      </c>
      <c r="D313" s="157" t="s">
        <v>143</v>
      </c>
      <c r="E313" s="158" t="s">
        <v>303</v>
      </c>
      <c r="F313" s="159" t="s">
        <v>304</v>
      </c>
      <c r="G313" s="160" t="s">
        <v>189</v>
      </c>
      <c r="H313" s="161">
        <v>262.93200000000002</v>
      </c>
      <c r="I313" s="162"/>
      <c r="J313" s="163">
        <f>ROUND(I313*H313,2)</f>
        <v>0</v>
      </c>
      <c r="K313" s="164"/>
      <c r="L313" s="34"/>
      <c r="M313" s="165" t="s">
        <v>1</v>
      </c>
      <c r="N313" s="166" t="s">
        <v>40</v>
      </c>
      <c r="O313" s="62"/>
      <c r="P313" s="167">
        <f>O313*H313</f>
        <v>0</v>
      </c>
      <c r="Q313" s="167">
        <v>0</v>
      </c>
      <c r="R313" s="167">
        <f>Q313*H313</f>
        <v>0</v>
      </c>
      <c r="S313" s="167">
        <v>0</v>
      </c>
      <c r="T313" s="168">
        <f>S313*H313</f>
        <v>0</v>
      </c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R313" s="169" t="s">
        <v>147</v>
      </c>
      <c r="AT313" s="169" t="s">
        <v>143</v>
      </c>
      <c r="AU313" s="169" t="s">
        <v>87</v>
      </c>
      <c r="AY313" s="18" t="s">
        <v>141</v>
      </c>
      <c r="BE313" s="170">
        <f>IF(N313="základná",J313,0)</f>
        <v>0</v>
      </c>
      <c r="BF313" s="170">
        <f>IF(N313="znížená",J313,0)</f>
        <v>0</v>
      </c>
      <c r="BG313" s="170">
        <f>IF(N313="zákl. prenesená",J313,0)</f>
        <v>0</v>
      </c>
      <c r="BH313" s="170">
        <f>IF(N313="zníž. prenesená",J313,0)</f>
        <v>0</v>
      </c>
      <c r="BI313" s="170">
        <f>IF(N313="nulová",J313,0)</f>
        <v>0</v>
      </c>
      <c r="BJ313" s="18" t="s">
        <v>87</v>
      </c>
      <c r="BK313" s="170">
        <f>ROUND(I313*H313,2)</f>
        <v>0</v>
      </c>
      <c r="BL313" s="18" t="s">
        <v>147</v>
      </c>
      <c r="BM313" s="169" t="s">
        <v>305</v>
      </c>
    </row>
    <row r="314" spans="1:65" s="2" customFormat="1" ht="16.5" customHeight="1">
      <c r="A314" s="33"/>
      <c r="B314" s="156"/>
      <c r="C314" s="157" t="s">
        <v>7</v>
      </c>
      <c r="D314" s="157" t="s">
        <v>143</v>
      </c>
      <c r="E314" s="158" t="s">
        <v>306</v>
      </c>
      <c r="F314" s="159" t="s">
        <v>307</v>
      </c>
      <c r="G314" s="160" t="s">
        <v>260</v>
      </c>
      <c r="H314" s="161">
        <v>1.157</v>
      </c>
      <c r="I314" s="162"/>
      <c r="J314" s="163">
        <f>ROUND(I314*H314,2)</f>
        <v>0</v>
      </c>
      <c r="K314" s="164"/>
      <c r="L314" s="34"/>
      <c r="M314" s="165" t="s">
        <v>1</v>
      </c>
      <c r="N314" s="166" t="s">
        <v>40</v>
      </c>
      <c r="O314" s="62"/>
      <c r="P314" s="167">
        <f>O314*H314</f>
        <v>0</v>
      </c>
      <c r="Q314" s="167">
        <v>1.01895</v>
      </c>
      <c r="R314" s="167">
        <f>Q314*H314</f>
        <v>1.17892515</v>
      </c>
      <c r="S314" s="167">
        <v>0</v>
      </c>
      <c r="T314" s="168">
        <f>S314*H314</f>
        <v>0</v>
      </c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R314" s="169" t="s">
        <v>147</v>
      </c>
      <c r="AT314" s="169" t="s">
        <v>143</v>
      </c>
      <c r="AU314" s="169" t="s">
        <v>87</v>
      </c>
      <c r="AY314" s="18" t="s">
        <v>141</v>
      </c>
      <c r="BE314" s="170">
        <f>IF(N314="základná",J314,0)</f>
        <v>0</v>
      </c>
      <c r="BF314" s="170">
        <f>IF(N314="znížená",J314,0)</f>
        <v>0</v>
      </c>
      <c r="BG314" s="170">
        <f>IF(N314="zákl. prenesená",J314,0)</f>
        <v>0</v>
      </c>
      <c r="BH314" s="170">
        <f>IF(N314="zníž. prenesená",J314,0)</f>
        <v>0</v>
      </c>
      <c r="BI314" s="170">
        <f>IF(N314="nulová",J314,0)</f>
        <v>0</v>
      </c>
      <c r="BJ314" s="18" t="s">
        <v>87</v>
      </c>
      <c r="BK314" s="170">
        <f>ROUND(I314*H314,2)</f>
        <v>0</v>
      </c>
      <c r="BL314" s="18" t="s">
        <v>147</v>
      </c>
      <c r="BM314" s="169" t="s">
        <v>308</v>
      </c>
    </row>
    <row r="315" spans="1:65" s="13" customFormat="1">
      <c r="B315" s="171"/>
      <c r="D315" s="172" t="s">
        <v>149</v>
      </c>
      <c r="E315" s="173" t="s">
        <v>1</v>
      </c>
      <c r="F315" s="174" t="s">
        <v>309</v>
      </c>
      <c r="H315" s="173" t="s">
        <v>1</v>
      </c>
      <c r="I315" s="175"/>
      <c r="L315" s="171"/>
      <c r="M315" s="176"/>
      <c r="N315" s="177"/>
      <c r="O315" s="177"/>
      <c r="P315" s="177"/>
      <c r="Q315" s="177"/>
      <c r="R315" s="177"/>
      <c r="S315" s="177"/>
      <c r="T315" s="178"/>
      <c r="AT315" s="173" t="s">
        <v>149</v>
      </c>
      <c r="AU315" s="173" t="s">
        <v>87</v>
      </c>
      <c r="AV315" s="13" t="s">
        <v>81</v>
      </c>
      <c r="AW315" s="13" t="s">
        <v>31</v>
      </c>
      <c r="AX315" s="13" t="s">
        <v>74</v>
      </c>
      <c r="AY315" s="173" t="s">
        <v>141</v>
      </c>
    </row>
    <row r="316" spans="1:65" s="14" customFormat="1">
      <c r="B316" s="179"/>
      <c r="D316" s="172" t="s">
        <v>149</v>
      </c>
      <c r="E316" s="180" t="s">
        <v>1</v>
      </c>
      <c r="F316" s="181" t="s">
        <v>310</v>
      </c>
      <c r="H316" s="182">
        <v>1.157</v>
      </c>
      <c r="I316" s="183"/>
      <c r="L316" s="179"/>
      <c r="M316" s="184"/>
      <c r="N316" s="185"/>
      <c r="O316" s="185"/>
      <c r="P316" s="185"/>
      <c r="Q316" s="185"/>
      <c r="R316" s="185"/>
      <c r="S316" s="185"/>
      <c r="T316" s="186"/>
      <c r="AT316" s="180" t="s">
        <v>149</v>
      </c>
      <c r="AU316" s="180" t="s">
        <v>87</v>
      </c>
      <c r="AV316" s="14" t="s">
        <v>87</v>
      </c>
      <c r="AW316" s="14" t="s">
        <v>31</v>
      </c>
      <c r="AX316" s="14" t="s">
        <v>74</v>
      </c>
      <c r="AY316" s="180" t="s">
        <v>141</v>
      </c>
    </row>
    <row r="317" spans="1:65" s="16" customFormat="1">
      <c r="B317" s="195"/>
      <c r="D317" s="172" t="s">
        <v>149</v>
      </c>
      <c r="E317" s="196" t="s">
        <v>1</v>
      </c>
      <c r="F317" s="197" t="s">
        <v>159</v>
      </c>
      <c r="H317" s="198">
        <v>1.157</v>
      </c>
      <c r="I317" s="199"/>
      <c r="L317" s="195"/>
      <c r="M317" s="200"/>
      <c r="N317" s="201"/>
      <c r="O317" s="201"/>
      <c r="P317" s="201"/>
      <c r="Q317" s="201"/>
      <c r="R317" s="201"/>
      <c r="S317" s="201"/>
      <c r="T317" s="202"/>
      <c r="AT317" s="196" t="s">
        <v>149</v>
      </c>
      <c r="AU317" s="196" t="s">
        <v>87</v>
      </c>
      <c r="AV317" s="16" t="s">
        <v>147</v>
      </c>
      <c r="AW317" s="16" t="s">
        <v>31</v>
      </c>
      <c r="AX317" s="16" t="s">
        <v>81</v>
      </c>
      <c r="AY317" s="196" t="s">
        <v>141</v>
      </c>
    </row>
    <row r="318" spans="1:65" s="2" customFormat="1" ht="24.2" customHeight="1">
      <c r="A318" s="33"/>
      <c r="B318" s="156"/>
      <c r="C318" s="157" t="s">
        <v>311</v>
      </c>
      <c r="D318" s="157" t="s">
        <v>143</v>
      </c>
      <c r="E318" s="158" t="s">
        <v>312</v>
      </c>
      <c r="F318" s="159" t="s">
        <v>313</v>
      </c>
      <c r="G318" s="160" t="s">
        <v>146</v>
      </c>
      <c r="H318" s="161">
        <v>134.55000000000001</v>
      </c>
      <c r="I318" s="162"/>
      <c r="J318" s="163">
        <f>ROUND(I318*H318,2)</f>
        <v>0</v>
      </c>
      <c r="K318" s="164"/>
      <c r="L318" s="34"/>
      <c r="M318" s="165" t="s">
        <v>1</v>
      </c>
      <c r="N318" s="166" t="s">
        <v>40</v>
      </c>
      <c r="O318" s="62"/>
      <c r="P318" s="167">
        <f>O318*H318</f>
        <v>0</v>
      </c>
      <c r="Q318" s="167">
        <v>2.4157199999999999</v>
      </c>
      <c r="R318" s="167">
        <f>Q318*H318</f>
        <v>325.03512599999999</v>
      </c>
      <c r="S318" s="167">
        <v>0</v>
      </c>
      <c r="T318" s="168">
        <f>S318*H318</f>
        <v>0</v>
      </c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R318" s="169" t="s">
        <v>147</v>
      </c>
      <c r="AT318" s="169" t="s">
        <v>143</v>
      </c>
      <c r="AU318" s="169" t="s">
        <v>87</v>
      </c>
      <c r="AY318" s="18" t="s">
        <v>141</v>
      </c>
      <c r="BE318" s="170">
        <f>IF(N318="základná",J318,0)</f>
        <v>0</v>
      </c>
      <c r="BF318" s="170">
        <f>IF(N318="znížená",J318,0)</f>
        <v>0</v>
      </c>
      <c r="BG318" s="170">
        <f>IF(N318="zákl. prenesená",J318,0)</f>
        <v>0</v>
      </c>
      <c r="BH318" s="170">
        <f>IF(N318="zníž. prenesená",J318,0)</f>
        <v>0</v>
      </c>
      <c r="BI318" s="170">
        <f>IF(N318="nulová",J318,0)</f>
        <v>0</v>
      </c>
      <c r="BJ318" s="18" t="s">
        <v>87</v>
      </c>
      <c r="BK318" s="170">
        <f>ROUND(I318*H318,2)</f>
        <v>0</v>
      </c>
      <c r="BL318" s="18" t="s">
        <v>147</v>
      </c>
      <c r="BM318" s="169" t="s">
        <v>314</v>
      </c>
    </row>
    <row r="319" spans="1:65" s="13" customFormat="1">
      <c r="B319" s="171"/>
      <c r="D319" s="172" t="s">
        <v>149</v>
      </c>
      <c r="E319" s="173" t="s">
        <v>1</v>
      </c>
      <c r="F319" s="174" t="s">
        <v>315</v>
      </c>
      <c r="H319" s="173" t="s">
        <v>1</v>
      </c>
      <c r="I319" s="175"/>
      <c r="L319" s="171"/>
      <c r="M319" s="176"/>
      <c r="N319" s="177"/>
      <c r="O319" s="177"/>
      <c r="P319" s="177"/>
      <c r="Q319" s="177"/>
      <c r="R319" s="177"/>
      <c r="S319" s="177"/>
      <c r="T319" s="178"/>
      <c r="AT319" s="173" t="s">
        <v>149</v>
      </c>
      <c r="AU319" s="173" t="s">
        <v>87</v>
      </c>
      <c r="AV319" s="13" t="s">
        <v>81</v>
      </c>
      <c r="AW319" s="13" t="s">
        <v>31</v>
      </c>
      <c r="AX319" s="13" t="s">
        <v>74</v>
      </c>
      <c r="AY319" s="173" t="s">
        <v>141</v>
      </c>
    </row>
    <row r="320" spans="1:65" s="14" customFormat="1">
      <c r="B320" s="179"/>
      <c r="D320" s="172" t="s">
        <v>149</v>
      </c>
      <c r="E320" s="180" t="s">
        <v>1</v>
      </c>
      <c r="F320" s="181" t="s">
        <v>169</v>
      </c>
      <c r="H320" s="182">
        <v>134.55000000000001</v>
      </c>
      <c r="I320" s="183"/>
      <c r="L320" s="179"/>
      <c r="M320" s="184"/>
      <c r="N320" s="185"/>
      <c r="O320" s="185"/>
      <c r="P320" s="185"/>
      <c r="Q320" s="185"/>
      <c r="R320" s="185"/>
      <c r="S320" s="185"/>
      <c r="T320" s="186"/>
      <c r="AT320" s="180" t="s">
        <v>149</v>
      </c>
      <c r="AU320" s="180" t="s">
        <v>87</v>
      </c>
      <c r="AV320" s="14" t="s">
        <v>87</v>
      </c>
      <c r="AW320" s="14" t="s">
        <v>31</v>
      </c>
      <c r="AX320" s="14" t="s">
        <v>74</v>
      </c>
      <c r="AY320" s="180" t="s">
        <v>141</v>
      </c>
    </row>
    <row r="321" spans="1:65" s="16" customFormat="1">
      <c r="B321" s="195"/>
      <c r="D321" s="172" t="s">
        <v>149</v>
      </c>
      <c r="E321" s="196" t="s">
        <v>1</v>
      </c>
      <c r="F321" s="197" t="s">
        <v>159</v>
      </c>
      <c r="H321" s="198">
        <v>134.55000000000001</v>
      </c>
      <c r="I321" s="199"/>
      <c r="L321" s="195"/>
      <c r="M321" s="200"/>
      <c r="N321" s="201"/>
      <c r="O321" s="201"/>
      <c r="P321" s="201"/>
      <c r="Q321" s="201"/>
      <c r="R321" s="201"/>
      <c r="S321" s="201"/>
      <c r="T321" s="202"/>
      <c r="AT321" s="196" t="s">
        <v>149</v>
      </c>
      <c r="AU321" s="196" t="s">
        <v>87</v>
      </c>
      <c r="AV321" s="16" t="s">
        <v>147</v>
      </c>
      <c r="AW321" s="16" t="s">
        <v>31</v>
      </c>
      <c r="AX321" s="16" t="s">
        <v>81</v>
      </c>
      <c r="AY321" s="196" t="s">
        <v>141</v>
      </c>
    </row>
    <row r="322" spans="1:65" s="2" customFormat="1" ht="21.75" customHeight="1">
      <c r="A322" s="33"/>
      <c r="B322" s="156"/>
      <c r="C322" s="157" t="s">
        <v>316</v>
      </c>
      <c r="D322" s="157" t="s">
        <v>143</v>
      </c>
      <c r="E322" s="158" t="s">
        <v>317</v>
      </c>
      <c r="F322" s="159" t="s">
        <v>318</v>
      </c>
      <c r="G322" s="160" t="s">
        <v>189</v>
      </c>
      <c r="H322" s="161">
        <v>358.8</v>
      </c>
      <c r="I322" s="162"/>
      <c r="J322" s="163">
        <f>ROUND(I322*H322,2)</f>
        <v>0</v>
      </c>
      <c r="K322" s="164"/>
      <c r="L322" s="34"/>
      <c r="M322" s="165" t="s">
        <v>1</v>
      </c>
      <c r="N322" s="166" t="s">
        <v>40</v>
      </c>
      <c r="O322" s="62"/>
      <c r="P322" s="167">
        <f>O322*H322</f>
        <v>0</v>
      </c>
      <c r="Q322" s="167">
        <v>6.7000000000000002E-4</v>
      </c>
      <c r="R322" s="167">
        <f>Q322*H322</f>
        <v>0.24039600000000003</v>
      </c>
      <c r="S322" s="167">
        <v>0</v>
      </c>
      <c r="T322" s="168">
        <f>S322*H322</f>
        <v>0</v>
      </c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R322" s="169" t="s">
        <v>147</v>
      </c>
      <c r="AT322" s="169" t="s">
        <v>143</v>
      </c>
      <c r="AU322" s="169" t="s">
        <v>87</v>
      </c>
      <c r="AY322" s="18" t="s">
        <v>141</v>
      </c>
      <c r="BE322" s="170">
        <f>IF(N322="základná",J322,0)</f>
        <v>0</v>
      </c>
      <c r="BF322" s="170">
        <f>IF(N322="znížená",J322,0)</f>
        <v>0</v>
      </c>
      <c r="BG322" s="170">
        <f>IF(N322="zákl. prenesená",J322,0)</f>
        <v>0</v>
      </c>
      <c r="BH322" s="170">
        <f>IF(N322="zníž. prenesená",J322,0)</f>
        <v>0</v>
      </c>
      <c r="BI322" s="170">
        <f>IF(N322="nulová",J322,0)</f>
        <v>0</v>
      </c>
      <c r="BJ322" s="18" t="s">
        <v>87</v>
      </c>
      <c r="BK322" s="170">
        <f>ROUND(I322*H322,2)</f>
        <v>0</v>
      </c>
      <c r="BL322" s="18" t="s">
        <v>147</v>
      </c>
      <c r="BM322" s="169" t="s">
        <v>319</v>
      </c>
    </row>
    <row r="323" spans="1:65" s="13" customFormat="1">
      <c r="B323" s="171"/>
      <c r="D323" s="172" t="s">
        <v>149</v>
      </c>
      <c r="E323" s="173" t="s">
        <v>1</v>
      </c>
      <c r="F323" s="174" t="s">
        <v>320</v>
      </c>
      <c r="H323" s="173" t="s">
        <v>1</v>
      </c>
      <c r="I323" s="175"/>
      <c r="L323" s="171"/>
      <c r="M323" s="176"/>
      <c r="N323" s="177"/>
      <c r="O323" s="177"/>
      <c r="P323" s="177"/>
      <c r="Q323" s="177"/>
      <c r="R323" s="177"/>
      <c r="S323" s="177"/>
      <c r="T323" s="178"/>
      <c r="AT323" s="173" t="s">
        <v>149</v>
      </c>
      <c r="AU323" s="173" t="s">
        <v>87</v>
      </c>
      <c r="AV323" s="13" t="s">
        <v>81</v>
      </c>
      <c r="AW323" s="13" t="s">
        <v>31</v>
      </c>
      <c r="AX323" s="13" t="s">
        <v>74</v>
      </c>
      <c r="AY323" s="173" t="s">
        <v>141</v>
      </c>
    </row>
    <row r="324" spans="1:65" s="14" customFormat="1">
      <c r="B324" s="179"/>
      <c r="D324" s="172" t="s">
        <v>149</v>
      </c>
      <c r="E324" s="180" t="s">
        <v>1</v>
      </c>
      <c r="F324" s="181" t="s">
        <v>321</v>
      </c>
      <c r="H324" s="182">
        <v>358.8</v>
      </c>
      <c r="I324" s="183"/>
      <c r="L324" s="179"/>
      <c r="M324" s="184"/>
      <c r="N324" s="185"/>
      <c r="O324" s="185"/>
      <c r="P324" s="185"/>
      <c r="Q324" s="185"/>
      <c r="R324" s="185"/>
      <c r="S324" s="185"/>
      <c r="T324" s="186"/>
      <c r="AT324" s="180" t="s">
        <v>149</v>
      </c>
      <c r="AU324" s="180" t="s">
        <v>87</v>
      </c>
      <c r="AV324" s="14" t="s">
        <v>87</v>
      </c>
      <c r="AW324" s="14" t="s">
        <v>31</v>
      </c>
      <c r="AX324" s="14" t="s">
        <v>74</v>
      </c>
      <c r="AY324" s="180" t="s">
        <v>141</v>
      </c>
    </row>
    <row r="325" spans="1:65" s="16" customFormat="1">
      <c r="B325" s="195"/>
      <c r="D325" s="172" t="s">
        <v>149</v>
      </c>
      <c r="E325" s="196" t="s">
        <v>1</v>
      </c>
      <c r="F325" s="197" t="s">
        <v>159</v>
      </c>
      <c r="H325" s="198">
        <v>358.8</v>
      </c>
      <c r="I325" s="199"/>
      <c r="L325" s="195"/>
      <c r="M325" s="200"/>
      <c r="N325" s="201"/>
      <c r="O325" s="201"/>
      <c r="P325" s="201"/>
      <c r="Q325" s="201"/>
      <c r="R325" s="201"/>
      <c r="S325" s="201"/>
      <c r="T325" s="202"/>
      <c r="AT325" s="196" t="s">
        <v>149</v>
      </c>
      <c r="AU325" s="196" t="s">
        <v>87</v>
      </c>
      <c r="AV325" s="16" t="s">
        <v>147</v>
      </c>
      <c r="AW325" s="16" t="s">
        <v>31</v>
      </c>
      <c r="AX325" s="16" t="s">
        <v>81</v>
      </c>
      <c r="AY325" s="196" t="s">
        <v>141</v>
      </c>
    </row>
    <row r="326" spans="1:65" s="2" customFormat="1" ht="21.75" customHeight="1">
      <c r="A326" s="33"/>
      <c r="B326" s="156"/>
      <c r="C326" s="157" t="s">
        <v>322</v>
      </c>
      <c r="D326" s="157" t="s">
        <v>143</v>
      </c>
      <c r="E326" s="158" t="s">
        <v>323</v>
      </c>
      <c r="F326" s="159" t="s">
        <v>324</v>
      </c>
      <c r="G326" s="160" t="s">
        <v>189</v>
      </c>
      <c r="H326" s="161">
        <v>358.8</v>
      </c>
      <c r="I326" s="162"/>
      <c r="J326" s="163">
        <f>ROUND(I326*H326,2)</f>
        <v>0</v>
      </c>
      <c r="K326" s="164"/>
      <c r="L326" s="34"/>
      <c r="M326" s="165" t="s">
        <v>1</v>
      </c>
      <c r="N326" s="166" t="s">
        <v>40</v>
      </c>
      <c r="O326" s="62"/>
      <c r="P326" s="167">
        <f>O326*H326</f>
        <v>0</v>
      </c>
      <c r="Q326" s="167">
        <v>0</v>
      </c>
      <c r="R326" s="167">
        <f>Q326*H326</f>
        <v>0</v>
      </c>
      <c r="S326" s="167">
        <v>0</v>
      </c>
      <c r="T326" s="168">
        <f>S326*H326</f>
        <v>0</v>
      </c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R326" s="169" t="s">
        <v>147</v>
      </c>
      <c r="AT326" s="169" t="s">
        <v>143</v>
      </c>
      <c r="AU326" s="169" t="s">
        <v>87</v>
      </c>
      <c r="AY326" s="18" t="s">
        <v>141</v>
      </c>
      <c r="BE326" s="170">
        <f>IF(N326="základná",J326,0)</f>
        <v>0</v>
      </c>
      <c r="BF326" s="170">
        <f>IF(N326="znížená",J326,0)</f>
        <v>0</v>
      </c>
      <c r="BG326" s="170">
        <f>IF(N326="zákl. prenesená",J326,0)</f>
        <v>0</v>
      </c>
      <c r="BH326" s="170">
        <f>IF(N326="zníž. prenesená",J326,0)</f>
        <v>0</v>
      </c>
      <c r="BI326" s="170">
        <f>IF(N326="nulová",J326,0)</f>
        <v>0</v>
      </c>
      <c r="BJ326" s="18" t="s">
        <v>87</v>
      </c>
      <c r="BK326" s="170">
        <f>ROUND(I326*H326,2)</f>
        <v>0</v>
      </c>
      <c r="BL326" s="18" t="s">
        <v>147</v>
      </c>
      <c r="BM326" s="169" t="s">
        <v>325</v>
      </c>
    </row>
    <row r="327" spans="1:65" s="2" customFormat="1" ht="16.5" customHeight="1">
      <c r="A327" s="33"/>
      <c r="B327" s="156"/>
      <c r="C327" s="157" t="s">
        <v>326</v>
      </c>
      <c r="D327" s="157" t="s">
        <v>143</v>
      </c>
      <c r="E327" s="158" t="s">
        <v>327</v>
      </c>
      <c r="F327" s="159" t="s">
        <v>328</v>
      </c>
      <c r="G327" s="160" t="s">
        <v>260</v>
      </c>
      <c r="H327" s="161">
        <v>3.7</v>
      </c>
      <c r="I327" s="162"/>
      <c r="J327" s="163">
        <f>ROUND(I327*H327,2)</f>
        <v>0</v>
      </c>
      <c r="K327" s="164"/>
      <c r="L327" s="34"/>
      <c r="M327" s="165" t="s">
        <v>1</v>
      </c>
      <c r="N327" s="166" t="s">
        <v>40</v>
      </c>
      <c r="O327" s="62"/>
      <c r="P327" s="167">
        <f>O327*H327</f>
        <v>0</v>
      </c>
      <c r="Q327" s="167">
        <v>1.01895</v>
      </c>
      <c r="R327" s="167">
        <f>Q327*H327</f>
        <v>3.7701150000000001</v>
      </c>
      <c r="S327" s="167">
        <v>0</v>
      </c>
      <c r="T327" s="168">
        <f>S327*H327</f>
        <v>0</v>
      </c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R327" s="169" t="s">
        <v>147</v>
      </c>
      <c r="AT327" s="169" t="s">
        <v>143</v>
      </c>
      <c r="AU327" s="169" t="s">
        <v>87</v>
      </c>
      <c r="AY327" s="18" t="s">
        <v>141</v>
      </c>
      <c r="BE327" s="170">
        <f>IF(N327="základná",J327,0)</f>
        <v>0</v>
      </c>
      <c r="BF327" s="170">
        <f>IF(N327="znížená",J327,0)</f>
        <v>0</v>
      </c>
      <c r="BG327" s="170">
        <f>IF(N327="zákl. prenesená",J327,0)</f>
        <v>0</v>
      </c>
      <c r="BH327" s="170">
        <f>IF(N327="zníž. prenesená",J327,0)</f>
        <v>0</v>
      </c>
      <c r="BI327" s="170">
        <f>IF(N327="nulová",J327,0)</f>
        <v>0</v>
      </c>
      <c r="BJ327" s="18" t="s">
        <v>87</v>
      </c>
      <c r="BK327" s="170">
        <f>ROUND(I327*H327,2)</f>
        <v>0</v>
      </c>
      <c r="BL327" s="18" t="s">
        <v>147</v>
      </c>
      <c r="BM327" s="169" t="s">
        <v>329</v>
      </c>
    </row>
    <row r="328" spans="1:65" s="13" customFormat="1">
      <c r="B328" s="171"/>
      <c r="D328" s="172" t="s">
        <v>149</v>
      </c>
      <c r="E328" s="173" t="s">
        <v>1</v>
      </c>
      <c r="F328" s="174" t="s">
        <v>330</v>
      </c>
      <c r="H328" s="173" t="s">
        <v>1</v>
      </c>
      <c r="I328" s="175"/>
      <c r="L328" s="171"/>
      <c r="M328" s="176"/>
      <c r="N328" s="177"/>
      <c r="O328" s="177"/>
      <c r="P328" s="177"/>
      <c r="Q328" s="177"/>
      <c r="R328" s="177"/>
      <c r="S328" s="177"/>
      <c r="T328" s="178"/>
      <c r="AT328" s="173" t="s">
        <v>149</v>
      </c>
      <c r="AU328" s="173" t="s">
        <v>87</v>
      </c>
      <c r="AV328" s="13" t="s">
        <v>81</v>
      </c>
      <c r="AW328" s="13" t="s">
        <v>31</v>
      </c>
      <c r="AX328" s="13" t="s">
        <v>74</v>
      </c>
      <c r="AY328" s="173" t="s">
        <v>141</v>
      </c>
    </row>
    <row r="329" spans="1:65" s="14" customFormat="1">
      <c r="B329" s="179"/>
      <c r="D329" s="172" t="s">
        <v>149</v>
      </c>
      <c r="E329" s="180" t="s">
        <v>1</v>
      </c>
      <c r="F329" s="181" t="s">
        <v>331</v>
      </c>
      <c r="H329" s="182">
        <v>3.7</v>
      </c>
      <c r="I329" s="183"/>
      <c r="L329" s="179"/>
      <c r="M329" s="184"/>
      <c r="N329" s="185"/>
      <c r="O329" s="185"/>
      <c r="P329" s="185"/>
      <c r="Q329" s="185"/>
      <c r="R329" s="185"/>
      <c r="S329" s="185"/>
      <c r="T329" s="186"/>
      <c r="AT329" s="180" t="s">
        <v>149</v>
      </c>
      <c r="AU329" s="180" t="s">
        <v>87</v>
      </c>
      <c r="AV329" s="14" t="s">
        <v>87</v>
      </c>
      <c r="AW329" s="14" t="s">
        <v>31</v>
      </c>
      <c r="AX329" s="14" t="s">
        <v>74</v>
      </c>
      <c r="AY329" s="180" t="s">
        <v>141</v>
      </c>
    </row>
    <row r="330" spans="1:65" s="16" customFormat="1">
      <c r="B330" s="195"/>
      <c r="D330" s="172" t="s">
        <v>149</v>
      </c>
      <c r="E330" s="196" t="s">
        <v>1</v>
      </c>
      <c r="F330" s="197" t="s">
        <v>159</v>
      </c>
      <c r="H330" s="198">
        <v>3.7</v>
      </c>
      <c r="I330" s="199"/>
      <c r="L330" s="195"/>
      <c r="M330" s="200"/>
      <c r="N330" s="201"/>
      <c r="O330" s="201"/>
      <c r="P330" s="201"/>
      <c r="Q330" s="201"/>
      <c r="R330" s="201"/>
      <c r="S330" s="201"/>
      <c r="T330" s="202"/>
      <c r="AT330" s="196" t="s">
        <v>149</v>
      </c>
      <c r="AU330" s="196" t="s">
        <v>87</v>
      </c>
      <c r="AV330" s="16" t="s">
        <v>147</v>
      </c>
      <c r="AW330" s="16" t="s">
        <v>31</v>
      </c>
      <c r="AX330" s="16" t="s">
        <v>81</v>
      </c>
      <c r="AY330" s="196" t="s">
        <v>141</v>
      </c>
    </row>
    <row r="331" spans="1:65" s="12" customFormat="1" ht="22.9" customHeight="1">
      <c r="B331" s="143"/>
      <c r="D331" s="144" t="s">
        <v>73</v>
      </c>
      <c r="E331" s="154" t="s">
        <v>156</v>
      </c>
      <c r="F331" s="154" t="s">
        <v>332</v>
      </c>
      <c r="I331" s="146"/>
      <c r="J331" s="155">
        <f>BK331</f>
        <v>0</v>
      </c>
      <c r="L331" s="143"/>
      <c r="M331" s="148"/>
      <c r="N331" s="149"/>
      <c r="O331" s="149"/>
      <c r="P331" s="150">
        <f>SUM(P332:P390)</f>
        <v>0</v>
      </c>
      <c r="Q331" s="149"/>
      <c r="R331" s="150">
        <f>SUM(R332:R390)</f>
        <v>538.74592451000001</v>
      </c>
      <c r="S331" s="149"/>
      <c r="T331" s="151">
        <f>SUM(T332:T390)</f>
        <v>0</v>
      </c>
      <c r="AR331" s="144" t="s">
        <v>81</v>
      </c>
      <c r="AT331" s="152" t="s">
        <v>73</v>
      </c>
      <c r="AU331" s="152" t="s">
        <v>81</v>
      </c>
      <c r="AY331" s="144" t="s">
        <v>141</v>
      </c>
      <c r="BK331" s="153">
        <f>SUM(BK332:BK390)</f>
        <v>0</v>
      </c>
    </row>
    <row r="332" spans="1:65" s="2" customFormat="1" ht="33" customHeight="1">
      <c r="A332" s="33"/>
      <c r="B332" s="156"/>
      <c r="C332" s="157" t="s">
        <v>333</v>
      </c>
      <c r="D332" s="157" t="s">
        <v>143</v>
      </c>
      <c r="E332" s="158" t="s">
        <v>334</v>
      </c>
      <c r="F332" s="159" t="s">
        <v>335</v>
      </c>
      <c r="G332" s="160" t="s">
        <v>146</v>
      </c>
      <c r="H332" s="161">
        <v>114.465</v>
      </c>
      <c r="I332" s="162"/>
      <c r="J332" s="163">
        <f>ROUND(I332*H332,2)</f>
        <v>0</v>
      </c>
      <c r="K332" s="164"/>
      <c r="L332" s="34"/>
      <c r="M332" s="165" t="s">
        <v>1</v>
      </c>
      <c r="N332" s="166" t="s">
        <v>40</v>
      </c>
      <c r="O332" s="62"/>
      <c r="P332" s="167">
        <f>O332*H332</f>
        <v>0</v>
      </c>
      <c r="Q332" s="167">
        <v>2.16499</v>
      </c>
      <c r="R332" s="167">
        <f>Q332*H332</f>
        <v>247.81558035</v>
      </c>
      <c r="S332" s="167">
        <v>0</v>
      </c>
      <c r="T332" s="168">
        <f>S332*H332</f>
        <v>0</v>
      </c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R332" s="169" t="s">
        <v>147</v>
      </c>
      <c r="AT332" s="169" t="s">
        <v>143</v>
      </c>
      <c r="AU332" s="169" t="s">
        <v>87</v>
      </c>
      <c r="AY332" s="18" t="s">
        <v>141</v>
      </c>
      <c r="BE332" s="170">
        <f>IF(N332="základná",J332,0)</f>
        <v>0</v>
      </c>
      <c r="BF332" s="170">
        <f>IF(N332="znížená",J332,0)</f>
        <v>0</v>
      </c>
      <c r="BG332" s="170">
        <f>IF(N332="zákl. prenesená",J332,0)</f>
        <v>0</v>
      </c>
      <c r="BH332" s="170">
        <f>IF(N332="zníž. prenesená",J332,0)</f>
        <v>0</v>
      </c>
      <c r="BI332" s="170">
        <f>IF(N332="nulová",J332,0)</f>
        <v>0</v>
      </c>
      <c r="BJ332" s="18" t="s">
        <v>87</v>
      </c>
      <c r="BK332" s="170">
        <f>ROUND(I332*H332,2)</f>
        <v>0</v>
      </c>
      <c r="BL332" s="18" t="s">
        <v>147</v>
      </c>
      <c r="BM332" s="169" t="s">
        <v>336</v>
      </c>
    </row>
    <row r="333" spans="1:65" s="13" customFormat="1">
      <c r="B333" s="171"/>
      <c r="D333" s="172" t="s">
        <v>149</v>
      </c>
      <c r="E333" s="173" t="s">
        <v>1</v>
      </c>
      <c r="F333" s="174" t="s">
        <v>337</v>
      </c>
      <c r="H333" s="173" t="s">
        <v>1</v>
      </c>
      <c r="I333" s="175"/>
      <c r="L333" s="171"/>
      <c r="M333" s="176"/>
      <c r="N333" s="177"/>
      <c r="O333" s="177"/>
      <c r="P333" s="177"/>
      <c r="Q333" s="177"/>
      <c r="R333" s="177"/>
      <c r="S333" s="177"/>
      <c r="T333" s="178"/>
      <c r="AT333" s="173" t="s">
        <v>149</v>
      </c>
      <c r="AU333" s="173" t="s">
        <v>87</v>
      </c>
      <c r="AV333" s="13" t="s">
        <v>81</v>
      </c>
      <c r="AW333" s="13" t="s">
        <v>31</v>
      </c>
      <c r="AX333" s="13" t="s">
        <v>74</v>
      </c>
      <c r="AY333" s="173" t="s">
        <v>141</v>
      </c>
    </row>
    <row r="334" spans="1:65" s="13" customFormat="1">
      <c r="B334" s="171"/>
      <c r="D334" s="172" t="s">
        <v>149</v>
      </c>
      <c r="E334" s="173" t="s">
        <v>1</v>
      </c>
      <c r="F334" s="174" t="s">
        <v>151</v>
      </c>
      <c r="H334" s="173" t="s">
        <v>1</v>
      </c>
      <c r="I334" s="175"/>
      <c r="L334" s="171"/>
      <c r="M334" s="176"/>
      <c r="N334" s="177"/>
      <c r="O334" s="177"/>
      <c r="P334" s="177"/>
      <c r="Q334" s="177"/>
      <c r="R334" s="177"/>
      <c r="S334" s="177"/>
      <c r="T334" s="178"/>
      <c r="AT334" s="173" t="s">
        <v>149</v>
      </c>
      <c r="AU334" s="173" t="s">
        <v>87</v>
      </c>
      <c r="AV334" s="13" t="s">
        <v>81</v>
      </c>
      <c r="AW334" s="13" t="s">
        <v>31</v>
      </c>
      <c r="AX334" s="13" t="s">
        <v>74</v>
      </c>
      <c r="AY334" s="173" t="s">
        <v>141</v>
      </c>
    </row>
    <row r="335" spans="1:65" s="14" customFormat="1">
      <c r="B335" s="179"/>
      <c r="D335" s="172" t="s">
        <v>149</v>
      </c>
      <c r="E335" s="180" t="s">
        <v>1</v>
      </c>
      <c r="F335" s="181" t="s">
        <v>338</v>
      </c>
      <c r="H335" s="182">
        <v>155.45699999999999</v>
      </c>
      <c r="I335" s="183"/>
      <c r="L335" s="179"/>
      <c r="M335" s="184"/>
      <c r="N335" s="185"/>
      <c r="O335" s="185"/>
      <c r="P335" s="185"/>
      <c r="Q335" s="185"/>
      <c r="R335" s="185"/>
      <c r="S335" s="185"/>
      <c r="T335" s="186"/>
      <c r="AT335" s="180" t="s">
        <v>149</v>
      </c>
      <c r="AU335" s="180" t="s">
        <v>87</v>
      </c>
      <c r="AV335" s="14" t="s">
        <v>87</v>
      </c>
      <c r="AW335" s="14" t="s">
        <v>31</v>
      </c>
      <c r="AX335" s="14" t="s">
        <v>74</v>
      </c>
      <c r="AY335" s="180" t="s">
        <v>141</v>
      </c>
    </row>
    <row r="336" spans="1:65" s="13" customFormat="1">
      <c r="B336" s="171"/>
      <c r="D336" s="172" t="s">
        <v>149</v>
      </c>
      <c r="E336" s="173" t="s">
        <v>1</v>
      </c>
      <c r="F336" s="174" t="s">
        <v>339</v>
      </c>
      <c r="H336" s="173" t="s">
        <v>1</v>
      </c>
      <c r="I336" s="175"/>
      <c r="L336" s="171"/>
      <c r="M336" s="176"/>
      <c r="N336" s="177"/>
      <c r="O336" s="177"/>
      <c r="P336" s="177"/>
      <c r="Q336" s="177"/>
      <c r="R336" s="177"/>
      <c r="S336" s="177"/>
      <c r="T336" s="178"/>
      <c r="AT336" s="173" t="s">
        <v>149</v>
      </c>
      <c r="AU336" s="173" t="s">
        <v>87</v>
      </c>
      <c r="AV336" s="13" t="s">
        <v>81</v>
      </c>
      <c r="AW336" s="13" t="s">
        <v>31</v>
      </c>
      <c r="AX336" s="13" t="s">
        <v>74</v>
      </c>
      <c r="AY336" s="173" t="s">
        <v>141</v>
      </c>
    </row>
    <row r="337" spans="1:65" s="14" customFormat="1">
      <c r="B337" s="179"/>
      <c r="D337" s="172" t="s">
        <v>149</v>
      </c>
      <c r="E337" s="180" t="s">
        <v>1</v>
      </c>
      <c r="F337" s="181" t="s">
        <v>340</v>
      </c>
      <c r="H337" s="182">
        <v>-40.991999999999997</v>
      </c>
      <c r="I337" s="183"/>
      <c r="L337" s="179"/>
      <c r="M337" s="184"/>
      <c r="N337" s="185"/>
      <c r="O337" s="185"/>
      <c r="P337" s="185"/>
      <c r="Q337" s="185"/>
      <c r="R337" s="185"/>
      <c r="S337" s="185"/>
      <c r="T337" s="186"/>
      <c r="AT337" s="180" t="s">
        <v>149</v>
      </c>
      <c r="AU337" s="180" t="s">
        <v>87</v>
      </c>
      <c r="AV337" s="14" t="s">
        <v>87</v>
      </c>
      <c r="AW337" s="14" t="s">
        <v>31</v>
      </c>
      <c r="AX337" s="14" t="s">
        <v>74</v>
      </c>
      <c r="AY337" s="180" t="s">
        <v>141</v>
      </c>
    </row>
    <row r="338" spans="1:65" s="15" customFormat="1">
      <c r="B338" s="187"/>
      <c r="D338" s="172" t="s">
        <v>149</v>
      </c>
      <c r="E338" s="188" t="s">
        <v>1</v>
      </c>
      <c r="F338" s="189" t="s">
        <v>155</v>
      </c>
      <c r="H338" s="190">
        <v>114.465</v>
      </c>
      <c r="I338" s="191"/>
      <c r="L338" s="187"/>
      <c r="M338" s="192"/>
      <c r="N338" s="193"/>
      <c r="O338" s="193"/>
      <c r="P338" s="193"/>
      <c r="Q338" s="193"/>
      <c r="R338" s="193"/>
      <c r="S338" s="193"/>
      <c r="T338" s="194"/>
      <c r="AT338" s="188" t="s">
        <v>149</v>
      </c>
      <c r="AU338" s="188" t="s">
        <v>87</v>
      </c>
      <c r="AV338" s="15" t="s">
        <v>156</v>
      </c>
      <c r="AW338" s="15" t="s">
        <v>31</v>
      </c>
      <c r="AX338" s="15" t="s">
        <v>74</v>
      </c>
      <c r="AY338" s="188" t="s">
        <v>141</v>
      </c>
    </row>
    <row r="339" spans="1:65" s="16" customFormat="1">
      <c r="B339" s="195"/>
      <c r="D339" s="172" t="s">
        <v>149</v>
      </c>
      <c r="E339" s="196" t="s">
        <v>1</v>
      </c>
      <c r="F339" s="197" t="s">
        <v>159</v>
      </c>
      <c r="H339" s="198">
        <v>114.465</v>
      </c>
      <c r="I339" s="199"/>
      <c r="L339" s="195"/>
      <c r="M339" s="200"/>
      <c r="N339" s="201"/>
      <c r="O339" s="201"/>
      <c r="P339" s="201"/>
      <c r="Q339" s="201"/>
      <c r="R339" s="201"/>
      <c r="S339" s="201"/>
      <c r="T339" s="202"/>
      <c r="AT339" s="196" t="s">
        <v>149</v>
      </c>
      <c r="AU339" s="196" t="s">
        <v>87</v>
      </c>
      <c r="AV339" s="16" t="s">
        <v>147</v>
      </c>
      <c r="AW339" s="16" t="s">
        <v>31</v>
      </c>
      <c r="AX339" s="16" t="s">
        <v>81</v>
      </c>
      <c r="AY339" s="196" t="s">
        <v>141</v>
      </c>
    </row>
    <row r="340" spans="1:65" s="2" customFormat="1" ht="33" customHeight="1">
      <c r="A340" s="33"/>
      <c r="B340" s="156"/>
      <c r="C340" s="157" t="s">
        <v>341</v>
      </c>
      <c r="D340" s="157" t="s">
        <v>143</v>
      </c>
      <c r="E340" s="158" t="s">
        <v>342</v>
      </c>
      <c r="F340" s="159" t="s">
        <v>343</v>
      </c>
      <c r="G340" s="160" t="s">
        <v>146</v>
      </c>
      <c r="H340" s="161">
        <v>126.833</v>
      </c>
      <c r="I340" s="162"/>
      <c r="J340" s="163">
        <f>ROUND(I340*H340,2)</f>
        <v>0</v>
      </c>
      <c r="K340" s="164"/>
      <c r="L340" s="34"/>
      <c r="M340" s="165" t="s">
        <v>1</v>
      </c>
      <c r="N340" s="166" t="s">
        <v>40</v>
      </c>
      <c r="O340" s="62"/>
      <c r="P340" s="167">
        <f>O340*H340</f>
        <v>0</v>
      </c>
      <c r="Q340" s="167">
        <v>2.1170900000000001</v>
      </c>
      <c r="R340" s="167">
        <f>Q340*H340</f>
        <v>268.51687597</v>
      </c>
      <c r="S340" s="167">
        <v>0</v>
      </c>
      <c r="T340" s="168">
        <f>S340*H340</f>
        <v>0</v>
      </c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R340" s="169" t="s">
        <v>147</v>
      </c>
      <c r="AT340" s="169" t="s">
        <v>143</v>
      </c>
      <c r="AU340" s="169" t="s">
        <v>87</v>
      </c>
      <c r="AY340" s="18" t="s">
        <v>141</v>
      </c>
      <c r="BE340" s="170">
        <f>IF(N340="základná",J340,0)</f>
        <v>0</v>
      </c>
      <c r="BF340" s="170">
        <f>IF(N340="znížená",J340,0)</f>
        <v>0</v>
      </c>
      <c r="BG340" s="170">
        <f>IF(N340="zákl. prenesená",J340,0)</f>
        <v>0</v>
      </c>
      <c r="BH340" s="170">
        <f>IF(N340="zníž. prenesená",J340,0)</f>
        <v>0</v>
      </c>
      <c r="BI340" s="170">
        <f>IF(N340="nulová",J340,0)</f>
        <v>0</v>
      </c>
      <c r="BJ340" s="18" t="s">
        <v>87</v>
      </c>
      <c r="BK340" s="170">
        <f>ROUND(I340*H340,2)</f>
        <v>0</v>
      </c>
      <c r="BL340" s="18" t="s">
        <v>147</v>
      </c>
      <c r="BM340" s="169" t="s">
        <v>344</v>
      </c>
    </row>
    <row r="341" spans="1:65" s="13" customFormat="1">
      <c r="B341" s="171"/>
      <c r="D341" s="172" t="s">
        <v>149</v>
      </c>
      <c r="E341" s="173" t="s">
        <v>1</v>
      </c>
      <c r="F341" s="174" t="s">
        <v>345</v>
      </c>
      <c r="H341" s="173" t="s">
        <v>1</v>
      </c>
      <c r="I341" s="175"/>
      <c r="L341" s="171"/>
      <c r="M341" s="176"/>
      <c r="N341" s="177"/>
      <c r="O341" s="177"/>
      <c r="P341" s="177"/>
      <c r="Q341" s="177"/>
      <c r="R341" s="177"/>
      <c r="S341" s="177"/>
      <c r="T341" s="178"/>
      <c r="AT341" s="173" t="s">
        <v>149</v>
      </c>
      <c r="AU341" s="173" t="s">
        <v>87</v>
      </c>
      <c r="AV341" s="13" t="s">
        <v>81</v>
      </c>
      <c r="AW341" s="13" t="s">
        <v>31</v>
      </c>
      <c r="AX341" s="13" t="s">
        <v>74</v>
      </c>
      <c r="AY341" s="173" t="s">
        <v>141</v>
      </c>
    </row>
    <row r="342" spans="1:65" s="13" customFormat="1">
      <c r="B342" s="171"/>
      <c r="D342" s="172" t="s">
        <v>149</v>
      </c>
      <c r="E342" s="173" t="s">
        <v>1</v>
      </c>
      <c r="F342" s="174" t="s">
        <v>346</v>
      </c>
      <c r="H342" s="173" t="s">
        <v>1</v>
      </c>
      <c r="I342" s="175"/>
      <c r="L342" s="171"/>
      <c r="M342" s="176"/>
      <c r="N342" s="177"/>
      <c r="O342" s="177"/>
      <c r="P342" s="177"/>
      <c r="Q342" s="177"/>
      <c r="R342" s="177"/>
      <c r="S342" s="177"/>
      <c r="T342" s="178"/>
      <c r="AT342" s="173" t="s">
        <v>149</v>
      </c>
      <c r="AU342" s="173" t="s">
        <v>87</v>
      </c>
      <c r="AV342" s="13" t="s">
        <v>81</v>
      </c>
      <c r="AW342" s="13" t="s">
        <v>31</v>
      </c>
      <c r="AX342" s="13" t="s">
        <v>74</v>
      </c>
      <c r="AY342" s="173" t="s">
        <v>141</v>
      </c>
    </row>
    <row r="343" spans="1:65" s="14" customFormat="1">
      <c r="B343" s="179"/>
      <c r="D343" s="172" t="s">
        <v>149</v>
      </c>
      <c r="E343" s="180" t="s">
        <v>1</v>
      </c>
      <c r="F343" s="181" t="s">
        <v>347</v>
      </c>
      <c r="H343" s="182">
        <v>70.542000000000002</v>
      </c>
      <c r="I343" s="183"/>
      <c r="L343" s="179"/>
      <c r="M343" s="184"/>
      <c r="N343" s="185"/>
      <c r="O343" s="185"/>
      <c r="P343" s="185"/>
      <c r="Q343" s="185"/>
      <c r="R343" s="185"/>
      <c r="S343" s="185"/>
      <c r="T343" s="186"/>
      <c r="AT343" s="180" t="s">
        <v>149</v>
      </c>
      <c r="AU343" s="180" t="s">
        <v>87</v>
      </c>
      <c r="AV343" s="14" t="s">
        <v>87</v>
      </c>
      <c r="AW343" s="14" t="s">
        <v>31</v>
      </c>
      <c r="AX343" s="14" t="s">
        <v>74</v>
      </c>
      <c r="AY343" s="180" t="s">
        <v>141</v>
      </c>
    </row>
    <row r="344" spans="1:65" s="13" customFormat="1">
      <c r="B344" s="171"/>
      <c r="D344" s="172" t="s">
        <v>149</v>
      </c>
      <c r="E344" s="173" t="s">
        <v>1</v>
      </c>
      <c r="F344" s="174" t="s">
        <v>339</v>
      </c>
      <c r="H344" s="173" t="s">
        <v>1</v>
      </c>
      <c r="I344" s="175"/>
      <c r="L344" s="171"/>
      <c r="M344" s="176"/>
      <c r="N344" s="177"/>
      <c r="O344" s="177"/>
      <c r="P344" s="177"/>
      <c r="Q344" s="177"/>
      <c r="R344" s="177"/>
      <c r="S344" s="177"/>
      <c r="T344" s="178"/>
      <c r="AT344" s="173" t="s">
        <v>149</v>
      </c>
      <c r="AU344" s="173" t="s">
        <v>87</v>
      </c>
      <c r="AV344" s="13" t="s">
        <v>81</v>
      </c>
      <c r="AW344" s="13" t="s">
        <v>31</v>
      </c>
      <c r="AX344" s="13" t="s">
        <v>74</v>
      </c>
      <c r="AY344" s="173" t="s">
        <v>141</v>
      </c>
    </row>
    <row r="345" spans="1:65" s="14" customFormat="1">
      <c r="B345" s="179"/>
      <c r="D345" s="172" t="s">
        <v>149</v>
      </c>
      <c r="E345" s="180" t="s">
        <v>1</v>
      </c>
      <c r="F345" s="181" t="s">
        <v>348</v>
      </c>
      <c r="H345" s="182">
        <v>-24.96</v>
      </c>
      <c r="I345" s="183"/>
      <c r="L345" s="179"/>
      <c r="M345" s="184"/>
      <c r="N345" s="185"/>
      <c r="O345" s="185"/>
      <c r="P345" s="185"/>
      <c r="Q345" s="185"/>
      <c r="R345" s="185"/>
      <c r="S345" s="185"/>
      <c r="T345" s="186"/>
      <c r="AT345" s="180" t="s">
        <v>149</v>
      </c>
      <c r="AU345" s="180" t="s">
        <v>87</v>
      </c>
      <c r="AV345" s="14" t="s">
        <v>87</v>
      </c>
      <c r="AW345" s="14" t="s">
        <v>31</v>
      </c>
      <c r="AX345" s="14" t="s">
        <v>74</v>
      </c>
      <c r="AY345" s="180" t="s">
        <v>141</v>
      </c>
    </row>
    <row r="346" spans="1:65" s="15" customFormat="1">
      <c r="B346" s="187"/>
      <c r="D346" s="172" t="s">
        <v>149</v>
      </c>
      <c r="E346" s="188" t="s">
        <v>1</v>
      </c>
      <c r="F346" s="189" t="s">
        <v>155</v>
      </c>
      <c r="H346" s="190">
        <v>45.582000000000001</v>
      </c>
      <c r="I346" s="191"/>
      <c r="L346" s="187"/>
      <c r="M346" s="192"/>
      <c r="N346" s="193"/>
      <c r="O346" s="193"/>
      <c r="P346" s="193"/>
      <c r="Q346" s="193"/>
      <c r="R346" s="193"/>
      <c r="S346" s="193"/>
      <c r="T346" s="194"/>
      <c r="AT346" s="188" t="s">
        <v>149</v>
      </c>
      <c r="AU346" s="188" t="s">
        <v>87</v>
      </c>
      <c r="AV346" s="15" t="s">
        <v>156</v>
      </c>
      <c r="AW346" s="15" t="s">
        <v>31</v>
      </c>
      <c r="AX346" s="15" t="s">
        <v>74</v>
      </c>
      <c r="AY346" s="188" t="s">
        <v>141</v>
      </c>
    </row>
    <row r="347" spans="1:65" s="13" customFormat="1" ht="22.5">
      <c r="B347" s="171"/>
      <c r="D347" s="172" t="s">
        <v>149</v>
      </c>
      <c r="E347" s="173" t="s">
        <v>1</v>
      </c>
      <c r="F347" s="174" t="s">
        <v>349</v>
      </c>
      <c r="H347" s="173" t="s">
        <v>1</v>
      </c>
      <c r="I347" s="175"/>
      <c r="L347" s="171"/>
      <c r="M347" s="176"/>
      <c r="N347" s="177"/>
      <c r="O347" s="177"/>
      <c r="P347" s="177"/>
      <c r="Q347" s="177"/>
      <c r="R347" s="177"/>
      <c r="S347" s="177"/>
      <c r="T347" s="178"/>
      <c r="AT347" s="173" t="s">
        <v>149</v>
      </c>
      <c r="AU347" s="173" t="s">
        <v>87</v>
      </c>
      <c r="AV347" s="13" t="s">
        <v>81</v>
      </c>
      <c r="AW347" s="13" t="s">
        <v>31</v>
      </c>
      <c r="AX347" s="13" t="s">
        <v>74</v>
      </c>
      <c r="AY347" s="173" t="s">
        <v>141</v>
      </c>
    </row>
    <row r="348" spans="1:65" s="14" customFormat="1" ht="22.5">
      <c r="B348" s="179"/>
      <c r="D348" s="172" t="s">
        <v>149</v>
      </c>
      <c r="E348" s="180" t="s">
        <v>1</v>
      </c>
      <c r="F348" s="181" t="s">
        <v>350</v>
      </c>
      <c r="H348" s="182">
        <v>67.197999999999993</v>
      </c>
      <c r="I348" s="183"/>
      <c r="L348" s="179"/>
      <c r="M348" s="184"/>
      <c r="N348" s="185"/>
      <c r="O348" s="185"/>
      <c r="P348" s="185"/>
      <c r="Q348" s="185"/>
      <c r="R348" s="185"/>
      <c r="S348" s="185"/>
      <c r="T348" s="186"/>
      <c r="AT348" s="180" t="s">
        <v>149</v>
      </c>
      <c r="AU348" s="180" t="s">
        <v>87</v>
      </c>
      <c r="AV348" s="14" t="s">
        <v>87</v>
      </c>
      <c r="AW348" s="14" t="s">
        <v>31</v>
      </c>
      <c r="AX348" s="14" t="s">
        <v>74</v>
      </c>
      <c r="AY348" s="180" t="s">
        <v>141</v>
      </c>
    </row>
    <row r="349" spans="1:65" s="14" customFormat="1" ht="33.75">
      <c r="B349" s="179"/>
      <c r="D349" s="172" t="s">
        <v>149</v>
      </c>
      <c r="E349" s="180" t="s">
        <v>1</v>
      </c>
      <c r="F349" s="181" t="s">
        <v>351</v>
      </c>
      <c r="H349" s="182">
        <v>4.6139999999999999</v>
      </c>
      <c r="I349" s="183"/>
      <c r="L349" s="179"/>
      <c r="M349" s="184"/>
      <c r="N349" s="185"/>
      <c r="O349" s="185"/>
      <c r="P349" s="185"/>
      <c r="Q349" s="185"/>
      <c r="R349" s="185"/>
      <c r="S349" s="185"/>
      <c r="T349" s="186"/>
      <c r="AT349" s="180" t="s">
        <v>149</v>
      </c>
      <c r="AU349" s="180" t="s">
        <v>87</v>
      </c>
      <c r="AV349" s="14" t="s">
        <v>87</v>
      </c>
      <c r="AW349" s="14" t="s">
        <v>31</v>
      </c>
      <c r="AX349" s="14" t="s">
        <v>74</v>
      </c>
      <c r="AY349" s="180" t="s">
        <v>141</v>
      </c>
    </row>
    <row r="350" spans="1:65" s="14" customFormat="1" ht="22.5">
      <c r="B350" s="179"/>
      <c r="D350" s="172" t="s">
        <v>149</v>
      </c>
      <c r="E350" s="180" t="s">
        <v>1</v>
      </c>
      <c r="F350" s="181" t="s">
        <v>352</v>
      </c>
      <c r="H350" s="182">
        <v>9.4390000000000001</v>
      </c>
      <c r="I350" s="183"/>
      <c r="L350" s="179"/>
      <c r="M350" s="184"/>
      <c r="N350" s="185"/>
      <c r="O350" s="185"/>
      <c r="P350" s="185"/>
      <c r="Q350" s="185"/>
      <c r="R350" s="185"/>
      <c r="S350" s="185"/>
      <c r="T350" s="186"/>
      <c r="AT350" s="180" t="s">
        <v>149</v>
      </c>
      <c r="AU350" s="180" t="s">
        <v>87</v>
      </c>
      <c r="AV350" s="14" t="s">
        <v>87</v>
      </c>
      <c r="AW350" s="14" t="s">
        <v>31</v>
      </c>
      <c r="AX350" s="14" t="s">
        <v>74</v>
      </c>
      <c r="AY350" s="180" t="s">
        <v>141</v>
      </c>
    </row>
    <row r="351" spans="1:65" s="15" customFormat="1">
      <c r="B351" s="187"/>
      <c r="D351" s="172" t="s">
        <v>149</v>
      </c>
      <c r="E351" s="188" t="s">
        <v>1</v>
      </c>
      <c r="F351" s="189" t="s">
        <v>155</v>
      </c>
      <c r="H351" s="190">
        <v>81.251000000000005</v>
      </c>
      <c r="I351" s="191"/>
      <c r="L351" s="187"/>
      <c r="M351" s="192"/>
      <c r="N351" s="193"/>
      <c r="O351" s="193"/>
      <c r="P351" s="193"/>
      <c r="Q351" s="193"/>
      <c r="R351" s="193"/>
      <c r="S351" s="193"/>
      <c r="T351" s="194"/>
      <c r="AT351" s="188" t="s">
        <v>149</v>
      </c>
      <c r="AU351" s="188" t="s">
        <v>87</v>
      </c>
      <c r="AV351" s="15" t="s">
        <v>156</v>
      </c>
      <c r="AW351" s="15" t="s">
        <v>31</v>
      </c>
      <c r="AX351" s="15" t="s">
        <v>74</v>
      </c>
      <c r="AY351" s="188" t="s">
        <v>141</v>
      </c>
    </row>
    <row r="352" spans="1:65" s="16" customFormat="1">
      <c r="B352" s="195"/>
      <c r="D352" s="172" t="s">
        <v>149</v>
      </c>
      <c r="E352" s="196" t="s">
        <v>1</v>
      </c>
      <c r="F352" s="197" t="s">
        <v>159</v>
      </c>
      <c r="H352" s="198">
        <v>126.833</v>
      </c>
      <c r="I352" s="199"/>
      <c r="L352" s="195"/>
      <c r="M352" s="200"/>
      <c r="N352" s="201"/>
      <c r="O352" s="201"/>
      <c r="P352" s="201"/>
      <c r="Q352" s="201"/>
      <c r="R352" s="201"/>
      <c r="S352" s="201"/>
      <c r="T352" s="202"/>
      <c r="AT352" s="196" t="s">
        <v>149</v>
      </c>
      <c r="AU352" s="196" t="s">
        <v>87</v>
      </c>
      <c r="AV352" s="16" t="s">
        <v>147</v>
      </c>
      <c r="AW352" s="16" t="s">
        <v>31</v>
      </c>
      <c r="AX352" s="16" t="s">
        <v>81</v>
      </c>
      <c r="AY352" s="196" t="s">
        <v>141</v>
      </c>
    </row>
    <row r="353" spans="1:65" s="2" customFormat="1" ht="33" customHeight="1">
      <c r="A353" s="33"/>
      <c r="B353" s="156"/>
      <c r="C353" s="157" t="s">
        <v>353</v>
      </c>
      <c r="D353" s="157" t="s">
        <v>143</v>
      </c>
      <c r="E353" s="158" t="s">
        <v>354</v>
      </c>
      <c r="F353" s="159" t="s">
        <v>355</v>
      </c>
      <c r="G353" s="160" t="s">
        <v>260</v>
      </c>
      <c r="H353" s="161">
        <v>2.4129999999999998</v>
      </c>
      <c r="I353" s="162"/>
      <c r="J353" s="163">
        <f>ROUND(I353*H353,2)</f>
        <v>0</v>
      </c>
      <c r="K353" s="164"/>
      <c r="L353" s="34"/>
      <c r="M353" s="165" t="s">
        <v>1</v>
      </c>
      <c r="N353" s="166" t="s">
        <v>40</v>
      </c>
      <c r="O353" s="62"/>
      <c r="P353" s="167">
        <f>O353*H353</f>
        <v>0</v>
      </c>
      <c r="Q353" s="167">
        <v>1.002</v>
      </c>
      <c r="R353" s="167">
        <f>Q353*H353</f>
        <v>2.4178259999999998</v>
      </c>
      <c r="S353" s="167">
        <v>0</v>
      </c>
      <c r="T353" s="168">
        <f>S353*H353</f>
        <v>0</v>
      </c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R353" s="169" t="s">
        <v>147</v>
      </c>
      <c r="AT353" s="169" t="s">
        <v>143</v>
      </c>
      <c r="AU353" s="169" t="s">
        <v>87</v>
      </c>
      <c r="AY353" s="18" t="s">
        <v>141</v>
      </c>
      <c r="BE353" s="170">
        <f>IF(N353="základná",J353,0)</f>
        <v>0</v>
      </c>
      <c r="BF353" s="170">
        <f>IF(N353="znížená",J353,0)</f>
        <v>0</v>
      </c>
      <c r="BG353" s="170">
        <f>IF(N353="zákl. prenesená",J353,0)</f>
        <v>0</v>
      </c>
      <c r="BH353" s="170">
        <f>IF(N353="zníž. prenesená",J353,0)</f>
        <v>0</v>
      </c>
      <c r="BI353" s="170">
        <f>IF(N353="nulová",J353,0)</f>
        <v>0</v>
      </c>
      <c r="BJ353" s="18" t="s">
        <v>87</v>
      </c>
      <c r="BK353" s="170">
        <f>ROUND(I353*H353,2)</f>
        <v>0</v>
      </c>
      <c r="BL353" s="18" t="s">
        <v>147</v>
      </c>
      <c r="BM353" s="169" t="s">
        <v>356</v>
      </c>
    </row>
    <row r="354" spans="1:65" s="13" customFormat="1">
      <c r="B354" s="171"/>
      <c r="D354" s="172" t="s">
        <v>149</v>
      </c>
      <c r="E354" s="173" t="s">
        <v>1</v>
      </c>
      <c r="F354" s="174" t="s">
        <v>357</v>
      </c>
      <c r="H354" s="173" t="s">
        <v>1</v>
      </c>
      <c r="I354" s="175"/>
      <c r="L354" s="171"/>
      <c r="M354" s="176"/>
      <c r="N354" s="177"/>
      <c r="O354" s="177"/>
      <c r="P354" s="177"/>
      <c r="Q354" s="177"/>
      <c r="R354" s="177"/>
      <c r="S354" s="177"/>
      <c r="T354" s="178"/>
      <c r="AT354" s="173" t="s">
        <v>149</v>
      </c>
      <c r="AU354" s="173" t="s">
        <v>87</v>
      </c>
      <c r="AV354" s="13" t="s">
        <v>81</v>
      </c>
      <c r="AW354" s="13" t="s">
        <v>31</v>
      </c>
      <c r="AX354" s="13" t="s">
        <v>74</v>
      </c>
      <c r="AY354" s="173" t="s">
        <v>141</v>
      </c>
    </row>
    <row r="355" spans="1:65" s="14" customFormat="1">
      <c r="B355" s="179"/>
      <c r="D355" s="172" t="s">
        <v>149</v>
      </c>
      <c r="E355" s="180" t="s">
        <v>1</v>
      </c>
      <c r="F355" s="181" t="s">
        <v>358</v>
      </c>
      <c r="H355" s="182">
        <v>2.4129999999999998</v>
      </c>
      <c r="I355" s="183"/>
      <c r="L355" s="179"/>
      <c r="M355" s="184"/>
      <c r="N355" s="185"/>
      <c r="O355" s="185"/>
      <c r="P355" s="185"/>
      <c r="Q355" s="185"/>
      <c r="R355" s="185"/>
      <c r="S355" s="185"/>
      <c r="T355" s="186"/>
      <c r="AT355" s="180" t="s">
        <v>149</v>
      </c>
      <c r="AU355" s="180" t="s">
        <v>87</v>
      </c>
      <c r="AV355" s="14" t="s">
        <v>87</v>
      </c>
      <c r="AW355" s="14" t="s">
        <v>31</v>
      </c>
      <c r="AX355" s="14" t="s">
        <v>74</v>
      </c>
      <c r="AY355" s="180" t="s">
        <v>141</v>
      </c>
    </row>
    <row r="356" spans="1:65" s="16" customFormat="1">
      <c r="B356" s="195"/>
      <c r="D356" s="172" t="s">
        <v>149</v>
      </c>
      <c r="E356" s="196" t="s">
        <v>1</v>
      </c>
      <c r="F356" s="197" t="s">
        <v>159</v>
      </c>
      <c r="H356" s="198">
        <v>2.4129999999999998</v>
      </c>
      <c r="I356" s="199"/>
      <c r="L356" s="195"/>
      <c r="M356" s="200"/>
      <c r="N356" s="201"/>
      <c r="O356" s="201"/>
      <c r="P356" s="201"/>
      <c r="Q356" s="201"/>
      <c r="R356" s="201"/>
      <c r="S356" s="201"/>
      <c r="T356" s="202"/>
      <c r="AT356" s="196" t="s">
        <v>149</v>
      </c>
      <c r="AU356" s="196" t="s">
        <v>87</v>
      </c>
      <c r="AV356" s="16" t="s">
        <v>147</v>
      </c>
      <c r="AW356" s="16" t="s">
        <v>31</v>
      </c>
      <c r="AX356" s="16" t="s">
        <v>81</v>
      </c>
      <c r="AY356" s="196" t="s">
        <v>141</v>
      </c>
    </row>
    <row r="357" spans="1:65" s="2" customFormat="1" ht="24.2" customHeight="1">
      <c r="A357" s="33"/>
      <c r="B357" s="156"/>
      <c r="C357" s="157" t="s">
        <v>359</v>
      </c>
      <c r="D357" s="157" t="s">
        <v>143</v>
      </c>
      <c r="E357" s="158" t="s">
        <v>360</v>
      </c>
      <c r="F357" s="159" t="s">
        <v>361</v>
      </c>
      <c r="G357" s="160" t="s">
        <v>362</v>
      </c>
      <c r="H357" s="161">
        <v>1</v>
      </c>
      <c r="I357" s="162"/>
      <c r="J357" s="163">
        <f>ROUND(I357*H357,2)</f>
        <v>0</v>
      </c>
      <c r="K357" s="164"/>
      <c r="L357" s="34"/>
      <c r="M357" s="165" t="s">
        <v>1</v>
      </c>
      <c r="N357" s="166" t="s">
        <v>40</v>
      </c>
      <c r="O357" s="62"/>
      <c r="P357" s="167">
        <f>O357*H357</f>
        <v>0</v>
      </c>
      <c r="Q357" s="167">
        <v>2.0559999999999998E-2</v>
      </c>
      <c r="R357" s="167">
        <f>Q357*H357</f>
        <v>2.0559999999999998E-2</v>
      </c>
      <c r="S357" s="167">
        <v>0</v>
      </c>
      <c r="T357" s="168">
        <f>S357*H357</f>
        <v>0</v>
      </c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R357" s="169" t="s">
        <v>147</v>
      </c>
      <c r="AT357" s="169" t="s">
        <v>143</v>
      </c>
      <c r="AU357" s="169" t="s">
        <v>87</v>
      </c>
      <c r="AY357" s="18" t="s">
        <v>141</v>
      </c>
      <c r="BE357" s="170">
        <f>IF(N357="základná",J357,0)</f>
        <v>0</v>
      </c>
      <c r="BF357" s="170">
        <f>IF(N357="znížená",J357,0)</f>
        <v>0</v>
      </c>
      <c r="BG357" s="170">
        <f>IF(N357="zákl. prenesená",J357,0)</f>
        <v>0</v>
      </c>
      <c r="BH357" s="170">
        <f>IF(N357="zníž. prenesená",J357,0)</f>
        <v>0</v>
      </c>
      <c r="BI357" s="170">
        <f>IF(N357="nulová",J357,0)</f>
        <v>0</v>
      </c>
      <c r="BJ357" s="18" t="s">
        <v>87</v>
      </c>
      <c r="BK357" s="170">
        <f>ROUND(I357*H357,2)</f>
        <v>0</v>
      </c>
      <c r="BL357" s="18" t="s">
        <v>147</v>
      </c>
      <c r="BM357" s="169" t="s">
        <v>363</v>
      </c>
    </row>
    <row r="358" spans="1:65" s="2" customFormat="1" ht="24.2" customHeight="1">
      <c r="A358" s="33"/>
      <c r="B358" s="156"/>
      <c r="C358" s="157" t="s">
        <v>364</v>
      </c>
      <c r="D358" s="157" t="s">
        <v>143</v>
      </c>
      <c r="E358" s="158" t="s">
        <v>365</v>
      </c>
      <c r="F358" s="159" t="s">
        <v>366</v>
      </c>
      <c r="G358" s="160" t="s">
        <v>362</v>
      </c>
      <c r="H358" s="161">
        <v>2</v>
      </c>
      <c r="I358" s="162"/>
      <c r="J358" s="163">
        <f>ROUND(I358*H358,2)</f>
        <v>0</v>
      </c>
      <c r="K358" s="164"/>
      <c r="L358" s="34"/>
      <c r="M358" s="165" t="s">
        <v>1</v>
      </c>
      <c r="N358" s="166" t="s">
        <v>40</v>
      </c>
      <c r="O358" s="62"/>
      <c r="P358" s="167">
        <f>O358*H358</f>
        <v>0</v>
      </c>
      <c r="Q358" s="167">
        <v>2.9219999999999999E-2</v>
      </c>
      <c r="R358" s="167">
        <f>Q358*H358</f>
        <v>5.8439999999999999E-2</v>
      </c>
      <c r="S358" s="167">
        <v>0</v>
      </c>
      <c r="T358" s="168">
        <f>S358*H358</f>
        <v>0</v>
      </c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R358" s="169" t="s">
        <v>147</v>
      </c>
      <c r="AT358" s="169" t="s">
        <v>143</v>
      </c>
      <c r="AU358" s="169" t="s">
        <v>87</v>
      </c>
      <c r="AY358" s="18" t="s">
        <v>141</v>
      </c>
      <c r="BE358" s="170">
        <f>IF(N358="základná",J358,0)</f>
        <v>0</v>
      </c>
      <c r="BF358" s="170">
        <f>IF(N358="znížená",J358,0)</f>
        <v>0</v>
      </c>
      <c r="BG358" s="170">
        <f>IF(N358="zákl. prenesená",J358,0)</f>
        <v>0</v>
      </c>
      <c r="BH358" s="170">
        <f>IF(N358="zníž. prenesená",J358,0)</f>
        <v>0</v>
      </c>
      <c r="BI358" s="170">
        <f>IF(N358="nulová",J358,0)</f>
        <v>0</v>
      </c>
      <c r="BJ358" s="18" t="s">
        <v>87</v>
      </c>
      <c r="BK358" s="170">
        <f>ROUND(I358*H358,2)</f>
        <v>0</v>
      </c>
      <c r="BL358" s="18" t="s">
        <v>147</v>
      </c>
      <c r="BM358" s="169" t="s">
        <v>367</v>
      </c>
    </row>
    <row r="359" spans="1:65" s="2" customFormat="1" ht="33" customHeight="1">
      <c r="A359" s="33"/>
      <c r="B359" s="156"/>
      <c r="C359" s="157" t="s">
        <v>368</v>
      </c>
      <c r="D359" s="157" t="s">
        <v>143</v>
      </c>
      <c r="E359" s="158" t="s">
        <v>369</v>
      </c>
      <c r="F359" s="159" t="s">
        <v>370</v>
      </c>
      <c r="G359" s="160" t="s">
        <v>362</v>
      </c>
      <c r="H359" s="161">
        <v>1</v>
      </c>
      <c r="I359" s="162"/>
      <c r="J359" s="163">
        <f>ROUND(I359*H359,2)</f>
        <v>0</v>
      </c>
      <c r="K359" s="164"/>
      <c r="L359" s="34"/>
      <c r="M359" s="165" t="s">
        <v>1</v>
      </c>
      <c r="N359" s="166" t="s">
        <v>40</v>
      </c>
      <c r="O359" s="62"/>
      <c r="P359" s="167">
        <f>O359*H359</f>
        <v>0</v>
      </c>
      <c r="Q359" s="167">
        <v>1.4919999999999999E-2</v>
      </c>
      <c r="R359" s="167">
        <f>Q359*H359</f>
        <v>1.4919999999999999E-2</v>
      </c>
      <c r="S359" s="167">
        <v>0</v>
      </c>
      <c r="T359" s="168">
        <f>S359*H359</f>
        <v>0</v>
      </c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R359" s="169" t="s">
        <v>147</v>
      </c>
      <c r="AT359" s="169" t="s">
        <v>143</v>
      </c>
      <c r="AU359" s="169" t="s">
        <v>87</v>
      </c>
      <c r="AY359" s="18" t="s">
        <v>141</v>
      </c>
      <c r="BE359" s="170">
        <f>IF(N359="základná",J359,0)</f>
        <v>0</v>
      </c>
      <c r="BF359" s="170">
        <f>IF(N359="znížená",J359,0)</f>
        <v>0</v>
      </c>
      <c r="BG359" s="170">
        <f>IF(N359="zákl. prenesená",J359,0)</f>
        <v>0</v>
      </c>
      <c r="BH359" s="170">
        <f>IF(N359="zníž. prenesená",J359,0)</f>
        <v>0</v>
      </c>
      <c r="BI359" s="170">
        <f>IF(N359="nulová",J359,0)</f>
        <v>0</v>
      </c>
      <c r="BJ359" s="18" t="s">
        <v>87</v>
      </c>
      <c r="BK359" s="170">
        <f>ROUND(I359*H359,2)</f>
        <v>0</v>
      </c>
      <c r="BL359" s="18" t="s">
        <v>147</v>
      </c>
      <c r="BM359" s="169" t="s">
        <v>371</v>
      </c>
    </row>
    <row r="360" spans="1:65" s="2" customFormat="1" ht="21.75" customHeight="1">
      <c r="A360" s="33"/>
      <c r="B360" s="156"/>
      <c r="C360" s="157" t="s">
        <v>372</v>
      </c>
      <c r="D360" s="157" t="s">
        <v>143</v>
      </c>
      <c r="E360" s="158" t="s">
        <v>373</v>
      </c>
      <c r="F360" s="159" t="s">
        <v>374</v>
      </c>
      <c r="G360" s="160" t="s">
        <v>146</v>
      </c>
      <c r="H360" s="161">
        <v>7.2939999999999996</v>
      </c>
      <c r="I360" s="162"/>
      <c r="J360" s="163">
        <f>ROUND(I360*H360,2)</f>
        <v>0</v>
      </c>
      <c r="K360" s="164"/>
      <c r="L360" s="34"/>
      <c r="M360" s="165" t="s">
        <v>1</v>
      </c>
      <c r="N360" s="166" t="s">
        <v>40</v>
      </c>
      <c r="O360" s="62"/>
      <c r="P360" s="167">
        <f>O360*H360</f>
        <v>0</v>
      </c>
      <c r="Q360" s="167">
        <v>2.21191</v>
      </c>
      <c r="R360" s="167">
        <f>Q360*H360</f>
        <v>16.133671539999998</v>
      </c>
      <c r="S360" s="167">
        <v>0</v>
      </c>
      <c r="T360" s="168">
        <f>S360*H360</f>
        <v>0</v>
      </c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R360" s="169" t="s">
        <v>147</v>
      </c>
      <c r="AT360" s="169" t="s">
        <v>143</v>
      </c>
      <c r="AU360" s="169" t="s">
        <v>87</v>
      </c>
      <c r="AY360" s="18" t="s">
        <v>141</v>
      </c>
      <c r="BE360" s="170">
        <f>IF(N360="základná",J360,0)</f>
        <v>0</v>
      </c>
      <c r="BF360" s="170">
        <f>IF(N360="znížená",J360,0)</f>
        <v>0</v>
      </c>
      <c r="BG360" s="170">
        <f>IF(N360="zákl. prenesená",J360,0)</f>
        <v>0</v>
      </c>
      <c r="BH360" s="170">
        <f>IF(N360="zníž. prenesená",J360,0)</f>
        <v>0</v>
      </c>
      <c r="BI360" s="170">
        <f>IF(N360="nulová",J360,0)</f>
        <v>0</v>
      </c>
      <c r="BJ360" s="18" t="s">
        <v>87</v>
      </c>
      <c r="BK360" s="170">
        <f>ROUND(I360*H360,2)</f>
        <v>0</v>
      </c>
      <c r="BL360" s="18" t="s">
        <v>147</v>
      </c>
      <c r="BM360" s="169" t="s">
        <v>375</v>
      </c>
    </row>
    <row r="361" spans="1:65" s="13" customFormat="1" ht="22.5">
      <c r="B361" s="171"/>
      <c r="D361" s="172" t="s">
        <v>149</v>
      </c>
      <c r="E361" s="173" t="s">
        <v>1</v>
      </c>
      <c r="F361" s="174" t="s">
        <v>376</v>
      </c>
      <c r="H361" s="173" t="s">
        <v>1</v>
      </c>
      <c r="I361" s="175"/>
      <c r="L361" s="171"/>
      <c r="M361" s="176"/>
      <c r="N361" s="177"/>
      <c r="O361" s="177"/>
      <c r="P361" s="177"/>
      <c r="Q361" s="177"/>
      <c r="R361" s="177"/>
      <c r="S361" s="177"/>
      <c r="T361" s="178"/>
      <c r="AT361" s="173" t="s">
        <v>149</v>
      </c>
      <c r="AU361" s="173" t="s">
        <v>87</v>
      </c>
      <c r="AV361" s="13" t="s">
        <v>81</v>
      </c>
      <c r="AW361" s="13" t="s">
        <v>31</v>
      </c>
      <c r="AX361" s="13" t="s">
        <v>74</v>
      </c>
      <c r="AY361" s="173" t="s">
        <v>141</v>
      </c>
    </row>
    <row r="362" spans="1:65" s="14" customFormat="1">
      <c r="B362" s="179"/>
      <c r="D362" s="172" t="s">
        <v>149</v>
      </c>
      <c r="E362" s="180" t="s">
        <v>1</v>
      </c>
      <c r="F362" s="181" t="s">
        <v>377</v>
      </c>
      <c r="H362" s="182">
        <v>1.35</v>
      </c>
      <c r="I362" s="183"/>
      <c r="L362" s="179"/>
      <c r="M362" s="184"/>
      <c r="N362" s="185"/>
      <c r="O362" s="185"/>
      <c r="P362" s="185"/>
      <c r="Q362" s="185"/>
      <c r="R362" s="185"/>
      <c r="S362" s="185"/>
      <c r="T362" s="186"/>
      <c r="AT362" s="180" t="s">
        <v>149</v>
      </c>
      <c r="AU362" s="180" t="s">
        <v>87</v>
      </c>
      <c r="AV362" s="14" t="s">
        <v>87</v>
      </c>
      <c r="AW362" s="14" t="s">
        <v>31</v>
      </c>
      <c r="AX362" s="14" t="s">
        <v>74</v>
      </c>
      <c r="AY362" s="180" t="s">
        <v>141</v>
      </c>
    </row>
    <row r="363" spans="1:65" s="14" customFormat="1">
      <c r="B363" s="179"/>
      <c r="D363" s="172" t="s">
        <v>149</v>
      </c>
      <c r="E363" s="180" t="s">
        <v>1</v>
      </c>
      <c r="F363" s="181" t="s">
        <v>378</v>
      </c>
      <c r="H363" s="182">
        <v>0.188</v>
      </c>
      <c r="I363" s="183"/>
      <c r="L363" s="179"/>
      <c r="M363" s="184"/>
      <c r="N363" s="185"/>
      <c r="O363" s="185"/>
      <c r="P363" s="185"/>
      <c r="Q363" s="185"/>
      <c r="R363" s="185"/>
      <c r="S363" s="185"/>
      <c r="T363" s="186"/>
      <c r="AT363" s="180" t="s">
        <v>149</v>
      </c>
      <c r="AU363" s="180" t="s">
        <v>87</v>
      </c>
      <c r="AV363" s="14" t="s">
        <v>87</v>
      </c>
      <c r="AW363" s="14" t="s">
        <v>31</v>
      </c>
      <c r="AX363" s="14" t="s">
        <v>74</v>
      </c>
      <c r="AY363" s="180" t="s">
        <v>141</v>
      </c>
    </row>
    <row r="364" spans="1:65" s="14" customFormat="1">
      <c r="B364" s="179"/>
      <c r="D364" s="172" t="s">
        <v>149</v>
      </c>
      <c r="E364" s="180" t="s">
        <v>1</v>
      </c>
      <c r="F364" s="181" t="s">
        <v>379</v>
      </c>
      <c r="H364" s="182">
        <v>0.50600000000000001</v>
      </c>
      <c r="I364" s="183"/>
      <c r="L364" s="179"/>
      <c r="M364" s="184"/>
      <c r="N364" s="185"/>
      <c r="O364" s="185"/>
      <c r="P364" s="185"/>
      <c r="Q364" s="185"/>
      <c r="R364" s="185"/>
      <c r="S364" s="185"/>
      <c r="T364" s="186"/>
      <c r="AT364" s="180" t="s">
        <v>149</v>
      </c>
      <c r="AU364" s="180" t="s">
        <v>87</v>
      </c>
      <c r="AV364" s="14" t="s">
        <v>87</v>
      </c>
      <c r="AW364" s="14" t="s">
        <v>31</v>
      </c>
      <c r="AX364" s="14" t="s">
        <v>74</v>
      </c>
      <c r="AY364" s="180" t="s">
        <v>141</v>
      </c>
    </row>
    <row r="365" spans="1:65" s="14" customFormat="1">
      <c r="B365" s="179"/>
      <c r="D365" s="172" t="s">
        <v>149</v>
      </c>
      <c r="E365" s="180" t="s">
        <v>1</v>
      </c>
      <c r="F365" s="181" t="s">
        <v>380</v>
      </c>
      <c r="H365" s="182">
        <v>5.25</v>
      </c>
      <c r="I365" s="183"/>
      <c r="L365" s="179"/>
      <c r="M365" s="184"/>
      <c r="N365" s="185"/>
      <c r="O365" s="185"/>
      <c r="P365" s="185"/>
      <c r="Q365" s="185"/>
      <c r="R365" s="185"/>
      <c r="S365" s="185"/>
      <c r="T365" s="186"/>
      <c r="AT365" s="180" t="s">
        <v>149</v>
      </c>
      <c r="AU365" s="180" t="s">
        <v>87</v>
      </c>
      <c r="AV365" s="14" t="s">
        <v>87</v>
      </c>
      <c r="AW365" s="14" t="s">
        <v>31</v>
      </c>
      <c r="AX365" s="14" t="s">
        <v>74</v>
      </c>
      <c r="AY365" s="180" t="s">
        <v>141</v>
      </c>
    </row>
    <row r="366" spans="1:65" s="16" customFormat="1">
      <c r="B366" s="195"/>
      <c r="D366" s="172" t="s">
        <v>149</v>
      </c>
      <c r="E366" s="196" t="s">
        <v>1</v>
      </c>
      <c r="F366" s="197" t="s">
        <v>159</v>
      </c>
      <c r="H366" s="198">
        <v>7.2940000000000005</v>
      </c>
      <c r="I366" s="199"/>
      <c r="L366" s="195"/>
      <c r="M366" s="200"/>
      <c r="N366" s="201"/>
      <c r="O366" s="201"/>
      <c r="P366" s="201"/>
      <c r="Q366" s="201"/>
      <c r="R366" s="201"/>
      <c r="S366" s="201"/>
      <c r="T366" s="202"/>
      <c r="AT366" s="196" t="s">
        <v>149</v>
      </c>
      <c r="AU366" s="196" t="s">
        <v>87</v>
      </c>
      <c r="AV366" s="16" t="s">
        <v>147</v>
      </c>
      <c r="AW366" s="16" t="s">
        <v>31</v>
      </c>
      <c r="AX366" s="16" t="s">
        <v>81</v>
      </c>
      <c r="AY366" s="196" t="s">
        <v>141</v>
      </c>
    </row>
    <row r="367" spans="1:65" s="2" customFormat="1" ht="24.2" customHeight="1">
      <c r="A367" s="33"/>
      <c r="B367" s="156"/>
      <c r="C367" s="157" t="s">
        <v>381</v>
      </c>
      <c r="D367" s="157" t="s">
        <v>143</v>
      </c>
      <c r="E367" s="158" t="s">
        <v>382</v>
      </c>
      <c r="F367" s="159" t="s">
        <v>383</v>
      </c>
      <c r="G367" s="160" t="s">
        <v>189</v>
      </c>
      <c r="H367" s="161">
        <v>71.802000000000007</v>
      </c>
      <c r="I367" s="162"/>
      <c r="J367" s="163">
        <f>ROUND(I367*H367,2)</f>
        <v>0</v>
      </c>
      <c r="K367" s="164"/>
      <c r="L367" s="34"/>
      <c r="M367" s="165" t="s">
        <v>1</v>
      </c>
      <c r="N367" s="166" t="s">
        <v>40</v>
      </c>
      <c r="O367" s="62"/>
      <c r="P367" s="167">
        <f>O367*H367</f>
        <v>0</v>
      </c>
      <c r="Q367" s="167">
        <v>6.0800000000000003E-3</v>
      </c>
      <c r="R367" s="167">
        <f>Q367*H367</f>
        <v>0.43655616000000008</v>
      </c>
      <c r="S367" s="167">
        <v>0</v>
      </c>
      <c r="T367" s="168">
        <f>S367*H367</f>
        <v>0</v>
      </c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R367" s="169" t="s">
        <v>147</v>
      </c>
      <c r="AT367" s="169" t="s">
        <v>143</v>
      </c>
      <c r="AU367" s="169" t="s">
        <v>87</v>
      </c>
      <c r="AY367" s="18" t="s">
        <v>141</v>
      </c>
      <c r="BE367" s="170">
        <f>IF(N367="základná",J367,0)</f>
        <v>0</v>
      </c>
      <c r="BF367" s="170">
        <f>IF(N367="znížená",J367,0)</f>
        <v>0</v>
      </c>
      <c r="BG367" s="170">
        <f>IF(N367="zákl. prenesená",J367,0)</f>
        <v>0</v>
      </c>
      <c r="BH367" s="170">
        <f>IF(N367="zníž. prenesená",J367,0)</f>
        <v>0</v>
      </c>
      <c r="BI367" s="170">
        <f>IF(N367="nulová",J367,0)</f>
        <v>0</v>
      </c>
      <c r="BJ367" s="18" t="s">
        <v>87</v>
      </c>
      <c r="BK367" s="170">
        <f>ROUND(I367*H367,2)</f>
        <v>0</v>
      </c>
      <c r="BL367" s="18" t="s">
        <v>147</v>
      </c>
      <c r="BM367" s="169" t="s">
        <v>384</v>
      </c>
    </row>
    <row r="368" spans="1:65" s="13" customFormat="1" ht="22.5">
      <c r="B368" s="171"/>
      <c r="D368" s="172" t="s">
        <v>149</v>
      </c>
      <c r="E368" s="173" t="s">
        <v>1</v>
      </c>
      <c r="F368" s="174" t="s">
        <v>385</v>
      </c>
      <c r="H368" s="173" t="s">
        <v>1</v>
      </c>
      <c r="I368" s="175"/>
      <c r="L368" s="171"/>
      <c r="M368" s="176"/>
      <c r="N368" s="177"/>
      <c r="O368" s="177"/>
      <c r="P368" s="177"/>
      <c r="Q368" s="177"/>
      <c r="R368" s="177"/>
      <c r="S368" s="177"/>
      <c r="T368" s="178"/>
      <c r="AT368" s="173" t="s">
        <v>149</v>
      </c>
      <c r="AU368" s="173" t="s">
        <v>87</v>
      </c>
      <c r="AV368" s="13" t="s">
        <v>81</v>
      </c>
      <c r="AW368" s="13" t="s">
        <v>31</v>
      </c>
      <c r="AX368" s="13" t="s">
        <v>74</v>
      </c>
      <c r="AY368" s="173" t="s">
        <v>141</v>
      </c>
    </row>
    <row r="369" spans="1:65" s="14" customFormat="1">
      <c r="B369" s="179"/>
      <c r="D369" s="172" t="s">
        <v>149</v>
      </c>
      <c r="E369" s="180" t="s">
        <v>1</v>
      </c>
      <c r="F369" s="181" t="s">
        <v>386</v>
      </c>
      <c r="H369" s="182">
        <v>18.899999999999999</v>
      </c>
      <c r="I369" s="183"/>
      <c r="L369" s="179"/>
      <c r="M369" s="184"/>
      <c r="N369" s="185"/>
      <c r="O369" s="185"/>
      <c r="P369" s="185"/>
      <c r="Q369" s="185"/>
      <c r="R369" s="185"/>
      <c r="S369" s="185"/>
      <c r="T369" s="186"/>
      <c r="AT369" s="180" t="s">
        <v>149</v>
      </c>
      <c r="AU369" s="180" t="s">
        <v>87</v>
      </c>
      <c r="AV369" s="14" t="s">
        <v>87</v>
      </c>
      <c r="AW369" s="14" t="s">
        <v>31</v>
      </c>
      <c r="AX369" s="14" t="s">
        <v>74</v>
      </c>
      <c r="AY369" s="180" t="s">
        <v>141</v>
      </c>
    </row>
    <row r="370" spans="1:65" s="14" customFormat="1">
      <c r="B370" s="179"/>
      <c r="D370" s="172" t="s">
        <v>149</v>
      </c>
      <c r="E370" s="180" t="s">
        <v>1</v>
      </c>
      <c r="F370" s="181" t="s">
        <v>387</v>
      </c>
      <c r="H370" s="182">
        <v>2</v>
      </c>
      <c r="I370" s="183"/>
      <c r="L370" s="179"/>
      <c r="M370" s="184"/>
      <c r="N370" s="185"/>
      <c r="O370" s="185"/>
      <c r="P370" s="185"/>
      <c r="Q370" s="185"/>
      <c r="R370" s="185"/>
      <c r="S370" s="185"/>
      <c r="T370" s="186"/>
      <c r="AT370" s="180" t="s">
        <v>149</v>
      </c>
      <c r="AU370" s="180" t="s">
        <v>87</v>
      </c>
      <c r="AV370" s="14" t="s">
        <v>87</v>
      </c>
      <c r="AW370" s="14" t="s">
        <v>31</v>
      </c>
      <c r="AX370" s="14" t="s">
        <v>74</v>
      </c>
      <c r="AY370" s="180" t="s">
        <v>141</v>
      </c>
    </row>
    <row r="371" spans="1:65" s="14" customFormat="1">
      <c r="B371" s="179"/>
      <c r="D371" s="172" t="s">
        <v>149</v>
      </c>
      <c r="E371" s="180" t="s">
        <v>1</v>
      </c>
      <c r="F371" s="181" t="s">
        <v>388</v>
      </c>
      <c r="H371" s="182">
        <v>5.4020000000000001</v>
      </c>
      <c r="I371" s="183"/>
      <c r="L371" s="179"/>
      <c r="M371" s="184"/>
      <c r="N371" s="185"/>
      <c r="O371" s="185"/>
      <c r="P371" s="185"/>
      <c r="Q371" s="185"/>
      <c r="R371" s="185"/>
      <c r="S371" s="185"/>
      <c r="T371" s="186"/>
      <c r="AT371" s="180" t="s">
        <v>149</v>
      </c>
      <c r="AU371" s="180" t="s">
        <v>87</v>
      </c>
      <c r="AV371" s="14" t="s">
        <v>87</v>
      </c>
      <c r="AW371" s="14" t="s">
        <v>31</v>
      </c>
      <c r="AX371" s="14" t="s">
        <v>74</v>
      </c>
      <c r="AY371" s="180" t="s">
        <v>141</v>
      </c>
    </row>
    <row r="372" spans="1:65" s="14" customFormat="1">
      <c r="B372" s="179"/>
      <c r="D372" s="172" t="s">
        <v>149</v>
      </c>
      <c r="E372" s="180" t="s">
        <v>1</v>
      </c>
      <c r="F372" s="181" t="s">
        <v>389</v>
      </c>
      <c r="H372" s="182">
        <v>45.5</v>
      </c>
      <c r="I372" s="183"/>
      <c r="L372" s="179"/>
      <c r="M372" s="184"/>
      <c r="N372" s="185"/>
      <c r="O372" s="185"/>
      <c r="P372" s="185"/>
      <c r="Q372" s="185"/>
      <c r="R372" s="185"/>
      <c r="S372" s="185"/>
      <c r="T372" s="186"/>
      <c r="AT372" s="180" t="s">
        <v>149</v>
      </c>
      <c r="AU372" s="180" t="s">
        <v>87</v>
      </c>
      <c r="AV372" s="14" t="s">
        <v>87</v>
      </c>
      <c r="AW372" s="14" t="s">
        <v>31</v>
      </c>
      <c r="AX372" s="14" t="s">
        <v>74</v>
      </c>
      <c r="AY372" s="180" t="s">
        <v>141</v>
      </c>
    </row>
    <row r="373" spans="1:65" s="16" customFormat="1">
      <c r="B373" s="195"/>
      <c r="D373" s="172" t="s">
        <v>149</v>
      </c>
      <c r="E373" s="196" t="s">
        <v>1</v>
      </c>
      <c r="F373" s="197" t="s">
        <v>159</v>
      </c>
      <c r="H373" s="198">
        <v>71.801999999999992</v>
      </c>
      <c r="I373" s="199"/>
      <c r="L373" s="195"/>
      <c r="M373" s="200"/>
      <c r="N373" s="201"/>
      <c r="O373" s="201"/>
      <c r="P373" s="201"/>
      <c r="Q373" s="201"/>
      <c r="R373" s="201"/>
      <c r="S373" s="201"/>
      <c r="T373" s="202"/>
      <c r="AT373" s="196" t="s">
        <v>149</v>
      </c>
      <c r="AU373" s="196" t="s">
        <v>87</v>
      </c>
      <c r="AV373" s="16" t="s">
        <v>147</v>
      </c>
      <c r="AW373" s="16" t="s">
        <v>31</v>
      </c>
      <c r="AX373" s="16" t="s">
        <v>81</v>
      </c>
      <c r="AY373" s="196" t="s">
        <v>141</v>
      </c>
    </row>
    <row r="374" spans="1:65" s="2" customFormat="1" ht="24.2" customHeight="1">
      <c r="A374" s="33"/>
      <c r="B374" s="156"/>
      <c r="C374" s="157" t="s">
        <v>390</v>
      </c>
      <c r="D374" s="157" t="s">
        <v>143</v>
      </c>
      <c r="E374" s="158" t="s">
        <v>391</v>
      </c>
      <c r="F374" s="159" t="s">
        <v>392</v>
      </c>
      <c r="G374" s="160" t="s">
        <v>189</v>
      </c>
      <c r="H374" s="161">
        <v>71.802000000000007</v>
      </c>
      <c r="I374" s="162"/>
      <c r="J374" s="163">
        <f>ROUND(I374*H374,2)</f>
        <v>0</v>
      </c>
      <c r="K374" s="164"/>
      <c r="L374" s="34"/>
      <c r="M374" s="165" t="s">
        <v>1</v>
      </c>
      <c r="N374" s="166" t="s">
        <v>40</v>
      </c>
      <c r="O374" s="62"/>
      <c r="P374" s="167">
        <f>O374*H374</f>
        <v>0</v>
      </c>
      <c r="Q374" s="167">
        <v>0</v>
      </c>
      <c r="R374" s="167">
        <f>Q374*H374</f>
        <v>0</v>
      </c>
      <c r="S374" s="167">
        <v>0</v>
      </c>
      <c r="T374" s="168">
        <f>S374*H374</f>
        <v>0</v>
      </c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R374" s="169" t="s">
        <v>147</v>
      </c>
      <c r="AT374" s="169" t="s">
        <v>143</v>
      </c>
      <c r="AU374" s="169" t="s">
        <v>87</v>
      </c>
      <c r="AY374" s="18" t="s">
        <v>141</v>
      </c>
      <c r="BE374" s="170">
        <f>IF(N374="základná",J374,0)</f>
        <v>0</v>
      </c>
      <c r="BF374" s="170">
        <f>IF(N374="znížená",J374,0)</f>
        <v>0</v>
      </c>
      <c r="BG374" s="170">
        <f>IF(N374="zákl. prenesená",J374,0)</f>
        <v>0</v>
      </c>
      <c r="BH374" s="170">
        <f>IF(N374="zníž. prenesená",J374,0)</f>
        <v>0</v>
      </c>
      <c r="BI374" s="170">
        <f>IF(N374="nulová",J374,0)</f>
        <v>0</v>
      </c>
      <c r="BJ374" s="18" t="s">
        <v>87</v>
      </c>
      <c r="BK374" s="170">
        <f>ROUND(I374*H374,2)</f>
        <v>0</v>
      </c>
      <c r="BL374" s="18" t="s">
        <v>147</v>
      </c>
      <c r="BM374" s="169" t="s">
        <v>393</v>
      </c>
    </row>
    <row r="375" spans="1:65" s="2" customFormat="1" ht="16.5" customHeight="1">
      <c r="A375" s="33"/>
      <c r="B375" s="156"/>
      <c r="C375" s="157" t="s">
        <v>394</v>
      </c>
      <c r="D375" s="157" t="s">
        <v>143</v>
      </c>
      <c r="E375" s="158" t="s">
        <v>395</v>
      </c>
      <c r="F375" s="159" t="s">
        <v>396</v>
      </c>
      <c r="G375" s="160" t="s">
        <v>260</v>
      </c>
      <c r="H375" s="161">
        <v>0.16</v>
      </c>
      <c r="I375" s="162"/>
      <c r="J375" s="163">
        <f>ROUND(I375*H375,2)</f>
        <v>0</v>
      </c>
      <c r="K375" s="164"/>
      <c r="L375" s="34"/>
      <c r="M375" s="165" t="s">
        <v>1</v>
      </c>
      <c r="N375" s="166" t="s">
        <v>40</v>
      </c>
      <c r="O375" s="62"/>
      <c r="P375" s="167">
        <f>O375*H375</f>
        <v>0</v>
      </c>
      <c r="Q375" s="167">
        <v>1.01145</v>
      </c>
      <c r="R375" s="167">
        <f>Q375*H375</f>
        <v>0.161832</v>
      </c>
      <c r="S375" s="167">
        <v>0</v>
      </c>
      <c r="T375" s="168">
        <f>S375*H375</f>
        <v>0</v>
      </c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R375" s="169" t="s">
        <v>147</v>
      </c>
      <c r="AT375" s="169" t="s">
        <v>143</v>
      </c>
      <c r="AU375" s="169" t="s">
        <v>87</v>
      </c>
      <c r="AY375" s="18" t="s">
        <v>141</v>
      </c>
      <c r="BE375" s="170">
        <f>IF(N375="základná",J375,0)</f>
        <v>0</v>
      </c>
      <c r="BF375" s="170">
        <f>IF(N375="znížená",J375,0)</f>
        <v>0</v>
      </c>
      <c r="BG375" s="170">
        <f>IF(N375="zákl. prenesená",J375,0)</f>
        <v>0</v>
      </c>
      <c r="BH375" s="170">
        <f>IF(N375="zníž. prenesená",J375,0)</f>
        <v>0</v>
      </c>
      <c r="BI375" s="170">
        <f>IF(N375="nulová",J375,0)</f>
        <v>0</v>
      </c>
      <c r="BJ375" s="18" t="s">
        <v>87</v>
      </c>
      <c r="BK375" s="170">
        <f>ROUND(I375*H375,2)</f>
        <v>0</v>
      </c>
      <c r="BL375" s="18" t="s">
        <v>147</v>
      </c>
      <c r="BM375" s="169" t="s">
        <v>397</v>
      </c>
    </row>
    <row r="376" spans="1:65" s="13" customFormat="1">
      <c r="B376" s="171"/>
      <c r="D376" s="172" t="s">
        <v>149</v>
      </c>
      <c r="E376" s="173" t="s">
        <v>1</v>
      </c>
      <c r="F376" s="174" t="s">
        <v>398</v>
      </c>
      <c r="H376" s="173" t="s">
        <v>1</v>
      </c>
      <c r="I376" s="175"/>
      <c r="L376" s="171"/>
      <c r="M376" s="176"/>
      <c r="N376" s="177"/>
      <c r="O376" s="177"/>
      <c r="P376" s="177"/>
      <c r="Q376" s="177"/>
      <c r="R376" s="177"/>
      <c r="S376" s="177"/>
      <c r="T376" s="178"/>
      <c r="AT376" s="173" t="s">
        <v>149</v>
      </c>
      <c r="AU376" s="173" t="s">
        <v>87</v>
      </c>
      <c r="AV376" s="13" t="s">
        <v>81</v>
      </c>
      <c r="AW376" s="13" t="s">
        <v>31</v>
      </c>
      <c r="AX376" s="13" t="s">
        <v>74</v>
      </c>
      <c r="AY376" s="173" t="s">
        <v>141</v>
      </c>
    </row>
    <row r="377" spans="1:65" s="14" customFormat="1">
      <c r="B377" s="179"/>
      <c r="D377" s="172" t="s">
        <v>149</v>
      </c>
      <c r="E377" s="180" t="s">
        <v>1</v>
      </c>
      <c r="F377" s="181" t="s">
        <v>399</v>
      </c>
      <c r="H377" s="182">
        <v>0.16</v>
      </c>
      <c r="I377" s="183"/>
      <c r="L377" s="179"/>
      <c r="M377" s="184"/>
      <c r="N377" s="185"/>
      <c r="O377" s="185"/>
      <c r="P377" s="185"/>
      <c r="Q377" s="185"/>
      <c r="R377" s="185"/>
      <c r="S377" s="185"/>
      <c r="T377" s="186"/>
      <c r="AT377" s="180" t="s">
        <v>149</v>
      </c>
      <c r="AU377" s="180" t="s">
        <v>87</v>
      </c>
      <c r="AV377" s="14" t="s">
        <v>87</v>
      </c>
      <c r="AW377" s="14" t="s">
        <v>31</v>
      </c>
      <c r="AX377" s="14" t="s">
        <v>74</v>
      </c>
      <c r="AY377" s="180" t="s">
        <v>141</v>
      </c>
    </row>
    <row r="378" spans="1:65" s="16" customFormat="1">
      <c r="B378" s="195"/>
      <c r="D378" s="172" t="s">
        <v>149</v>
      </c>
      <c r="E378" s="196" t="s">
        <v>1</v>
      </c>
      <c r="F378" s="197" t="s">
        <v>159</v>
      </c>
      <c r="H378" s="198">
        <v>0.16</v>
      </c>
      <c r="I378" s="199"/>
      <c r="L378" s="195"/>
      <c r="M378" s="200"/>
      <c r="N378" s="201"/>
      <c r="O378" s="201"/>
      <c r="P378" s="201"/>
      <c r="Q378" s="201"/>
      <c r="R378" s="201"/>
      <c r="S378" s="201"/>
      <c r="T378" s="202"/>
      <c r="AT378" s="196" t="s">
        <v>149</v>
      </c>
      <c r="AU378" s="196" t="s">
        <v>87</v>
      </c>
      <c r="AV378" s="16" t="s">
        <v>147</v>
      </c>
      <c r="AW378" s="16" t="s">
        <v>31</v>
      </c>
      <c r="AX378" s="16" t="s">
        <v>81</v>
      </c>
      <c r="AY378" s="196" t="s">
        <v>141</v>
      </c>
    </row>
    <row r="379" spans="1:65" s="2" customFormat="1" ht="37.9" customHeight="1">
      <c r="A379" s="33"/>
      <c r="B379" s="156"/>
      <c r="C379" s="157" t="s">
        <v>400</v>
      </c>
      <c r="D379" s="157" t="s">
        <v>143</v>
      </c>
      <c r="E379" s="158" t="s">
        <v>401</v>
      </c>
      <c r="F379" s="159" t="s">
        <v>402</v>
      </c>
      <c r="G379" s="160" t="s">
        <v>189</v>
      </c>
      <c r="H379" s="161">
        <v>3.423</v>
      </c>
      <c r="I379" s="162"/>
      <c r="J379" s="163">
        <f>ROUND(I379*H379,2)</f>
        <v>0</v>
      </c>
      <c r="K379" s="164"/>
      <c r="L379" s="34"/>
      <c r="M379" s="165" t="s">
        <v>1</v>
      </c>
      <c r="N379" s="166" t="s">
        <v>40</v>
      </c>
      <c r="O379" s="62"/>
      <c r="P379" s="167">
        <f>O379*H379</f>
        <v>0</v>
      </c>
      <c r="Q379" s="167">
        <v>9.0700000000000003E-2</v>
      </c>
      <c r="R379" s="167">
        <f>Q379*H379</f>
        <v>0.31046610000000002</v>
      </c>
      <c r="S379" s="167">
        <v>0</v>
      </c>
      <c r="T379" s="168">
        <f>S379*H379</f>
        <v>0</v>
      </c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R379" s="169" t="s">
        <v>147</v>
      </c>
      <c r="AT379" s="169" t="s">
        <v>143</v>
      </c>
      <c r="AU379" s="169" t="s">
        <v>87</v>
      </c>
      <c r="AY379" s="18" t="s">
        <v>141</v>
      </c>
      <c r="BE379" s="170">
        <f>IF(N379="základná",J379,0)</f>
        <v>0</v>
      </c>
      <c r="BF379" s="170">
        <f>IF(N379="znížená",J379,0)</f>
        <v>0</v>
      </c>
      <c r="BG379" s="170">
        <f>IF(N379="zákl. prenesená",J379,0)</f>
        <v>0</v>
      </c>
      <c r="BH379" s="170">
        <f>IF(N379="zníž. prenesená",J379,0)</f>
        <v>0</v>
      </c>
      <c r="BI379" s="170">
        <f>IF(N379="nulová",J379,0)</f>
        <v>0</v>
      </c>
      <c r="BJ379" s="18" t="s">
        <v>87</v>
      </c>
      <c r="BK379" s="170">
        <f>ROUND(I379*H379,2)</f>
        <v>0</v>
      </c>
      <c r="BL379" s="18" t="s">
        <v>147</v>
      </c>
      <c r="BM379" s="169" t="s">
        <v>403</v>
      </c>
    </row>
    <row r="380" spans="1:65" s="13" customFormat="1">
      <c r="B380" s="171"/>
      <c r="D380" s="172" t="s">
        <v>149</v>
      </c>
      <c r="E380" s="173" t="s">
        <v>1</v>
      </c>
      <c r="F380" s="174" t="s">
        <v>404</v>
      </c>
      <c r="H380" s="173" t="s">
        <v>1</v>
      </c>
      <c r="I380" s="175"/>
      <c r="L380" s="171"/>
      <c r="M380" s="176"/>
      <c r="N380" s="177"/>
      <c r="O380" s="177"/>
      <c r="P380" s="177"/>
      <c r="Q380" s="177"/>
      <c r="R380" s="177"/>
      <c r="S380" s="177"/>
      <c r="T380" s="178"/>
      <c r="AT380" s="173" t="s">
        <v>149</v>
      </c>
      <c r="AU380" s="173" t="s">
        <v>87</v>
      </c>
      <c r="AV380" s="13" t="s">
        <v>81</v>
      </c>
      <c r="AW380" s="13" t="s">
        <v>31</v>
      </c>
      <c r="AX380" s="13" t="s">
        <v>74</v>
      </c>
      <c r="AY380" s="173" t="s">
        <v>141</v>
      </c>
    </row>
    <row r="381" spans="1:65" s="14" customFormat="1">
      <c r="B381" s="179"/>
      <c r="D381" s="172" t="s">
        <v>149</v>
      </c>
      <c r="E381" s="180" t="s">
        <v>1</v>
      </c>
      <c r="F381" s="181" t="s">
        <v>405</v>
      </c>
      <c r="H381" s="182">
        <v>3.423</v>
      </c>
      <c r="I381" s="183"/>
      <c r="L381" s="179"/>
      <c r="M381" s="184"/>
      <c r="N381" s="185"/>
      <c r="O381" s="185"/>
      <c r="P381" s="185"/>
      <c r="Q381" s="185"/>
      <c r="R381" s="185"/>
      <c r="S381" s="185"/>
      <c r="T381" s="186"/>
      <c r="AT381" s="180" t="s">
        <v>149</v>
      </c>
      <c r="AU381" s="180" t="s">
        <v>87</v>
      </c>
      <c r="AV381" s="14" t="s">
        <v>87</v>
      </c>
      <c r="AW381" s="14" t="s">
        <v>31</v>
      </c>
      <c r="AX381" s="14" t="s">
        <v>74</v>
      </c>
      <c r="AY381" s="180" t="s">
        <v>141</v>
      </c>
    </row>
    <row r="382" spans="1:65" s="16" customFormat="1">
      <c r="B382" s="195"/>
      <c r="D382" s="172" t="s">
        <v>149</v>
      </c>
      <c r="E382" s="196" t="s">
        <v>1</v>
      </c>
      <c r="F382" s="197" t="s">
        <v>159</v>
      </c>
      <c r="H382" s="198">
        <v>3.423</v>
      </c>
      <c r="I382" s="199"/>
      <c r="L382" s="195"/>
      <c r="M382" s="200"/>
      <c r="N382" s="201"/>
      <c r="O382" s="201"/>
      <c r="P382" s="201"/>
      <c r="Q382" s="201"/>
      <c r="R382" s="201"/>
      <c r="S382" s="201"/>
      <c r="T382" s="202"/>
      <c r="AT382" s="196" t="s">
        <v>149</v>
      </c>
      <c r="AU382" s="196" t="s">
        <v>87</v>
      </c>
      <c r="AV382" s="16" t="s">
        <v>147</v>
      </c>
      <c r="AW382" s="16" t="s">
        <v>31</v>
      </c>
      <c r="AX382" s="16" t="s">
        <v>81</v>
      </c>
      <c r="AY382" s="196" t="s">
        <v>141</v>
      </c>
    </row>
    <row r="383" spans="1:65" s="2" customFormat="1" ht="37.9" customHeight="1">
      <c r="A383" s="33"/>
      <c r="B383" s="156"/>
      <c r="C383" s="157" t="s">
        <v>406</v>
      </c>
      <c r="D383" s="157" t="s">
        <v>143</v>
      </c>
      <c r="E383" s="158" t="s">
        <v>407</v>
      </c>
      <c r="F383" s="159" t="s">
        <v>408</v>
      </c>
      <c r="G383" s="160" t="s">
        <v>189</v>
      </c>
      <c r="H383" s="161">
        <v>20.867999999999999</v>
      </c>
      <c r="I383" s="162"/>
      <c r="J383" s="163">
        <f>ROUND(I383*H383,2)</f>
        <v>0</v>
      </c>
      <c r="K383" s="164"/>
      <c r="L383" s="34"/>
      <c r="M383" s="165" t="s">
        <v>1</v>
      </c>
      <c r="N383" s="166" t="s">
        <v>40</v>
      </c>
      <c r="O383" s="62"/>
      <c r="P383" s="167">
        <f>O383*H383</f>
        <v>0</v>
      </c>
      <c r="Q383" s="167">
        <v>0.11047999999999999</v>
      </c>
      <c r="R383" s="167">
        <f>Q383*H383</f>
        <v>2.3054966399999999</v>
      </c>
      <c r="S383" s="167">
        <v>0</v>
      </c>
      <c r="T383" s="168">
        <f>S383*H383</f>
        <v>0</v>
      </c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R383" s="169" t="s">
        <v>147</v>
      </c>
      <c r="AT383" s="169" t="s">
        <v>143</v>
      </c>
      <c r="AU383" s="169" t="s">
        <v>87</v>
      </c>
      <c r="AY383" s="18" t="s">
        <v>141</v>
      </c>
      <c r="BE383" s="170">
        <f>IF(N383="základná",J383,0)</f>
        <v>0</v>
      </c>
      <c r="BF383" s="170">
        <f>IF(N383="znížená",J383,0)</f>
        <v>0</v>
      </c>
      <c r="BG383" s="170">
        <f>IF(N383="zákl. prenesená",J383,0)</f>
        <v>0</v>
      </c>
      <c r="BH383" s="170">
        <f>IF(N383="zníž. prenesená",J383,0)</f>
        <v>0</v>
      </c>
      <c r="BI383" s="170">
        <f>IF(N383="nulová",J383,0)</f>
        <v>0</v>
      </c>
      <c r="BJ383" s="18" t="s">
        <v>87</v>
      </c>
      <c r="BK383" s="170">
        <f>ROUND(I383*H383,2)</f>
        <v>0</v>
      </c>
      <c r="BL383" s="18" t="s">
        <v>147</v>
      </c>
      <c r="BM383" s="169" t="s">
        <v>409</v>
      </c>
    </row>
    <row r="384" spans="1:65" s="13" customFormat="1">
      <c r="B384" s="171"/>
      <c r="D384" s="172" t="s">
        <v>149</v>
      </c>
      <c r="E384" s="173" t="s">
        <v>1</v>
      </c>
      <c r="F384" s="174" t="s">
        <v>410</v>
      </c>
      <c r="H384" s="173" t="s">
        <v>1</v>
      </c>
      <c r="I384" s="175"/>
      <c r="L384" s="171"/>
      <c r="M384" s="176"/>
      <c r="N384" s="177"/>
      <c r="O384" s="177"/>
      <c r="P384" s="177"/>
      <c r="Q384" s="177"/>
      <c r="R384" s="177"/>
      <c r="S384" s="177"/>
      <c r="T384" s="178"/>
      <c r="AT384" s="173" t="s">
        <v>149</v>
      </c>
      <c r="AU384" s="173" t="s">
        <v>87</v>
      </c>
      <c r="AV384" s="13" t="s">
        <v>81</v>
      </c>
      <c r="AW384" s="13" t="s">
        <v>31</v>
      </c>
      <c r="AX384" s="13" t="s">
        <v>74</v>
      </c>
      <c r="AY384" s="173" t="s">
        <v>141</v>
      </c>
    </row>
    <row r="385" spans="1:65" s="14" customFormat="1">
      <c r="B385" s="179"/>
      <c r="D385" s="172" t="s">
        <v>149</v>
      </c>
      <c r="E385" s="180" t="s">
        <v>1</v>
      </c>
      <c r="F385" s="181" t="s">
        <v>411</v>
      </c>
      <c r="H385" s="182">
        <v>20.867999999999999</v>
      </c>
      <c r="I385" s="183"/>
      <c r="L385" s="179"/>
      <c r="M385" s="184"/>
      <c r="N385" s="185"/>
      <c r="O385" s="185"/>
      <c r="P385" s="185"/>
      <c r="Q385" s="185"/>
      <c r="R385" s="185"/>
      <c r="S385" s="185"/>
      <c r="T385" s="186"/>
      <c r="AT385" s="180" t="s">
        <v>149</v>
      </c>
      <c r="AU385" s="180" t="s">
        <v>87</v>
      </c>
      <c r="AV385" s="14" t="s">
        <v>87</v>
      </c>
      <c r="AW385" s="14" t="s">
        <v>31</v>
      </c>
      <c r="AX385" s="14" t="s">
        <v>74</v>
      </c>
      <c r="AY385" s="180" t="s">
        <v>141</v>
      </c>
    </row>
    <row r="386" spans="1:65" s="16" customFormat="1">
      <c r="B386" s="195"/>
      <c r="D386" s="172" t="s">
        <v>149</v>
      </c>
      <c r="E386" s="196" t="s">
        <v>1</v>
      </c>
      <c r="F386" s="197" t="s">
        <v>159</v>
      </c>
      <c r="H386" s="198">
        <v>20.867999999999999</v>
      </c>
      <c r="I386" s="199"/>
      <c r="L386" s="195"/>
      <c r="M386" s="200"/>
      <c r="N386" s="201"/>
      <c r="O386" s="201"/>
      <c r="P386" s="201"/>
      <c r="Q386" s="201"/>
      <c r="R386" s="201"/>
      <c r="S386" s="201"/>
      <c r="T386" s="202"/>
      <c r="AT386" s="196" t="s">
        <v>149</v>
      </c>
      <c r="AU386" s="196" t="s">
        <v>87</v>
      </c>
      <c r="AV386" s="16" t="s">
        <v>147</v>
      </c>
      <c r="AW386" s="16" t="s">
        <v>31</v>
      </c>
      <c r="AX386" s="16" t="s">
        <v>81</v>
      </c>
      <c r="AY386" s="196" t="s">
        <v>141</v>
      </c>
    </row>
    <row r="387" spans="1:65" s="2" customFormat="1" ht="37.9" customHeight="1">
      <c r="A387" s="33"/>
      <c r="B387" s="156"/>
      <c r="C387" s="157" t="s">
        <v>412</v>
      </c>
      <c r="D387" s="157" t="s">
        <v>143</v>
      </c>
      <c r="E387" s="158" t="s">
        <v>413</v>
      </c>
      <c r="F387" s="159" t="s">
        <v>414</v>
      </c>
      <c r="G387" s="160" t="s">
        <v>189</v>
      </c>
      <c r="H387" s="161">
        <v>3.9249999999999998</v>
      </c>
      <c r="I387" s="162"/>
      <c r="J387" s="163">
        <f>ROUND(I387*H387,2)</f>
        <v>0</v>
      </c>
      <c r="K387" s="164"/>
      <c r="L387" s="34"/>
      <c r="M387" s="165" t="s">
        <v>1</v>
      </c>
      <c r="N387" s="166" t="s">
        <v>40</v>
      </c>
      <c r="O387" s="62"/>
      <c r="P387" s="167">
        <f>O387*H387</f>
        <v>0</v>
      </c>
      <c r="Q387" s="167">
        <v>0.14107</v>
      </c>
      <c r="R387" s="167">
        <f>Q387*H387</f>
        <v>0.55369974999999994</v>
      </c>
      <c r="S387" s="167">
        <v>0</v>
      </c>
      <c r="T387" s="168">
        <f>S387*H387</f>
        <v>0</v>
      </c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R387" s="169" t="s">
        <v>147</v>
      </c>
      <c r="AT387" s="169" t="s">
        <v>143</v>
      </c>
      <c r="AU387" s="169" t="s">
        <v>87</v>
      </c>
      <c r="AY387" s="18" t="s">
        <v>141</v>
      </c>
      <c r="BE387" s="170">
        <f>IF(N387="základná",J387,0)</f>
        <v>0</v>
      </c>
      <c r="BF387" s="170">
        <f>IF(N387="znížená",J387,0)</f>
        <v>0</v>
      </c>
      <c r="BG387" s="170">
        <f>IF(N387="zákl. prenesená",J387,0)</f>
        <v>0</v>
      </c>
      <c r="BH387" s="170">
        <f>IF(N387="zníž. prenesená",J387,0)</f>
        <v>0</v>
      </c>
      <c r="BI387" s="170">
        <f>IF(N387="nulová",J387,0)</f>
        <v>0</v>
      </c>
      <c r="BJ387" s="18" t="s">
        <v>87</v>
      </c>
      <c r="BK387" s="170">
        <f>ROUND(I387*H387,2)</f>
        <v>0</v>
      </c>
      <c r="BL387" s="18" t="s">
        <v>147</v>
      </c>
      <c r="BM387" s="169" t="s">
        <v>415</v>
      </c>
    </row>
    <row r="388" spans="1:65" s="13" customFormat="1">
      <c r="B388" s="171"/>
      <c r="D388" s="172" t="s">
        <v>149</v>
      </c>
      <c r="E388" s="173" t="s">
        <v>1</v>
      </c>
      <c r="F388" s="174" t="s">
        <v>416</v>
      </c>
      <c r="H388" s="173" t="s">
        <v>1</v>
      </c>
      <c r="I388" s="175"/>
      <c r="L388" s="171"/>
      <c r="M388" s="176"/>
      <c r="N388" s="177"/>
      <c r="O388" s="177"/>
      <c r="P388" s="177"/>
      <c r="Q388" s="177"/>
      <c r="R388" s="177"/>
      <c r="S388" s="177"/>
      <c r="T388" s="178"/>
      <c r="AT388" s="173" t="s">
        <v>149</v>
      </c>
      <c r="AU388" s="173" t="s">
        <v>87</v>
      </c>
      <c r="AV388" s="13" t="s">
        <v>81</v>
      </c>
      <c r="AW388" s="13" t="s">
        <v>31</v>
      </c>
      <c r="AX388" s="13" t="s">
        <v>74</v>
      </c>
      <c r="AY388" s="173" t="s">
        <v>141</v>
      </c>
    </row>
    <row r="389" spans="1:65" s="14" customFormat="1">
      <c r="B389" s="179"/>
      <c r="D389" s="172" t="s">
        <v>149</v>
      </c>
      <c r="E389" s="180" t="s">
        <v>1</v>
      </c>
      <c r="F389" s="181" t="s">
        <v>417</v>
      </c>
      <c r="H389" s="182">
        <v>3.9249999999999998</v>
      </c>
      <c r="I389" s="183"/>
      <c r="L389" s="179"/>
      <c r="M389" s="184"/>
      <c r="N389" s="185"/>
      <c r="O389" s="185"/>
      <c r="P389" s="185"/>
      <c r="Q389" s="185"/>
      <c r="R389" s="185"/>
      <c r="S389" s="185"/>
      <c r="T389" s="186"/>
      <c r="AT389" s="180" t="s">
        <v>149</v>
      </c>
      <c r="AU389" s="180" t="s">
        <v>87</v>
      </c>
      <c r="AV389" s="14" t="s">
        <v>87</v>
      </c>
      <c r="AW389" s="14" t="s">
        <v>31</v>
      </c>
      <c r="AX389" s="14" t="s">
        <v>74</v>
      </c>
      <c r="AY389" s="180" t="s">
        <v>141</v>
      </c>
    </row>
    <row r="390" spans="1:65" s="16" customFormat="1">
      <c r="B390" s="195"/>
      <c r="D390" s="172" t="s">
        <v>149</v>
      </c>
      <c r="E390" s="196" t="s">
        <v>1</v>
      </c>
      <c r="F390" s="197" t="s">
        <v>159</v>
      </c>
      <c r="H390" s="198">
        <v>3.9249999999999998</v>
      </c>
      <c r="I390" s="199"/>
      <c r="L390" s="195"/>
      <c r="M390" s="200"/>
      <c r="N390" s="201"/>
      <c r="O390" s="201"/>
      <c r="P390" s="201"/>
      <c r="Q390" s="201"/>
      <c r="R390" s="201"/>
      <c r="S390" s="201"/>
      <c r="T390" s="202"/>
      <c r="AT390" s="196" t="s">
        <v>149</v>
      </c>
      <c r="AU390" s="196" t="s">
        <v>87</v>
      </c>
      <c r="AV390" s="16" t="s">
        <v>147</v>
      </c>
      <c r="AW390" s="16" t="s">
        <v>31</v>
      </c>
      <c r="AX390" s="16" t="s">
        <v>81</v>
      </c>
      <c r="AY390" s="196" t="s">
        <v>141</v>
      </c>
    </row>
    <row r="391" spans="1:65" s="12" customFormat="1" ht="22.9" customHeight="1">
      <c r="B391" s="143"/>
      <c r="D391" s="144" t="s">
        <v>73</v>
      </c>
      <c r="E391" s="154" t="s">
        <v>147</v>
      </c>
      <c r="F391" s="154" t="s">
        <v>418</v>
      </c>
      <c r="I391" s="146"/>
      <c r="J391" s="155">
        <f>BK391</f>
        <v>0</v>
      </c>
      <c r="L391" s="143"/>
      <c r="M391" s="148"/>
      <c r="N391" s="149"/>
      <c r="O391" s="149"/>
      <c r="P391" s="150">
        <f>SUM(P392:P421)</f>
        <v>0</v>
      </c>
      <c r="Q391" s="149"/>
      <c r="R391" s="150">
        <f>SUM(R392:R421)</f>
        <v>45.872187419999996</v>
      </c>
      <c r="S391" s="149"/>
      <c r="T391" s="151">
        <f>SUM(T392:T421)</f>
        <v>0</v>
      </c>
      <c r="AR391" s="144" t="s">
        <v>81</v>
      </c>
      <c r="AT391" s="152" t="s">
        <v>73</v>
      </c>
      <c r="AU391" s="152" t="s">
        <v>81</v>
      </c>
      <c r="AY391" s="144" t="s">
        <v>141</v>
      </c>
      <c r="BK391" s="153">
        <f>SUM(BK392:BK421)</f>
        <v>0</v>
      </c>
    </row>
    <row r="392" spans="1:65" s="2" customFormat="1" ht="37.9" customHeight="1">
      <c r="A392" s="33"/>
      <c r="B392" s="156"/>
      <c r="C392" s="157" t="s">
        <v>419</v>
      </c>
      <c r="D392" s="157" t="s">
        <v>143</v>
      </c>
      <c r="E392" s="158" t="s">
        <v>420</v>
      </c>
      <c r="F392" s="159" t="s">
        <v>421</v>
      </c>
      <c r="G392" s="160" t="s">
        <v>189</v>
      </c>
      <c r="H392" s="161">
        <v>71.135999999999996</v>
      </c>
      <c r="I392" s="162"/>
      <c r="J392" s="163">
        <f>ROUND(I392*H392,2)</f>
        <v>0</v>
      </c>
      <c r="K392" s="164"/>
      <c r="L392" s="34"/>
      <c r="M392" s="165" t="s">
        <v>1</v>
      </c>
      <c r="N392" s="166" t="s">
        <v>40</v>
      </c>
      <c r="O392" s="62"/>
      <c r="P392" s="167">
        <f>O392*H392</f>
        <v>0</v>
      </c>
      <c r="Q392" s="167">
        <v>0.16572000000000001</v>
      </c>
      <c r="R392" s="167">
        <f>Q392*H392</f>
        <v>11.78865792</v>
      </c>
      <c r="S392" s="167">
        <v>0</v>
      </c>
      <c r="T392" s="168">
        <f>S392*H392</f>
        <v>0</v>
      </c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R392" s="169" t="s">
        <v>147</v>
      </c>
      <c r="AT392" s="169" t="s">
        <v>143</v>
      </c>
      <c r="AU392" s="169" t="s">
        <v>87</v>
      </c>
      <c r="AY392" s="18" t="s">
        <v>141</v>
      </c>
      <c r="BE392" s="170">
        <f>IF(N392="základná",J392,0)</f>
        <v>0</v>
      </c>
      <c r="BF392" s="170">
        <f>IF(N392="znížená",J392,0)</f>
        <v>0</v>
      </c>
      <c r="BG392" s="170">
        <f>IF(N392="zákl. prenesená",J392,0)</f>
        <v>0</v>
      </c>
      <c r="BH392" s="170">
        <f>IF(N392="zníž. prenesená",J392,0)</f>
        <v>0</v>
      </c>
      <c r="BI392" s="170">
        <f>IF(N392="nulová",J392,0)</f>
        <v>0</v>
      </c>
      <c r="BJ392" s="18" t="s">
        <v>87</v>
      </c>
      <c r="BK392" s="170">
        <f>ROUND(I392*H392,2)</f>
        <v>0</v>
      </c>
      <c r="BL392" s="18" t="s">
        <v>147</v>
      </c>
      <c r="BM392" s="169" t="s">
        <v>422</v>
      </c>
    </row>
    <row r="393" spans="1:65" s="13" customFormat="1" ht="22.5">
      <c r="B393" s="171"/>
      <c r="D393" s="172" t="s">
        <v>149</v>
      </c>
      <c r="E393" s="173" t="s">
        <v>1</v>
      </c>
      <c r="F393" s="174" t="s">
        <v>423</v>
      </c>
      <c r="H393" s="173" t="s">
        <v>1</v>
      </c>
      <c r="I393" s="175"/>
      <c r="L393" s="171"/>
      <c r="M393" s="176"/>
      <c r="N393" s="177"/>
      <c r="O393" s="177"/>
      <c r="P393" s="177"/>
      <c r="Q393" s="177"/>
      <c r="R393" s="177"/>
      <c r="S393" s="177"/>
      <c r="T393" s="178"/>
      <c r="AT393" s="173" t="s">
        <v>149</v>
      </c>
      <c r="AU393" s="173" t="s">
        <v>87</v>
      </c>
      <c r="AV393" s="13" t="s">
        <v>81</v>
      </c>
      <c r="AW393" s="13" t="s">
        <v>31</v>
      </c>
      <c r="AX393" s="13" t="s">
        <v>74</v>
      </c>
      <c r="AY393" s="173" t="s">
        <v>141</v>
      </c>
    </row>
    <row r="394" spans="1:65" s="14" customFormat="1">
      <c r="B394" s="179"/>
      <c r="D394" s="172" t="s">
        <v>149</v>
      </c>
      <c r="E394" s="180" t="s">
        <v>1</v>
      </c>
      <c r="F394" s="181" t="s">
        <v>424</v>
      </c>
      <c r="H394" s="182">
        <v>71.135999999999996</v>
      </c>
      <c r="I394" s="183"/>
      <c r="L394" s="179"/>
      <c r="M394" s="184"/>
      <c r="N394" s="185"/>
      <c r="O394" s="185"/>
      <c r="P394" s="185"/>
      <c r="Q394" s="185"/>
      <c r="R394" s="185"/>
      <c r="S394" s="185"/>
      <c r="T394" s="186"/>
      <c r="AT394" s="180" t="s">
        <v>149</v>
      </c>
      <c r="AU394" s="180" t="s">
        <v>87</v>
      </c>
      <c r="AV394" s="14" t="s">
        <v>87</v>
      </c>
      <c r="AW394" s="14" t="s">
        <v>31</v>
      </c>
      <c r="AX394" s="14" t="s">
        <v>74</v>
      </c>
      <c r="AY394" s="180" t="s">
        <v>141</v>
      </c>
    </row>
    <row r="395" spans="1:65" s="16" customFormat="1">
      <c r="B395" s="195"/>
      <c r="D395" s="172" t="s">
        <v>149</v>
      </c>
      <c r="E395" s="196" t="s">
        <v>1</v>
      </c>
      <c r="F395" s="197" t="s">
        <v>159</v>
      </c>
      <c r="H395" s="198">
        <v>71.135999999999996</v>
      </c>
      <c r="I395" s="199"/>
      <c r="L395" s="195"/>
      <c r="M395" s="200"/>
      <c r="N395" s="201"/>
      <c r="O395" s="201"/>
      <c r="P395" s="201"/>
      <c r="Q395" s="201"/>
      <c r="R395" s="201"/>
      <c r="S395" s="201"/>
      <c r="T395" s="202"/>
      <c r="AT395" s="196" t="s">
        <v>149</v>
      </c>
      <c r="AU395" s="196" t="s">
        <v>87</v>
      </c>
      <c r="AV395" s="16" t="s">
        <v>147</v>
      </c>
      <c r="AW395" s="16" t="s">
        <v>31</v>
      </c>
      <c r="AX395" s="16" t="s">
        <v>81</v>
      </c>
      <c r="AY395" s="196" t="s">
        <v>141</v>
      </c>
    </row>
    <row r="396" spans="1:65" s="2" customFormat="1" ht="24.2" customHeight="1">
      <c r="A396" s="33"/>
      <c r="B396" s="156"/>
      <c r="C396" s="157" t="s">
        <v>425</v>
      </c>
      <c r="D396" s="157" t="s">
        <v>143</v>
      </c>
      <c r="E396" s="158" t="s">
        <v>426</v>
      </c>
      <c r="F396" s="159" t="s">
        <v>427</v>
      </c>
      <c r="G396" s="160" t="s">
        <v>189</v>
      </c>
      <c r="H396" s="161">
        <v>71.135999999999996</v>
      </c>
      <c r="I396" s="162"/>
      <c r="J396" s="163">
        <f>ROUND(I396*H396,2)</f>
        <v>0</v>
      </c>
      <c r="K396" s="164"/>
      <c r="L396" s="34"/>
      <c r="M396" s="165" t="s">
        <v>1</v>
      </c>
      <c r="N396" s="166" t="s">
        <v>40</v>
      </c>
      <c r="O396" s="62"/>
      <c r="P396" s="167">
        <f>O396*H396</f>
        <v>0</v>
      </c>
      <c r="Q396" s="167">
        <v>0.13202</v>
      </c>
      <c r="R396" s="167">
        <f>Q396*H396</f>
        <v>9.39137472</v>
      </c>
      <c r="S396" s="167">
        <v>0</v>
      </c>
      <c r="T396" s="168">
        <f>S396*H396</f>
        <v>0</v>
      </c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R396" s="169" t="s">
        <v>147</v>
      </c>
      <c r="AT396" s="169" t="s">
        <v>143</v>
      </c>
      <c r="AU396" s="169" t="s">
        <v>87</v>
      </c>
      <c r="AY396" s="18" t="s">
        <v>141</v>
      </c>
      <c r="BE396" s="170">
        <f>IF(N396="základná",J396,0)</f>
        <v>0</v>
      </c>
      <c r="BF396" s="170">
        <f>IF(N396="znížená",J396,0)</f>
        <v>0</v>
      </c>
      <c r="BG396" s="170">
        <f>IF(N396="zákl. prenesená",J396,0)</f>
        <v>0</v>
      </c>
      <c r="BH396" s="170">
        <f>IF(N396="zníž. prenesená",J396,0)</f>
        <v>0</v>
      </c>
      <c r="BI396" s="170">
        <f>IF(N396="nulová",J396,0)</f>
        <v>0</v>
      </c>
      <c r="BJ396" s="18" t="s">
        <v>87</v>
      </c>
      <c r="BK396" s="170">
        <f>ROUND(I396*H396,2)</f>
        <v>0</v>
      </c>
      <c r="BL396" s="18" t="s">
        <v>147</v>
      </c>
      <c r="BM396" s="169" t="s">
        <v>428</v>
      </c>
    </row>
    <row r="397" spans="1:65" s="2" customFormat="1" ht="21.75" customHeight="1">
      <c r="A397" s="33"/>
      <c r="B397" s="156"/>
      <c r="C397" s="157" t="s">
        <v>429</v>
      </c>
      <c r="D397" s="157" t="s">
        <v>143</v>
      </c>
      <c r="E397" s="158" t="s">
        <v>430</v>
      </c>
      <c r="F397" s="159" t="s">
        <v>431</v>
      </c>
      <c r="G397" s="160" t="s">
        <v>146</v>
      </c>
      <c r="H397" s="161">
        <v>10.551</v>
      </c>
      <c r="I397" s="162"/>
      <c r="J397" s="163">
        <f>ROUND(I397*H397,2)</f>
        <v>0</v>
      </c>
      <c r="K397" s="164"/>
      <c r="L397" s="34"/>
      <c r="M397" s="165" t="s">
        <v>1</v>
      </c>
      <c r="N397" s="166" t="s">
        <v>40</v>
      </c>
      <c r="O397" s="62"/>
      <c r="P397" s="167">
        <f>O397*H397</f>
        <v>0</v>
      </c>
      <c r="Q397" s="167">
        <v>2.29698</v>
      </c>
      <c r="R397" s="167">
        <f>Q397*H397</f>
        <v>24.235435980000002</v>
      </c>
      <c r="S397" s="167">
        <v>0</v>
      </c>
      <c r="T397" s="168">
        <f>S397*H397</f>
        <v>0</v>
      </c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R397" s="169" t="s">
        <v>147</v>
      </c>
      <c r="AT397" s="169" t="s">
        <v>143</v>
      </c>
      <c r="AU397" s="169" t="s">
        <v>87</v>
      </c>
      <c r="AY397" s="18" t="s">
        <v>141</v>
      </c>
      <c r="BE397" s="170">
        <f>IF(N397="základná",J397,0)</f>
        <v>0</v>
      </c>
      <c r="BF397" s="170">
        <f>IF(N397="znížená",J397,0)</f>
        <v>0</v>
      </c>
      <c r="BG397" s="170">
        <f>IF(N397="zákl. prenesená",J397,0)</f>
        <v>0</v>
      </c>
      <c r="BH397" s="170">
        <f>IF(N397="zníž. prenesená",J397,0)</f>
        <v>0</v>
      </c>
      <c r="BI397" s="170">
        <f>IF(N397="nulová",J397,0)</f>
        <v>0</v>
      </c>
      <c r="BJ397" s="18" t="s">
        <v>87</v>
      </c>
      <c r="BK397" s="170">
        <f>ROUND(I397*H397,2)</f>
        <v>0</v>
      </c>
      <c r="BL397" s="18" t="s">
        <v>147</v>
      </c>
      <c r="BM397" s="169" t="s">
        <v>432</v>
      </c>
    </row>
    <row r="398" spans="1:65" s="13" customFormat="1">
      <c r="B398" s="171"/>
      <c r="D398" s="172" t="s">
        <v>149</v>
      </c>
      <c r="E398" s="173" t="s">
        <v>1</v>
      </c>
      <c r="F398" s="174" t="s">
        <v>433</v>
      </c>
      <c r="H398" s="173" t="s">
        <v>1</v>
      </c>
      <c r="I398" s="175"/>
      <c r="L398" s="171"/>
      <c r="M398" s="176"/>
      <c r="N398" s="177"/>
      <c r="O398" s="177"/>
      <c r="P398" s="177"/>
      <c r="Q398" s="177"/>
      <c r="R398" s="177"/>
      <c r="S398" s="177"/>
      <c r="T398" s="178"/>
      <c r="AT398" s="173" t="s">
        <v>149</v>
      </c>
      <c r="AU398" s="173" t="s">
        <v>87</v>
      </c>
      <c r="AV398" s="13" t="s">
        <v>81</v>
      </c>
      <c r="AW398" s="13" t="s">
        <v>31</v>
      </c>
      <c r="AX398" s="13" t="s">
        <v>74</v>
      </c>
      <c r="AY398" s="173" t="s">
        <v>141</v>
      </c>
    </row>
    <row r="399" spans="1:65" s="13" customFormat="1">
      <c r="B399" s="171"/>
      <c r="D399" s="172" t="s">
        <v>149</v>
      </c>
      <c r="E399" s="173" t="s">
        <v>1</v>
      </c>
      <c r="F399" s="174" t="s">
        <v>434</v>
      </c>
      <c r="H399" s="173" t="s">
        <v>1</v>
      </c>
      <c r="I399" s="175"/>
      <c r="L399" s="171"/>
      <c r="M399" s="176"/>
      <c r="N399" s="177"/>
      <c r="O399" s="177"/>
      <c r="P399" s="177"/>
      <c r="Q399" s="177"/>
      <c r="R399" s="177"/>
      <c r="S399" s="177"/>
      <c r="T399" s="178"/>
      <c r="AT399" s="173" t="s">
        <v>149</v>
      </c>
      <c r="AU399" s="173" t="s">
        <v>87</v>
      </c>
      <c r="AV399" s="13" t="s">
        <v>81</v>
      </c>
      <c r="AW399" s="13" t="s">
        <v>31</v>
      </c>
      <c r="AX399" s="13" t="s">
        <v>74</v>
      </c>
      <c r="AY399" s="173" t="s">
        <v>141</v>
      </c>
    </row>
    <row r="400" spans="1:65" s="13" customFormat="1">
      <c r="B400" s="171"/>
      <c r="D400" s="172" t="s">
        <v>149</v>
      </c>
      <c r="E400" s="173" t="s">
        <v>1</v>
      </c>
      <c r="F400" s="174" t="s">
        <v>435</v>
      </c>
      <c r="H400" s="173" t="s">
        <v>1</v>
      </c>
      <c r="I400" s="175"/>
      <c r="L400" s="171"/>
      <c r="M400" s="176"/>
      <c r="N400" s="177"/>
      <c r="O400" s="177"/>
      <c r="P400" s="177"/>
      <c r="Q400" s="177"/>
      <c r="R400" s="177"/>
      <c r="S400" s="177"/>
      <c r="T400" s="178"/>
      <c r="AT400" s="173" t="s">
        <v>149</v>
      </c>
      <c r="AU400" s="173" t="s">
        <v>87</v>
      </c>
      <c r="AV400" s="13" t="s">
        <v>81</v>
      </c>
      <c r="AW400" s="13" t="s">
        <v>31</v>
      </c>
      <c r="AX400" s="13" t="s">
        <v>74</v>
      </c>
      <c r="AY400" s="173" t="s">
        <v>141</v>
      </c>
    </row>
    <row r="401" spans="1:65" s="14" customFormat="1">
      <c r="B401" s="179"/>
      <c r="D401" s="172" t="s">
        <v>149</v>
      </c>
      <c r="E401" s="180" t="s">
        <v>1</v>
      </c>
      <c r="F401" s="181" t="s">
        <v>436</v>
      </c>
      <c r="H401" s="182">
        <v>4.6449999999999996</v>
      </c>
      <c r="I401" s="183"/>
      <c r="L401" s="179"/>
      <c r="M401" s="184"/>
      <c r="N401" s="185"/>
      <c r="O401" s="185"/>
      <c r="P401" s="185"/>
      <c r="Q401" s="185"/>
      <c r="R401" s="185"/>
      <c r="S401" s="185"/>
      <c r="T401" s="186"/>
      <c r="AT401" s="180" t="s">
        <v>149</v>
      </c>
      <c r="AU401" s="180" t="s">
        <v>87</v>
      </c>
      <c r="AV401" s="14" t="s">
        <v>87</v>
      </c>
      <c r="AW401" s="14" t="s">
        <v>31</v>
      </c>
      <c r="AX401" s="14" t="s">
        <v>74</v>
      </c>
      <c r="AY401" s="180" t="s">
        <v>141</v>
      </c>
    </row>
    <row r="402" spans="1:65" s="13" customFormat="1">
      <c r="B402" s="171"/>
      <c r="D402" s="172" t="s">
        <v>149</v>
      </c>
      <c r="E402" s="173" t="s">
        <v>1</v>
      </c>
      <c r="F402" s="174" t="s">
        <v>437</v>
      </c>
      <c r="H402" s="173" t="s">
        <v>1</v>
      </c>
      <c r="I402" s="175"/>
      <c r="L402" s="171"/>
      <c r="M402" s="176"/>
      <c r="N402" s="177"/>
      <c r="O402" s="177"/>
      <c r="P402" s="177"/>
      <c r="Q402" s="177"/>
      <c r="R402" s="177"/>
      <c r="S402" s="177"/>
      <c r="T402" s="178"/>
      <c r="AT402" s="173" t="s">
        <v>149</v>
      </c>
      <c r="AU402" s="173" t="s">
        <v>87</v>
      </c>
      <c r="AV402" s="13" t="s">
        <v>81</v>
      </c>
      <c r="AW402" s="13" t="s">
        <v>31</v>
      </c>
      <c r="AX402" s="13" t="s">
        <v>74</v>
      </c>
      <c r="AY402" s="173" t="s">
        <v>141</v>
      </c>
    </row>
    <row r="403" spans="1:65" s="14" customFormat="1">
      <c r="B403" s="179"/>
      <c r="D403" s="172" t="s">
        <v>149</v>
      </c>
      <c r="E403" s="180" t="s">
        <v>1</v>
      </c>
      <c r="F403" s="181" t="s">
        <v>438</v>
      </c>
      <c r="H403" s="182">
        <v>4.2240000000000002</v>
      </c>
      <c r="I403" s="183"/>
      <c r="L403" s="179"/>
      <c r="M403" s="184"/>
      <c r="N403" s="185"/>
      <c r="O403" s="185"/>
      <c r="P403" s="185"/>
      <c r="Q403" s="185"/>
      <c r="R403" s="185"/>
      <c r="S403" s="185"/>
      <c r="T403" s="186"/>
      <c r="AT403" s="180" t="s">
        <v>149</v>
      </c>
      <c r="AU403" s="180" t="s">
        <v>87</v>
      </c>
      <c r="AV403" s="14" t="s">
        <v>87</v>
      </c>
      <c r="AW403" s="14" t="s">
        <v>31</v>
      </c>
      <c r="AX403" s="14" t="s">
        <v>74</v>
      </c>
      <c r="AY403" s="180" t="s">
        <v>141</v>
      </c>
    </row>
    <row r="404" spans="1:65" s="13" customFormat="1">
      <c r="B404" s="171"/>
      <c r="D404" s="172" t="s">
        <v>149</v>
      </c>
      <c r="E404" s="173" t="s">
        <v>1</v>
      </c>
      <c r="F404" s="174" t="s">
        <v>439</v>
      </c>
      <c r="H404" s="173" t="s">
        <v>1</v>
      </c>
      <c r="I404" s="175"/>
      <c r="L404" s="171"/>
      <c r="M404" s="176"/>
      <c r="N404" s="177"/>
      <c r="O404" s="177"/>
      <c r="P404" s="177"/>
      <c r="Q404" s="177"/>
      <c r="R404" s="177"/>
      <c r="S404" s="177"/>
      <c r="T404" s="178"/>
      <c r="AT404" s="173" t="s">
        <v>149</v>
      </c>
      <c r="AU404" s="173" t="s">
        <v>87</v>
      </c>
      <c r="AV404" s="13" t="s">
        <v>81</v>
      </c>
      <c r="AW404" s="13" t="s">
        <v>31</v>
      </c>
      <c r="AX404" s="13" t="s">
        <v>74</v>
      </c>
      <c r="AY404" s="173" t="s">
        <v>141</v>
      </c>
    </row>
    <row r="405" spans="1:65" s="14" customFormat="1">
      <c r="B405" s="179"/>
      <c r="D405" s="172" t="s">
        <v>149</v>
      </c>
      <c r="E405" s="180" t="s">
        <v>1</v>
      </c>
      <c r="F405" s="181" t="s">
        <v>440</v>
      </c>
      <c r="H405" s="182">
        <v>1.6819999999999999</v>
      </c>
      <c r="I405" s="183"/>
      <c r="L405" s="179"/>
      <c r="M405" s="184"/>
      <c r="N405" s="185"/>
      <c r="O405" s="185"/>
      <c r="P405" s="185"/>
      <c r="Q405" s="185"/>
      <c r="R405" s="185"/>
      <c r="S405" s="185"/>
      <c r="T405" s="186"/>
      <c r="AT405" s="180" t="s">
        <v>149</v>
      </c>
      <c r="AU405" s="180" t="s">
        <v>87</v>
      </c>
      <c r="AV405" s="14" t="s">
        <v>87</v>
      </c>
      <c r="AW405" s="14" t="s">
        <v>31</v>
      </c>
      <c r="AX405" s="14" t="s">
        <v>74</v>
      </c>
      <c r="AY405" s="180" t="s">
        <v>141</v>
      </c>
    </row>
    <row r="406" spans="1:65" s="16" customFormat="1">
      <c r="B406" s="195"/>
      <c r="D406" s="172" t="s">
        <v>149</v>
      </c>
      <c r="E406" s="196" t="s">
        <v>1</v>
      </c>
      <c r="F406" s="197" t="s">
        <v>159</v>
      </c>
      <c r="H406" s="198">
        <v>10.551</v>
      </c>
      <c r="I406" s="199"/>
      <c r="L406" s="195"/>
      <c r="M406" s="200"/>
      <c r="N406" s="201"/>
      <c r="O406" s="201"/>
      <c r="P406" s="201"/>
      <c r="Q406" s="201"/>
      <c r="R406" s="201"/>
      <c r="S406" s="201"/>
      <c r="T406" s="202"/>
      <c r="AT406" s="196" t="s">
        <v>149</v>
      </c>
      <c r="AU406" s="196" t="s">
        <v>87</v>
      </c>
      <c r="AV406" s="16" t="s">
        <v>147</v>
      </c>
      <c r="AW406" s="16" t="s">
        <v>31</v>
      </c>
      <c r="AX406" s="16" t="s">
        <v>81</v>
      </c>
      <c r="AY406" s="196" t="s">
        <v>141</v>
      </c>
    </row>
    <row r="407" spans="1:65" s="2" customFormat="1" ht="24.2" customHeight="1">
      <c r="A407" s="33"/>
      <c r="B407" s="156"/>
      <c r="C407" s="157" t="s">
        <v>441</v>
      </c>
      <c r="D407" s="157" t="s">
        <v>143</v>
      </c>
      <c r="E407" s="158" t="s">
        <v>442</v>
      </c>
      <c r="F407" s="159" t="s">
        <v>443</v>
      </c>
      <c r="G407" s="160" t="s">
        <v>189</v>
      </c>
      <c r="H407" s="161">
        <v>70.34</v>
      </c>
      <c r="I407" s="162"/>
      <c r="J407" s="163">
        <f>ROUND(I407*H407,2)</f>
        <v>0</v>
      </c>
      <c r="K407" s="164"/>
      <c r="L407" s="34"/>
      <c r="M407" s="165" t="s">
        <v>1</v>
      </c>
      <c r="N407" s="166" t="s">
        <v>40</v>
      </c>
      <c r="O407" s="62"/>
      <c r="P407" s="167">
        <f>O407*H407</f>
        <v>0</v>
      </c>
      <c r="Q407" s="167">
        <v>3.14E-3</v>
      </c>
      <c r="R407" s="167">
        <f>Q407*H407</f>
        <v>0.2208676</v>
      </c>
      <c r="S407" s="167">
        <v>0</v>
      </c>
      <c r="T407" s="168">
        <f>S407*H407</f>
        <v>0</v>
      </c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R407" s="169" t="s">
        <v>147</v>
      </c>
      <c r="AT407" s="169" t="s">
        <v>143</v>
      </c>
      <c r="AU407" s="169" t="s">
        <v>87</v>
      </c>
      <c r="AY407" s="18" t="s">
        <v>141</v>
      </c>
      <c r="BE407" s="170">
        <f>IF(N407="základná",J407,0)</f>
        <v>0</v>
      </c>
      <c r="BF407" s="170">
        <f>IF(N407="znížená",J407,0)</f>
        <v>0</v>
      </c>
      <c r="BG407" s="170">
        <f>IF(N407="zákl. prenesená",J407,0)</f>
        <v>0</v>
      </c>
      <c r="BH407" s="170">
        <f>IF(N407="zníž. prenesená",J407,0)</f>
        <v>0</v>
      </c>
      <c r="BI407" s="170">
        <f>IF(N407="nulová",J407,0)</f>
        <v>0</v>
      </c>
      <c r="BJ407" s="18" t="s">
        <v>87</v>
      </c>
      <c r="BK407" s="170">
        <f>ROUND(I407*H407,2)</f>
        <v>0</v>
      </c>
      <c r="BL407" s="18" t="s">
        <v>147</v>
      </c>
      <c r="BM407" s="169" t="s">
        <v>444</v>
      </c>
    </row>
    <row r="408" spans="1:65" s="13" customFormat="1">
      <c r="B408" s="171"/>
      <c r="D408" s="172" t="s">
        <v>149</v>
      </c>
      <c r="E408" s="173" t="s">
        <v>1</v>
      </c>
      <c r="F408" s="174" t="s">
        <v>445</v>
      </c>
      <c r="H408" s="173" t="s">
        <v>1</v>
      </c>
      <c r="I408" s="175"/>
      <c r="L408" s="171"/>
      <c r="M408" s="176"/>
      <c r="N408" s="177"/>
      <c r="O408" s="177"/>
      <c r="P408" s="177"/>
      <c r="Q408" s="177"/>
      <c r="R408" s="177"/>
      <c r="S408" s="177"/>
      <c r="T408" s="178"/>
      <c r="AT408" s="173" t="s">
        <v>149</v>
      </c>
      <c r="AU408" s="173" t="s">
        <v>87</v>
      </c>
      <c r="AV408" s="13" t="s">
        <v>81</v>
      </c>
      <c r="AW408" s="13" t="s">
        <v>31</v>
      </c>
      <c r="AX408" s="13" t="s">
        <v>74</v>
      </c>
      <c r="AY408" s="173" t="s">
        <v>141</v>
      </c>
    </row>
    <row r="409" spans="1:65" s="13" customFormat="1">
      <c r="B409" s="171"/>
      <c r="D409" s="172" t="s">
        <v>149</v>
      </c>
      <c r="E409" s="173" t="s">
        <v>1</v>
      </c>
      <c r="F409" s="174" t="s">
        <v>434</v>
      </c>
      <c r="H409" s="173" t="s">
        <v>1</v>
      </c>
      <c r="I409" s="175"/>
      <c r="L409" s="171"/>
      <c r="M409" s="176"/>
      <c r="N409" s="177"/>
      <c r="O409" s="177"/>
      <c r="P409" s="177"/>
      <c r="Q409" s="177"/>
      <c r="R409" s="177"/>
      <c r="S409" s="177"/>
      <c r="T409" s="178"/>
      <c r="AT409" s="173" t="s">
        <v>149</v>
      </c>
      <c r="AU409" s="173" t="s">
        <v>87</v>
      </c>
      <c r="AV409" s="13" t="s">
        <v>81</v>
      </c>
      <c r="AW409" s="13" t="s">
        <v>31</v>
      </c>
      <c r="AX409" s="13" t="s">
        <v>74</v>
      </c>
      <c r="AY409" s="173" t="s">
        <v>141</v>
      </c>
    </row>
    <row r="410" spans="1:65" s="13" customFormat="1">
      <c r="B410" s="171"/>
      <c r="D410" s="172" t="s">
        <v>149</v>
      </c>
      <c r="E410" s="173" t="s">
        <v>1</v>
      </c>
      <c r="F410" s="174" t="s">
        <v>435</v>
      </c>
      <c r="H410" s="173" t="s">
        <v>1</v>
      </c>
      <c r="I410" s="175"/>
      <c r="L410" s="171"/>
      <c r="M410" s="176"/>
      <c r="N410" s="177"/>
      <c r="O410" s="177"/>
      <c r="P410" s="177"/>
      <c r="Q410" s="177"/>
      <c r="R410" s="177"/>
      <c r="S410" s="177"/>
      <c r="T410" s="178"/>
      <c r="AT410" s="173" t="s">
        <v>149</v>
      </c>
      <c r="AU410" s="173" t="s">
        <v>87</v>
      </c>
      <c r="AV410" s="13" t="s">
        <v>81</v>
      </c>
      <c r="AW410" s="13" t="s">
        <v>31</v>
      </c>
      <c r="AX410" s="13" t="s">
        <v>74</v>
      </c>
      <c r="AY410" s="173" t="s">
        <v>141</v>
      </c>
    </row>
    <row r="411" spans="1:65" s="14" customFormat="1">
      <c r="B411" s="179"/>
      <c r="D411" s="172" t="s">
        <v>149</v>
      </c>
      <c r="E411" s="180" t="s">
        <v>1</v>
      </c>
      <c r="F411" s="181" t="s">
        <v>446</v>
      </c>
      <c r="H411" s="182">
        <v>30.966000000000001</v>
      </c>
      <c r="I411" s="183"/>
      <c r="L411" s="179"/>
      <c r="M411" s="184"/>
      <c r="N411" s="185"/>
      <c r="O411" s="185"/>
      <c r="P411" s="185"/>
      <c r="Q411" s="185"/>
      <c r="R411" s="185"/>
      <c r="S411" s="185"/>
      <c r="T411" s="186"/>
      <c r="AT411" s="180" t="s">
        <v>149</v>
      </c>
      <c r="AU411" s="180" t="s">
        <v>87</v>
      </c>
      <c r="AV411" s="14" t="s">
        <v>87</v>
      </c>
      <c r="AW411" s="14" t="s">
        <v>31</v>
      </c>
      <c r="AX411" s="14" t="s">
        <v>74</v>
      </c>
      <c r="AY411" s="180" t="s">
        <v>141</v>
      </c>
    </row>
    <row r="412" spans="1:65" s="13" customFormat="1">
      <c r="B412" s="171"/>
      <c r="D412" s="172" t="s">
        <v>149</v>
      </c>
      <c r="E412" s="173" t="s">
        <v>1</v>
      </c>
      <c r="F412" s="174" t="s">
        <v>437</v>
      </c>
      <c r="H412" s="173" t="s">
        <v>1</v>
      </c>
      <c r="I412" s="175"/>
      <c r="L412" s="171"/>
      <c r="M412" s="176"/>
      <c r="N412" s="177"/>
      <c r="O412" s="177"/>
      <c r="P412" s="177"/>
      <c r="Q412" s="177"/>
      <c r="R412" s="177"/>
      <c r="S412" s="177"/>
      <c r="T412" s="178"/>
      <c r="AT412" s="173" t="s">
        <v>149</v>
      </c>
      <c r="AU412" s="173" t="s">
        <v>87</v>
      </c>
      <c r="AV412" s="13" t="s">
        <v>81</v>
      </c>
      <c r="AW412" s="13" t="s">
        <v>31</v>
      </c>
      <c r="AX412" s="13" t="s">
        <v>74</v>
      </c>
      <c r="AY412" s="173" t="s">
        <v>141</v>
      </c>
    </row>
    <row r="413" spans="1:65" s="14" customFormat="1">
      <c r="B413" s="179"/>
      <c r="D413" s="172" t="s">
        <v>149</v>
      </c>
      <c r="E413" s="180" t="s">
        <v>1</v>
      </c>
      <c r="F413" s="181" t="s">
        <v>447</v>
      </c>
      <c r="H413" s="182">
        <v>28.16</v>
      </c>
      <c r="I413" s="183"/>
      <c r="L413" s="179"/>
      <c r="M413" s="184"/>
      <c r="N413" s="185"/>
      <c r="O413" s="185"/>
      <c r="P413" s="185"/>
      <c r="Q413" s="185"/>
      <c r="R413" s="185"/>
      <c r="S413" s="185"/>
      <c r="T413" s="186"/>
      <c r="AT413" s="180" t="s">
        <v>149</v>
      </c>
      <c r="AU413" s="180" t="s">
        <v>87</v>
      </c>
      <c r="AV413" s="14" t="s">
        <v>87</v>
      </c>
      <c r="AW413" s="14" t="s">
        <v>31</v>
      </c>
      <c r="AX413" s="14" t="s">
        <v>74</v>
      </c>
      <c r="AY413" s="180" t="s">
        <v>141</v>
      </c>
    </row>
    <row r="414" spans="1:65" s="13" customFormat="1">
      <c r="B414" s="171"/>
      <c r="D414" s="172" t="s">
        <v>149</v>
      </c>
      <c r="E414" s="173" t="s">
        <v>1</v>
      </c>
      <c r="F414" s="174" t="s">
        <v>439</v>
      </c>
      <c r="H414" s="173" t="s">
        <v>1</v>
      </c>
      <c r="I414" s="175"/>
      <c r="L414" s="171"/>
      <c r="M414" s="176"/>
      <c r="N414" s="177"/>
      <c r="O414" s="177"/>
      <c r="P414" s="177"/>
      <c r="Q414" s="177"/>
      <c r="R414" s="177"/>
      <c r="S414" s="177"/>
      <c r="T414" s="178"/>
      <c r="AT414" s="173" t="s">
        <v>149</v>
      </c>
      <c r="AU414" s="173" t="s">
        <v>87</v>
      </c>
      <c r="AV414" s="13" t="s">
        <v>81</v>
      </c>
      <c r="AW414" s="13" t="s">
        <v>31</v>
      </c>
      <c r="AX414" s="13" t="s">
        <v>74</v>
      </c>
      <c r="AY414" s="173" t="s">
        <v>141</v>
      </c>
    </row>
    <row r="415" spans="1:65" s="14" customFormat="1">
      <c r="B415" s="179"/>
      <c r="D415" s="172" t="s">
        <v>149</v>
      </c>
      <c r="E415" s="180" t="s">
        <v>1</v>
      </c>
      <c r="F415" s="181" t="s">
        <v>448</v>
      </c>
      <c r="H415" s="182">
        <v>11.214</v>
      </c>
      <c r="I415" s="183"/>
      <c r="L415" s="179"/>
      <c r="M415" s="184"/>
      <c r="N415" s="185"/>
      <c r="O415" s="185"/>
      <c r="P415" s="185"/>
      <c r="Q415" s="185"/>
      <c r="R415" s="185"/>
      <c r="S415" s="185"/>
      <c r="T415" s="186"/>
      <c r="AT415" s="180" t="s">
        <v>149</v>
      </c>
      <c r="AU415" s="180" t="s">
        <v>87</v>
      </c>
      <c r="AV415" s="14" t="s">
        <v>87</v>
      </c>
      <c r="AW415" s="14" t="s">
        <v>31</v>
      </c>
      <c r="AX415" s="14" t="s">
        <v>74</v>
      </c>
      <c r="AY415" s="180" t="s">
        <v>141</v>
      </c>
    </row>
    <row r="416" spans="1:65" s="16" customFormat="1">
      <c r="B416" s="195"/>
      <c r="D416" s="172" t="s">
        <v>149</v>
      </c>
      <c r="E416" s="196" t="s">
        <v>1</v>
      </c>
      <c r="F416" s="197" t="s">
        <v>159</v>
      </c>
      <c r="H416" s="198">
        <v>70.34</v>
      </c>
      <c r="I416" s="199"/>
      <c r="L416" s="195"/>
      <c r="M416" s="200"/>
      <c r="N416" s="201"/>
      <c r="O416" s="201"/>
      <c r="P416" s="201"/>
      <c r="Q416" s="201"/>
      <c r="R416" s="201"/>
      <c r="S416" s="201"/>
      <c r="T416" s="202"/>
      <c r="AT416" s="196" t="s">
        <v>149</v>
      </c>
      <c r="AU416" s="196" t="s">
        <v>87</v>
      </c>
      <c r="AV416" s="16" t="s">
        <v>147</v>
      </c>
      <c r="AW416" s="16" t="s">
        <v>31</v>
      </c>
      <c r="AX416" s="16" t="s">
        <v>81</v>
      </c>
      <c r="AY416" s="196" t="s">
        <v>141</v>
      </c>
    </row>
    <row r="417" spans="1:65" s="2" customFormat="1" ht="24.2" customHeight="1">
      <c r="A417" s="33"/>
      <c r="B417" s="156"/>
      <c r="C417" s="157" t="s">
        <v>449</v>
      </c>
      <c r="D417" s="157" t="s">
        <v>143</v>
      </c>
      <c r="E417" s="158" t="s">
        <v>450</v>
      </c>
      <c r="F417" s="159" t="s">
        <v>451</v>
      </c>
      <c r="G417" s="160" t="s">
        <v>189</v>
      </c>
      <c r="H417" s="161">
        <v>70.34</v>
      </c>
      <c r="I417" s="162"/>
      <c r="J417" s="163">
        <f>ROUND(I417*H417,2)</f>
        <v>0</v>
      </c>
      <c r="K417" s="164"/>
      <c r="L417" s="34"/>
      <c r="M417" s="165" t="s">
        <v>1</v>
      </c>
      <c r="N417" s="166" t="s">
        <v>40</v>
      </c>
      <c r="O417" s="62"/>
      <c r="P417" s="167">
        <f>O417*H417</f>
        <v>0</v>
      </c>
      <c r="Q417" s="167">
        <v>0</v>
      </c>
      <c r="R417" s="167">
        <f>Q417*H417</f>
        <v>0</v>
      </c>
      <c r="S417" s="167">
        <v>0</v>
      </c>
      <c r="T417" s="168">
        <f>S417*H417</f>
        <v>0</v>
      </c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R417" s="169" t="s">
        <v>147</v>
      </c>
      <c r="AT417" s="169" t="s">
        <v>143</v>
      </c>
      <c r="AU417" s="169" t="s">
        <v>87</v>
      </c>
      <c r="AY417" s="18" t="s">
        <v>141</v>
      </c>
      <c r="BE417" s="170">
        <f>IF(N417="základná",J417,0)</f>
        <v>0</v>
      </c>
      <c r="BF417" s="170">
        <f>IF(N417="znížená",J417,0)</f>
        <v>0</v>
      </c>
      <c r="BG417" s="170">
        <f>IF(N417="zákl. prenesená",J417,0)</f>
        <v>0</v>
      </c>
      <c r="BH417" s="170">
        <f>IF(N417="zníž. prenesená",J417,0)</f>
        <v>0</v>
      </c>
      <c r="BI417" s="170">
        <f>IF(N417="nulová",J417,0)</f>
        <v>0</v>
      </c>
      <c r="BJ417" s="18" t="s">
        <v>87</v>
      </c>
      <c r="BK417" s="170">
        <f>ROUND(I417*H417,2)</f>
        <v>0</v>
      </c>
      <c r="BL417" s="18" t="s">
        <v>147</v>
      </c>
      <c r="BM417" s="169" t="s">
        <v>452</v>
      </c>
    </row>
    <row r="418" spans="1:65" s="2" customFormat="1" ht="24.2" customHeight="1">
      <c r="A418" s="33"/>
      <c r="B418" s="156"/>
      <c r="C418" s="157" t="s">
        <v>453</v>
      </c>
      <c r="D418" s="157" t="s">
        <v>143</v>
      </c>
      <c r="E418" s="158" t="s">
        <v>454</v>
      </c>
      <c r="F418" s="159" t="s">
        <v>455</v>
      </c>
      <c r="G418" s="160" t="s">
        <v>260</v>
      </c>
      <c r="H418" s="161">
        <v>0.23200000000000001</v>
      </c>
      <c r="I418" s="162"/>
      <c r="J418" s="163">
        <f>ROUND(I418*H418,2)</f>
        <v>0</v>
      </c>
      <c r="K418" s="164"/>
      <c r="L418" s="34"/>
      <c r="M418" s="165" t="s">
        <v>1</v>
      </c>
      <c r="N418" s="166" t="s">
        <v>40</v>
      </c>
      <c r="O418" s="62"/>
      <c r="P418" s="167">
        <f>O418*H418</f>
        <v>0</v>
      </c>
      <c r="Q418" s="167">
        <v>1.0165999999999999</v>
      </c>
      <c r="R418" s="167">
        <f>Q418*H418</f>
        <v>0.23585120000000001</v>
      </c>
      <c r="S418" s="167">
        <v>0</v>
      </c>
      <c r="T418" s="168">
        <f>S418*H418</f>
        <v>0</v>
      </c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R418" s="169" t="s">
        <v>147</v>
      </c>
      <c r="AT418" s="169" t="s">
        <v>143</v>
      </c>
      <c r="AU418" s="169" t="s">
        <v>87</v>
      </c>
      <c r="AY418" s="18" t="s">
        <v>141</v>
      </c>
      <c r="BE418" s="170">
        <f>IF(N418="základná",J418,0)</f>
        <v>0</v>
      </c>
      <c r="BF418" s="170">
        <f>IF(N418="znížená",J418,0)</f>
        <v>0</v>
      </c>
      <c r="BG418" s="170">
        <f>IF(N418="zákl. prenesená",J418,0)</f>
        <v>0</v>
      </c>
      <c r="BH418" s="170">
        <f>IF(N418="zníž. prenesená",J418,0)</f>
        <v>0</v>
      </c>
      <c r="BI418" s="170">
        <f>IF(N418="nulová",J418,0)</f>
        <v>0</v>
      </c>
      <c r="BJ418" s="18" t="s">
        <v>87</v>
      </c>
      <c r="BK418" s="170">
        <f>ROUND(I418*H418,2)</f>
        <v>0</v>
      </c>
      <c r="BL418" s="18" t="s">
        <v>147</v>
      </c>
      <c r="BM418" s="169" t="s">
        <v>456</v>
      </c>
    </row>
    <row r="419" spans="1:65" s="13" customFormat="1">
      <c r="B419" s="171"/>
      <c r="D419" s="172" t="s">
        <v>149</v>
      </c>
      <c r="E419" s="173" t="s">
        <v>1</v>
      </c>
      <c r="F419" s="174" t="s">
        <v>457</v>
      </c>
      <c r="H419" s="173" t="s">
        <v>1</v>
      </c>
      <c r="I419" s="175"/>
      <c r="L419" s="171"/>
      <c r="M419" s="176"/>
      <c r="N419" s="177"/>
      <c r="O419" s="177"/>
      <c r="P419" s="177"/>
      <c r="Q419" s="177"/>
      <c r="R419" s="177"/>
      <c r="S419" s="177"/>
      <c r="T419" s="178"/>
      <c r="AT419" s="173" t="s">
        <v>149</v>
      </c>
      <c r="AU419" s="173" t="s">
        <v>87</v>
      </c>
      <c r="AV419" s="13" t="s">
        <v>81</v>
      </c>
      <c r="AW419" s="13" t="s">
        <v>31</v>
      </c>
      <c r="AX419" s="13" t="s">
        <v>74</v>
      </c>
      <c r="AY419" s="173" t="s">
        <v>141</v>
      </c>
    </row>
    <row r="420" spans="1:65" s="14" customFormat="1">
      <c r="B420" s="179"/>
      <c r="D420" s="172" t="s">
        <v>149</v>
      </c>
      <c r="E420" s="180" t="s">
        <v>1</v>
      </c>
      <c r="F420" s="181" t="s">
        <v>458</v>
      </c>
      <c r="H420" s="182">
        <v>0.23200000000000001</v>
      </c>
      <c r="I420" s="183"/>
      <c r="L420" s="179"/>
      <c r="M420" s="184"/>
      <c r="N420" s="185"/>
      <c r="O420" s="185"/>
      <c r="P420" s="185"/>
      <c r="Q420" s="185"/>
      <c r="R420" s="185"/>
      <c r="S420" s="185"/>
      <c r="T420" s="186"/>
      <c r="AT420" s="180" t="s">
        <v>149</v>
      </c>
      <c r="AU420" s="180" t="s">
        <v>87</v>
      </c>
      <c r="AV420" s="14" t="s">
        <v>87</v>
      </c>
      <c r="AW420" s="14" t="s">
        <v>31</v>
      </c>
      <c r="AX420" s="14" t="s">
        <v>74</v>
      </c>
      <c r="AY420" s="180" t="s">
        <v>141</v>
      </c>
    </row>
    <row r="421" spans="1:65" s="16" customFormat="1">
      <c r="B421" s="195"/>
      <c r="D421" s="172" t="s">
        <v>149</v>
      </c>
      <c r="E421" s="196" t="s">
        <v>1</v>
      </c>
      <c r="F421" s="197" t="s">
        <v>159</v>
      </c>
      <c r="H421" s="198">
        <v>0.23200000000000001</v>
      </c>
      <c r="I421" s="199"/>
      <c r="L421" s="195"/>
      <c r="M421" s="200"/>
      <c r="N421" s="201"/>
      <c r="O421" s="201"/>
      <c r="P421" s="201"/>
      <c r="Q421" s="201"/>
      <c r="R421" s="201"/>
      <c r="S421" s="201"/>
      <c r="T421" s="202"/>
      <c r="AT421" s="196" t="s">
        <v>149</v>
      </c>
      <c r="AU421" s="196" t="s">
        <v>87</v>
      </c>
      <c r="AV421" s="16" t="s">
        <v>147</v>
      </c>
      <c r="AW421" s="16" t="s">
        <v>31</v>
      </c>
      <c r="AX421" s="16" t="s">
        <v>81</v>
      </c>
      <c r="AY421" s="196" t="s">
        <v>141</v>
      </c>
    </row>
    <row r="422" spans="1:65" s="12" customFormat="1" ht="22.9" customHeight="1">
      <c r="B422" s="143"/>
      <c r="D422" s="144" t="s">
        <v>73</v>
      </c>
      <c r="E422" s="154" t="s">
        <v>181</v>
      </c>
      <c r="F422" s="154" t="s">
        <v>459</v>
      </c>
      <c r="I422" s="146"/>
      <c r="J422" s="155">
        <f>BK422</f>
        <v>0</v>
      </c>
      <c r="L422" s="143"/>
      <c r="M422" s="148"/>
      <c r="N422" s="149"/>
      <c r="O422" s="149"/>
      <c r="P422" s="150">
        <f>SUM(P423:P522)</f>
        <v>0</v>
      </c>
      <c r="Q422" s="149"/>
      <c r="R422" s="150">
        <f>SUM(R423:R522)</f>
        <v>43.997939279999997</v>
      </c>
      <c r="S422" s="149"/>
      <c r="T422" s="151">
        <f>SUM(T423:T522)</f>
        <v>0</v>
      </c>
      <c r="AR422" s="144" t="s">
        <v>81</v>
      </c>
      <c r="AT422" s="152" t="s">
        <v>73</v>
      </c>
      <c r="AU422" s="152" t="s">
        <v>81</v>
      </c>
      <c r="AY422" s="144" t="s">
        <v>141</v>
      </c>
      <c r="BK422" s="153">
        <f>SUM(BK423:BK522)</f>
        <v>0</v>
      </c>
    </row>
    <row r="423" spans="1:65" s="2" customFormat="1" ht="24.2" customHeight="1">
      <c r="A423" s="33"/>
      <c r="B423" s="156"/>
      <c r="C423" s="157" t="s">
        <v>460</v>
      </c>
      <c r="D423" s="157" t="s">
        <v>143</v>
      </c>
      <c r="E423" s="158" t="s">
        <v>461</v>
      </c>
      <c r="F423" s="159" t="s">
        <v>462</v>
      </c>
      <c r="G423" s="160" t="s">
        <v>189</v>
      </c>
      <c r="H423" s="161">
        <v>54.259</v>
      </c>
      <c r="I423" s="162"/>
      <c r="J423" s="163">
        <f>ROUND(I423*H423,2)</f>
        <v>0</v>
      </c>
      <c r="K423" s="164"/>
      <c r="L423" s="34"/>
      <c r="M423" s="165" t="s">
        <v>1</v>
      </c>
      <c r="N423" s="166" t="s">
        <v>40</v>
      </c>
      <c r="O423" s="62"/>
      <c r="P423" s="167">
        <f>O423*H423</f>
        <v>0</v>
      </c>
      <c r="Q423" s="167">
        <v>8.0000000000000007E-5</v>
      </c>
      <c r="R423" s="167">
        <f>Q423*H423</f>
        <v>4.3407200000000002E-3</v>
      </c>
      <c r="S423" s="167">
        <v>0</v>
      </c>
      <c r="T423" s="168">
        <f>S423*H423</f>
        <v>0</v>
      </c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R423" s="169" t="s">
        <v>147</v>
      </c>
      <c r="AT423" s="169" t="s">
        <v>143</v>
      </c>
      <c r="AU423" s="169" t="s">
        <v>87</v>
      </c>
      <c r="AY423" s="18" t="s">
        <v>141</v>
      </c>
      <c r="BE423" s="170">
        <f>IF(N423="základná",J423,0)</f>
        <v>0</v>
      </c>
      <c r="BF423" s="170">
        <f>IF(N423="znížená",J423,0)</f>
        <v>0</v>
      </c>
      <c r="BG423" s="170">
        <f>IF(N423="zákl. prenesená",J423,0)</f>
        <v>0</v>
      </c>
      <c r="BH423" s="170">
        <f>IF(N423="zníž. prenesená",J423,0)</f>
        <v>0</v>
      </c>
      <c r="BI423" s="170">
        <f>IF(N423="nulová",J423,0)</f>
        <v>0</v>
      </c>
      <c r="BJ423" s="18" t="s">
        <v>87</v>
      </c>
      <c r="BK423" s="170">
        <f>ROUND(I423*H423,2)</f>
        <v>0</v>
      </c>
      <c r="BL423" s="18" t="s">
        <v>147</v>
      </c>
      <c r="BM423" s="169" t="s">
        <v>463</v>
      </c>
    </row>
    <row r="424" spans="1:65" s="13" customFormat="1">
      <c r="B424" s="171"/>
      <c r="D424" s="172" t="s">
        <v>149</v>
      </c>
      <c r="E424" s="173" t="s">
        <v>1</v>
      </c>
      <c r="F424" s="174" t="s">
        <v>464</v>
      </c>
      <c r="H424" s="173" t="s">
        <v>1</v>
      </c>
      <c r="I424" s="175"/>
      <c r="L424" s="171"/>
      <c r="M424" s="176"/>
      <c r="N424" s="177"/>
      <c r="O424" s="177"/>
      <c r="P424" s="177"/>
      <c r="Q424" s="177"/>
      <c r="R424" s="177"/>
      <c r="S424" s="177"/>
      <c r="T424" s="178"/>
      <c r="AT424" s="173" t="s">
        <v>149</v>
      </c>
      <c r="AU424" s="173" t="s">
        <v>87</v>
      </c>
      <c r="AV424" s="13" t="s">
        <v>81</v>
      </c>
      <c r="AW424" s="13" t="s">
        <v>31</v>
      </c>
      <c r="AX424" s="13" t="s">
        <v>74</v>
      </c>
      <c r="AY424" s="173" t="s">
        <v>141</v>
      </c>
    </row>
    <row r="425" spans="1:65" s="14" customFormat="1">
      <c r="B425" s="179"/>
      <c r="D425" s="172" t="s">
        <v>149</v>
      </c>
      <c r="E425" s="180" t="s">
        <v>1</v>
      </c>
      <c r="F425" s="181" t="s">
        <v>465</v>
      </c>
      <c r="H425" s="182">
        <v>26.936</v>
      </c>
      <c r="I425" s="183"/>
      <c r="L425" s="179"/>
      <c r="M425" s="184"/>
      <c r="N425" s="185"/>
      <c r="O425" s="185"/>
      <c r="P425" s="185"/>
      <c r="Q425" s="185"/>
      <c r="R425" s="185"/>
      <c r="S425" s="185"/>
      <c r="T425" s="186"/>
      <c r="AT425" s="180" t="s">
        <v>149</v>
      </c>
      <c r="AU425" s="180" t="s">
        <v>87</v>
      </c>
      <c r="AV425" s="14" t="s">
        <v>87</v>
      </c>
      <c r="AW425" s="14" t="s">
        <v>31</v>
      </c>
      <c r="AX425" s="14" t="s">
        <v>74</v>
      </c>
      <c r="AY425" s="180" t="s">
        <v>141</v>
      </c>
    </row>
    <row r="426" spans="1:65" s="14" customFormat="1">
      <c r="B426" s="179"/>
      <c r="D426" s="172" t="s">
        <v>149</v>
      </c>
      <c r="E426" s="180" t="s">
        <v>1</v>
      </c>
      <c r="F426" s="181" t="s">
        <v>466</v>
      </c>
      <c r="H426" s="182">
        <v>14.05</v>
      </c>
      <c r="I426" s="183"/>
      <c r="L426" s="179"/>
      <c r="M426" s="184"/>
      <c r="N426" s="185"/>
      <c r="O426" s="185"/>
      <c r="P426" s="185"/>
      <c r="Q426" s="185"/>
      <c r="R426" s="185"/>
      <c r="S426" s="185"/>
      <c r="T426" s="186"/>
      <c r="AT426" s="180" t="s">
        <v>149</v>
      </c>
      <c r="AU426" s="180" t="s">
        <v>87</v>
      </c>
      <c r="AV426" s="14" t="s">
        <v>87</v>
      </c>
      <c r="AW426" s="14" t="s">
        <v>31</v>
      </c>
      <c r="AX426" s="14" t="s">
        <v>74</v>
      </c>
      <c r="AY426" s="180" t="s">
        <v>141</v>
      </c>
    </row>
    <row r="427" spans="1:65" s="14" customFormat="1">
      <c r="B427" s="179"/>
      <c r="D427" s="172" t="s">
        <v>149</v>
      </c>
      <c r="E427" s="180" t="s">
        <v>1</v>
      </c>
      <c r="F427" s="181" t="s">
        <v>467</v>
      </c>
      <c r="H427" s="182">
        <v>5.0190000000000001</v>
      </c>
      <c r="I427" s="183"/>
      <c r="L427" s="179"/>
      <c r="M427" s="184"/>
      <c r="N427" s="185"/>
      <c r="O427" s="185"/>
      <c r="P427" s="185"/>
      <c r="Q427" s="185"/>
      <c r="R427" s="185"/>
      <c r="S427" s="185"/>
      <c r="T427" s="186"/>
      <c r="AT427" s="180" t="s">
        <v>149</v>
      </c>
      <c r="AU427" s="180" t="s">
        <v>87</v>
      </c>
      <c r="AV427" s="14" t="s">
        <v>87</v>
      </c>
      <c r="AW427" s="14" t="s">
        <v>31</v>
      </c>
      <c r="AX427" s="14" t="s">
        <v>74</v>
      </c>
      <c r="AY427" s="180" t="s">
        <v>141</v>
      </c>
    </row>
    <row r="428" spans="1:65" s="14" customFormat="1">
      <c r="B428" s="179"/>
      <c r="D428" s="172" t="s">
        <v>149</v>
      </c>
      <c r="E428" s="180" t="s">
        <v>1</v>
      </c>
      <c r="F428" s="181" t="s">
        <v>468</v>
      </c>
      <c r="H428" s="182">
        <v>8.2539999999999996</v>
      </c>
      <c r="I428" s="183"/>
      <c r="L428" s="179"/>
      <c r="M428" s="184"/>
      <c r="N428" s="185"/>
      <c r="O428" s="185"/>
      <c r="P428" s="185"/>
      <c r="Q428" s="185"/>
      <c r="R428" s="185"/>
      <c r="S428" s="185"/>
      <c r="T428" s="186"/>
      <c r="AT428" s="180" t="s">
        <v>149</v>
      </c>
      <c r="AU428" s="180" t="s">
        <v>87</v>
      </c>
      <c r="AV428" s="14" t="s">
        <v>87</v>
      </c>
      <c r="AW428" s="14" t="s">
        <v>31</v>
      </c>
      <c r="AX428" s="14" t="s">
        <v>74</v>
      </c>
      <c r="AY428" s="180" t="s">
        <v>141</v>
      </c>
    </row>
    <row r="429" spans="1:65" s="16" customFormat="1">
      <c r="B429" s="195"/>
      <c r="D429" s="172" t="s">
        <v>149</v>
      </c>
      <c r="E429" s="196" t="s">
        <v>1</v>
      </c>
      <c r="F429" s="197" t="s">
        <v>159</v>
      </c>
      <c r="H429" s="198">
        <v>54.259</v>
      </c>
      <c r="I429" s="199"/>
      <c r="L429" s="195"/>
      <c r="M429" s="200"/>
      <c r="N429" s="201"/>
      <c r="O429" s="201"/>
      <c r="P429" s="201"/>
      <c r="Q429" s="201"/>
      <c r="R429" s="201"/>
      <c r="S429" s="201"/>
      <c r="T429" s="202"/>
      <c r="AT429" s="196" t="s">
        <v>149</v>
      </c>
      <c r="AU429" s="196" t="s">
        <v>87</v>
      </c>
      <c r="AV429" s="16" t="s">
        <v>147</v>
      </c>
      <c r="AW429" s="16" t="s">
        <v>31</v>
      </c>
      <c r="AX429" s="16" t="s">
        <v>81</v>
      </c>
      <c r="AY429" s="196" t="s">
        <v>141</v>
      </c>
    </row>
    <row r="430" spans="1:65" s="2" customFormat="1" ht="24.2" customHeight="1">
      <c r="A430" s="33"/>
      <c r="B430" s="156"/>
      <c r="C430" s="157" t="s">
        <v>469</v>
      </c>
      <c r="D430" s="157" t="s">
        <v>143</v>
      </c>
      <c r="E430" s="158" t="s">
        <v>470</v>
      </c>
      <c r="F430" s="159" t="s">
        <v>471</v>
      </c>
      <c r="G430" s="160" t="s">
        <v>189</v>
      </c>
      <c r="H430" s="161">
        <v>54.259</v>
      </c>
      <c r="I430" s="162"/>
      <c r="J430" s="163">
        <f>ROUND(I430*H430,2)</f>
        <v>0</v>
      </c>
      <c r="K430" s="164"/>
      <c r="L430" s="34"/>
      <c r="M430" s="165" t="s">
        <v>1</v>
      </c>
      <c r="N430" s="166" t="s">
        <v>40</v>
      </c>
      <c r="O430" s="62"/>
      <c r="P430" s="167">
        <f>O430*H430</f>
        <v>0</v>
      </c>
      <c r="Q430" s="167">
        <v>2.4750000000000001E-2</v>
      </c>
      <c r="R430" s="167">
        <f>Q430*H430</f>
        <v>1.3429102500000001</v>
      </c>
      <c r="S430" s="167">
        <v>0</v>
      </c>
      <c r="T430" s="168">
        <f>S430*H430</f>
        <v>0</v>
      </c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R430" s="169" t="s">
        <v>147</v>
      </c>
      <c r="AT430" s="169" t="s">
        <v>143</v>
      </c>
      <c r="AU430" s="169" t="s">
        <v>87</v>
      </c>
      <c r="AY430" s="18" t="s">
        <v>141</v>
      </c>
      <c r="BE430" s="170">
        <f>IF(N430="základná",J430,0)</f>
        <v>0</v>
      </c>
      <c r="BF430" s="170">
        <f>IF(N430="znížená",J430,0)</f>
        <v>0</v>
      </c>
      <c r="BG430" s="170">
        <f>IF(N430="zákl. prenesená",J430,0)</f>
        <v>0</v>
      </c>
      <c r="BH430" s="170">
        <f>IF(N430="zníž. prenesená",J430,0)</f>
        <v>0</v>
      </c>
      <c r="BI430" s="170">
        <f>IF(N430="nulová",J430,0)</f>
        <v>0</v>
      </c>
      <c r="BJ430" s="18" t="s">
        <v>87</v>
      </c>
      <c r="BK430" s="170">
        <f>ROUND(I430*H430,2)</f>
        <v>0</v>
      </c>
      <c r="BL430" s="18" t="s">
        <v>147</v>
      </c>
      <c r="BM430" s="169" t="s">
        <v>472</v>
      </c>
    </row>
    <row r="431" spans="1:65" s="2" customFormat="1" ht="24.2" customHeight="1">
      <c r="A431" s="33"/>
      <c r="B431" s="156"/>
      <c r="C431" s="157" t="s">
        <v>473</v>
      </c>
      <c r="D431" s="157" t="s">
        <v>143</v>
      </c>
      <c r="E431" s="158" t="s">
        <v>474</v>
      </c>
      <c r="F431" s="159" t="s">
        <v>475</v>
      </c>
      <c r="G431" s="160" t="s">
        <v>189</v>
      </c>
      <c r="H431" s="161">
        <v>54.259</v>
      </c>
      <c r="I431" s="162"/>
      <c r="J431" s="163">
        <f>ROUND(I431*H431,2)</f>
        <v>0</v>
      </c>
      <c r="K431" s="164"/>
      <c r="L431" s="34"/>
      <c r="M431" s="165" t="s">
        <v>1</v>
      </c>
      <c r="N431" s="166" t="s">
        <v>40</v>
      </c>
      <c r="O431" s="62"/>
      <c r="P431" s="167">
        <f>O431*H431</f>
        <v>0</v>
      </c>
      <c r="Q431" s="167">
        <v>9.3500000000000007E-3</v>
      </c>
      <c r="R431" s="167">
        <f>Q431*H431</f>
        <v>0.50732165000000007</v>
      </c>
      <c r="S431" s="167">
        <v>0</v>
      </c>
      <c r="T431" s="168">
        <f>S431*H431</f>
        <v>0</v>
      </c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R431" s="169" t="s">
        <v>147</v>
      </c>
      <c r="AT431" s="169" t="s">
        <v>143</v>
      </c>
      <c r="AU431" s="169" t="s">
        <v>87</v>
      </c>
      <c r="AY431" s="18" t="s">
        <v>141</v>
      </c>
      <c r="BE431" s="170">
        <f>IF(N431="základná",J431,0)</f>
        <v>0</v>
      </c>
      <c r="BF431" s="170">
        <f>IF(N431="znížená",J431,0)</f>
        <v>0</v>
      </c>
      <c r="BG431" s="170">
        <f>IF(N431="zákl. prenesená",J431,0)</f>
        <v>0</v>
      </c>
      <c r="BH431" s="170">
        <f>IF(N431="zníž. prenesená",J431,0)</f>
        <v>0</v>
      </c>
      <c r="BI431" s="170">
        <f>IF(N431="nulová",J431,0)</f>
        <v>0</v>
      </c>
      <c r="BJ431" s="18" t="s">
        <v>87</v>
      </c>
      <c r="BK431" s="170">
        <f>ROUND(I431*H431,2)</f>
        <v>0</v>
      </c>
      <c r="BL431" s="18" t="s">
        <v>147</v>
      </c>
      <c r="BM431" s="169" t="s">
        <v>476</v>
      </c>
    </row>
    <row r="432" spans="1:65" s="2" customFormat="1" ht="24.2" customHeight="1">
      <c r="A432" s="33"/>
      <c r="B432" s="156"/>
      <c r="C432" s="157" t="s">
        <v>477</v>
      </c>
      <c r="D432" s="157" t="s">
        <v>143</v>
      </c>
      <c r="E432" s="158" t="s">
        <v>478</v>
      </c>
      <c r="F432" s="159" t="s">
        <v>479</v>
      </c>
      <c r="G432" s="160" t="s">
        <v>189</v>
      </c>
      <c r="H432" s="161">
        <v>133.89500000000001</v>
      </c>
      <c r="I432" s="162"/>
      <c r="J432" s="163">
        <f>ROUND(I432*H432,2)</f>
        <v>0</v>
      </c>
      <c r="K432" s="164"/>
      <c r="L432" s="34"/>
      <c r="M432" s="165" t="s">
        <v>1</v>
      </c>
      <c r="N432" s="166" t="s">
        <v>40</v>
      </c>
      <c r="O432" s="62"/>
      <c r="P432" s="167">
        <f>O432*H432</f>
        <v>0</v>
      </c>
      <c r="Q432" s="167">
        <v>8.0000000000000007E-5</v>
      </c>
      <c r="R432" s="167">
        <f>Q432*H432</f>
        <v>1.0711600000000002E-2</v>
      </c>
      <c r="S432" s="167">
        <v>0</v>
      </c>
      <c r="T432" s="168">
        <f>S432*H432</f>
        <v>0</v>
      </c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R432" s="169" t="s">
        <v>147</v>
      </c>
      <c r="AT432" s="169" t="s">
        <v>143</v>
      </c>
      <c r="AU432" s="169" t="s">
        <v>87</v>
      </c>
      <c r="AY432" s="18" t="s">
        <v>141</v>
      </c>
      <c r="BE432" s="170">
        <f>IF(N432="základná",J432,0)</f>
        <v>0</v>
      </c>
      <c r="BF432" s="170">
        <f>IF(N432="znížená",J432,0)</f>
        <v>0</v>
      </c>
      <c r="BG432" s="170">
        <f>IF(N432="zákl. prenesená",J432,0)</f>
        <v>0</v>
      </c>
      <c r="BH432" s="170">
        <f>IF(N432="zníž. prenesená",J432,0)</f>
        <v>0</v>
      </c>
      <c r="BI432" s="170">
        <f>IF(N432="nulová",J432,0)</f>
        <v>0</v>
      </c>
      <c r="BJ432" s="18" t="s">
        <v>87</v>
      </c>
      <c r="BK432" s="170">
        <f>ROUND(I432*H432,2)</f>
        <v>0</v>
      </c>
      <c r="BL432" s="18" t="s">
        <v>147</v>
      </c>
      <c r="BM432" s="169" t="s">
        <v>480</v>
      </c>
    </row>
    <row r="433" spans="1:65" s="13" customFormat="1">
      <c r="B433" s="171"/>
      <c r="D433" s="172" t="s">
        <v>149</v>
      </c>
      <c r="E433" s="173" t="s">
        <v>1</v>
      </c>
      <c r="F433" s="174" t="s">
        <v>481</v>
      </c>
      <c r="H433" s="173" t="s">
        <v>1</v>
      </c>
      <c r="I433" s="175"/>
      <c r="L433" s="171"/>
      <c r="M433" s="176"/>
      <c r="N433" s="177"/>
      <c r="O433" s="177"/>
      <c r="P433" s="177"/>
      <c r="Q433" s="177"/>
      <c r="R433" s="177"/>
      <c r="S433" s="177"/>
      <c r="T433" s="178"/>
      <c r="AT433" s="173" t="s">
        <v>149</v>
      </c>
      <c r="AU433" s="173" t="s">
        <v>87</v>
      </c>
      <c r="AV433" s="13" t="s">
        <v>81</v>
      </c>
      <c r="AW433" s="13" t="s">
        <v>31</v>
      </c>
      <c r="AX433" s="13" t="s">
        <v>74</v>
      </c>
      <c r="AY433" s="173" t="s">
        <v>141</v>
      </c>
    </row>
    <row r="434" spans="1:65" s="14" customFormat="1" ht="22.5">
      <c r="B434" s="179"/>
      <c r="D434" s="172" t="s">
        <v>149</v>
      </c>
      <c r="E434" s="180" t="s">
        <v>1</v>
      </c>
      <c r="F434" s="181" t="s">
        <v>482</v>
      </c>
      <c r="H434" s="182">
        <v>31.277999999999999</v>
      </c>
      <c r="I434" s="183"/>
      <c r="L434" s="179"/>
      <c r="M434" s="184"/>
      <c r="N434" s="185"/>
      <c r="O434" s="185"/>
      <c r="P434" s="185"/>
      <c r="Q434" s="185"/>
      <c r="R434" s="185"/>
      <c r="S434" s="185"/>
      <c r="T434" s="186"/>
      <c r="AT434" s="180" t="s">
        <v>149</v>
      </c>
      <c r="AU434" s="180" t="s">
        <v>87</v>
      </c>
      <c r="AV434" s="14" t="s">
        <v>87</v>
      </c>
      <c r="AW434" s="14" t="s">
        <v>31</v>
      </c>
      <c r="AX434" s="14" t="s">
        <v>74</v>
      </c>
      <c r="AY434" s="180" t="s">
        <v>141</v>
      </c>
    </row>
    <row r="435" spans="1:65" s="14" customFormat="1" ht="22.5">
      <c r="B435" s="179"/>
      <c r="D435" s="172" t="s">
        <v>149</v>
      </c>
      <c r="E435" s="180" t="s">
        <v>1</v>
      </c>
      <c r="F435" s="181" t="s">
        <v>483</v>
      </c>
      <c r="H435" s="182">
        <v>46.378</v>
      </c>
      <c r="I435" s="183"/>
      <c r="L435" s="179"/>
      <c r="M435" s="184"/>
      <c r="N435" s="185"/>
      <c r="O435" s="185"/>
      <c r="P435" s="185"/>
      <c r="Q435" s="185"/>
      <c r="R435" s="185"/>
      <c r="S435" s="185"/>
      <c r="T435" s="186"/>
      <c r="AT435" s="180" t="s">
        <v>149</v>
      </c>
      <c r="AU435" s="180" t="s">
        <v>87</v>
      </c>
      <c r="AV435" s="14" t="s">
        <v>87</v>
      </c>
      <c r="AW435" s="14" t="s">
        <v>31</v>
      </c>
      <c r="AX435" s="14" t="s">
        <v>74</v>
      </c>
      <c r="AY435" s="180" t="s">
        <v>141</v>
      </c>
    </row>
    <row r="436" spans="1:65" s="14" customFormat="1" ht="22.5">
      <c r="B436" s="179"/>
      <c r="D436" s="172" t="s">
        <v>149</v>
      </c>
      <c r="E436" s="180" t="s">
        <v>1</v>
      </c>
      <c r="F436" s="181" t="s">
        <v>484</v>
      </c>
      <c r="H436" s="182">
        <v>28.138000000000002</v>
      </c>
      <c r="I436" s="183"/>
      <c r="L436" s="179"/>
      <c r="M436" s="184"/>
      <c r="N436" s="185"/>
      <c r="O436" s="185"/>
      <c r="P436" s="185"/>
      <c r="Q436" s="185"/>
      <c r="R436" s="185"/>
      <c r="S436" s="185"/>
      <c r="T436" s="186"/>
      <c r="AT436" s="180" t="s">
        <v>149</v>
      </c>
      <c r="AU436" s="180" t="s">
        <v>87</v>
      </c>
      <c r="AV436" s="14" t="s">
        <v>87</v>
      </c>
      <c r="AW436" s="14" t="s">
        <v>31</v>
      </c>
      <c r="AX436" s="14" t="s">
        <v>74</v>
      </c>
      <c r="AY436" s="180" t="s">
        <v>141</v>
      </c>
    </row>
    <row r="437" spans="1:65" s="14" customFormat="1">
      <c r="B437" s="179"/>
      <c r="D437" s="172" t="s">
        <v>149</v>
      </c>
      <c r="E437" s="180" t="s">
        <v>1</v>
      </c>
      <c r="F437" s="181" t="s">
        <v>485</v>
      </c>
      <c r="H437" s="182">
        <v>28.100999999999999</v>
      </c>
      <c r="I437" s="183"/>
      <c r="L437" s="179"/>
      <c r="M437" s="184"/>
      <c r="N437" s="185"/>
      <c r="O437" s="185"/>
      <c r="P437" s="185"/>
      <c r="Q437" s="185"/>
      <c r="R437" s="185"/>
      <c r="S437" s="185"/>
      <c r="T437" s="186"/>
      <c r="AT437" s="180" t="s">
        <v>149</v>
      </c>
      <c r="AU437" s="180" t="s">
        <v>87</v>
      </c>
      <c r="AV437" s="14" t="s">
        <v>87</v>
      </c>
      <c r="AW437" s="14" t="s">
        <v>31</v>
      </c>
      <c r="AX437" s="14" t="s">
        <v>74</v>
      </c>
      <c r="AY437" s="180" t="s">
        <v>141</v>
      </c>
    </row>
    <row r="438" spans="1:65" s="16" customFormat="1">
      <c r="B438" s="195"/>
      <c r="D438" s="172" t="s">
        <v>149</v>
      </c>
      <c r="E438" s="196" t="s">
        <v>1</v>
      </c>
      <c r="F438" s="197" t="s">
        <v>159</v>
      </c>
      <c r="H438" s="198">
        <v>133.89500000000001</v>
      </c>
      <c r="I438" s="199"/>
      <c r="L438" s="195"/>
      <c r="M438" s="200"/>
      <c r="N438" s="201"/>
      <c r="O438" s="201"/>
      <c r="P438" s="201"/>
      <c r="Q438" s="201"/>
      <c r="R438" s="201"/>
      <c r="S438" s="201"/>
      <c r="T438" s="202"/>
      <c r="AT438" s="196" t="s">
        <v>149</v>
      </c>
      <c r="AU438" s="196" t="s">
        <v>87</v>
      </c>
      <c r="AV438" s="16" t="s">
        <v>147</v>
      </c>
      <c r="AW438" s="16" t="s">
        <v>31</v>
      </c>
      <c r="AX438" s="16" t="s">
        <v>81</v>
      </c>
      <c r="AY438" s="196" t="s">
        <v>141</v>
      </c>
    </row>
    <row r="439" spans="1:65" s="2" customFormat="1" ht="24.2" customHeight="1">
      <c r="A439" s="33"/>
      <c r="B439" s="156"/>
      <c r="C439" s="157" t="s">
        <v>486</v>
      </c>
      <c r="D439" s="157" t="s">
        <v>143</v>
      </c>
      <c r="E439" s="158" t="s">
        <v>487</v>
      </c>
      <c r="F439" s="159" t="s">
        <v>488</v>
      </c>
      <c r="G439" s="160" t="s">
        <v>189</v>
      </c>
      <c r="H439" s="161">
        <v>133.89500000000001</v>
      </c>
      <c r="I439" s="162"/>
      <c r="J439" s="163">
        <f>ROUND(I439*H439,2)</f>
        <v>0</v>
      </c>
      <c r="K439" s="164"/>
      <c r="L439" s="34"/>
      <c r="M439" s="165" t="s">
        <v>1</v>
      </c>
      <c r="N439" s="166" t="s">
        <v>40</v>
      </c>
      <c r="O439" s="62"/>
      <c r="P439" s="167">
        <f>O439*H439</f>
        <v>0</v>
      </c>
      <c r="Q439" s="167">
        <v>2.3619999999999999E-2</v>
      </c>
      <c r="R439" s="167">
        <f>Q439*H439</f>
        <v>3.1625999</v>
      </c>
      <c r="S439" s="167">
        <v>0</v>
      </c>
      <c r="T439" s="168">
        <f>S439*H439</f>
        <v>0</v>
      </c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R439" s="169" t="s">
        <v>147</v>
      </c>
      <c r="AT439" s="169" t="s">
        <v>143</v>
      </c>
      <c r="AU439" s="169" t="s">
        <v>87</v>
      </c>
      <c r="AY439" s="18" t="s">
        <v>141</v>
      </c>
      <c r="BE439" s="170">
        <f>IF(N439="základná",J439,0)</f>
        <v>0</v>
      </c>
      <c r="BF439" s="170">
        <f>IF(N439="znížená",J439,0)</f>
        <v>0</v>
      </c>
      <c r="BG439" s="170">
        <f>IF(N439="zákl. prenesená",J439,0)</f>
        <v>0</v>
      </c>
      <c r="BH439" s="170">
        <f>IF(N439="zníž. prenesená",J439,0)</f>
        <v>0</v>
      </c>
      <c r="BI439" s="170">
        <f>IF(N439="nulová",J439,0)</f>
        <v>0</v>
      </c>
      <c r="BJ439" s="18" t="s">
        <v>87</v>
      </c>
      <c r="BK439" s="170">
        <f>ROUND(I439*H439,2)</f>
        <v>0</v>
      </c>
      <c r="BL439" s="18" t="s">
        <v>147</v>
      </c>
      <c r="BM439" s="169" t="s">
        <v>489</v>
      </c>
    </row>
    <row r="440" spans="1:65" s="2" customFormat="1" ht="24.2" customHeight="1">
      <c r="A440" s="33"/>
      <c r="B440" s="156"/>
      <c r="C440" s="157" t="s">
        <v>490</v>
      </c>
      <c r="D440" s="157" t="s">
        <v>143</v>
      </c>
      <c r="E440" s="158" t="s">
        <v>491</v>
      </c>
      <c r="F440" s="159" t="s">
        <v>492</v>
      </c>
      <c r="G440" s="160" t="s">
        <v>189</v>
      </c>
      <c r="H440" s="161">
        <v>115.85299999999999</v>
      </c>
      <c r="I440" s="162"/>
      <c r="J440" s="163">
        <f>ROUND(I440*H440,2)</f>
        <v>0</v>
      </c>
      <c r="K440" s="164"/>
      <c r="L440" s="34"/>
      <c r="M440" s="165" t="s">
        <v>1</v>
      </c>
      <c r="N440" s="166" t="s">
        <v>40</v>
      </c>
      <c r="O440" s="62"/>
      <c r="P440" s="167">
        <f>O440*H440</f>
        <v>0</v>
      </c>
      <c r="Q440" s="167">
        <v>7.8799999999999999E-3</v>
      </c>
      <c r="R440" s="167">
        <f>Q440*H440</f>
        <v>0.91292163999999998</v>
      </c>
      <c r="S440" s="167">
        <v>0</v>
      </c>
      <c r="T440" s="168">
        <f>S440*H440</f>
        <v>0</v>
      </c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R440" s="169" t="s">
        <v>147</v>
      </c>
      <c r="AT440" s="169" t="s">
        <v>143</v>
      </c>
      <c r="AU440" s="169" t="s">
        <v>87</v>
      </c>
      <c r="AY440" s="18" t="s">
        <v>141</v>
      </c>
      <c r="BE440" s="170">
        <f>IF(N440="základná",J440,0)</f>
        <v>0</v>
      </c>
      <c r="BF440" s="170">
        <f>IF(N440="znížená",J440,0)</f>
        <v>0</v>
      </c>
      <c r="BG440" s="170">
        <f>IF(N440="zákl. prenesená",J440,0)</f>
        <v>0</v>
      </c>
      <c r="BH440" s="170">
        <f>IF(N440="zníž. prenesená",J440,0)</f>
        <v>0</v>
      </c>
      <c r="BI440" s="170">
        <f>IF(N440="nulová",J440,0)</f>
        <v>0</v>
      </c>
      <c r="BJ440" s="18" t="s">
        <v>87</v>
      </c>
      <c r="BK440" s="170">
        <f>ROUND(I440*H440,2)</f>
        <v>0</v>
      </c>
      <c r="BL440" s="18" t="s">
        <v>147</v>
      </c>
      <c r="BM440" s="169" t="s">
        <v>493</v>
      </c>
    </row>
    <row r="441" spans="1:65" s="13" customFormat="1">
      <c r="B441" s="171"/>
      <c r="D441" s="172" t="s">
        <v>149</v>
      </c>
      <c r="E441" s="173" t="s">
        <v>1</v>
      </c>
      <c r="F441" s="174" t="s">
        <v>494</v>
      </c>
      <c r="H441" s="173" t="s">
        <v>1</v>
      </c>
      <c r="I441" s="175"/>
      <c r="L441" s="171"/>
      <c r="M441" s="176"/>
      <c r="N441" s="177"/>
      <c r="O441" s="177"/>
      <c r="P441" s="177"/>
      <c r="Q441" s="177"/>
      <c r="R441" s="177"/>
      <c r="S441" s="177"/>
      <c r="T441" s="178"/>
      <c r="AT441" s="173" t="s">
        <v>149</v>
      </c>
      <c r="AU441" s="173" t="s">
        <v>87</v>
      </c>
      <c r="AV441" s="13" t="s">
        <v>81</v>
      </c>
      <c r="AW441" s="13" t="s">
        <v>31</v>
      </c>
      <c r="AX441" s="13" t="s">
        <v>74</v>
      </c>
      <c r="AY441" s="173" t="s">
        <v>141</v>
      </c>
    </row>
    <row r="442" spans="1:65" s="14" customFormat="1">
      <c r="B442" s="179"/>
      <c r="D442" s="172" t="s">
        <v>149</v>
      </c>
      <c r="E442" s="180" t="s">
        <v>1</v>
      </c>
      <c r="F442" s="181" t="s">
        <v>495</v>
      </c>
      <c r="H442" s="182">
        <v>184.14</v>
      </c>
      <c r="I442" s="183"/>
      <c r="L442" s="179"/>
      <c r="M442" s="184"/>
      <c r="N442" s="185"/>
      <c r="O442" s="185"/>
      <c r="P442" s="185"/>
      <c r="Q442" s="185"/>
      <c r="R442" s="185"/>
      <c r="S442" s="185"/>
      <c r="T442" s="186"/>
      <c r="AT442" s="180" t="s">
        <v>149</v>
      </c>
      <c r="AU442" s="180" t="s">
        <v>87</v>
      </c>
      <c r="AV442" s="14" t="s">
        <v>87</v>
      </c>
      <c r="AW442" s="14" t="s">
        <v>31</v>
      </c>
      <c r="AX442" s="14" t="s">
        <v>74</v>
      </c>
      <c r="AY442" s="180" t="s">
        <v>141</v>
      </c>
    </row>
    <row r="443" spans="1:65" s="13" customFormat="1">
      <c r="B443" s="171"/>
      <c r="D443" s="172" t="s">
        <v>149</v>
      </c>
      <c r="E443" s="173" t="s">
        <v>1</v>
      </c>
      <c r="F443" s="174" t="s">
        <v>496</v>
      </c>
      <c r="H443" s="173" t="s">
        <v>1</v>
      </c>
      <c r="I443" s="175"/>
      <c r="L443" s="171"/>
      <c r="M443" s="176"/>
      <c r="N443" s="177"/>
      <c r="O443" s="177"/>
      <c r="P443" s="177"/>
      <c r="Q443" s="177"/>
      <c r="R443" s="177"/>
      <c r="S443" s="177"/>
      <c r="T443" s="178"/>
      <c r="AT443" s="173" t="s">
        <v>149</v>
      </c>
      <c r="AU443" s="173" t="s">
        <v>87</v>
      </c>
      <c r="AV443" s="13" t="s">
        <v>81</v>
      </c>
      <c r="AW443" s="13" t="s">
        <v>31</v>
      </c>
      <c r="AX443" s="13" t="s">
        <v>74</v>
      </c>
      <c r="AY443" s="173" t="s">
        <v>141</v>
      </c>
    </row>
    <row r="444" spans="1:65" s="13" customFormat="1">
      <c r="B444" s="171"/>
      <c r="D444" s="172" t="s">
        <v>149</v>
      </c>
      <c r="E444" s="173" t="s">
        <v>1</v>
      </c>
      <c r="F444" s="174" t="s">
        <v>497</v>
      </c>
      <c r="H444" s="173" t="s">
        <v>1</v>
      </c>
      <c r="I444" s="175"/>
      <c r="L444" s="171"/>
      <c r="M444" s="176"/>
      <c r="N444" s="177"/>
      <c r="O444" s="177"/>
      <c r="P444" s="177"/>
      <c r="Q444" s="177"/>
      <c r="R444" s="177"/>
      <c r="S444" s="177"/>
      <c r="T444" s="178"/>
      <c r="AT444" s="173" t="s">
        <v>149</v>
      </c>
      <c r="AU444" s="173" t="s">
        <v>87</v>
      </c>
      <c r="AV444" s="13" t="s">
        <v>81</v>
      </c>
      <c r="AW444" s="13" t="s">
        <v>31</v>
      </c>
      <c r="AX444" s="13" t="s">
        <v>74</v>
      </c>
      <c r="AY444" s="173" t="s">
        <v>141</v>
      </c>
    </row>
    <row r="445" spans="1:65" s="14" customFormat="1" ht="22.5">
      <c r="B445" s="179"/>
      <c r="D445" s="172" t="s">
        <v>149</v>
      </c>
      <c r="E445" s="180" t="s">
        <v>1</v>
      </c>
      <c r="F445" s="181" t="s">
        <v>498</v>
      </c>
      <c r="H445" s="182">
        <v>-38.746000000000002</v>
      </c>
      <c r="I445" s="183"/>
      <c r="L445" s="179"/>
      <c r="M445" s="184"/>
      <c r="N445" s="185"/>
      <c r="O445" s="185"/>
      <c r="P445" s="185"/>
      <c r="Q445" s="185"/>
      <c r="R445" s="185"/>
      <c r="S445" s="185"/>
      <c r="T445" s="186"/>
      <c r="AT445" s="180" t="s">
        <v>149</v>
      </c>
      <c r="AU445" s="180" t="s">
        <v>87</v>
      </c>
      <c r="AV445" s="14" t="s">
        <v>87</v>
      </c>
      <c r="AW445" s="14" t="s">
        <v>31</v>
      </c>
      <c r="AX445" s="14" t="s">
        <v>74</v>
      </c>
      <c r="AY445" s="180" t="s">
        <v>141</v>
      </c>
    </row>
    <row r="446" spans="1:65" s="13" customFormat="1">
      <c r="B446" s="171"/>
      <c r="D446" s="172" t="s">
        <v>149</v>
      </c>
      <c r="E446" s="173" t="s">
        <v>1</v>
      </c>
      <c r="F446" s="174" t="s">
        <v>499</v>
      </c>
      <c r="H446" s="173" t="s">
        <v>1</v>
      </c>
      <c r="I446" s="175"/>
      <c r="L446" s="171"/>
      <c r="M446" s="176"/>
      <c r="N446" s="177"/>
      <c r="O446" s="177"/>
      <c r="P446" s="177"/>
      <c r="Q446" s="177"/>
      <c r="R446" s="177"/>
      <c r="S446" s="177"/>
      <c r="T446" s="178"/>
      <c r="AT446" s="173" t="s">
        <v>149</v>
      </c>
      <c r="AU446" s="173" t="s">
        <v>87</v>
      </c>
      <c r="AV446" s="13" t="s">
        <v>81</v>
      </c>
      <c r="AW446" s="13" t="s">
        <v>31</v>
      </c>
      <c r="AX446" s="13" t="s">
        <v>74</v>
      </c>
      <c r="AY446" s="173" t="s">
        <v>141</v>
      </c>
    </row>
    <row r="447" spans="1:65" s="14" customFormat="1">
      <c r="B447" s="179"/>
      <c r="D447" s="172" t="s">
        <v>149</v>
      </c>
      <c r="E447" s="180" t="s">
        <v>1</v>
      </c>
      <c r="F447" s="181" t="s">
        <v>500</v>
      </c>
      <c r="H447" s="182">
        <v>-28.100999999999999</v>
      </c>
      <c r="I447" s="183"/>
      <c r="L447" s="179"/>
      <c r="M447" s="184"/>
      <c r="N447" s="185"/>
      <c r="O447" s="185"/>
      <c r="P447" s="185"/>
      <c r="Q447" s="185"/>
      <c r="R447" s="185"/>
      <c r="S447" s="185"/>
      <c r="T447" s="186"/>
      <c r="AT447" s="180" t="s">
        <v>149</v>
      </c>
      <c r="AU447" s="180" t="s">
        <v>87</v>
      </c>
      <c r="AV447" s="14" t="s">
        <v>87</v>
      </c>
      <c r="AW447" s="14" t="s">
        <v>31</v>
      </c>
      <c r="AX447" s="14" t="s">
        <v>74</v>
      </c>
      <c r="AY447" s="180" t="s">
        <v>141</v>
      </c>
    </row>
    <row r="448" spans="1:65" s="13" customFormat="1">
      <c r="B448" s="171"/>
      <c r="D448" s="172" t="s">
        <v>149</v>
      </c>
      <c r="E448" s="173" t="s">
        <v>1</v>
      </c>
      <c r="F448" s="174" t="s">
        <v>501</v>
      </c>
      <c r="H448" s="173" t="s">
        <v>1</v>
      </c>
      <c r="I448" s="175"/>
      <c r="L448" s="171"/>
      <c r="M448" s="176"/>
      <c r="N448" s="177"/>
      <c r="O448" s="177"/>
      <c r="P448" s="177"/>
      <c r="Q448" s="177"/>
      <c r="R448" s="177"/>
      <c r="S448" s="177"/>
      <c r="T448" s="178"/>
      <c r="AT448" s="173" t="s">
        <v>149</v>
      </c>
      <c r="AU448" s="173" t="s">
        <v>87</v>
      </c>
      <c r="AV448" s="13" t="s">
        <v>81</v>
      </c>
      <c r="AW448" s="13" t="s">
        <v>31</v>
      </c>
      <c r="AX448" s="13" t="s">
        <v>74</v>
      </c>
      <c r="AY448" s="173" t="s">
        <v>141</v>
      </c>
    </row>
    <row r="449" spans="1:65" s="14" customFormat="1">
      <c r="B449" s="179"/>
      <c r="D449" s="172" t="s">
        <v>149</v>
      </c>
      <c r="E449" s="180" t="s">
        <v>1</v>
      </c>
      <c r="F449" s="181" t="s">
        <v>502</v>
      </c>
      <c r="H449" s="182">
        <v>-1.44</v>
      </c>
      <c r="I449" s="183"/>
      <c r="L449" s="179"/>
      <c r="M449" s="184"/>
      <c r="N449" s="185"/>
      <c r="O449" s="185"/>
      <c r="P449" s="185"/>
      <c r="Q449" s="185"/>
      <c r="R449" s="185"/>
      <c r="S449" s="185"/>
      <c r="T449" s="186"/>
      <c r="AT449" s="180" t="s">
        <v>149</v>
      </c>
      <c r="AU449" s="180" t="s">
        <v>87</v>
      </c>
      <c r="AV449" s="14" t="s">
        <v>87</v>
      </c>
      <c r="AW449" s="14" t="s">
        <v>31</v>
      </c>
      <c r="AX449" s="14" t="s">
        <v>74</v>
      </c>
      <c r="AY449" s="180" t="s">
        <v>141</v>
      </c>
    </row>
    <row r="450" spans="1:65" s="16" customFormat="1">
      <c r="B450" s="195"/>
      <c r="D450" s="172" t="s">
        <v>149</v>
      </c>
      <c r="E450" s="196" t="s">
        <v>1</v>
      </c>
      <c r="F450" s="197" t="s">
        <v>159</v>
      </c>
      <c r="H450" s="198">
        <v>115.85299999999999</v>
      </c>
      <c r="I450" s="199"/>
      <c r="L450" s="195"/>
      <c r="M450" s="200"/>
      <c r="N450" s="201"/>
      <c r="O450" s="201"/>
      <c r="P450" s="201"/>
      <c r="Q450" s="201"/>
      <c r="R450" s="201"/>
      <c r="S450" s="201"/>
      <c r="T450" s="202"/>
      <c r="AT450" s="196" t="s">
        <v>149</v>
      </c>
      <c r="AU450" s="196" t="s">
        <v>87</v>
      </c>
      <c r="AV450" s="16" t="s">
        <v>147</v>
      </c>
      <c r="AW450" s="16" t="s">
        <v>31</v>
      </c>
      <c r="AX450" s="16" t="s">
        <v>81</v>
      </c>
      <c r="AY450" s="196" t="s">
        <v>141</v>
      </c>
    </row>
    <row r="451" spans="1:65" s="2" customFormat="1" ht="24.2" customHeight="1">
      <c r="A451" s="33"/>
      <c r="B451" s="156"/>
      <c r="C451" s="157" t="s">
        <v>503</v>
      </c>
      <c r="D451" s="157" t="s">
        <v>143</v>
      </c>
      <c r="E451" s="158" t="s">
        <v>504</v>
      </c>
      <c r="F451" s="159" t="s">
        <v>505</v>
      </c>
      <c r="G451" s="160" t="s">
        <v>189</v>
      </c>
      <c r="H451" s="161">
        <v>765.60199999999998</v>
      </c>
      <c r="I451" s="162"/>
      <c r="J451" s="163">
        <f>ROUND(I451*H451,2)</f>
        <v>0</v>
      </c>
      <c r="K451" s="164"/>
      <c r="L451" s="34"/>
      <c r="M451" s="165" t="s">
        <v>1</v>
      </c>
      <c r="N451" s="166" t="s">
        <v>40</v>
      </c>
      <c r="O451" s="62"/>
      <c r="P451" s="167">
        <f>O451*H451</f>
        <v>0</v>
      </c>
      <c r="Q451" s="167">
        <v>4.9300000000000004E-3</v>
      </c>
      <c r="R451" s="167">
        <f>Q451*H451</f>
        <v>3.7744178600000002</v>
      </c>
      <c r="S451" s="167">
        <v>0</v>
      </c>
      <c r="T451" s="168">
        <f>S451*H451</f>
        <v>0</v>
      </c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R451" s="169" t="s">
        <v>147</v>
      </c>
      <c r="AT451" s="169" t="s">
        <v>143</v>
      </c>
      <c r="AU451" s="169" t="s">
        <v>87</v>
      </c>
      <c r="AY451" s="18" t="s">
        <v>141</v>
      </c>
      <c r="BE451" s="170">
        <f>IF(N451="základná",J451,0)</f>
        <v>0</v>
      </c>
      <c r="BF451" s="170">
        <f>IF(N451="znížená",J451,0)</f>
        <v>0</v>
      </c>
      <c r="BG451" s="170">
        <f>IF(N451="zákl. prenesená",J451,0)</f>
        <v>0</v>
      </c>
      <c r="BH451" s="170">
        <f>IF(N451="zníž. prenesená",J451,0)</f>
        <v>0</v>
      </c>
      <c r="BI451" s="170">
        <f>IF(N451="nulová",J451,0)</f>
        <v>0</v>
      </c>
      <c r="BJ451" s="18" t="s">
        <v>87</v>
      </c>
      <c r="BK451" s="170">
        <f>ROUND(I451*H451,2)</f>
        <v>0</v>
      </c>
      <c r="BL451" s="18" t="s">
        <v>147</v>
      </c>
      <c r="BM451" s="169" t="s">
        <v>506</v>
      </c>
    </row>
    <row r="452" spans="1:65" s="13" customFormat="1" ht="22.5">
      <c r="B452" s="171"/>
      <c r="D452" s="172" t="s">
        <v>149</v>
      </c>
      <c r="E452" s="173" t="s">
        <v>1</v>
      </c>
      <c r="F452" s="174" t="s">
        <v>507</v>
      </c>
      <c r="H452" s="173" t="s">
        <v>1</v>
      </c>
      <c r="I452" s="175"/>
      <c r="L452" s="171"/>
      <c r="M452" s="176"/>
      <c r="N452" s="177"/>
      <c r="O452" s="177"/>
      <c r="P452" s="177"/>
      <c r="Q452" s="177"/>
      <c r="R452" s="177"/>
      <c r="S452" s="177"/>
      <c r="T452" s="178"/>
      <c r="AT452" s="173" t="s">
        <v>149</v>
      </c>
      <c r="AU452" s="173" t="s">
        <v>87</v>
      </c>
      <c r="AV452" s="13" t="s">
        <v>81</v>
      </c>
      <c r="AW452" s="13" t="s">
        <v>31</v>
      </c>
      <c r="AX452" s="13" t="s">
        <v>74</v>
      </c>
      <c r="AY452" s="173" t="s">
        <v>141</v>
      </c>
    </row>
    <row r="453" spans="1:65" s="13" customFormat="1">
      <c r="B453" s="171"/>
      <c r="D453" s="172" t="s">
        <v>149</v>
      </c>
      <c r="E453" s="173" t="s">
        <v>1</v>
      </c>
      <c r="F453" s="174" t="s">
        <v>151</v>
      </c>
      <c r="H453" s="173" t="s">
        <v>1</v>
      </c>
      <c r="I453" s="175"/>
      <c r="L453" s="171"/>
      <c r="M453" s="176"/>
      <c r="N453" s="177"/>
      <c r="O453" s="177"/>
      <c r="P453" s="177"/>
      <c r="Q453" s="177"/>
      <c r="R453" s="177"/>
      <c r="S453" s="177"/>
      <c r="T453" s="178"/>
      <c r="AT453" s="173" t="s">
        <v>149</v>
      </c>
      <c r="AU453" s="173" t="s">
        <v>87</v>
      </c>
      <c r="AV453" s="13" t="s">
        <v>81</v>
      </c>
      <c r="AW453" s="13" t="s">
        <v>31</v>
      </c>
      <c r="AX453" s="13" t="s">
        <v>74</v>
      </c>
      <c r="AY453" s="173" t="s">
        <v>141</v>
      </c>
    </row>
    <row r="454" spans="1:65" s="14" customFormat="1">
      <c r="B454" s="179"/>
      <c r="D454" s="172" t="s">
        <v>149</v>
      </c>
      <c r="E454" s="180" t="s">
        <v>1</v>
      </c>
      <c r="F454" s="181" t="s">
        <v>508</v>
      </c>
      <c r="H454" s="182">
        <v>708.62699999999995</v>
      </c>
      <c r="I454" s="183"/>
      <c r="L454" s="179"/>
      <c r="M454" s="184"/>
      <c r="N454" s="185"/>
      <c r="O454" s="185"/>
      <c r="P454" s="185"/>
      <c r="Q454" s="185"/>
      <c r="R454" s="185"/>
      <c r="S454" s="185"/>
      <c r="T454" s="186"/>
      <c r="AT454" s="180" t="s">
        <v>149</v>
      </c>
      <c r="AU454" s="180" t="s">
        <v>87</v>
      </c>
      <c r="AV454" s="14" t="s">
        <v>87</v>
      </c>
      <c r="AW454" s="14" t="s">
        <v>31</v>
      </c>
      <c r="AX454" s="14" t="s">
        <v>74</v>
      </c>
      <c r="AY454" s="180" t="s">
        <v>141</v>
      </c>
    </row>
    <row r="455" spans="1:65" s="13" customFormat="1">
      <c r="B455" s="171"/>
      <c r="D455" s="172" t="s">
        <v>149</v>
      </c>
      <c r="E455" s="173" t="s">
        <v>1</v>
      </c>
      <c r="F455" s="174" t="s">
        <v>339</v>
      </c>
      <c r="H455" s="173" t="s">
        <v>1</v>
      </c>
      <c r="I455" s="175"/>
      <c r="L455" s="171"/>
      <c r="M455" s="176"/>
      <c r="N455" s="177"/>
      <c r="O455" s="177"/>
      <c r="P455" s="177"/>
      <c r="Q455" s="177"/>
      <c r="R455" s="177"/>
      <c r="S455" s="177"/>
      <c r="T455" s="178"/>
      <c r="AT455" s="173" t="s">
        <v>149</v>
      </c>
      <c r="AU455" s="173" t="s">
        <v>87</v>
      </c>
      <c r="AV455" s="13" t="s">
        <v>81</v>
      </c>
      <c r="AW455" s="13" t="s">
        <v>31</v>
      </c>
      <c r="AX455" s="13" t="s">
        <v>74</v>
      </c>
      <c r="AY455" s="173" t="s">
        <v>141</v>
      </c>
    </row>
    <row r="456" spans="1:65" s="14" customFormat="1" ht="33.75">
      <c r="B456" s="179"/>
      <c r="D456" s="172" t="s">
        <v>149</v>
      </c>
      <c r="E456" s="180" t="s">
        <v>1</v>
      </c>
      <c r="F456" s="181" t="s">
        <v>509</v>
      </c>
      <c r="H456" s="182">
        <v>-166.94</v>
      </c>
      <c r="I456" s="183"/>
      <c r="L456" s="179"/>
      <c r="M456" s="184"/>
      <c r="N456" s="185"/>
      <c r="O456" s="185"/>
      <c r="P456" s="185"/>
      <c r="Q456" s="185"/>
      <c r="R456" s="185"/>
      <c r="S456" s="185"/>
      <c r="T456" s="186"/>
      <c r="AT456" s="180" t="s">
        <v>149</v>
      </c>
      <c r="AU456" s="180" t="s">
        <v>87</v>
      </c>
      <c r="AV456" s="14" t="s">
        <v>87</v>
      </c>
      <c r="AW456" s="14" t="s">
        <v>31</v>
      </c>
      <c r="AX456" s="14" t="s">
        <v>74</v>
      </c>
      <c r="AY456" s="180" t="s">
        <v>141</v>
      </c>
    </row>
    <row r="457" spans="1:65" s="15" customFormat="1">
      <c r="B457" s="187"/>
      <c r="D457" s="172" t="s">
        <v>149</v>
      </c>
      <c r="E457" s="188" t="s">
        <v>1</v>
      </c>
      <c r="F457" s="189" t="s">
        <v>155</v>
      </c>
      <c r="H457" s="190">
        <v>541.6869999999999</v>
      </c>
      <c r="I457" s="191"/>
      <c r="L457" s="187"/>
      <c r="M457" s="192"/>
      <c r="N457" s="193"/>
      <c r="O457" s="193"/>
      <c r="P457" s="193"/>
      <c r="Q457" s="193"/>
      <c r="R457" s="193"/>
      <c r="S457" s="193"/>
      <c r="T457" s="194"/>
      <c r="AT457" s="188" t="s">
        <v>149</v>
      </c>
      <c r="AU457" s="188" t="s">
        <v>87</v>
      </c>
      <c r="AV457" s="15" t="s">
        <v>156</v>
      </c>
      <c r="AW457" s="15" t="s">
        <v>31</v>
      </c>
      <c r="AX457" s="15" t="s">
        <v>74</v>
      </c>
      <c r="AY457" s="188" t="s">
        <v>141</v>
      </c>
    </row>
    <row r="458" spans="1:65" s="13" customFormat="1">
      <c r="B458" s="171"/>
      <c r="D458" s="172" t="s">
        <v>149</v>
      </c>
      <c r="E458" s="173" t="s">
        <v>1</v>
      </c>
      <c r="F458" s="174" t="s">
        <v>346</v>
      </c>
      <c r="H458" s="173" t="s">
        <v>1</v>
      </c>
      <c r="I458" s="175"/>
      <c r="L458" s="171"/>
      <c r="M458" s="176"/>
      <c r="N458" s="177"/>
      <c r="O458" s="177"/>
      <c r="P458" s="177"/>
      <c r="Q458" s="177"/>
      <c r="R458" s="177"/>
      <c r="S458" s="177"/>
      <c r="T458" s="178"/>
      <c r="AT458" s="173" t="s">
        <v>149</v>
      </c>
      <c r="AU458" s="173" t="s">
        <v>87</v>
      </c>
      <c r="AV458" s="13" t="s">
        <v>81</v>
      </c>
      <c r="AW458" s="13" t="s">
        <v>31</v>
      </c>
      <c r="AX458" s="13" t="s">
        <v>74</v>
      </c>
      <c r="AY458" s="173" t="s">
        <v>141</v>
      </c>
    </row>
    <row r="459" spans="1:65" s="14" customFormat="1">
      <c r="B459" s="179"/>
      <c r="D459" s="172" t="s">
        <v>149</v>
      </c>
      <c r="E459" s="180" t="s">
        <v>1</v>
      </c>
      <c r="F459" s="181" t="s">
        <v>510</v>
      </c>
      <c r="H459" s="182">
        <v>219.66499999999999</v>
      </c>
      <c r="I459" s="183"/>
      <c r="L459" s="179"/>
      <c r="M459" s="184"/>
      <c r="N459" s="185"/>
      <c r="O459" s="185"/>
      <c r="P459" s="185"/>
      <c r="Q459" s="185"/>
      <c r="R459" s="185"/>
      <c r="S459" s="185"/>
      <c r="T459" s="186"/>
      <c r="AT459" s="180" t="s">
        <v>149</v>
      </c>
      <c r="AU459" s="180" t="s">
        <v>87</v>
      </c>
      <c r="AV459" s="14" t="s">
        <v>87</v>
      </c>
      <c r="AW459" s="14" t="s">
        <v>31</v>
      </c>
      <c r="AX459" s="14" t="s">
        <v>74</v>
      </c>
      <c r="AY459" s="180" t="s">
        <v>141</v>
      </c>
    </row>
    <row r="460" spans="1:65" s="13" customFormat="1">
      <c r="B460" s="171"/>
      <c r="D460" s="172" t="s">
        <v>149</v>
      </c>
      <c r="E460" s="173" t="s">
        <v>1</v>
      </c>
      <c r="F460" s="174" t="s">
        <v>339</v>
      </c>
      <c r="H460" s="173" t="s">
        <v>1</v>
      </c>
      <c r="I460" s="175"/>
      <c r="L460" s="171"/>
      <c r="M460" s="176"/>
      <c r="N460" s="177"/>
      <c r="O460" s="177"/>
      <c r="P460" s="177"/>
      <c r="Q460" s="177"/>
      <c r="R460" s="177"/>
      <c r="S460" s="177"/>
      <c r="T460" s="178"/>
      <c r="AT460" s="173" t="s">
        <v>149</v>
      </c>
      <c r="AU460" s="173" t="s">
        <v>87</v>
      </c>
      <c r="AV460" s="13" t="s">
        <v>81</v>
      </c>
      <c r="AW460" s="13" t="s">
        <v>31</v>
      </c>
      <c r="AX460" s="13" t="s">
        <v>74</v>
      </c>
      <c r="AY460" s="173" t="s">
        <v>141</v>
      </c>
    </row>
    <row r="461" spans="1:65" s="14" customFormat="1">
      <c r="B461" s="179"/>
      <c r="D461" s="172" t="s">
        <v>149</v>
      </c>
      <c r="E461" s="180" t="s">
        <v>1</v>
      </c>
      <c r="F461" s="181" t="s">
        <v>511</v>
      </c>
      <c r="H461" s="182">
        <v>-83.2</v>
      </c>
      <c r="I461" s="183"/>
      <c r="L461" s="179"/>
      <c r="M461" s="184"/>
      <c r="N461" s="185"/>
      <c r="O461" s="185"/>
      <c r="P461" s="185"/>
      <c r="Q461" s="185"/>
      <c r="R461" s="185"/>
      <c r="S461" s="185"/>
      <c r="T461" s="186"/>
      <c r="AT461" s="180" t="s">
        <v>149</v>
      </c>
      <c r="AU461" s="180" t="s">
        <v>87</v>
      </c>
      <c r="AV461" s="14" t="s">
        <v>87</v>
      </c>
      <c r="AW461" s="14" t="s">
        <v>31</v>
      </c>
      <c r="AX461" s="14" t="s">
        <v>74</v>
      </c>
      <c r="AY461" s="180" t="s">
        <v>141</v>
      </c>
    </row>
    <row r="462" spans="1:65" s="15" customFormat="1">
      <c r="B462" s="187"/>
      <c r="D462" s="172" t="s">
        <v>149</v>
      </c>
      <c r="E462" s="188" t="s">
        <v>1</v>
      </c>
      <c r="F462" s="189" t="s">
        <v>155</v>
      </c>
      <c r="H462" s="190">
        <v>136.46499999999997</v>
      </c>
      <c r="I462" s="191"/>
      <c r="L462" s="187"/>
      <c r="M462" s="192"/>
      <c r="N462" s="193"/>
      <c r="O462" s="193"/>
      <c r="P462" s="193"/>
      <c r="Q462" s="193"/>
      <c r="R462" s="193"/>
      <c r="S462" s="193"/>
      <c r="T462" s="194"/>
      <c r="AT462" s="188" t="s">
        <v>149</v>
      </c>
      <c r="AU462" s="188" t="s">
        <v>87</v>
      </c>
      <c r="AV462" s="15" t="s">
        <v>156</v>
      </c>
      <c r="AW462" s="15" t="s">
        <v>31</v>
      </c>
      <c r="AX462" s="15" t="s">
        <v>74</v>
      </c>
      <c r="AY462" s="188" t="s">
        <v>141</v>
      </c>
    </row>
    <row r="463" spans="1:65" s="13" customFormat="1">
      <c r="B463" s="171"/>
      <c r="D463" s="172" t="s">
        <v>149</v>
      </c>
      <c r="E463" s="173" t="s">
        <v>1</v>
      </c>
      <c r="F463" s="174" t="s">
        <v>512</v>
      </c>
      <c r="H463" s="173" t="s">
        <v>1</v>
      </c>
      <c r="I463" s="175"/>
      <c r="L463" s="171"/>
      <c r="M463" s="176"/>
      <c r="N463" s="177"/>
      <c r="O463" s="177"/>
      <c r="P463" s="177"/>
      <c r="Q463" s="177"/>
      <c r="R463" s="177"/>
      <c r="S463" s="177"/>
      <c r="T463" s="178"/>
      <c r="AT463" s="173" t="s">
        <v>149</v>
      </c>
      <c r="AU463" s="173" t="s">
        <v>87</v>
      </c>
      <c r="AV463" s="13" t="s">
        <v>81</v>
      </c>
      <c r="AW463" s="13" t="s">
        <v>31</v>
      </c>
      <c r="AX463" s="13" t="s">
        <v>74</v>
      </c>
      <c r="AY463" s="173" t="s">
        <v>141</v>
      </c>
    </row>
    <row r="464" spans="1:65" s="14" customFormat="1">
      <c r="B464" s="179"/>
      <c r="D464" s="172" t="s">
        <v>149</v>
      </c>
      <c r="E464" s="180" t="s">
        <v>1</v>
      </c>
      <c r="F464" s="181" t="s">
        <v>513</v>
      </c>
      <c r="H464" s="182">
        <v>81.429000000000002</v>
      </c>
      <c r="I464" s="183"/>
      <c r="L464" s="179"/>
      <c r="M464" s="184"/>
      <c r="N464" s="185"/>
      <c r="O464" s="185"/>
      <c r="P464" s="185"/>
      <c r="Q464" s="185"/>
      <c r="R464" s="185"/>
      <c r="S464" s="185"/>
      <c r="T464" s="186"/>
      <c r="AT464" s="180" t="s">
        <v>149</v>
      </c>
      <c r="AU464" s="180" t="s">
        <v>87</v>
      </c>
      <c r="AV464" s="14" t="s">
        <v>87</v>
      </c>
      <c r="AW464" s="14" t="s">
        <v>31</v>
      </c>
      <c r="AX464" s="14" t="s">
        <v>74</v>
      </c>
      <c r="AY464" s="180" t="s">
        <v>141</v>
      </c>
    </row>
    <row r="465" spans="1:65" s="13" customFormat="1">
      <c r="B465" s="171"/>
      <c r="D465" s="172" t="s">
        <v>149</v>
      </c>
      <c r="E465" s="173" t="s">
        <v>1</v>
      </c>
      <c r="F465" s="174" t="s">
        <v>339</v>
      </c>
      <c r="H465" s="173" t="s">
        <v>1</v>
      </c>
      <c r="I465" s="175"/>
      <c r="L465" s="171"/>
      <c r="M465" s="176"/>
      <c r="N465" s="177"/>
      <c r="O465" s="177"/>
      <c r="P465" s="177"/>
      <c r="Q465" s="177"/>
      <c r="R465" s="177"/>
      <c r="S465" s="177"/>
      <c r="T465" s="178"/>
      <c r="AT465" s="173" t="s">
        <v>149</v>
      </c>
      <c r="AU465" s="173" t="s">
        <v>87</v>
      </c>
      <c r="AV465" s="13" t="s">
        <v>81</v>
      </c>
      <c r="AW465" s="13" t="s">
        <v>31</v>
      </c>
      <c r="AX465" s="13" t="s">
        <v>74</v>
      </c>
      <c r="AY465" s="173" t="s">
        <v>141</v>
      </c>
    </row>
    <row r="466" spans="1:65" s="14" customFormat="1" ht="33.75">
      <c r="B466" s="179"/>
      <c r="D466" s="172" t="s">
        <v>149</v>
      </c>
      <c r="E466" s="180" t="s">
        <v>1</v>
      </c>
      <c r="F466" s="181" t="s">
        <v>514</v>
      </c>
      <c r="H466" s="182">
        <v>-17.204000000000001</v>
      </c>
      <c r="I466" s="183"/>
      <c r="L466" s="179"/>
      <c r="M466" s="184"/>
      <c r="N466" s="185"/>
      <c r="O466" s="185"/>
      <c r="P466" s="185"/>
      <c r="Q466" s="185"/>
      <c r="R466" s="185"/>
      <c r="S466" s="185"/>
      <c r="T466" s="186"/>
      <c r="AT466" s="180" t="s">
        <v>149</v>
      </c>
      <c r="AU466" s="180" t="s">
        <v>87</v>
      </c>
      <c r="AV466" s="14" t="s">
        <v>87</v>
      </c>
      <c r="AW466" s="14" t="s">
        <v>31</v>
      </c>
      <c r="AX466" s="14" t="s">
        <v>74</v>
      </c>
      <c r="AY466" s="180" t="s">
        <v>141</v>
      </c>
    </row>
    <row r="467" spans="1:65" s="15" customFormat="1">
      <c r="B467" s="187"/>
      <c r="D467" s="172" t="s">
        <v>149</v>
      </c>
      <c r="E467" s="188" t="s">
        <v>1</v>
      </c>
      <c r="F467" s="189" t="s">
        <v>155</v>
      </c>
      <c r="H467" s="190">
        <v>64.224999999999994</v>
      </c>
      <c r="I467" s="191"/>
      <c r="L467" s="187"/>
      <c r="M467" s="192"/>
      <c r="N467" s="193"/>
      <c r="O467" s="193"/>
      <c r="P467" s="193"/>
      <c r="Q467" s="193"/>
      <c r="R467" s="193"/>
      <c r="S467" s="193"/>
      <c r="T467" s="194"/>
      <c r="AT467" s="188" t="s">
        <v>149</v>
      </c>
      <c r="AU467" s="188" t="s">
        <v>87</v>
      </c>
      <c r="AV467" s="15" t="s">
        <v>156</v>
      </c>
      <c r="AW467" s="15" t="s">
        <v>31</v>
      </c>
      <c r="AX467" s="15" t="s">
        <v>74</v>
      </c>
      <c r="AY467" s="188" t="s">
        <v>141</v>
      </c>
    </row>
    <row r="468" spans="1:65" s="13" customFormat="1">
      <c r="B468" s="171"/>
      <c r="D468" s="172" t="s">
        <v>149</v>
      </c>
      <c r="E468" s="173" t="s">
        <v>1</v>
      </c>
      <c r="F468" s="174" t="s">
        <v>515</v>
      </c>
      <c r="H468" s="173" t="s">
        <v>1</v>
      </c>
      <c r="I468" s="175"/>
      <c r="L468" s="171"/>
      <c r="M468" s="176"/>
      <c r="N468" s="177"/>
      <c r="O468" s="177"/>
      <c r="P468" s="177"/>
      <c r="Q468" s="177"/>
      <c r="R468" s="177"/>
      <c r="S468" s="177"/>
      <c r="T468" s="178"/>
      <c r="AT468" s="173" t="s">
        <v>149</v>
      </c>
      <c r="AU468" s="173" t="s">
        <v>87</v>
      </c>
      <c r="AV468" s="13" t="s">
        <v>81</v>
      </c>
      <c r="AW468" s="13" t="s">
        <v>31</v>
      </c>
      <c r="AX468" s="13" t="s">
        <v>74</v>
      </c>
      <c r="AY468" s="173" t="s">
        <v>141</v>
      </c>
    </row>
    <row r="469" spans="1:65" s="14" customFormat="1">
      <c r="B469" s="179"/>
      <c r="D469" s="172" t="s">
        <v>149</v>
      </c>
      <c r="E469" s="180" t="s">
        <v>1</v>
      </c>
      <c r="F469" s="181" t="s">
        <v>516</v>
      </c>
      <c r="H469" s="182">
        <v>23.225000000000001</v>
      </c>
      <c r="I469" s="183"/>
      <c r="L469" s="179"/>
      <c r="M469" s="184"/>
      <c r="N469" s="185"/>
      <c r="O469" s="185"/>
      <c r="P469" s="185"/>
      <c r="Q469" s="185"/>
      <c r="R469" s="185"/>
      <c r="S469" s="185"/>
      <c r="T469" s="186"/>
      <c r="AT469" s="180" t="s">
        <v>149</v>
      </c>
      <c r="AU469" s="180" t="s">
        <v>87</v>
      </c>
      <c r="AV469" s="14" t="s">
        <v>87</v>
      </c>
      <c r="AW469" s="14" t="s">
        <v>31</v>
      </c>
      <c r="AX469" s="14" t="s">
        <v>74</v>
      </c>
      <c r="AY469" s="180" t="s">
        <v>141</v>
      </c>
    </row>
    <row r="470" spans="1:65" s="15" customFormat="1">
      <c r="B470" s="187"/>
      <c r="D470" s="172" t="s">
        <v>149</v>
      </c>
      <c r="E470" s="188" t="s">
        <v>1</v>
      </c>
      <c r="F470" s="189" t="s">
        <v>155</v>
      </c>
      <c r="H470" s="190">
        <v>23.225000000000001</v>
      </c>
      <c r="I470" s="191"/>
      <c r="L470" s="187"/>
      <c r="M470" s="192"/>
      <c r="N470" s="193"/>
      <c r="O470" s="193"/>
      <c r="P470" s="193"/>
      <c r="Q470" s="193"/>
      <c r="R470" s="193"/>
      <c r="S470" s="193"/>
      <c r="T470" s="194"/>
      <c r="AT470" s="188" t="s">
        <v>149</v>
      </c>
      <c r="AU470" s="188" t="s">
        <v>87</v>
      </c>
      <c r="AV470" s="15" t="s">
        <v>156</v>
      </c>
      <c r="AW470" s="15" t="s">
        <v>31</v>
      </c>
      <c r="AX470" s="15" t="s">
        <v>74</v>
      </c>
      <c r="AY470" s="188" t="s">
        <v>141</v>
      </c>
    </row>
    <row r="471" spans="1:65" s="16" customFormat="1">
      <c r="B471" s="195"/>
      <c r="D471" s="172" t="s">
        <v>149</v>
      </c>
      <c r="E471" s="196" t="s">
        <v>1</v>
      </c>
      <c r="F471" s="197" t="s">
        <v>159</v>
      </c>
      <c r="H471" s="198">
        <v>765.60199999999986</v>
      </c>
      <c r="I471" s="199"/>
      <c r="L471" s="195"/>
      <c r="M471" s="200"/>
      <c r="N471" s="201"/>
      <c r="O471" s="201"/>
      <c r="P471" s="201"/>
      <c r="Q471" s="201"/>
      <c r="R471" s="201"/>
      <c r="S471" s="201"/>
      <c r="T471" s="202"/>
      <c r="AT471" s="196" t="s">
        <v>149</v>
      </c>
      <c r="AU471" s="196" t="s">
        <v>87</v>
      </c>
      <c r="AV471" s="16" t="s">
        <v>147</v>
      </c>
      <c r="AW471" s="16" t="s">
        <v>31</v>
      </c>
      <c r="AX471" s="16" t="s">
        <v>81</v>
      </c>
      <c r="AY471" s="196" t="s">
        <v>141</v>
      </c>
    </row>
    <row r="472" spans="1:65" s="2" customFormat="1" ht="24.2" customHeight="1">
      <c r="A472" s="33"/>
      <c r="B472" s="156"/>
      <c r="C472" s="157" t="s">
        <v>517</v>
      </c>
      <c r="D472" s="157" t="s">
        <v>143</v>
      </c>
      <c r="E472" s="158" t="s">
        <v>518</v>
      </c>
      <c r="F472" s="159" t="s">
        <v>519</v>
      </c>
      <c r="G472" s="160" t="s">
        <v>189</v>
      </c>
      <c r="H472" s="161">
        <v>765.60199999999998</v>
      </c>
      <c r="I472" s="162"/>
      <c r="J472" s="163">
        <f>ROUND(I472*H472,2)</f>
        <v>0</v>
      </c>
      <c r="K472" s="164"/>
      <c r="L472" s="34"/>
      <c r="M472" s="165" t="s">
        <v>1</v>
      </c>
      <c r="N472" s="166" t="s">
        <v>40</v>
      </c>
      <c r="O472" s="62"/>
      <c r="P472" s="167">
        <f>O472*H472</f>
        <v>0</v>
      </c>
      <c r="Q472" s="167">
        <v>2.3619999999999999E-2</v>
      </c>
      <c r="R472" s="167">
        <f>Q472*H472</f>
        <v>18.083519239999998</v>
      </c>
      <c r="S472" s="167">
        <v>0</v>
      </c>
      <c r="T472" s="168">
        <f>S472*H472</f>
        <v>0</v>
      </c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R472" s="169" t="s">
        <v>147</v>
      </c>
      <c r="AT472" s="169" t="s">
        <v>143</v>
      </c>
      <c r="AU472" s="169" t="s">
        <v>87</v>
      </c>
      <c r="AY472" s="18" t="s">
        <v>141</v>
      </c>
      <c r="BE472" s="170">
        <f>IF(N472="základná",J472,0)</f>
        <v>0</v>
      </c>
      <c r="BF472" s="170">
        <f>IF(N472="znížená",J472,0)</f>
        <v>0</v>
      </c>
      <c r="BG472" s="170">
        <f>IF(N472="zákl. prenesená",J472,0)</f>
        <v>0</v>
      </c>
      <c r="BH472" s="170">
        <f>IF(N472="zníž. prenesená",J472,0)</f>
        <v>0</v>
      </c>
      <c r="BI472" s="170">
        <f>IF(N472="nulová",J472,0)</f>
        <v>0</v>
      </c>
      <c r="BJ472" s="18" t="s">
        <v>87</v>
      </c>
      <c r="BK472" s="170">
        <f>ROUND(I472*H472,2)</f>
        <v>0</v>
      </c>
      <c r="BL472" s="18" t="s">
        <v>147</v>
      </c>
      <c r="BM472" s="169" t="s">
        <v>520</v>
      </c>
    </row>
    <row r="473" spans="1:65" s="2" customFormat="1" ht="24.2" customHeight="1">
      <c r="A473" s="33"/>
      <c r="B473" s="156"/>
      <c r="C473" s="157" t="s">
        <v>521</v>
      </c>
      <c r="D473" s="157" t="s">
        <v>143</v>
      </c>
      <c r="E473" s="158" t="s">
        <v>522</v>
      </c>
      <c r="F473" s="159" t="s">
        <v>523</v>
      </c>
      <c r="G473" s="160" t="s">
        <v>189</v>
      </c>
      <c r="H473" s="161">
        <v>765.60199999999998</v>
      </c>
      <c r="I473" s="162"/>
      <c r="J473" s="163">
        <f>ROUND(I473*H473,2)</f>
        <v>0</v>
      </c>
      <c r="K473" s="164"/>
      <c r="L473" s="34"/>
      <c r="M473" s="165" t="s">
        <v>1</v>
      </c>
      <c r="N473" s="166" t="s">
        <v>40</v>
      </c>
      <c r="O473" s="62"/>
      <c r="P473" s="167">
        <f>O473*H473</f>
        <v>0</v>
      </c>
      <c r="Q473" s="167">
        <v>7.8799999999999999E-3</v>
      </c>
      <c r="R473" s="167">
        <f>Q473*H473</f>
        <v>6.0329437599999993</v>
      </c>
      <c r="S473" s="167">
        <v>0</v>
      </c>
      <c r="T473" s="168">
        <f>S473*H473</f>
        <v>0</v>
      </c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R473" s="169" t="s">
        <v>147</v>
      </c>
      <c r="AT473" s="169" t="s">
        <v>143</v>
      </c>
      <c r="AU473" s="169" t="s">
        <v>87</v>
      </c>
      <c r="AY473" s="18" t="s">
        <v>141</v>
      </c>
      <c r="BE473" s="170">
        <f>IF(N473="základná",J473,0)</f>
        <v>0</v>
      </c>
      <c r="BF473" s="170">
        <f>IF(N473="znížená",J473,0)</f>
        <v>0</v>
      </c>
      <c r="BG473" s="170">
        <f>IF(N473="zákl. prenesená",J473,0)</f>
        <v>0</v>
      </c>
      <c r="BH473" s="170">
        <f>IF(N473="zníž. prenesená",J473,0)</f>
        <v>0</v>
      </c>
      <c r="BI473" s="170">
        <f>IF(N473="nulová",J473,0)</f>
        <v>0</v>
      </c>
      <c r="BJ473" s="18" t="s">
        <v>87</v>
      </c>
      <c r="BK473" s="170">
        <f>ROUND(I473*H473,2)</f>
        <v>0</v>
      </c>
      <c r="BL473" s="18" t="s">
        <v>147</v>
      </c>
      <c r="BM473" s="169" t="s">
        <v>524</v>
      </c>
    </row>
    <row r="474" spans="1:65" s="2" customFormat="1" ht="16.5" customHeight="1">
      <c r="A474" s="33"/>
      <c r="B474" s="156"/>
      <c r="C474" s="157" t="s">
        <v>525</v>
      </c>
      <c r="D474" s="157" t="s">
        <v>143</v>
      </c>
      <c r="E474" s="158" t="s">
        <v>526</v>
      </c>
      <c r="F474" s="159" t="s">
        <v>527</v>
      </c>
      <c r="G474" s="160" t="s">
        <v>189</v>
      </c>
      <c r="H474" s="161">
        <v>765.60199999999998</v>
      </c>
      <c r="I474" s="162"/>
      <c r="J474" s="163">
        <f>ROUND(I474*H474,2)</f>
        <v>0</v>
      </c>
      <c r="K474" s="164"/>
      <c r="L474" s="34"/>
      <c r="M474" s="165" t="s">
        <v>1</v>
      </c>
      <c r="N474" s="166" t="s">
        <v>40</v>
      </c>
      <c r="O474" s="62"/>
      <c r="P474" s="167">
        <f>O474*H474</f>
        <v>0</v>
      </c>
      <c r="Q474" s="167">
        <v>5.8E-4</v>
      </c>
      <c r="R474" s="167">
        <f>Q474*H474</f>
        <v>0.44404916</v>
      </c>
      <c r="S474" s="167">
        <v>0</v>
      </c>
      <c r="T474" s="168">
        <f>S474*H474</f>
        <v>0</v>
      </c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R474" s="169" t="s">
        <v>147</v>
      </c>
      <c r="AT474" s="169" t="s">
        <v>143</v>
      </c>
      <c r="AU474" s="169" t="s">
        <v>87</v>
      </c>
      <c r="AY474" s="18" t="s">
        <v>141</v>
      </c>
      <c r="BE474" s="170">
        <f>IF(N474="základná",J474,0)</f>
        <v>0</v>
      </c>
      <c r="BF474" s="170">
        <f>IF(N474="znížená",J474,0)</f>
        <v>0</v>
      </c>
      <c r="BG474" s="170">
        <f>IF(N474="zákl. prenesená",J474,0)</f>
        <v>0</v>
      </c>
      <c r="BH474" s="170">
        <f>IF(N474="zníž. prenesená",J474,0)</f>
        <v>0</v>
      </c>
      <c r="BI474" s="170">
        <f>IF(N474="nulová",J474,0)</f>
        <v>0</v>
      </c>
      <c r="BJ474" s="18" t="s">
        <v>87</v>
      </c>
      <c r="BK474" s="170">
        <f>ROUND(I474*H474,2)</f>
        <v>0</v>
      </c>
      <c r="BL474" s="18" t="s">
        <v>147</v>
      </c>
      <c r="BM474" s="169" t="s">
        <v>528</v>
      </c>
    </row>
    <row r="475" spans="1:65" s="2" customFormat="1" ht="16.5" customHeight="1">
      <c r="A475" s="33"/>
      <c r="B475" s="156"/>
      <c r="C475" s="157" t="s">
        <v>529</v>
      </c>
      <c r="D475" s="157" t="s">
        <v>143</v>
      </c>
      <c r="E475" s="158" t="s">
        <v>530</v>
      </c>
      <c r="F475" s="159" t="s">
        <v>531</v>
      </c>
      <c r="G475" s="160" t="s">
        <v>189</v>
      </c>
      <c r="H475" s="161">
        <v>50.244999999999997</v>
      </c>
      <c r="I475" s="162"/>
      <c r="J475" s="163">
        <f>ROUND(I475*H475,2)</f>
        <v>0</v>
      </c>
      <c r="K475" s="164"/>
      <c r="L475" s="34"/>
      <c r="M475" s="165" t="s">
        <v>1</v>
      </c>
      <c r="N475" s="166" t="s">
        <v>40</v>
      </c>
      <c r="O475" s="62"/>
      <c r="P475" s="167">
        <f>O475*H475</f>
        <v>0</v>
      </c>
      <c r="Q475" s="167">
        <v>1.916E-2</v>
      </c>
      <c r="R475" s="167">
        <f>Q475*H475</f>
        <v>0.96269419999999994</v>
      </c>
      <c r="S475" s="167">
        <v>0</v>
      </c>
      <c r="T475" s="168">
        <f>S475*H475</f>
        <v>0</v>
      </c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R475" s="169" t="s">
        <v>147</v>
      </c>
      <c r="AT475" s="169" t="s">
        <v>143</v>
      </c>
      <c r="AU475" s="169" t="s">
        <v>87</v>
      </c>
      <c r="AY475" s="18" t="s">
        <v>141</v>
      </c>
      <c r="BE475" s="170">
        <f>IF(N475="základná",J475,0)</f>
        <v>0</v>
      </c>
      <c r="BF475" s="170">
        <f>IF(N475="znížená",J475,0)</f>
        <v>0</v>
      </c>
      <c r="BG475" s="170">
        <f>IF(N475="zákl. prenesená",J475,0)</f>
        <v>0</v>
      </c>
      <c r="BH475" s="170">
        <f>IF(N475="zníž. prenesená",J475,0)</f>
        <v>0</v>
      </c>
      <c r="BI475" s="170">
        <f>IF(N475="nulová",J475,0)</f>
        <v>0</v>
      </c>
      <c r="BJ475" s="18" t="s">
        <v>87</v>
      </c>
      <c r="BK475" s="170">
        <f>ROUND(I475*H475,2)</f>
        <v>0</v>
      </c>
      <c r="BL475" s="18" t="s">
        <v>147</v>
      </c>
      <c r="BM475" s="169" t="s">
        <v>532</v>
      </c>
    </row>
    <row r="476" spans="1:65" s="13" customFormat="1">
      <c r="B476" s="171"/>
      <c r="D476" s="172" t="s">
        <v>149</v>
      </c>
      <c r="E476" s="173" t="s">
        <v>1</v>
      </c>
      <c r="F476" s="174" t="s">
        <v>533</v>
      </c>
      <c r="H476" s="173" t="s">
        <v>1</v>
      </c>
      <c r="I476" s="175"/>
      <c r="L476" s="171"/>
      <c r="M476" s="176"/>
      <c r="N476" s="177"/>
      <c r="O476" s="177"/>
      <c r="P476" s="177"/>
      <c r="Q476" s="177"/>
      <c r="R476" s="177"/>
      <c r="S476" s="177"/>
      <c r="T476" s="178"/>
      <c r="AT476" s="173" t="s">
        <v>149</v>
      </c>
      <c r="AU476" s="173" t="s">
        <v>87</v>
      </c>
      <c r="AV476" s="13" t="s">
        <v>81</v>
      </c>
      <c r="AW476" s="13" t="s">
        <v>31</v>
      </c>
      <c r="AX476" s="13" t="s">
        <v>74</v>
      </c>
      <c r="AY476" s="173" t="s">
        <v>141</v>
      </c>
    </row>
    <row r="477" spans="1:65" s="14" customFormat="1">
      <c r="B477" s="179"/>
      <c r="D477" s="172" t="s">
        <v>149</v>
      </c>
      <c r="E477" s="180" t="s">
        <v>1</v>
      </c>
      <c r="F477" s="181" t="s">
        <v>534</v>
      </c>
      <c r="H477" s="182">
        <v>55.37</v>
      </c>
      <c r="I477" s="183"/>
      <c r="L477" s="179"/>
      <c r="M477" s="184"/>
      <c r="N477" s="185"/>
      <c r="O477" s="185"/>
      <c r="P477" s="185"/>
      <c r="Q477" s="185"/>
      <c r="R477" s="185"/>
      <c r="S477" s="185"/>
      <c r="T477" s="186"/>
      <c r="AT477" s="180" t="s">
        <v>149</v>
      </c>
      <c r="AU477" s="180" t="s">
        <v>87</v>
      </c>
      <c r="AV477" s="14" t="s">
        <v>87</v>
      </c>
      <c r="AW477" s="14" t="s">
        <v>31</v>
      </c>
      <c r="AX477" s="14" t="s">
        <v>74</v>
      </c>
      <c r="AY477" s="180" t="s">
        <v>141</v>
      </c>
    </row>
    <row r="478" spans="1:65" s="13" customFormat="1">
      <c r="B478" s="171"/>
      <c r="D478" s="172" t="s">
        <v>149</v>
      </c>
      <c r="E478" s="173" t="s">
        <v>1</v>
      </c>
      <c r="F478" s="174" t="s">
        <v>339</v>
      </c>
      <c r="H478" s="173" t="s">
        <v>1</v>
      </c>
      <c r="I478" s="175"/>
      <c r="L478" s="171"/>
      <c r="M478" s="176"/>
      <c r="N478" s="177"/>
      <c r="O478" s="177"/>
      <c r="P478" s="177"/>
      <c r="Q478" s="177"/>
      <c r="R478" s="177"/>
      <c r="S478" s="177"/>
      <c r="T478" s="178"/>
      <c r="AT478" s="173" t="s">
        <v>149</v>
      </c>
      <c r="AU478" s="173" t="s">
        <v>87</v>
      </c>
      <c r="AV478" s="13" t="s">
        <v>81</v>
      </c>
      <c r="AW478" s="13" t="s">
        <v>31</v>
      </c>
      <c r="AX478" s="13" t="s">
        <v>74</v>
      </c>
      <c r="AY478" s="173" t="s">
        <v>141</v>
      </c>
    </row>
    <row r="479" spans="1:65" s="14" customFormat="1">
      <c r="B479" s="179"/>
      <c r="D479" s="172" t="s">
        <v>149</v>
      </c>
      <c r="E479" s="180" t="s">
        <v>1</v>
      </c>
      <c r="F479" s="181" t="s">
        <v>535</v>
      </c>
      <c r="H479" s="182">
        <v>-5.125</v>
      </c>
      <c r="I479" s="183"/>
      <c r="L479" s="179"/>
      <c r="M479" s="184"/>
      <c r="N479" s="185"/>
      <c r="O479" s="185"/>
      <c r="P479" s="185"/>
      <c r="Q479" s="185"/>
      <c r="R479" s="185"/>
      <c r="S479" s="185"/>
      <c r="T479" s="186"/>
      <c r="AT479" s="180" t="s">
        <v>149</v>
      </c>
      <c r="AU479" s="180" t="s">
        <v>87</v>
      </c>
      <c r="AV479" s="14" t="s">
        <v>87</v>
      </c>
      <c r="AW479" s="14" t="s">
        <v>31</v>
      </c>
      <c r="AX479" s="14" t="s">
        <v>74</v>
      </c>
      <c r="AY479" s="180" t="s">
        <v>141</v>
      </c>
    </row>
    <row r="480" spans="1:65" s="16" customFormat="1">
      <c r="B480" s="195"/>
      <c r="D480" s="172" t="s">
        <v>149</v>
      </c>
      <c r="E480" s="196" t="s">
        <v>1</v>
      </c>
      <c r="F480" s="197" t="s">
        <v>159</v>
      </c>
      <c r="H480" s="198">
        <v>50.244999999999997</v>
      </c>
      <c r="I480" s="199"/>
      <c r="L480" s="195"/>
      <c r="M480" s="200"/>
      <c r="N480" s="201"/>
      <c r="O480" s="201"/>
      <c r="P480" s="201"/>
      <c r="Q480" s="201"/>
      <c r="R480" s="201"/>
      <c r="S480" s="201"/>
      <c r="T480" s="202"/>
      <c r="AT480" s="196" t="s">
        <v>149</v>
      </c>
      <c r="AU480" s="196" t="s">
        <v>87</v>
      </c>
      <c r="AV480" s="16" t="s">
        <v>147</v>
      </c>
      <c r="AW480" s="16" t="s">
        <v>31</v>
      </c>
      <c r="AX480" s="16" t="s">
        <v>81</v>
      </c>
      <c r="AY480" s="196" t="s">
        <v>141</v>
      </c>
    </row>
    <row r="481" spans="1:65" s="2" customFormat="1" ht="24.2" customHeight="1">
      <c r="A481" s="33"/>
      <c r="B481" s="156"/>
      <c r="C481" s="157" t="s">
        <v>536</v>
      </c>
      <c r="D481" s="157" t="s">
        <v>143</v>
      </c>
      <c r="E481" s="158" t="s">
        <v>537</v>
      </c>
      <c r="F481" s="159" t="s">
        <v>538</v>
      </c>
      <c r="G481" s="160" t="s">
        <v>146</v>
      </c>
      <c r="H481" s="161">
        <v>2.984</v>
      </c>
      <c r="I481" s="162"/>
      <c r="J481" s="163">
        <f>ROUND(I481*H481,2)</f>
        <v>0</v>
      </c>
      <c r="K481" s="164"/>
      <c r="L481" s="34"/>
      <c r="M481" s="165" t="s">
        <v>1</v>
      </c>
      <c r="N481" s="166" t="s">
        <v>40</v>
      </c>
      <c r="O481" s="62"/>
      <c r="P481" s="167">
        <f>O481*H481</f>
        <v>0</v>
      </c>
      <c r="Q481" s="167">
        <v>2.2404799999999998</v>
      </c>
      <c r="R481" s="167">
        <f>Q481*H481</f>
        <v>6.6855923199999996</v>
      </c>
      <c r="S481" s="167">
        <v>0</v>
      </c>
      <c r="T481" s="168">
        <f>S481*H481</f>
        <v>0</v>
      </c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R481" s="169" t="s">
        <v>147</v>
      </c>
      <c r="AT481" s="169" t="s">
        <v>143</v>
      </c>
      <c r="AU481" s="169" t="s">
        <v>87</v>
      </c>
      <c r="AY481" s="18" t="s">
        <v>141</v>
      </c>
      <c r="BE481" s="170">
        <f>IF(N481="základná",J481,0)</f>
        <v>0</v>
      </c>
      <c r="BF481" s="170">
        <f>IF(N481="znížená",J481,0)</f>
        <v>0</v>
      </c>
      <c r="BG481" s="170">
        <f>IF(N481="zákl. prenesená",J481,0)</f>
        <v>0</v>
      </c>
      <c r="BH481" s="170">
        <f>IF(N481="zníž. prenesená",J481,0)</f>
        <v>0</v>
      </c>
      <c r="BI481" s="170">
        <f>IF(N481="nulová",J481,0)</f>
        <v>0</v>
      </c>
      <c r="BJ481" s="18" t="s">
        <v>87</v>
      </c>
      <c r="BK481" s="170">
        <f>ROUND(I481*H481,2)</f>
        <v>0</v>
      </c>
      <c r="BL481" s="18" t="s">
        <v>147</v>
      </c>
      <c r="BM481" s="169" t="s">
        <v>539</v>
      </c>
    </row>
    <row r="482" spans="1:65" s="13" customFormat="1" ht="22.5">
      <c r="B482" s="171"/>
      <c r="D482" s="172" t="s">
        <v>149</v>
      </c>
      <c r="E482" s="173" t="s">
        <v>1</v>
      </c>
      <c r="F482" s="174" t="s">
        <v>540</v>
      </c>
      <c r="H482" s="173" t="s">
        <v>1</v>
      </c>
      <c r="I482" s="175"/>
      <c r="L482" s="171"/>
      <c r="M482" s="176"/>
      <c r="N482" s="177"/>
      <c r="O482" s="177"/>
      <c r="P482" s="177"/>
      <c r="Q482" s="177"/>
      <c r="R482" s="177"/>
      <c r="S482" s="177"/>
      <c r="T482" s="178"/>
      <c r="AT482" s="173" t="s">
        <v>149</v>
      </c>
      <c r="AU482" s="173" t="s">
        <v>87</v>
      </c>
      <c r="AV482" s="13" t="s">
        <v>81</v>
      </c>
      <c r="AW482" s="13" t="s">
        <v>31</v>
      </c>
      <c r="AX482" s="13" t="s">
        <v>74</v>
      </c>
      <c r="AY482" s="173" t="s">
        <v>141</v>
      </c>
    </row>
    <row r="483" spans="1:65" s="14" customFormat="1">
      <c r="B483" s="179"/>
      <c r="D483" s="172" t="s">
        <v>149</v>
      </c>
      <c r="E483" s="180" t="s">
        <v>1</v>
      </c>
      <c r="F483" s="181" t="s">
        <v>541</v>
      </c>
      <c r="H483" s="182">
        <v>1.4810000000000001</v>
      </c>
      <c r="I483" s="183"/>
      <c r="L483" s="179"/>
      <c r="M483" s="184"/>
      <c r="N483" s="185"/>
      <c r="O483" s="185"/>
      <c r="P483" s="185"/>
      <c r="Q483" s="185"/>
      <c r="R483" s="185"/>
      <c r="S483" s="185"/>
      <c r="T483" s="186"/>
      <c r="AT483" s="180" t="s">
        <v>149</v>
      </c>
      <c r="AU483" s="180" t="s">
        <v>87</v>
      </c>
      <c r="AV483" s="14" t="s">
        <v>87</v>
      </c>
      <c r="AW483" s="14" t="s">
        <v>31</v>
      </c>
      <c r="AX483" s="14" t="s">
        <v>74</v>
      </c>
      <c r="AY483" s="180" t="s">
        <v>141</v>
      </c>
    </row>
    <row r="484" spans="1:65" s="14" customFormat="1">
      <c r="B484" s="179"/>
      <c r="D484" s="172" t="s">
        <v>149</v>
      </c>
      <c r="E484" s="180" t="s">
        <v>1</v>
      </c>
      <c r="F484" s="181" t="s">
        <v>542</v>
      </c>
      <c r="H484" s="182">
        <v>0.77300000000000002</v>
      </c>
      <c r="I484" s="183"/>
      <c r="L484" s="179"/>
      <c r="M484" s="184"/>
      <c r="N484" s="185"/>
      <c r="O484" s="185"/>
      <c r="P484" s="185"/>
      <c r="Q484" s="185"/>
      <c r="R484" s="185"/>
      <c r="S484" s="185"/>
      <c r="T484" s="186"/>
      <c r="AT484" s="180" t="s">
        <v>149</v>
      </c>
      <c r="AU484" s="180" t="s">
        <v>87</v>
      </c>
      <c r="AV484" s="14" t="s">
        <v>87</v>
      </c>
      <c r="AW484" s="14" t="s">
        <v>31</v>
      </c>
      <c r="AX484" s="14" t="s">
        <v>74</v>
      </c>
      <c r="AY484" s="180" t="s">
        <v>141</v>
      </c>
    </row>
    <row r="485" spans="1:65" s="14" customFormat="1">
      <c r="B485" s="179"/>
      <c r="D485" s="172" t="s">
        <v>149</v>
      </c>
      <c r="E485" s="180" t="s">
        <v>1</v>
      </c>
      <c r="F485" s="181" t="s">
        <v>543</v>
      </c>
      <c r="H485" s="182">
        <v>0.27600000000000002</v>
      </c>
      <c r="I485" s="183"/>
      <c r="L485" s="179"/>
      <c r="M485" s="184"/>
      <c r="N485" s="185"/>
      <c r="O485" s="185"/>
      <c r="P485" s="185"/>
      <c r="Q485" s="185"/>
      <c r="R485" s="185"/>
      <c r="S485" s="185"/>
      <c r="T485" s="186"/>
      <c r="AT485" s="180" t="s">
        <v>149</v>
      </c>
      <c r="AU485" s="180" t="s">
        <v>87</v>
      </c>
      <c r="AV485" s="14" t="s">
        <v>87</v>
      </c>
      <c r="AW485" s="14" t="s">
        <v>31</v>
      </c>
      <c r="AX485" s="14" t="s">
        <v>74</v>
      </c>
      <c r="AY485" s="180" t="s">
        <v>141</v>
      </c>
    </row>
    <row r="486" spans="1:65" s="14" customFormat="1">
      <c r="B486" s="179"/>
      <c r="D486" s="172" t="s">
        <v>149</v>
      </c>
      <c r="E486" s="180" t="s">
        <v>1</v>
      </c>
      <c r="F486" s="181" t="s">
        <v>544</v>
      </c>
      <c r="H486" s="182">
        <v>0.45400000000000001</v>
      </c>
      <c r="I486" s="183"/>
      <c r="L486" s="179"/>
      <c r="M486" s="184"/>
      <c r="N486" s="185"/>
      <c r="O486" s="185"/>
      <c r="P486" s="185"/>
      <c r="Q486" s="185"/>
      <c r="R486" s="185"/>
      <c r="S486" s="185"/>
      <c r="T486" s="186"/>
      <c r="AT486" s="180" t="s">
        <v>149</v>
      </c>
      <c r="AU486" s="180" t="s">
        <v>87</v>
      </c>
      <c r="AV486" s="14" t="s">
        <v>87</v>
      </c>
      <c r="AW486" s="14" t="s">
        <v>31</v>
      </c>
      <c r="AX486" s="14" t="s">
        <v>74</v>
      </c>
      <c r="AY486" s="180" t="s">
        <v>141</v>
      </c>
    </row>
    <row r="487" spans="1:65" s="16" customFormat="1">
      <c r="B487" s="195"/>
      <c r="D487" s="172" t="s">
        <v>149</v>
      </c>
      <c r="E487" s="196" t="s">
        <v>1</v>
      </c>
      <c r="F487" s="197" t="s">
        <v>159</v>
      </c>
      <c r="H487" s="198">
        <v>2.984</v>
      </c>
      <c r="I487" s="199"/>
      <c r="L487" s="195"/>
      <c r="M487" s="200"/>
      <c r="N487" s="201"/>
      <c r="O487" s="201"/>
      <c r="P487" s="201"/>
      <c r="Q487" s="201"/>
      <c r="R487" s="201"/>
      <c r="S487" s="201"/>
      <c r="T487" s="202"/>
      <c r="AT487" s="196" t="s">
        <v>149</v>
      </c>
      <c r="AU487" s="196" t="s">
        <v>87</v>
      </c>
      <c r="AV487" s="16" t="s">
        <v>147</v>
      </c>
      <c r="AW487" s="16" t="s">
        <v>31</v>
      </c>
      <c r="AX487" s="16" t="s">
        <v>81</v>
      </c>
      <c r="AY487" s="196" t="s">
        <v>141</v>
      </c>
    </row>
    <row r="488" spans="1:65" s="2" customFormat="1" ht="33" customHeight="1">
      <c r="A488" s="33"/>
      <c r="B488" s="156"/>
      <c r="C488" s="157" t="s">
        <v>545</v>
      </c>
      <c r="D488" s="157" t="s">
        <v>143</v>
      </c>
      <c r="E488" s="158" t="s">
        <v>546</v>
      </c>
      <c r="F488" s="159" t="s">
        <v>547</v>
      </c>
      <c r="G488" s="160" t="s">
        <v>260</v>
      </c>
      <c r="H488" s="161">
        <v>0.224</v>
      </c>
      <c r="I488" s="162"/>
      <c r="J488" s="163">
        <f>ROUND(I488*H488,2)</f>
        <v>0</v>
      </c>
      <c r="K488" s="164"/>
      <c r="L488" s="34"/>
      <c r="M488" s="165" t="s">
        <v>1</v>
      </c>
      <c r="N488" s="166" t="s">
        <v>40</v>
      </c>
      <c r="O488" s="62"/>
      <c r="P488" s="167">
        <f>O488*H488</f>
        <v>0</v>
      </c>
      <c r="Q488" s="167">
        <v>1.20296</v>
      </c>
      <c r="R488" s="167">
        <f>Q488*H488</f>
        <v>0.26946303999999999</v>
      </c>
      <c r="S488" s="167">
        <v>0</v>
      </c>
      <c r="T488" s="168">
        <f>S488*H488</f>
        <v>0</v>
      </c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R488" s="169" t="s">
        <v>147</v>
      </c>
      <c r="AT488" s="169" t="s">
        <v>143</v>
      </c>
      <c r="AU488" s="169" t="s">
        <v>87</v>
      </c>
      <c r="AY488" s="18" t="s">
        <v>141</v>
      </c>
      <c r="BE488" s="170">
        <f>IF(N488="základná",J488,0)</f>
        <v>0</v>
      </c>
      <c r="BF488" s="170">
        <f>IF(N488="znížená",J488,0)</f>
        <v>0</v>
      </c>
      <c r="BG488" s="170">
        <f>IF(N488="zákl. prenesená",J488,0)</f>
        <v>0</v>
      </c>
      <c r="BH488" s="170">
        <f>IF(N488="zníž. prenesená",J488,0)</f>
        <v>0</v>
      </c>
      <c r="BI488" s="170">
        <f>IF(N488="nulová",J488,0)</f>
        <v>0</v>
      </c>
      <c r="BJ488" s="18" t="s">
        <v>87</v>
      </c>
      <c r="BK488" s="170">
        <f>ROUND(I488*H488,2)</f>
        <v>0</v>
      </c>
      <c r="BL488" s="18" t="s">
        <v>147</v>
      </c>
      <c r="BM488" s="169" t="s">
        <v>548</v>
      </c>
    </row>
    <row r="489" spans="1:65" s="13" customFormat="1" ht="22.5">
      <c r="B489" s="171"/>
      <c r="D489" s="172" t="s">
        <v>149</v>
      </c>
      <c r="E489" s="173" t="s">
        <v>1</v>
      </c>
      <c r="F489" s="174" t="s">
        <v>549</v>
      </c>
      <c r="H489" s="173" t="s">
        <v>1</v>
      </c>
      <c r="I489" s="175"/>
      <c r="L489" s="171"/>
      <c r="M489" s="176"/>
      <c r="N489" s="177"/>
      <c r="O489" s="177"/>
      <c r="P489" s="177"/>
      <c r="Q489" s="177"/>
      <c r="R489" s="177"/>
      <c r="S489" s="177"/>
      <c r="T489" s="178"/>
      <c r="AT489" s="173" t="s">
        <v>149</v>
      </c>
      <c r="AU489" s="173" t="s">
        <v>87</v>
      </c>
      <c r="AV489" s="13" t="s">
        <v>81</v>
      </c>
      <c r="AW489" s="13" t="s">
        <v>31</v>
      </c>
      <c r="AX489" s="13" t="s">
        <v>74</v>
      </c>
      <c r="AY489" s="173" t="s">
        <v>141</v>
      </c>
    </row>
    <row r="490" spans="1:65" s="14" customFormat="1">
      <c r="B490" s="179"/>
      <c r="D490" s="172" t="s">
        <v>149</v>
      </c>
      <c r="E490" s="180" t="s">
        <v>1</v>
      </c>
      <c r="F490" s="181" t="s">
        <v>550</v>
      </c>
      <c r="H490" s="182">
        <v>0.11600000000000001</v>
      </c>
      <c r="I490" s="183"/>
      <c r="L490" s="179"/>
      <c r="M490" s="184"/>
      <c r="N490" s="185"/>
      <c r="O490" s="185"/>
      <c r="P490" s="185"/>
      <c r="Q490" s="185"/>
      <c r="R490" s="185"/>
      <c r="S490" s="185"/>
      <c r="T490" s="186"/>
      <c r="AT490" s="180" t="s">
        <v>149</v>
      </c>
      <c r="AU490" s="180" t="s">
        <v>87</v>
      </c>
      <c r="AV490" s="14" t="s">
        <v>87</v>
      </c>
      <c r="AW490" s="14" t="s">
        <v>31</v>
      </c>
      <c r="AX490" s="14" t="s">
        <v>74</v>
      </c>
      <c r="AY490" s="180" t="s">
        <v>141</v>
      </c>
    </row>
    <row r="491" spans="1:65" s="14" customFormat="1">
      <c r="B491" s="179"/>
      <c r="D491" s="172" t="s">
        <v>149</v>
      </c>
      <c r="E491" s="180" t="s">
        <v>1</v>
      </c>
      <c r="F491" s="181" t="s">
        <v>551</v>
      </c>
      <c r="H491" s="182">
        <v>5.5E-2</v>
      </c>
      <c r="I491" s="183"/>
      <c r="L491" s="179"/>
      <c r="M491" s="184"/>
      <c r="N491" s="185"/>
      <c r="O491" s="185"/>
      <c r="P491" s="185"/>
      <c r="Q491" s="185"/>
      <c r="R491" s="185"/>
      <c r="S491" s="185"/>
      <c r="T491" s="186"/>
      <c r="AT491" s="180" t="s">
        <v>149</v>
      </c>
      <c r="AU491" s="180" t="s">
        <v>87</v>
      </c>
      <c r="AV491" s="14" t="s">
        <v>87</v>
      </c>
      <c r="AW491" s="14" t="s">
        <v>31</v>
      </c>
      <c r="AX491" s="14" t="s">
        <v>74</v>
      </c>
      <c r="AY491" s="180" t="s">
        <v>141</v>
      </c>
    </row>
    <row r="492" spans="1:65" s="14" customFormat="1">
      <c r="B492" s="179"/>
      <c r="D492" s="172" t="s">
        <v>149</v>
      </c>
      <c r="E492" s="180" t="s">
        <v>1</v>
      </c>
      <c r="F492" s="181" t="s">
        <v>552</v>
      </c>
      <c r="H492" s="182">
        <v>0.02</v>
      </c>
      <c r="I492" s="183"/>
      <c r="L492" s="179"/>
      <c r="M492" s="184"/>
      <c r="N492" s="185"/>
      <c r="O492" s="185"/>
      <c r="P492" s="185"/>
      <c r="Q492" s="185"/>
      <c r="R492" s="185"/>
      <c r="S492" s="185"/>
      <c r="T492" s="186"/>
      <c r="AT492" s="180" t="s">
        <v>149</v>
      </c>
      <c r="AU492" s="180" t="s">
        <v>87</v>
      </c>
      <c r="AV492" s="14" t="s">
        <v>87</v>
      </c>
      <c r="AW492" s="14" t="s">
        <v>31</v>
      </c>
      <c r="AX492" s="14" t="s">
        <v>74</v>
      </c>
      <c r="AY492" s="180" t="s">
        <v>141</v>
      </c>
    </row>
    <row r="493" spans="1:65" s="14" customFormat="1">
      <c r="B493" s="179"/>
      <c r="D493" s="172" t="s">
        <v>149</v>
      </c>
      <c r="E493" s="180" t="s">
        <v>1</v>
      </c>
      <c r="F493" s="181" t="s">
        <v>553</v>
      </c>
      <c r="H493" s="182">
        <v>3.3000000000000002E-2</v>
      </c>
      <c r="I493" s="183"/>
      <c r="L493" s="179"/>
      <c r="M493" s="184"/>
      <c r="N493" s="185"/>
      <c r="O493" s="185"/>
      <c r="P493" s="185"/>
      <c r="Q493" s="185"/>
      <c r="R493" s="185"/>
      <c r="S493" s="185"/>
      <c r="T493" s="186"/>
      <c r="AT493" s="180" t="s">
        <v>149</v>
      </c>
      <c r="AU493" s="180" t="s">
        <v>87</v>
      </c>
      <c r="AV493" s="14" t="s">
        <v>87</v>
      </c>
      <c r="AW493" s="14" t="s">
        <v>31</v>
      </c>
      <c r="AX493" s="14" t="s">
        <v>74</v>
      </c>
      <c r="AY493" s="180" t="s">
        <v>141</v>
      </c>
    </row>
    <row r="494" spans="1:65" s="16" customFormat="1">
      <c r="B494" s="195"/>
      <c r="D494" s="172" t="s">
        <v>149</v>
      </c>
      <c r="E494" s="196" t="s">
        <v>1</v>
      </c>
      <c r="F494" s="197" t="s">
        <v>159</v>
      </c>
      <c r="H494" s="198">
        <v>0.224</v>
      </c>
      <c r="I494" s="199"/>
      <c r="L494" s="195"/>
      <c r="M494" s="200"/>
      <c r="N494" s="201"/>
      <c r="O494" s="201"/>
      <c r="P494" s="201"/>
      <c r="Q494" s="201"/>
      <c r="R494" s="201"/>
      <c r="S494" s="201"/>
      <c r="T494" s="202"/>
      <c r="AT494" s="196" t="s">
        <v>149</v>
      </c>
      <c r="AU494" s="196" t="s">
        <v>87</v>
      </c>
      <c r="AV494" s="16" t="s">
        <v>147</v>
      </c>
      <c r="AW494" s="16" t="s">
        <v>31</v>
      </c>
      <c r="AX494" s="16" t="s">
        <v>81</v>
      </c>
      <c r="AY494" s="196" t="s">
        <v>141</v>
      </c>
    </row>
    <row r="495" spans="1:65" s="2" customFormat="1" ht="24.2" customHeight="1">
      <c r="A495" s="33"/>
      <c r="B495" s="156"/>
      <c r="C495" s="157" t="s">
        <v>554</v>
      </c>
      <c r="D495" s="157" t="s">
        <v>143</v>
      </c>
      <c r="E495" s="158" t="s">
        <v>555</v>
      </c>
      <c r="F495" s="159" t="s">
        <v>556</v>
      </c>
      <c r="G495" s="160" t="s">
        <v>189</v>
      </c>
      <c r="H495" s="161">
        <v>54.259</v>
      </c>
      <c r="I495" s="162"/>
      <c r="J495" s="163">
        <f>ROUND(I495*H495,2)</f>
        <v>0</v>
      </c>
      <c r="K495" s="164"/>
      <c r="L495" s="34"/>
      <c r="M495" s="165" t="s">
        <v>1</v>
      </c>
      <c r="N495" s="166" t="s">
        <v>40</v>
      </c>
      <c r="O495" s="62"/>
      <c r="P495" s="167">
        <f>O495*H495</f>
        <v>0</v>
      </c>
      <c r="Q495" s="167">
        <v>0</v>
      </c>
      <c r="R495" s="167">
        <f>Q495*H495</f>
        <v>0</v>
      </c>
      <c r="S495" s="167">
        <v>0</v>
      </c>
      <c r="T495" s="168">
        <f>S495*H495</f>
        <v>0</v>
      </c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R495" s="169" t="s">
        <v>147</v>
      </c>
      <c r="AT495" s="169" t="s">
        <v>143</v>
      </c>
      <c r="AU495" s="169" t="s">
        <v>87</v>
      </c>
      <c r="AY495" s="18" t="s">
        <v>141</v>
      </c>
      <c r="BE495" s="170">
        <f>IF(N495="základná",J495,0)</f>
        <v>0</v>
      </c>
      <c r="BF495" s="170">
        <f>IF(N495="znížená",J495,0)</f>
        <v>0</v>
      </c>
      <c r="BG495" s="170">
        <f>IF(N495="zákl. prenesená",J495,0)</f>
        <v>0</v>
      </c>
      <c r="BH495" s="170">
        <f>IF(N495="zníž. prenesená",J495,0)</f>
        <v>0</v>
      </c>
      <c r="BI495" s="170">
        <f>IF(N495="nulová",J495,0)</f>
        <v>0</v>
      </c>
      <c r="BJ495" s="18" t="s">
        <v>87</v>
      </c>
      <c r="BK495" s="170">
        <f>ROUND(I495*H495,2)</f>
        <v>0</v>
      </c>
      <c r="BL495" s="18" t="s">
        <v>147</v>
      </c>
      <c r="BM495" s="169" t="s">
        <v>557</v>
      </c>
    </row>
    <row r="496" spans="1:65" s="13" customFormat="1">
      <c r="B496" s="171"/>
      <c r="D496" s="172" t="s">
        <v>149</v>
      </c>
      <c r="E496" s="173" t="s">
        <v>1</v>
      </c>
      <c r="F496" s="174" t="s">
        <v>558</v>
      </c>
      <c r="H496" s="173" t="s">
        <v>1</v>
      </c>
      <c r="I496" s="175"/>
      <c r="L496" s="171"/>
      <c r="M496" s="176"/>
      <c r="N496" s="177"/>
      <c r="O496" s="177"/>
      <c r="P496" s="177"/>
      <c r="Q496" s="177"/>
      <c r="R496" s="177"/>
      <c r="S496" s="177"/>
      <c r="T496" s="178"/>
      <c r="AT496" s="173" t="s">
        <v>149</v>
      </c>
      <c r="AU496" s="173" t="s">
        <v>87</v>
      </c>
      <c r="AV496" s="13" t="s">
        <v>81</v>
      </c>
      <c r="AW496" s="13" t="s">
        <v>31</v>
      </c>
      <c r="AX496" s="13" t="s">
        <v>74</v>
      </c>
      <c r="AY496" s="173" t="s">
        <v>141</v>
      </c>
    </row>
    <row r="497" spans="1:65" s="14" customFormat="1">
      <c r="B497" s="179"/>
      <c r="D497" s="172" t="s">
        <v>149</v>
      </c>
      <c r="E497" s="180" t="s">
        <v>1</v>
      </c>
      <c r="F497" s="181" t="s">
        <v>465</v>
      </c>
      <c r="H497" s="182">
        <v>26.936</v>
      </c>
      <c r="I497" s="183"/>
      <c r="L497" s="179"/>
      <c r="M497" s="184"/>
      <c r="N497" s="185"/>
      <c r="O497" s="185"/>
      <c r="P497" s="185"/>
      <c r="Q497" s="185"/>
      <c r="R497" s="185"/>
      <c r="S497" s="185"/>
      <c r="T497" s="186"/>
      <c r="AT497" s="180" t="s">
        <v>149</v>
      </c>
      <c r="AU497" s="180" t="s">
        <v>87</v>
      </c>
      <c r="AV497" s="14" t="s">
        <v>87</v>
      </c>
      <c r="AW497" s="14" t="s">
        <v>31</v>
      </c>
      <c r="AX497" s="14" t="s">
        <v>74</v>
      </c>
      <c r="AY497" s="180" t="s">
        <v>141</v>
      </c>
    </row>
    <row r="498" spans="1:65" s="14" customFormat="1">
      <c r="B498" s="179"/>
      <c r="D498" s="172" t="s">
        <v>149</v>
      </c>
      <c r="E498" s="180" t="s">
        <v>1</v>
      </c>
      <c r="F498" s="181" t="s">
        <v>466</v>
      </c>
      <c r="H498" s="182">
        <v>14.05</v>
      </c>
      <c r="I498" s="183"/>
      <c r="L498" s="179"/>
      <c r="M498" s="184"/>
      <c r="N498" s="185"/>
      <c r="O498" s="185"/>
      <c r="P498" s="185"/>
      <c r="Q498" s="185"/>
      <c r="R498" s="185"/>
      <c r="S498" s="185"/>
      <c r="T498" s="186"/>
      <c r="AT498" s="180" t="s">
        <v>149</v>
      </c>
      <c r="AU498" s="180" t="s">
        <v>87</v>
      </c>
      <c r="AV498" s="14" t="s">
        <v>87</v>
      </c>
      <c r="AW498" s="14" t="s">
        <v>31</v>
      </c>
      <c r="AX498" s="14" t="s">
        <v>74</v>
      </c>
      <c r="AY498" s="180" t="s">
        <v>141</v>
      </c>
    </row>
    <row r="499" spans="1:65" s="14" customFormat="1">
      <c r="B499" s="179"/>
      <c r="D499" s="172" t="s">
        <v>149</v>
      </c>
      <c r="E499" s="180" t="s">
        <v>1</v>
      </c>
      <c r="F499" s="181" t="s">
        <v>467</v>
      </c>
      <c r="H499" s="182">
        <v>5.0190000000000001</v>
      </c>
      <c r="I499" s="183"/>
      <c r="L499" s="179"/>
      <c r="M499" s="184"/>
      <c r="N499" s="185"/>
      <c r="O499" s="185"/>
      <c r="P499" s="185"/>
      <c r="Q499" s="185"/>
      <c r="R499" s="185"/>
      <c r="S499" s="185"/>
      <c r="T499" s="186"/>
      <c r="AT499" s="180" t="s">
        <v>149</v>
      </c>
      <c r="AU499" s="180" t="s">
        <v>87</v>
      </c>
      <c r="AV499" s="14" t="s">
        <v>87</v>
      </c>
      <c r="AW499" s="14" t="s">
        <v>31</v>
      </c>
      <c r="AX499" s="14" t="s">
        <v>74</v>
      </c>
      <c r="AY499" s="180" t="s">
        <v>141</v>
      </c>
    </row>
    <row r="500" spans="1:65" s="14" customFormat="1">
      <c r="B500" s="179"/>
      <c r="D500" s="172" t="s">
        <v>149</v>
      </c>
      <c r="E500" s="180" t="s">
        <v>1</v>
      </c>
      <c r="F500" s="181" t="s">
        <v>468</v>
      </c>
      <c r="H500" s="182">
        <v>8.2539999999999996</v>
      </c>
      <c r="I500" s="183"/>
      <c r="L500" s="179"/>
      <c r="M500" s="184"/>
      <c r="N500" s="185"/>
      <c r="O500" s="185"/>
      <c r="P500" s="185"/>
      <c r="Q500" s="185"/>
      <c r="R500" s="185"/>
      <c r="S500" s="185"/>
      <c r="T500" s="186"/>
      <c r="AT500" s="180" t="s">
        <v>149</v>
      </c>
      <c r="AU500" s="180" t="s">
        <v>87</v>
      </c>
      <c r="AV500" s="14" t="s">
        <v>87</v>
      </c>
      <c r="AW500" s="14" t="s">
        <v>31</v>
      </c>
      <c r="AX500" s="14" t="s">
        <v>74</v>
      </c>
      <c r="AY500" s="180" t="s">
        <v>141</v>
      </c>
    </row>
    <row r="501" spans="1:65" s="16" customFormat="1">
      <c r="B501" s="195"/>
      <c r="D501" s="172" t="s">
        <v>149</v>
      </c>
      <c r="E501" s="196" t="s">
        <v>1</v>
      </c>
      <c r="F501" s="197" t="s">
        <v>159</v>
      </c>
      <c r="H501" s="198">
        <v>54.259</v>
      </c>
      <c r="I501" s="199"/>
      <c r="L501" s="195"/>
      <c r="M501" s="200"/>
      <c r="N501" s="201"/>
      <c r="O501" s="201"/>
      <c r="P501" s="201"/>
      <c r="Q501" s="201"/>
      <c r="R501" s="201"/>
      <c r="S501" s="201"/>
      <c r="T501" s="202"/>
      <c r="AT501" s="196" t="s">
        <v>149</v>
      </c>
      <c r="AU501" s="196" t="s">
        <v>87</v>
      </c>
      <c r="AV501" s="16" t="s">
        <v>147</v>
      </c>
      <c r="AW501" s="16" t="s">
        <v>31</v>
      </c>
      <c r="AX501" s="16" t="s">
        <v>81</v>
      </c>
      <c r="AY501" s="196" t="s">
        <v>141</v>
      </c>
    </row>
    <row r="502" spans="1:65" s="2" customFormat="1" ht="16.5" customHeight="1">
      <c r="A502" s="33"/>
      <c r="B502" s="156"/>
      <c r="C502" s="203" t="s">
        <v>559</v>
      </c>
      <c r="D502" s="203" t="s">
        <v>560</v>
      </c>
      <c r="E502" s="204" t="s">
        <v>561</v>
      </c>
      <c r="F502" s="205" t="s">
        <v>562</v>
      </c>
      <c r="G502" s="206" t="s">
        <v>189</v>
      </c>
      <c r="H502" s="207">
        <v>59.685000000000002</v>
      </c>
      <c r="I502" s="208"/>
      <c r="J502" s="209">
        <f>ROUND(I502*H502,2)</f>
        <v>0</v>
      </c>
      <c r="K502" s="210"/>
      <c r="L502" s="211"/>
      <c r="M502" s="212" t="s">
        <v>1</v>
      </c>
      <c r="N502" s="213" t="s">
        <v>40</v>
      </c>
      <c r="O502" s="62"/>
      <c r="P502" s="167">
        <f>O502*H502</f>
        <v>0</v>
      </c>
      <c r="Q502" s="167">
        <v>1E-4</v>
      </c>
      <c r="R502" s="167">
        <f>Q502*H502</f>
        <v>5.9685000000000007E-3</v>
      </c>
      <c r="S502" s="167">
        <v>0</v>
      </c>
      <c r="T502" s="168">
        <f>S502*H502</f>
        <v>0</v>
      </c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R502" s="169" t="s">
        <v>198</v>
      </c>
      <c r="AT502" s="169" t="s">
        <v>560</v>
      </c>
      <c r="AU502" s="169" t="s">
        <v>87</v>
      </c>
      <c r="AY502" s="18" t="s">
        <v>141</v>
      </c>
      <c r="BE502" s="170">
        <f>IF(N502="základná",J502,0)</f>
        <v>0</v>
      </c>
      <c r="BF502" s="170">
        <f>IF(N502="znížená",J502,0)</f>
        <v>0</v>
      </c>
      <c r="BG502" s="170">
        <f>IF(N502="zákl. prenesená",J502,0)</f>
        <v>0</v>
      </c>
      <c r="BH502" s="170">
        <f>IF(N502="zníž. prenesená",J502,0)</f>
        <v>0</v>
      </c>
      <c r="BI502" s="170">
        <f>IF(N502="nulová",J502,0)</f>
        <v>0</v>
      </c>
      <c r="BJ502" s="18" t="s">
        <v>87</v>
      </c>
      <c r="BK502" s="170">
        <f>ROUND(I502*H502,2)</f>
        <v>0</v>
      </c>
      <c r="BL502" s="18" t="s">
        <v>147</v>
      </c>
      <c r="BM502" s="169" t="s">
        <v>563</v>
      </c>
    </row>
    <row r="503" spans="1:65" s="14" customFormat="1">
      <c r="B503" s="179"/>
      <c r="D503" s="172" t="s">
        <v>149</v>
      </c>
      <c r="F503" s="181" t="s">
        <v>564</v>
      </c>
      <c r="H503" s="182">
        <v>59.685000000000002</v>
      </c>
      <c r="I503" s="183"/>
      <c r="L503" s="179"/>
      <c r="M503" s="184"/>
      <c r="N503" s="185"/>
      <c r="O503" s="185"/>
      <c r="P503" s="185"/>
      <c r="Q503" s="185"/>
      <c r="R503" s="185"/>
      <c r="S503" s="185"/>
      <c r="T503" s="186"/>
      <c r="AT503" s="180" t="s">
        <v>149</v>
      </c>
      <c r="AU503" s="180" t="s">
        <v>87</v>
      </c>
      <c r="AV503" s="14" t="s">
        <v>87</v>
      </c>
      <c r="AW503" s="14" t="s">
        <v>3</v>
      </c>
      <c r="AX503" s="14" t="s">
        <v>81</v>
      </c>
      <c r="AY503" s="180" t="s">
        <v>141</v>
      </c>
    </row>
    <row r="504" spans="1:65" s="2" customFormat="1" ht="24.2" customHeight="1">
      <c r="A504" s="33"/>
      <c r="B504" s="156"/>
      <c r="C504" s="157" t="s">
        <v>565</v>
      </c>
      <c r="D504" s="157" t="s">
        <v>143</v>
      </c>
      <c r="E504" s="158" t="s">
        <v>566</v>
      </c>
      <c r="F504" s="159" t="s">
        <v>567</v>
      </c>
      <c r="G504" s="160" t="s">
        <v>189</v>
      </c>
      <c r="H504" s="161">
        <v>18.667000000000002</v>
      </c>
      <c r="I504" s="162"/>
      <c r="J504" s="163">
        <f>ROUND(I504*H504,2)</f>
        <v>0</v>
      </c>
      <c r="K504" s="164"/>
      <c r="L504" s="34"/>
      <c r="M504" s="165" t="s">
        <v>1</v>
      </c>
      <c r="N504" s="166" t="s">
        <v>40</v>
      </c>
      <c r="O504" s="62"/>
      <c r="P504" s="167">
        <f>O504*H504</f>
        <v>0</v>
      </c>
      <c r="Q504" s="167">
        <v>1.6320000000000001E-2</v>
      </c>
      <c r="R504" s="167">
        <f>Q504*H504</f>
        <v>0.30464544000000005</v>
      </c>
      <c r="S504" s="167">
        <v>0</v>
      </c>
      <c r="T504" s="168">
        <f>S504*H504</f>
        <v>0</v>
      </c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R504" s="169" t="s">
        <v>147</v>
      </c>
      <c r="AT504" s="169" t="s">
        <v>143</v>
      </c>
      <c r="AU504" s="169" t="s">
        <v>87</v>
      </c>
      <c r="AY504" s="18" t="s">
        <v>141</v>
      </c>
      <c r="BE504" s="170">
        <f>IF(N504="základná",J504,0)</f>
        <v>0</v>
      </c>
      <c r="BF504" s="170">
        <f>IF(N504="znížená",J504,0)</f>
        <v>0</v>
      </c>
      <c r="BG504" s="170">
        <f>IF(N504="zákl. prenesená",J504,0)</f>
        <v>0</v>
      </c>
      <c r="BH504" s="170">
        <f>IF(N504="zníž. prenesená",J504,0)</f>
        <v>0</v>
      </c>
      <c r="BI504" s="170">
        <f>IF(N504="nulová",J504,0)</f>
        <v>0</v>
      </c>
      <c r="BJ504" s="18" t="s">
        <v>87</v>
      </c>
      <c r="BK504" s="170">
        <f>ROUND(I504*H504,2)</f>
        <v>0</v>
      </c>
      <c r="BL504" s="18" t="s">
        <v>147</v>
      </c>
      <c r="BM504" s="169" t="s">
        <v>568</v>
      </c>
    </row>
    <row r="505" spans="1:65" s="13" customFormat="1" ht="22.5">
      <c r="B505" s="171"/>
      <c r="D505" s="172" t="s">
        <v>149</v>
      </c>
      <c r="E505" s="173" t="s">
        <v>1</v>
      </c>
      <c r="F505" s="174" t="s">
        <v>569</v>
      </c>
      <c r="H505" s="173" t="s">
        <v>1</v>
      </c>
      <c r="I505" s="175"/>
      <c r="L505" s="171"/>
      <c r="M505" s="176"/>
      <c r="N505" s="177"/>
      <c r="O505" s="177"/>
      <c r="P505" s="177"/>
      <c r="Q505" s="177"/>
      <c r="R505" s="177"/>
      <c r="S505" s="177"/>
      <c r="T505" s="178"/>
      <c r="AT505" s="173" t="s">
        <v>149</v>
      </c>
      <c r="AU505" s="173" t="s">
        <v>87</v>
      </c>
      <c r="AV505" s="13" t="s">
        <v>81</v>
      </c>
      <c r="AW505" s="13" t="s">
        <v>31</v>
      </c>
      <c r="AX505" s="13" t="s">
        <v>74</v>
      </c>
      <c r="AY505" s="173" t="s">
        <v>141</v>
      </c>
    </row>
    <row r="506" spans="1:65" s="14" customFormat="1">
      <c r="B506" s="179"/>
      <c r="D506" s="172" t="s">
        <v>149</v>
      </c>
      <c r="E506" s="180" t="s">
        <v>1</v>
      </c>
      <c r="F506" s="181" t="s">
        <v>570</v>
      </c>
      <c r="H506" s="182">
        <v>18.667000000000002</v>
      </c>
      <c r="I506" s="183"/>
      <c r="L506" s="179"/>
      <c r="M506" s="184"/>
      <c r="N506" s="185"/>
      <c r="O506" s="185"/>
      <c r="P506" s="185"/>
      <c r="Q506" s="185"/>
      <c r="R506" s="185"/>
      <c r="S506" s="185"/>
      <c r="T506" s="186"/>
      <c r="AT506" s="180" t="s">
        <v>149</v>
      </c>
      <c r="AU506" s="180" t="s">
        <v>87</v>
      </c>
      <c r="AV506" s="14" t="s">
        <v>87</v>
      </c>
      <c r="AW506" s="14" t="s">
        <v>31</v>
      </c>
      <c r="AX506" s="14" t="s">
        <v>74</v>
      </c>
      <c r="AY506" s="180" t="s">
        <v>141</v>
      </c>
    </row>
    <row r="507" spans="1:65" s="16" customFormat="1">
      <c r="B507" s="195"/>
      <c r="D507" s="172" t="s">
        <v>149</v>
      </c>
      <c r="E507" s="196" t="s">
        <v>1</v>
      </c>
      <c r="F507" s="197" t="s">
        <v>159</v>
      </c>
      <c r="H507" s="198">
        <v>18.667000000000002</v>
      </c>
      <c r="I507" s="199"/>
      <c r="L507" s="195"/>
      <c r="M507" s="200"/>
      <c r="N507" s="201"/>
      <c r="O507" s="201"/>
      <c r="P507" s="201"/>
      <c r="Q507" s="201"/>
      <c r="R507" s="201"/>
      <c r="S507" s="201"/>
      <c r="T507" s="202"/>
      <c r="AT507" s="196" t="s">
        <v>149</v>
      </c>
      <c r="AU507" s="196" t="s">
        <v>87</v>
      </c>
      <c r="AV507" s="16" t="s">
        <v>147</v>
      </c>
      <c r="AW507" s="16" t="s">
        <v>31</v>
      </c>
      <c r="AX507" s="16" t="s">
        <v>81</v>
      </c>
      <c r="AY507" s="196" t="s">
        <v>141</v>
      </c>
    </row>
    <row r="508" spans="1:65" s="2" customFormat="1" ht="24.2" customHeight="1">
      <c r="A508" s="33"/>
      <c r="B508" s="156"/>
      <c r="C508" s="157" t="s">
        <v>571</v>
      </c>
      <c r="D508" s="157" t="s">
        <v>143</v>
      </c>
      <c r="E508" s="158" t="s">
        <v>572</v>
      </c>
      <c r="F508" s="159" t="s">
        <v>573</v>
      </c>
      <c r="G508" s="160" t="s">
        <v>362</v>
      </c>
      <c r="H508" s="161">
        <v>5</v>
      </c>
      <c r="I508" s="162"/>
      <c r="J508" s="163">
        <f t="shared" ref="J508:J513" si="0">ROUND(I508*H508,2)</f>
        <v>0</v>
      </c>
      <c r="K508" s="164"/>
      <c r="L508" s="34"/>
      <c r="M508" s="165" t="s">
        <v>1</v>
      </c>
      <c r="N508" s="166" t="s">
        <v>40</v>
      </c>
      <c r="O508" s="62"/>
      <c r="P508" s="167">
        <f t="shared" ref="P508:P513" si="1">O508*H508</f>
        <v>0</v>
      </c>
      <c r="Q508" s="167">
        <v>1.7500000000000002E-2</v>
      </c>
      <c r="R508" s="167">
        <f t="shared" ref="R508:R513" si="2">Q508*H508</f>
        <v>8.7500000000000008E-2</v>
      </c>
      <c r="S508" s="167">
        <v>0</v>
      </c>
      <c r="T508" s="168">
        <f t="shared" ref="T508:T513" si="3">S508*H508</f>
        <v>0</v>
      </c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R508" s="169" t="s">
        <v>147</v>
      </c>
      <c r="AT508" s="169" t="s">
        <v>143</v>
      </c>
      <c r="AU508" s="169" t="s">
        <v>87</v>
      </c>
      <c r="AY508" s="18" t="s">
        <v>141</v>
      </c>
      <c r="BE508" s="170">
        <f t="shared" ref="BE508:BE513" si="4">IF(N508="základná",J508,0)</f>
        <v>0</v>
      </c>
      <c r="BF508" s="170">
        <f t="shared" ref="BF508:BF513" si="5">IF(N508="znížená",J508,0)</f>
        <v>0</v>
      </c>
      <c r="BG508" s="170">
        <f t="shared" ref="BG508:BG513" si="6">IF(N508="zákl. prenesená",J508,0)</f>
        <v>0</v>
      </c>
      <c r="BH508" s="170">
        <f t="shared" ref="BH508:BH513" si="7">IF(N508="zníž. prenesená",J508,0)</f>
        <v>0</v>
      </c>
      <c r="BI508" s="170">
        <f t="shared" ref="BI508:BI513" si="8">IF(N508="nulová",J508,0)</f>
        <v>0</v>
      </c>
      <c r="BJ508" s="18" t="s">
        <v>87</v>
      </c>
      <c r="BK508" s="170">
        <f t="shared" ref="BK508:BK513" si="9">ROUND(I508*H508,2)</f>
        <v>0</v>
      </c>
      <c r="BL508" s="18" t="s">
        <v>147</v>
      </c>
      <c r="BM508" s="169" t="s">
        <v>574</v>
      </c>
    </row>
    <row r="509" spans="1:65" s="2" customFormat="1" ht="21.75" customHeight="1">
      <c r="A509" s="33"/>
      <c r="B509" s="156"/>
      <c r="C509" s="203" t="s">
        <v>575</v>
      </c>
      <c r="D509" s="203" t="s">
        <v>560</v>
      </c>
      <c r="E509" s="204" t="s">
        <v>576</v>
      </c>
      <c r="F509" s="205" t="s">
        <v>577</v>
      </c>
      <c r="G509" s="206" t="s">
        <v>362</v>
      </c>
      <c r="H509" s="207">
        <v>1</v>
      </c>
      <c r="I509" s="208"/>
      <c r="J509" s="209">
        <f t="shared" si="0"/>
        <v>0</v>
      </c>
      <c r="K509" s="210"/>
      <c r="L509" s="211"/>
      <c r="M509" s="212" t="s">
        <v>1</v>
      </c>
      <c r="N509" s="213" t="s">
        <v>40</v>
      </c>
      <c r="O509" s="62"/>
      <c r="P509" s="167">
        <f t="shared" si="1"/>
        <v>0</v>
      </c>
      <c r="Q509" s="167">
        <v>1.0800000000000001E-2</v>
      </c>
      <c r="R509" s="167">
        <f t="shared" si="2"/>
        <v>1.0800000000000001E-2</v>
      </c>
      <c r="S509" s="167">
        <v>0</v>
      </c>
      <c r="T509" s="168">
        <f t="shared" si="3"/>
        <v>0</v>
      </c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R509" s="169" t="s">
        <v>198</v>
      </c>
      <c r="AT509" s="169" t="s">
        <v>560</v>
      </c>
      <c r="AU509" s="169" t="s">
        <v>87</v>
      </c>
      <c r="AY509" s="18" t="s">
        <v>141</v>
      </c>
      <c r="BE509" s="170">
        <f t="shared" si="4"/>
        <v>0</v>
      </c>
      <c r="BF509" s="170">
        <f t="shared" si="5"/>
        <v>0</v>
      </c>
      <c r="BG509" s="170">
        <f t="shared" si="6"/>
        <v>0</v>
      </c>
      <c r="BH509" s="170">
        <f t="shared" si="7"/>
        <v>0</v>
      </c>
      <c r="BI509" s="170">
        <f t="shared" si="8"/>
        <v>0</v>
      </c>
      <c r="BJ509" s="18" t="s">
        <v>87</v>
      </c>
      <c r="BK509" s="170">
        <f t="shared" si="9"/>
        <v>0</v>
      </c>
      <c r="BL509" s="18" t="s">
        <v>147</v>
      </c>
      <c r="BM509" s="169" t="s">
        <v>578</v>
      </c>
    </row>
    <row r="510" spans="1:65" s="2" customFormat="1" ht="21.75" customHeight="1">
      <c r="A510" s="33"/>
      <c r="B510" s="156"/>
      <c r="C510" s="203" t="s">
        <v>579</v>
      </c>
      <c r="D510" s="203" t="s">
        <v>560</v>
      </c>
      <c r="E510" s="204" t="s">
        <v>580</v>
      </c>
      <c r="F510" s="205" t="s">
        <v>581</v>
      </c>
      <c r="G510" s="206" t="s">
        <v>362</v>
      </c>
      <c r="H510" s="207">
        <v>1</v>
      </c>
      <c r="I510" s="208"/>
      <c r="J510" s="209">
        <f t="shared" si="0"/>
        <v>0</v>
      </c>
      <c r="K510" s="210"/>
      <c r="L510" s="211"/>
      <c r="M510" s="212" t="s">
        <v>1</v>
      </c>
      <c r="N510" s="213" t="s">
        <v>40</v>
      </c>
      <c r="O510" s="62"/>
      <c r="P510" s="167">
        <f t="shared" si="1"/>
        <v>0</v>
      </c>
      <c r="Q510" s="167">
        <v>1.0999999999999999E-2</v>
      </c>
      <c r="R510" s="167">
        <f t="shared" si="2"/>
        <v>1.0999999999999999E-2</v>
      </c>
      <c r="S510" s="167">
        <v>0</v>
      </c>
      <c r="T510" s="168">
        <f t="shared" si="3"/>
        <v>0</v>
      </c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R510" s="169" t="s">
        <v>198</v>
      </c>
      <c r="AT510" s="169" t="s">
        <v>560</v>
      </c>
      <c r="AU510" s="169" t="s">
        <v>87</v>
      </c>
      <c r="AY510" s="18" t="s">
        <v>141</v>
      </c>
      <c r="BE510" s="170">
        <f t="shared" si="4"/>
        <v>0</v>
      </c>
      <c r="BF510" s="170">
        <f t="shared" si="5"/>
        <v>0</v>
      </c>
      <c r="BG510" s="170">
        <f t="shared" si="6"/>
        <v>0</v>
      </c>
      <c r="BH510" s="170">
        <f t="shared" si="7"/>
        <v>0</v>
      </c>
      <c r="BI510" s="170">
        <f t="shared" si="8"/>
        <v>0</v>
      </c>
      <c r="BJ510" s="18" t="s">
        <v>87</v>
      </c>
      <c r="BK510" s="170">
        <f t="shared" si="9"/>
        <v>0</v>
      </c>
      <c r="BL510" s="18" t="s">
        <v>147</v>
      </c>
      <c r="BM510" s="169" t="s">
        <v>582</v>
      </c>
    </row>
    <row r="511" spans="1:65" s="2" customFormat="1" ht="21.75" customHeight="1">
      <c r="A511" s="33"/>
      <c r="B511" s="156"/>
      <c r="C511" s="203" t="s">
        <v>583</v>
      </c>
      <c r="D511" s="203" t="s">
        <v>560</v>
      </c>
      <c r="E511" s="204" t="s">
        <v>584</v>
      </c>
      <c r="F511" s="205" t="s">
        <v>585</v>
      </c>
      <c r="G511" s="206" t="s">
        <v>362</v>
      </c>
      <c r="H511" s="207">
        <v>2</v>
      </c>
      <c r="I511" s="208"/>
      <c r="J511" s="209">
        <f t="shared" si="0"/>
        <v>0</v>
      </c>
      <c r="K511" s="210"/>
      <c r="L511" s="211"/>
      <c r="M511" s="212" t="s">
        <v>1</v>
      </c>
      <c r="N511" s="213" t="s">
        <v>40</v>
      </c>
      <c r="O511" s="62"/>
      <c r="P511" s="167">
        <f t="shared" si="1"/>
        <v>0</v>
      </c>
      <c r="Q511" s="167">
        <v>1.0999999999999999E-2</v>
      </c>
      <c r="R511" s="167">
        <f t="shared" si="2"/>
        <v>2.1999999999999999E-2</v>
      </c>
      <c r="S511" s="167">
        <v>0</v>
      </c>
      <c r="T511" s="168">
        <f t="shared" si="3"/>
        <v>0</v>
      </c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R511" s="169" t="s">
        <v>198</v>
      </c>
      <c r="AT511" s="169" t="s">
        <v>560</v>
      </c>
      <c r="AU511" s="169" t="s">
        <v>87</v>
      </c>
      <c r="AY511" s="18" t="s">
        <v>141</v>
      </c>
      <c r="BE511" s="170">
        <f t="shared" si="4"/>
        <v>0</v>
      </c>
      <c r="BF511" s="170">
        <f t="shared" si="5"/>
        <v>0</v>
      </c>
      <c r="BG511" s="170">
        <f t="shared" si="6"/>
        <v>0</v>
      </c>
      <c r="BH511" s="170">
        <f t="shared" si="7"/>
        <v>0</v>
      </c>
      <c r="BI511" s="170">
        <f t="shared" si="8"/>
        <v>0</v>
      </c>
      <c r="BJ511" s="18" t="s">
        <v>87</v>
      </c>
      <c r="BK511" s="170">
        <f t="shared" si="9"/>
        <v>0</v>
      </c>
      <c r="BL511" s="18" t="s">
        <v>147</v>
      </c>
      <c r="BM511" s="169" t="s">
        <v>586</v>
      </c>
    </row>
    <row r="512" spans="1:65" s="2" customFormat="1" ht="21.75" customHeight="1">
      <c r="A512" s="33"/>
      <c r="B512" s="156"/>
      <c r="C512" s="203" t="s">
        <v>587</v>
      </c>
      <c r="D512" s="203" t="s">
        <v>560</v>
      </c>
      <c r="E512" s="204" t="s">
        <v>588</v>
      </c>
      <c r="F512" s="205" t="s">
        <v>589</v>
      </c>
      <c r="G512" s="206" t="s">
        <v>362</v>
      </c>
      <c r="H512" s="207">
        <v>1</v>
      </c>
      <c r="I512" s="208"/>
      <c r="J512" s="209">
        <f t="shared" si="0"/>
        <v>0</v>
      </c>
      <c r="K512" s="210"/>
      <c r="L512" s="211"/>
      <c r="M512" s="212" t="s">
        <v>1</v>
      </c>
      <c r="N512" s="213" t="s">
        <v>40</v>
      </c>
      <c r="O512" s="62"/>
      <c r="P512" s="167">
        <f t="shared" si="1"/>
        <v>0</v>
      </c>
      <c r="Q512" s="167">
        <v>1.1299999999999999E-2</v>
      </c>
      <c r="R512" s="167">
        <f t="shared" si="2"/>
        <v>1.1299999999999999E-2</v>
      </c>
      <c r="S512" s="167">
        <v>0</v>
      </c>
      <c r="T512" s="168">
        <f t="shared" si="3"/>
        <v>0</v>
      </c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R512" s="169" t="s">
        <v>198</v>
      </c>
      <c r="AT512" s="169" t="s">
        <v>560</v>
      </c>
      <c r="AU512" s="169" t="s">
        <v>87</v>
      </c>
      <c r="AY512" s="18" t="s">
        <v>141</v>
      </c>
      <c r="BE512" s="170">
        <f t="shared" si="4"/>
        <v>0</v>
      </c>
      <c r="BF512" s="170">
        <f t="shared" si="5"/>
        <v>0</v>
      </c>
      <c r="BG512" s="170">
        <f t="shared" si="6"/>
        <v>0</v>
      </c>
      <c r="BH512" s="170">
        <f t="shared" si="7"/>
        <v>0</v>
      </c>
      <c r="BI512" s="170">
        <f t="shared" si="8"/>
        <v>0</v>
      </c>
      <c r="BJ512" s="18" t="s">
        <v>87</v>
      </c>
      <c r="BK512" s="170">
        <f t="shared" si="9"/>
        <v>0</v>
      </c>
      <c r="BL512" s="18" t="s">
        <v>147</v>
      </c>
      <c r="BM512" s="169" t="s">
        <v>590</v>
      </c>
    </row>
    <row r="513" spans="1:65" s="2" customFormat="1" ht="24.2" customHeight="1">
      <c r="A513" s="33"/>
      <c r="B513" s="156"/>
      <c r="C513" s="157" t="s">
        <v>591</v>
      </c>
      <c r="D513" s="157" t="s">
        <v>143</v>
      </c>
      <c r="E513" s="158" t="s">
        <v>592</v>
      </c>
      <c r="F513" s="159" t="s">
        <v>593</v>
      </c>
      <c r="G513" s="160" t="s">
        <v>362</v>
      </c>
      <c r="H513" s="161">
        <v>20</v>
      </c>
      <c r="I513" s="162"/>
      <c r="J513" s="163">
        <f t="shared" si="0"/>
        <v>0</v>
      </c>
      <c r="K513" s="164"/>
      <c r="L513" s="34"/>
      <c r="M513" s="165" t="s">
        <v>1</v>
      </c>
      <c r="N513" s="166" t="s">
        <v>40</v>
      </c>
      <c r="O513" s="62"/>
      <c r="P513" s="167">
        <f t="shared" si="1"/>
        <v>0</v>
      </c>
      <c r="Q513" s="167">
        <v>3.9640000000000002E-2</v>
      </c>
      <c r="R513" s="167">
        <f t="shared" si="2"/>
        <v>0.79280000000000006</v>
      </c>
      <c r="S513" s="167">
        <v>0</v>
      </c>
      <c r="T513" s="168">
        <f t="shared" si="3"/>
        <v>0</v>
      </c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R513" s="169" t="s">
        <v>147</v>
      </c>
      <c r="AT513" s="169" t="s">
        <v>143</v>
      </c>
      <c r="AU513" s="169" t="s">
        <v>87</v>
      </c>
      <c r="AY513" s="18" t="s">
        <v>141</v>
      </c>
      <c r="BE513" s="170">
        <f t="shared" si="4"/>
        <v>0</v>
      </c>
      <c r="BF513" s="170">
        <f t="shared" si="5"/>
        <v>0</v>
      </c>
      <c r="BG513" s="170">
        <f t="shared" si="6"/>
        <v>0</v>
      </c>
      <c r="BH513" s="170">
        <f t="shared" si="7"/>
        <v>0</v>
      </c>
      <c r="BI513" s="170">
        <f t="shared" si="8"/>
        <v>0</v>
      </c>
      <c r="BJ513" s="18" t="s">
        <v>87</v>
      </c>
      <c r="BK513" s="170">
        <f t="shared" si="9"/>
        <v>0</v>
      </c>
      <c r="BL513" s="18" t="s">
        <v>147</v>
      </c>
      <c r="BM513" s="169" t="s">
        <v>594</v>
      </c>
    </row>
    <row r="514" spans="1:65" s="13" customFormat="1">
      <c r="B514" s="171"/>
      <c r="D514" s="172" t="s">
        <v>149</v>
      </c>
      <c r="E514" s="173" t="s">
        <v>1</v>
      </c>
      <c r="F514" s="174" t="s">
        <v>595</v>
      </c>
      <c r="H514" s="173" t="s">
        <v>1</v>
      </c>
      <c r="I514" s="175"/>
      <c r="L514" s="171"/>
      <c r="M514" s="176"/>
      <c r="N514" s="177"/>
      <c r="O514" s="177"/>
      <c r="P514" s="177"/>
      <c r="Q514" s="177"/>
      <c r="R514" s="177"/>
      <c r="S514" s="177"/>
      <c r="T514" s="178"/>
      <c r="AT514" s="173" t="s">
        <v>149</v>
      </c>
      <c r="AU514" s="173" t="s">
        <v>87</v>
      </c>
      <c r="AV514" s="13" t="s">
        <v>81</v>
      </c>
      <c r="AW514" s="13" t="s">
        <v>31</v>
      </c>
      <c r="AX514" s="13" t="s">
        <v>74</v>
      </c>
      <c r="AY514" s="173" t="s">
        <v>141</v>
      </c>
    </row>
    <row r="515" spans="1:65" s="14" customFormat="1">
      <c r="B515" s="179"/>
      <c r="D515" s="172" t="s">
        <v>149</v>
      </c>
      <c r="E515" s="180" t="s">
        <v>1</v>
      </c>
      <c r="F515" s="181" t="s">
        <v>596</v>
      </c>
      <c r="H515" s="182">
        <v>20</v>
      </c>
      <c r="I515" s="183"/>
      <c r="L515" s="179"/>
      <c r="M515" s="184"/>
      <c r="N515" s="185"/>
      <c r="O515" s="185"/>
      <c r="P515" s="185"/>
      <c r="Q515" s="185"/>
      <c r="R515" s="185"/>
      <c r="S515" s="185"/>
      <c r="T515" s="186"/>
      <c r="AT515" s="180" t="s">
        <v>149</v>
      </c>
      <c r="AU515" s="180" t="s">
        <v>87</v>
      </c>
      <c r="AV515" s="14" t="s">
        <v>87</v>
      </c>
      <c r="AW515" s="14" t="s">
        <v>31</v>
      </c>
      <c r="AX515" s="14" t="s">
        <v>74</v>
      </c>
      <c r="AY515" s="180" t="s">
        <v>141</v>
      </c>
    </row>
    <row r="516" spans="1:65" s="16" customFormat="1">
      <c r="B516" s="195"/>
      <c r="D516" s="172" t="s">
        <v>149</v>
      </c>
      <c r="E516" s="196" t="s">
        <v>1</v>
      </c>
      <c r="F516" s="197" t="s">
        <v>159</v>
      </c>
      <c r="H516" s="198">
        <v>20</v>
      </c>
      <c r="I516" s="199"/>
      <c r="L516" s="195"/>
      <c r="M516" s="200"/>
      <c r="N516" s="201"/>
      <c r="O516" s="201"/>
      <c r="P516" s="201"/>
      <c r="Q516" s="201"/>
      <c r="R516" s="201"/>
      <c r="S516" s="201"/>
      <c r="T516" s="202"/>
      <c r="AT516" s="196" t="s">
        <v>149</v>
      </c>
      <c r="AU516" s="196" t="s">
        <v>87</v>
      </c>
      <c r="AV516" s="16" t="s">
        <v>147</v>
      </c>
      <c r="AW516" s="16" t="s">
        <v>31</v>
      </c>
      <c r="AX516" s="16" t="s">
        <v>81</v>
      </c>
      <c r="AY516" s="196" t="s">
        <v>141</v>
      </c>
    </row>
    <row r="517" spans="1:65" s="2" customFormat="1" ht="24.2" customHeight="1">
      <c r="A517" s="33"/>
      <c r="B517" s="156"/>
      <c r="C517" s="203" t="s">
        <v>597</v>
      </c>
      <c r="D517" s="203" t="s">
        <v>560</v>
      </c>
      <c r="E517" s="204" t="s">
        <v>598</v>
      </c>
      <c r="F517" s="205" t="s">
        <v>599</v>
      </c>
      <c r="G517" s="206" t="s">
        <v>362</v>
      </c>
      <c r="H517" s="207">
        <v>20</v>
      </c>
      <c r="I517" s="208"/>
      <c r="J517" s="209">
        <f>ROUND(I517*H517,2)</f>
        <v>0</v>
      </c>
      <c r="K517" s="210"/>
      <c r="L517" s="211"/>
      <c r="M517" s="212" t="s">
        <v>1</v>
      </c>
      <c r="N517" s="213" t="s">
        <v>40</v>
      </c>
      <c r="O517" s="62"/>
      <c r="P517" s="167">
        <f>O517*H517</f>
        <v>0</v>
      </c>
      <c r="Q517" s="167">
        <v>0.01</v>
      </c>
      <c r="R517" s="167">
        <f>Q517*H517</f>
        <v>0.2</v>
      </c>
      <c r="S517" s="167">
        <v>0</v>
      </c>
      <c r="T517" s="168">
        <f>S517*H517</f>
        <v>0</v>
      </c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R517" s="169" t="s">
        <v>198</v>
      </c>
      <c r="AT517" s="169" t="s">
        <v>560</v>
      </c>
      <c r="AU517" s="169" t="s">
        <v>87</v>
      </c>
      <c r="AY517" s="18" t="s">
        <v>141</v>
      </c>
      <c r="BE517" s="170">
        <f>IF(N517="základná",J517,0)</f>
        <v>0</v>
      </c>
      <c r="BF517" s="170">
        <f>IF(N517="znížená",J517,0)</f>
        <v>0</v>
      </c>
      <c r="BG517" s="170">
        <f>IF(N517="zákl. prenesená",J517,0)</f>
        <v>0</v>
      </c>
      <c r="BH517" s="170">
        <f>IF(N517="zníž. prenesená",J517,0)</f>
        <v>0</v>
      </c>
      <c r="BI517" s="170">
        <f>IF(N517="nulová",J517,0)</f>
        <v>0</v>
      </c>
      <c r="BJ517" s="18" t="s">
        <v>87</v>
      </c>
      <c r="BK517" s="170">
        <f>ROUND(I517*H517,2)</f>
        <v>0</v>
      </c>
      <c r="BL517" s="18" t="s">
        <v>147</v>
      </c>
      <c r="BM517" s="169" t="s">
        <v>600</v>
      </c>
    </row>
    <row r="518" spans="1:65" s="2" customFormat="1" ht="24.2" customHeight="1">
      <c r="A518" s="33"/>
      <c r="B518" s="156"/>
      <c r="C518" s="157" t="s">
        <v>601</v>
      </c>
      <c r="D518" s="157" t="s">
        <v>143</v>
      </c>
      <c r="E518" s="158" t="s">
        <v>602</v>
      </c>
      <c r="F518" s="159" t="s">
        <v>603</v>
      </c>
      <c r="G518" s="160" t="s">
        <v>362</v>
      </c>
      <c r="H518" s="161">
        <v>4</v>
      </c>
      <c r="I518" s="162"/>
      <c r="J518" s="163">
        <f>ROUND(I518*H518,2)</f>
        <v>0</v>
      </c>
      <c r="K518" s="164"/>
      <c r="L518" s="34"/>
      <c r="M518" s="165" t="s">
        <v>1</v>
      </c>
      <c r="N518" s="166" t="s">
        <v>40</v>
      </c>
      <c r="O518" s="62"/>
      <c r="P518" s="167">
        <f>O518*H518</f>
        <v>0</v>
      </c>
      <c r="Q518" s="167">
        <v>5.9610000000000003E-2</v>
      </c>
      <c r="R518" s="167">
        <f>Q518*H518</f>
        <v>0.23844000000000001</v>
      </c>
      <c r="S518" s="167">
        <v>0</v>
      </c>
      <c r="T518" s="168">
        <f>S518*H518</f>
        <v>0</v>
      </c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R518" s="169" t="s">
        <v>147</v>
      </c>
      <c r="AT518" s="169" t="s">
        <v>143</v>
      </c>
      <c r="AU518" s="169" t="s">
        <v>87</v>
      </c>
      <c r="AY518" s="18" t="s">
        <v>141</v>
      </c>
      <c r="BE518" s="170">
        <f>IF(N518="základná",J518,0)</f>
        <v>0</v>
      </c>
      <c r="BF518" s="170">
        <f>IF(N518="znížená",J518,0)</f>
        <v>0</v>
      </c>
      <c r="BG518" s="170">
        <f>IF(N518="zákl. prenesená",J518,0)</f>
        <v>0</v>
      </c>
      <c r="BH518" s="170">
        <f>IF(N518="zníž. prenesená",J518,0)</f>
        <v>0</v>
      </c>
      <c r="BI518" s="170">
        <f>IF(N518="nulová",J518,0)</f>
        <v>0</v>
      </c>
      <c r="BJ518" s="18" t="s">
        <v>87</v>
      </c>
      <c r="BK518" s="170">
        <f>ROUND(I518*H518,2)</f>
        <v>0</v>
      </c>
      <c r="BL518" s="18" t="s">
        <v>147</v>
      </c>
      <c r="BM518" s="169" t="s">
        <v>604</v>
      </c>
    </row>
    <row r="519" spans="1:65" s="13" customFormat="1" ht="22.5">
      <c r="B519" s="171"/>
      <c r="D519" s="172" t="s">
        <v>149</v>
      </c>
      <c r="E519" s="173" t="s">
        <v>1</v>
      </c>
      <c r="F519" s="174" t="s">
        <v>605</v>
      </c>
      <c r="H519" s="173" t="s">
        <v>1</v>
      </c>
      <c r="I519" s="175"/>
      <c r="L519" s="171"/>
      <c r="M519" s="176"/>
      <c r="N519" s="177"/>
      <c r="O519" s="177"/>
      <c r="P519" s="177"/>
      <c r="Q519" s="177"/>
      <c r="R519" s="177"/>
      <c r="S519" s="177"/>
      <c r="T519" s="178"/>
      <c r="AT519" s="173" t="s">
        <v>149</v>
      </c>
      <c r="AU519" s="173" t="s">
        <v>87</v>
      </c>
      <c r="AV519" s="13" t="s">
        <v>81</v>
      </c>
      <c r="AW519" s="13" t="s">
        <v>31</v>
      </c>
      <c r="AX519" s="13" t="s">
        <v>74</v>
      </c>
      <c r="AY519" s="173" t="s">
        <v>141</v>
      </c>
    </row>
    <row r="520" spans="1:65" s="14" customFormat="1">
      <c r="B520" s="179"/>
      <c r="D520" s="172" t="s">
        <v>149</v>
      </c>
      <c r="E520" s="180" t="s">
        <v>1</v>
      </c>
      <c r="F520" s="181" t="s">
        <v>606</v>
      </c>
      <c r="H520" s="182">
        <v>4</v>
      </c>
      <c r="I520" s="183"/>
      <c r="L520" s="179"/>
      <c r="M520" s="184"/>
      <c r="N520" s="185"/>
      <c r="O520" s="185"/>
      <c r="P520" s="185"/>
      <c r="Q520" s="185"/>
      <c r="R520" s="185"/>
      <c r="S520" s="185"/>
      <c r="T520" s="186"/>
      <c r="AT520" s="180" t="s">
        <v>149</v>
      </c>
      <c r="AU520" s="180" t="s">
        <v>87</v>
      </c>
      <c r="AV520" s="14" t="s">
        <v>87</v>
      </c>
      <c r="AW520" s="14" t="s">
        <v>31</v>
      </c>
      <c r="AX520" s="14" t="s">
        <v>74</v>
      </c>
      <c r="AY520" s="180" t="s">
        <v>141</v>
      </c>
    </row>
    <row r="521" spans="1:65" s="16" customFormat="1">
      <c r="B521" s="195"/>
      <c r="D521" s="172" t="s">
        <v>149</v>
      </c>
      <c r="E521" s="196" t="s">
        <v>1</v>
      </c>
      <c r="F521" s="197" t="s">
        <v>159</v>
      </c>
      <c r="H521" s="198">
        <v>4</v>
      </c>
      <c r="I521" s="199"/>
      <c r="L521" s="195"/>
      <c r="M521" s="200"/>
      <c r="N521" s="201"/>
      <c r="O521" s="201"/>
      <c r="P521" s="201"/>
      <c r="Q521" s="201"/>
      <c r="R521" s="201"/>
      <c r="S521" s="201"/>
      <c r="T521" s="202"/>
      <c r="AT521" s="196" t="s">
        <v>149</v>
      </c>
      <c r="AU521" s="196" t="s">
        <v>87</v>
      </c>
      <c r="AV521" s="16" t="s">
        <v>147</v>
      </c>
      <c r="AW521" s="16" t="s">
        <v>31</v>
      </c>
      <c r="AX521" s="16" t="s">
        <v>81</v>
      </c>
      <c r="AY521" s="196" t="s">
        <v>141</v>
      </c>
    </row>
    <row r="522" spans="1:65" s="2" customFormat="1" ht="24.2" customHeight="1">
      <c r="A522" s="33"/>
      <c r="B522" s="156"/>
      <c r="C522" s="203" t="s">
        <v>607</v>
      </c>
      <c r="D522" s="203" t="s">
        <v>560</v>
      </c>
      <c r="E522" s="204" t="s">
        <v>608</v>
      </c>
      <c r="F522" s="205" t="s">
        <v>609</v>
      </c>
      <c r="G522" s="206" t="s">
        <v>362</v>
      </c>
      <c r="H522" s="207">
        <v>4</v>
      </c>
      <c r="I522" s="208"/>
      <c r="J522" s="209">
        <f>ROUND(I522*H522,2)</f>
        <v>0</v>
      </c>
      <c r="K522" s="210"/>
      <c r="L522" s="211"/>
      <c r="M522" s="212" t="s">
        <v>1</v>
      </c>
      <c r="N522" s="213" t="s">
        <v>40</v>
      </c>
      <c r="O522" s="62"/>
      <c r="P522" s="167">
        <f>O522*H522</f>
        <v>0</v>
      </c>
      <c r="Q522" s="167">
        <v>0.03</v>
      </c>
      <c r="R522" s="167">
        <f>Q522*H522</f>
        <v>0.12</v>
      </c>
      <c r="S522" s="167">
        <v>0</v>
      </c>
      <c r="T522" s="168">
        <f>S522*H522</f>
        <v>0</v>
      </c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R522" s="169" t="s">
        <v>198</v>
      </c>
      <c r="AT522" s="169" t="s">
        <v>560</v>
      </c>
      <c r="AU522" s="169" t="s">
        <v>87</v>
      </c>
      <c r="AY522" s="18" t="s">
        <v>141</v>
      </c>
      <c r="BE522" s="170">
        <f>IF(N522="základná",J522,0)</f>
        <v>0</v>
      </c>
      <c r="BF522" s="170">
        <f>IF(N522="znížená",J522,0)</f>
        <v>0</v>
      </c>
      <c r="BG522" s="170">
        <f>IF(N522="zákl. prenesená",J522,0)</f>
        <v>0</v>
      </c>
      <c r="BH522" s="170">
        <f>IF(N522="zníž. prenesená",J522,0)</f>
        <v>0</v>
      </c>
      <c r="BI522" s="170">
        <f>IF(N522="nulová",J522,0)</f>
        <v>0</v>
      </c>
      <c r="BJ522" s="18" t="s">
        <v>87</v>
      </c>
      <c r="BK522" s="170">
        <f>ROUND(I522*H522,2)</f>
        <v>0</v>
      </c>
      <c r="BL522" s="18" t="s">
        <v>147</v>
      </c>
      <c r="BM522" s="169" t="s">
        <v>610</v>
      </c>
    </row>
    <row r="523" spans="1:65" s="12" customFormat="1" ht="22.9" customHeight="1">
      <c r="B523" s="143"/>
      <c r="D523" s="144" t="s">
        <v>73</v>
      </c>
      <c r="E523" s="154" t="s">
        <v>215</v>
      </c>
      <c r="F523" s="154" t="s">
        <v>611</v>
      </c>
      <c r="I523" s="146"/>
      <c r="J523" s="155">
        <f>BK523</f>
        <v>0</v>
      </c>
      <c r="L523" s="143"/>
      <c r="M523" s="148"/>
      <c r="N523" s="149"/>
      <c r="O523" s="149"/>
      <c r="P523" s="150">
        <f>SUM(P524:P595)</f>
        <v>0</v>
      </c>
      <c r="Q523" s="149"/>
      <c r="R523" s="150">
        <f>SUM(R524:R595)</f>
        <v>181.58931806999999</v>
      </c>
      <c r="S523" s="149"/>
      <c r="T523" s="151">
        <f>SUM(T524:T595)</f>
        <v>105.31530000000001</v>
      </c>
      <c r="AR523" s="144" t="s">
        <v>81</v>
      </c>
      <c r="AT523" s="152" t="s">
        <v>73</v>
      </c>
      <c r="AU523" s="152" t="s">
        <v>81</v>
      </c>
      <c r="AY523" s="144" t="s">
        <v>141</v>
      </c>
      <c r="BK523" s="153">
        <f>SUM(BK524:BK595)</f>
        <v>0</v>
      </c>
    </row>
    <row r="524" spans="1:65" s="2" customFormat="1" ht="33" customHeight="1">
      <c r="A524" s="33"/>
      <c r="B524" s="156"/>
      <c r="C524" s="157" t="s">
        <v>612</v>
      </c>
      <c r="D524" s="157" t="s">
        <v>143</v>
      </c>
      <c r="E524" s="158" t="s">
        <v>613</v>
      </c>
      <c r="F524" s="159" t="s">
        <v>614</v>
      </c>
      <c r="G524" s="160" t="s">
        <v>189</v>
      </c>
      <c r="H524" s="161">
        <v>1049.6600000000001</v>
      </c>
      <c r="I524" s="162"/>
      <c r="J524" s="163">
        <f>ROUND(I524*H524,2)</f>
        <v>0</v>
      </c>
      <c r="K524" s="164"/>
      <c r="L524" s="34"/>
      <c r="M524" s="165" t="s">
        <v>1</v>
      </c>
      <c r="N524" s="166" t="s">
        <v>40</v>
      </c>
      <c r="O524" s="62"/>
      <c r="P524" s="167">
        <f>O524*H524</f>
        <v>0</v>
      </c>
      <c r="Q524" s="167">
        <v>2.103E-2</v>
      </c>
      <c r="R524" s="167">
        <f>Q524*H524</f>
        <v>22.0743498</v>
      </c>
      <c r="S524" s="167">
        <v>0</v>
      </c>
      <c r="T524" s="168">
        <f>S524*H524</f>
        <v>0</v>
      </c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R524" s="169" t="s">
        <v>147</v>
      </c>
      <c r="AT524" s="169" t="s">
        <v>143</v>
      </c>
      <c r="AU524" s="169" t="s">
        <v>87</v>
      </c>
      <c r="AY524" s="18" t="s">
        <v>141</v>
      </c>
      <c r="BE524" s="170">
        <f>IF(N524="základná",J524,0)</f>
        <v>0</v>
      </c>
      <c r="BF524" s="170">
        <f>IF(N524="znížená",J524,0)</f>
        <v>0</v>
      </c>
      <c r="BG524" s="170">
        <f>IF(N524="zákl. prenesená",J524,0)</f>
        <v>0</v>
      </c>
      <c r="BH524" s="170">
        <f>IF(N524="zníž. prenesená",J524,0)</f>
        <v>0</v>
      </c>
      <c r="BI524" s="170">
        <f>IF(N524="nulová",J524,0)</f>
        <v>0</v>
      </c>
      <c r="BJ524" s="18" t="s">
        <v>87</v>
      </c>
      <c r="BK524" s="170">
        <f>ROUND(I524*H524,2)</f>
        <v>0</v>
      </c>
      <c r="BL524" s="18" t="s">
        <v>147</v>
      </c>
      <c r="BM524" s="169" t="s">
        <v>615</v>
      </c>
    </row>
    <row r="525" spans="1:65" s="13" customFormat="1">
      <c r="B525" s="171"/>
      <c r="D525" s="172" t="s">
        <v>149</v>
      </c>
      <c r="E525" s="173" t="s">
        <v>1</v>
      </c>
      <c r="F525" s="174" t="s">
        <v>616</v>
      </c>
      <c r="H525" s="173" t="s">
        <v>1</v>
      </c>
      <c r="I525" s="175"/>
      <c r="L525" s="171"/>
      <c r="M525" s="176"/>
      <c r="N525" s="177"/>
      <c r="O525" s="177"/>
      <c r="P525" s="177"/>
      <c r="Q525" s="177"/>
      <c r="R525" s="177"/>
      <c r="S525" s="177"/>
      <c r="T525" s="178"/>
      <c r="AT525" s="173" t="s">
        <v>149</v>
      </c>
      <c r="AU525" s="173" t="s">
        <v>87</v>
      </c>
      <c r="AV525" s="13" t="s">
        <v>81</v>
      </c>
      <c r="AW525" s="13" t="s">
        <v>31</v>
      </c>
      <c r="AX525" s="13" t="s">
        <v>74</v>
      </c>
      <c r="AY525" s="173" t="s">
        <v>141</v>
      </c>
    </row>
    <row r="526" spans="1:65" s="13" customFormat="1">
      <c r="B526" s="171"/>
      <c r="D526" s="172" t="s">
        <v>149</v>
      </c>
      <c r="E526" s="173" t="s">
        <v>1</v>
      </c>
      <c r="F526" s="174" t="s">
        <v>151</v>
      </c>
      <c r="H526" s="173" t="s">
        <v>1</v>
      </c>
      <c r="I526" s="175"/>
      <c r="L526" s="171"/>
      <c r="M526" s="176"/>
      <c r="N526" s="177"/>
      <c r="O526" s="177"/>
      <c r="P526" s="177"/>
      <c r="Q526" s="177"/>
      <c r="R526" s="177"/>
      <c r="S526" s="177"/>
      <c r="T526" s="178"/>
      <c r="AT526" s="173" t="s">
        <v>149</v>
      </c>
      <c r="AU526" s="173" t="s">
        <v>87</v>
      </c>
      <c r="AV526" s="13" t="s">
        <v>81</v>
      </c>
      <c r="AW526" s="13" t="s">
        <v>31</v>
      </c>
      <c r="AX526" s="13" t="s">
        <v>74</v>
      </c>
      <c r="AY526" s="173" t="s">
        <v>141</v>
      </c>
    </row>
    <row r="527" spans="1:65" s="14" customFormat="1">
      <c r="B527" s="179"/>
      <c r="D527" s="172" t="s">
        <v>149</v>
      </c>
      <c r="E527" s="180" t="s">
        <v>1</v>
      </c>
      <c r="F527" s="181" t="s">
        <v>508</v>
      </c>
      <c r="H527" s="182">
        <v>708.62699999999995</v>
      </c>
      <c r="I527" s="183"/>
      <c r="L527" s="179"/>
      <c r="M527" s="184"/>
      <c r="N527" s="185"/>
      <c r="O527" s="185"/>
      <c r="P527" s="185"/>
      <c r="Q527" s="185"/>
      <c r="R527" s="185"/>
      <c r="S527" s="185"/>
      <c r="T527" s="186"/>
      <c r="AT527" s="180" t="s">
        <v>149</v>
      </c>
      <c r="AU527" s="180" t="s">
        <v>87</v>
      </c>
      <c r="AV527" s="14" t="s">
        <v>87</v>
      </c>
      <c r="AW527" s="14" t="s">
        <v>31</v>
      </c>
      <c r="AX527" s="14" t="s">
        <v>74</v>
      </c>
      <c r="AY527" s="180" t="s">
        <v>141</v>
      </c>
    </row>
    <row r="528" spans="1:65" s="13" customFormat="1">
      <c r="B528" s="171"/>
      <c r="D528" s="172" t="s">
        <v>149</v>
      </c>
      <c r="E528" s="173" t="s">
        <v>1</v>
      </c>
      <c r="F528" s="174" t="s">
        <v>346</v>
      </c>
      <c r="H528" s="173" t="s">
        <v>1</v>
      </c>
      <c r="I528" s="175"/>
      <c r="L528" s="171"/>
      <c r="M528" s="176"/>
      <c r="N528" s="177"/>
      <c r="O528" s="177"/>
      <c r="P528" s="177"/>
      <c r="Q528" s="177"/>
      <c r="R528" s="177"/>
      <c r="S528" s="177"/>
      <c r="T528" s="178"/>
      <c r="AT528" s="173" t="s">
        <v>149</v>
      </c>
      <c r="AU528" s="173" t="s">
        <v>87</v>
      </c>
      <c r="AV528" s="13" t="s">
        <v>81</v>
      </c>
      <c r="AW528" s="13" t="s">
        <v>31</v>
      </c>
      <c r="AX528" s="13" t="s">
        <v>74</v>
      </c>
      <c r="AY528" s="173" t="s">
        <v>141</v>
      </c>
    </row>
    <row r="529" spans="1:65" s="14" customFormat="1">
      <c r="B529" s="179"/>
      <c r="D529" s="172" t="s">
        <v>149</v>
      </c>
      <c r="E529" s="180" t="s">
        <v>1</v>
      </c>
      <c r="F529" s="181" t="s">
        <v>617</v>
      </c>
      <c r="H529" s="182">
        <v>259.60399999999998</v>
      </c>
      <c r="I529" s="183"/>
      <c r="L529" s="179"/>
      <c r="M529" s="184"/>
      <c r="N529" s="185"/>
      <c r="O529" s="185"/>
      <c r="P529" s="185"/>
      <c r="Q529" s="185"/>
      <c r="R529" s="185"/>
      <c r="S529" s="185"/>
      <c r="T529" s="186"/>
      <c r="AT529" s="180" t="s">
        <v>149</v>
      </c>
      <c r="AU529" s="180" t="s">
        <v>87</v>
      </c>
      <c r="AV529" s="14" t="s">
        <v>87</v>
      </c>
      <c r="AW529" s="14" t="s">
        <v>31</v>
      </c>
      <c r="AX529" s="14" t="s">
        <v>74</v>
      </c>
      <c r="AY529" s="180" t="s">
        <v>141</v>
      </c>
    </row>
    <row r="530" spans="1:65" s="13" customFormat="1">
      <c r="B530" s="171"/>
      <c r="D530" s="172" t="s">
        <v>149</v>
      </c>
      <c r="E530" s="173" t="s">
        <v>1</v>
      </c>
      <c r="F530" s="174" t="s">
        <v>512</v>
      </c>
      <c r="H530" s="173" t="s">
        <v>1</v>
      </c>
      <c r="I530" s="175"/>
      <c r="L530" s="171"/>
      <c r="M530" s="176"/>
      <c r="N530" s="177"/>
      <c r="O530" s="177"/>
      <c r="P530" s="177"/>
      <c r="Q530" s="177"/>
      <c r="R530" s="177"/>
      <c r="S530" s="177"/>
      <c r="T530" s="178"/>
      <c r="AT530" s="173" t="s">
        <v>149</v>
      </c>
      <c r="AU530" s="173" t="s">
        <v>87</v>
      </c>
      <c r="AV530" s="13" t="s">
        <v>81</v>
      </c>
      <c r="AW530" s="13" t="s">
        <v>31</v>
      </c>
      <c r="AX530" s="13" t="s">
        <v>74</v>
      </c>
      <c r="AY530" s="173" t="s">
        <v>141</v>
      </c>
    </row>
    <row r="531" spans="1:65" s="14" customFormat="1">
      <c r="B531" s="179"/>
      <c r="D531" s="172" t="s">
        <v>149</v>
      </c>
      <c r="E531" s="180" t="s">
        <v>1</v>
      </c>
      <c r="F531" s="181" t="s">
        <v>513</v>
      </c>
      <c r="H531" s="182">
        <v>81.429000000000002</v>
      </c>
      <c r="I531" s="183"/>
      <c r="L531" s="179"/>
      <c r="M531" s="184"/>
      <c r="N531" s="185"/>
      <c r="O531" s="185"/>
      <c r="P531" s="185"/>
      <c r="Q531" s="185"/>
      <c r="R531" s="185"/>
      <c r="S531" s="185"/>
      <c r="T531" s="186"/>
      <c r="AT531" s="180" t="s">
        <v>149</v>
      </c>
      <c r="AU531" s="180" t="s">
        <v>87</v>
      </c>
      <c r="AV531" s="14" t="s">
        <v>87</v>
      </c>
      <c r="AW531" s="14" t="s">
        <v>31</v>
      </c>
      <c r="AX531" s="14" t="s">
        <v>74</v>
      </c>
      <c r="AY531" s="180" t="s">
        <v>141</v>
      </c>
    </row>
    <row r="532" spans="1:65" s="16" customFormat="1">
      <c r="B532" s="195"/>
      <c r="D532" s="172" t="s">
        <v>149</v>
      </c>
      <c r="E532" s="196" t="s">
        <v>1</v>
      </c>
      <c r="F532" s="197" t="s">
        <v>159</v>
      </c>
      <c r="H532" s="198">
        <v>1049.6600000000001</v>
      </c>
      <c r="I532" s="199"/>
      <c r="L532" s="195"/>
      <c r="M532" s="200"/>
      <c r="N532" s="201"/>
      <c r="O532" s="201"/>
      <c r="P532" s="201"/>
      <c r="Q532" s="201"/>
      <c r="R532" s="201"/>
      <c r="S532" s="201"/>
      <c r="T532" s="202"/>
      <c r="AT532" s="196" t="s">
        <v>149</v>
      </c>
      <c r="AU532" s="196" t="s">
        <v>87</v>
      </c>
      <c r="AV532" s="16" t="s">
        <v>147</v>
      </c>
      <c r="AW532" s="16" t="s">
        <v>31</v>
      </c>
      <c r="AX532" s="16" t="s">
        <v>81</v>
      </c>
      <c r="AY532" s="196" t="s">
        <v>141</v>
      </c>
    </row>
    <row r="533" spans="1:65" s="2" customFormat="1" ht="33" customHeight="1">
      <c r="A533" s="33"/>
      <c r="B533" s="156"/>
      <c r="C533" s="157" t="s">
        <v>618</v>
      </c>
      <c r="D533" s="157" t="s">
        <v>143</v>
      </c>
      <c r="E533" s="158" t="s">
        <v>619</v>
      </c>
      <c r="F533" s="159" t="s">
        <v>620</v>
      </c>
      <c r="G533" s="160" t="s">
        <v>189</v>
      </c>
      <c r="H533" s="161">
        <v>1049.6600000000001</v>
      </c>
      <c r="I533" s="162"/>
      <c r="J533" s="163">
        <f>ROUND(I533*H533,2)</f>
        <v>0</v>
      </c>
      <c r="K533" s="164"/>
      <c r="L533" s="34"/>
      <c r="M533" s="165" t="s">
        <v>1</v>
      </c>
      <c r="N533" s="166" t="s">
        <v>40</v>
      </c>
      <c r="O533" s="62"/>
      <c r="P533" s="167">
        <f>O533*H533</f>
        <v>0</v>
      </c>
      <c r="Q533" s="167">
        <v>0</v>
      </c>
      <c r="R533" s="167">
        <f>Q533*H533</f>
        <v>0</v>
      </c>
      <c r="S533" s="167">
        <v>0</v>
      </c>
      <c r="T533" s="168">
        <f>S533*H533</f>
        <v>0</v>
      </c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R533" s="169" t="s">
        <v>147</v>
      </c>
      <c r="AT533" s="169" t="s">
        <v>143</v>
      </c>
      <c r="AU533" s="169" t="s">
        <v>87</v>
      </c>
      <c r="AY533" s="18" t="s">
        <v>141</v>
      </c>
      <c r="BE533" s="170">
        <f>IF(N533="základná",J533,0)</f>
        <v>0</v>
      </c>
      <c r="BF533" s="170">
        <f>IF(N533="znížená",J533,0)</f>
        <v>0</v>
      </c>
      <c r="BG533" s="170">
        <f>IF(N533="zákl. prenesená",J533,0)</f>
        <v>0</v>
      </c>
      <c r="BH533" s="170">
        <f>IF(N533="zníž. prenesená",J533,0)</f>
        <v>0</v>
      </c>
      <c r="BI533" s="170">
        <f>IF(N533="nulová",J533,0)</f>
        <v>0</v>
      </c>
      <c r="BJ533" s="18" t="s">
        <v>87</v>
      </c>
      <c r="BK533" s="170">
        <f>ROUND(I533*H533,2)</f>
        <v>0</v>
      </c>
      <c r="BL533" s="18" t="s">
        <v>147</v>
      </c>
      <c r="BM533" s="169" t="s">
        <v>621</v>
      </c>
    </row>
    <row r="534" spans="1:65" s="2" customFormat="1" ht="37.9" customHeight="1">
      <c r="A534" s="33"/>
      <c r="B534" s="156"/>
      <c r="C534" s="157" t="s">
        <v>622</v>
      </c>
      <c r="D534" s="157" t="s">
        <v>143</v>
      </c>
      <c r="E534" s="158" t="s">
        <v>623</v>
      </c>
      <c r="F534" s="159" t="s">
        <v>624</v>
      </c>
      <c r="G534" s="160" t="s">
        <v>189</v>
      </c>
      <c r="H534" s="161">
        <v>10496.6</v>
      </c>
      <c r="I534" s="162"/>
      <c r="J534" s="163">
        <f>ROUND(I534*H534,2)</f>
        <v>0</v>
      </c>
      <c r="K534" s="164"/>
      <c r="L534" s="34"/>
      <c r="M534" s="165" t="s">
        <v>1</v>
      </c>
      <c r="N534" s="166" t="s">
        <v>40</v>
      </c>
      <c r="O534" s="62"/>
      <c r="P534" s="167">
        <f>O534*H534</f>
        <v>0</v>
      </c>
      <c r="Q534" s="167">
        <v>0</v>
      </c>
      <c r="R534" s="167">
        <f>Q534*H534</f>
        <v>0</v>
      </c>
      <c r="S534" s="167">
        <v>0</v>
      </c>
      <c r="T534" s="168">
        <f>S534*H534</f>
        <v>0</v>
      </c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R534" s="169" t="s">
        <v>147</v>
      </c>
      <c r="AT534" s="169" t="s">
        <v>143</v>
      </c>
      <c r="AU534" s="169" t="s">
        <v>87</v>
      </c>
      <c r="AY534" s="18" t="s">
        <v>141</v>
      </c>
      <c r="BE534" s="170">
        <f>IF(N534="základná",J534,0)</f>
        <v>0</v>
      </c>
      <c r="BF534" s="170">
        <f>IF(N534="znížená",J534,0)</f>
        <v>0</v>
      </c>
      <c r="BG534" s="170">
        <f>IF(N534="zákl. prenesená",J534,0)</f>
        <v>0</v>
      </c>
      <c r="BH534" s="170">
        <f>IF(N534="zníž. prenesená",J534,0)</f>
        <v>0</v>
      </c>
      <c r="BI534" s="170">
        <f>IF(N534="nulová",J534,0)</f>
        <v>0</v>
      </c>
      <c r="BJ534" s="18" t="s">
        <v>87</v>
      </c>
      <c r="BK534" s="170">
        <f>ROUND(I534*H534,2)</f>
        <v>0</v>
      </c>
      <c r="BL534" s="18" t="s">
        <v>147</v>
      </c>
      <c r="BM534" s="169" t="s">
        <v>625</v>
      </c>
    </row>
    <row r="535" spans="1:65" s="14" customFormat="1">
      <c r="B535" s="179"/>
      <c r="D535" s="172" t="s">
        <v>149</v>
      </c>
      <c r="E535" s="180" t="s">
        <v>1</v>
      </c>
      <c r="F535" s="181" t="s">
        <v>626</v>
      </c>
      <c r="H535" s="182">
        <v>10496.6</v>
      </c>
      <c r="I535" s="183"/>
      <c r="L535" s="179"/>
      <c r="M535" s="184"/>
      <c r="N535" s="185"/>
      <c r="O535" s="185"/>
      <c r="P535" s="185"/>
      <c r="Q535" s="185"/>
      <c r="R535" s="185"/>
      <c r="S535" s="185"/>
      <c r="T535" s="186"/>
      <c r="AT535" s="180" t="s">
        <v>149</v>
      </c>
      <c r="AU535" s="180" t="s">
        <v>87</v>
      </c>
      <c r="AV535" s="14" t="s">
        <v>87</v>
      </c>
      <c r="AW535" s="14" t="s">
        <v>31</v>
      </c>
      <c r="AX535" s="14" t="s">
        <v>74</v>
      </c>
      <c r="AY535" s="180" t="s">
        <v>141</v>
      </c>
    </row>
    <row r="536" spans="1:65" s="16" customFormat="1">
      <c r="B536" s="195"/>
      <c r="D536" s="172" t="s">
        <v>149</v>
      </c>
      <c r="E536" s="196" t="s">
        <v>1</v>
      </c>
      <c r="F536" s="197" t="s">
        <v>159</v>
      </c>
      <c r="H536" s="198">
        <v>10496.6</v>
      </c>
      <c r="I536" s="199"/>
      <c r="L536" s="195"/>
      <c r="M536" s="200"/>
      <c r="N536" s="201"/>
      <c r="O536" s="201"/>
      <c r="P536" s="201"/>
      <c r="Q536" s="201"/>
      <c r="R536" s="201"/>
      <c r="S536" s="201"/>
      <c r="T536" s="202"/>
      <c r="AT536" s="196" t="s">
        <v>149</v>
      </c>
      <c r="AU536" s="196" t="s">
        <v>87</v>
      </c>
      <c r="AV536" s="16" t="s">
        <v>147</v>
      </c>
      <c r="AW536" s="16" t="s">
        <v>31</v>
      </c>
      <c r="AX536" s="16" t="s">
        <v>81</v>
      </c>
      <c r="AY536" s="196" t="s">
        <v>141</v>
      </c>
    </row>
    <row r="537" spans="1:65" s="2" customFormat="1" ht="24.2" customHeight="1">
      <c r="A537" s="33"/>
      <c r="B537" s="156"/>
      <c r="C537" s="157" t="s">
        <v>627</v>
      </c>
      <c r="D537" s="157" t="s">
        <v>143</v>
      </c>
      <c r="E537" s="158" t="s">
        <v>628</v>
      </c>
      <c r="F537" s="159" t="s">
        <v>629</v>
      </c>
      <c r="G537" s="160" t="s">
        <v>189</v>
      </c>
      <c r="H537" s="161">
        <v>238.399</v>
      </c>
      <c r="I537" s="162"/>
      <c r="J537" s="163">
        <f>ROUND(I537*H537,2)</f>
        <v>0</v>
      </c>
      <c r="K537" s="164"/>
      <c r="L537" s="34"/>
      <c r="M537" s="165" t="s">
        <v>1</v>
      </c>
      <c r="N537" s="166" t="s">
        <v>40</v>
      </c>
      <c r="O537" s="62"/>
      <c r="P537" s="167">
        <f>O537*H537</f>
        <v>0</v>
      </c>
      <c r="Q537" s="167">
        <v>1.92E-3</v>
      </c>
      <c r="R537" s="167">
        <f>Q537*H537</f>
        <v>0.45772608000000004</v>
      </c>
      <c r="S537" s="167">
        <v>0</v>
      </c>
      <c r="T537" s="168">
        <f>S537*H537</f>
        <v>0</v>
      </c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R537" s="169" t="s">
        <v>147</v>
      </c>
      <c r="AT537" s="169" t="s">
        <v>143</v>
      </c>
      <c r="AU537" s="169" t="s">
        <v>87</v>
      </c>
      <c r="AY537" s="18" t="s">
        <v>141</v>
      </c>
      <c r="BE537" s="170">
        <f>IF(N537="základná",J537,0)</f>
        <v>0</v>
      </c>
      <c r="BF537" s="170">
        <f>IF(N537="znížená",J537,0)</f>
        <v>0</v>
      </c>
      <c r="BG537" s="170">
        <f>IF(N537="zákl. prenesená",J537,0)</f>
        <v>0</v>
      </c>
      <c r="BH537" s="170">
        <f>IF(N537="zníž. prenesená",J537,0)</f>
        <v>0</v>
      </c>
      <c r="BI537" s="170">
        <f>IF(N537="nulová",J537,0)</f>
        <v>0</v>
      </c>
      <c r="BJ537" s="18" t="s">
        <v>87</v>
      </c>
      <c r="BK537" s="170">
        <f>ROUND(I537*H537,2)</f>
        <v>0</v>
      </c>
      <c r="BL537" s="18" t="s">
        <v>147</v>
      </c>
      <c r="BM537" s="169" t="s">
        <v>630</v>
      </c>
    </row>
    <row r="538" spans="1:65" s="13" customFormat="1">
      <c r="B538" s="171"/>
      <c r="D538" s="172" t="s">
        <v>149</v>
      </c>
      <c r="E538" s="173" t="s">
        <v>1</v>
      </c>
      <c r="F538" s="174" t="s">
        <v>631</v>
      </c>
      <c r="H538" s="173" t="s">
        <v>1</v>
      </c>
      <c r="I538" s="175"/>
      <c r="L538" s="171"/>
      <c r="M538" s="176"/>
      <c r="N538" s="177"/>
      <c r="O538" s="177"/>
      <c r="P538" s="177"/>
      <c r="Q538" s="177"/>
      <c r="R538" s="177"/>
      <c r="S538" s="177"/>
      <c r="T538" s="178"/>
      <c r="AT538" s="173" t="s">
        <v>149</v>
      </c>
      <c r="AU538" s="173" t="s">
        <v>87</v>
      </c>
      <c r="AV538" s="13" t="s">
        <v>81</v>
      </c>
      <c r="AW538" s="13" t="s">
        <v>31</v>
      </c>
      <c r="AX538" s="13" t="s">
        <v>74</v>
      </c>
      <c r="AY538" s="173" t="s">
        <v>141</v>
      </c>
    </row>
    <row r="539" spans="1:65" s="13" customFormat="1">
      <c r="B539" s="171"/>
      <c r="D539" s="172" t="s">
        <v>149</v>
      </c>
      <c r="E539" s="173" t="s">
        <v>1</v>
      </c>
      <c r="F539" s="174" t="s">
        <v>632</v>
      </c>
      <c r="H539" s="173" t="s">
        <v>1</v>
      </c>
      <c r="I539" s="175"/>
      <c r="L539" s="171"/>
      <c r="M539" s="176"/>
      <c r="N539" s="177"/>
      <c r="O539" s="177"/>
      <c r="P539" s="177"/>
      <c r="Q539" s="177"/>
      <c r="R539" s="177"/>
      <c r="S539" s="177"/>
      <c r="T539" s="178"/>
      <c r="AT539" s="173" t="s">
        <v>149</v>
      </c>
      <c r="AU539" s="173" t="s">
        <v>87</v>
      </c>
      <c r="AV539" s="13" t="s">
        <v>81</v>
      </c>
      <c r="AW539" s="13" t="s">
        <v>31</v>
      </c>
      <c r="AX539" s="13" t="s">
        <v>74</v>
      </c>
      <c r="AY539" s="173" t="s">
        <v>141</v>
      </c>
    </row>
    <row r="540" spans="1:65" s="14" customFormat="1">
      <c r="B540" s="179"/>
      <c r="D540" s="172" t="s">
        <v>149</v>
      </c>
      <c r="E540" s="180" t="s">
        <v>1</v>
      </c>
      <c r="F540" s="181" t="s">
        <v>633</v>
      </c>
      <c r="H540" s="182">
        <v>54.259</v>
      </c>
      <c r="I540" s="183"/>
      <c r="L540" s="179"/>
      <c r="M540" s="184"/>
      <c r="N540" s="185"/>
      <c r="O540" s="185"/>
      <c r="P540" s="185"/>
      <c r="Q540" s="185"/>
      <c r="R540" s="185"/>
      <c r="S540" s="185"/>
      <c r="T540" s="186"/>
      <c r="AT540" s="180" t="s">
        <v>149</v>
      </c>
      <c r="AU540" s="180" t="s">
        <v>87</v>
      </c>
      <c r="AV540" s="14" t="s">
        <v>87</v>
      </c>
      <c r="AW540" s="14" t="s">
        <v>31</v>
      </c>
      <c r="AX540" s="14" t="s">
        <v>74</v>
      </c>
      <c r="AY540" s="180" t="s">
        <v>141</v>
      </c>
    </row>
    <row r="541" spans="1:65" s="13" customFormat="1">
      <c r="B541" s="171"/>
      <c r="D541" s="172" t="s">
        <v>149</v>
      </c>
      <c r="E541" s="173" t="s">
        <v>1</v>
      </c>
      <c r="F541" s="174" t="s">
        <v>634</v>
      </c>
      <c r="H541" s="173" t="s">
        <v>1</v>
      </c>
      <c r="I541" s="175"/>
      <c r="L541" s="171"/>
      <c r="M541" s="176"/>
      <c r="N541" s="177"/>
      <c r="O541" s="177"/>
      <c r="P541" s="177"/>
      <c r="Q541" s="177"/>
      <c r="R541" s="177"/>
      <c r="S541" s="177"/>
      <c r="T541" s="178"/>
      <c r="AT541" s="173" t="s">
        <v>149</v>
      </c>
      <c r="AU541" s="173" t="s">
        <v>87</v>
      </c>
      <c r="AV541" s="13" t="s">
        <v>81</v>
      </c>
      <c r="AW541" s="13" t="s">
        <v>31</v>
      </c>
      <c r="AX541" s="13" t="s">
        <v>74</v>
      </c>
      <c r="AY541" s="173" t="s">
        <v>141</v>
      </c>
    </row>
    <row r="542" spans="1:65" s="14" customFormat="1">
      <c r="B542" s="179"/>
      <c r="D542" s="172" t="s">
        <v>149</v>
      </c>
      <c r="E542" s="180" t="s">
        <v>1</v>
      </c>
      <c r="F542" s="181" t="s">
        <v>495</v>
      </c>
      <c r="H542" s="182">
        <v>184.14</v>
      </c>
      <c r="I542" s="183"/>
      <c r="L542" s="179"/>
      <c r="M542" s="184"/>
      <c r="N542" s="185"/>
      <c r="O542" s="185"/>
      <c r="P542" s="185"/>
      <c r="Q542" s="185"/>
      <c r="R542" s="185"/>
      <c r="S542" s="185"/>
      <c r="T542" s="186"/>
      <c r="AT542" s="180" t="s">
        <v>149</v>
      </c>
      <c r="AU542" s="180" t="s">
        <v>87</v>
      </c>
      <c r="AV542" s="14" t="s">
        <v>87</v>
      </c>
      <c r="AW542" s="14" t="s">
        <v>31</v>
      </c>
      <c r="AX542" s="14" t="s">
        <v>74</v>
      </c>
      <c r="AY542" s="180" t="s">
        <v>141</v>
      </c>
    </row>
    <row r="543" spans="1:65" s="16" customFormat="1">
      <c r="B543" s="195"/>
      <c r="D543" s="172" t="s">
        <v>149</v>
      </c>
      <c r="E543" s="196" t="s">
        <v>1</v>
      </c>
      <c r="F543" s="197" t="s">
        <v>159</v>
      </c>
      <c r="H543" s="198">
        <v>238.399</v>
      </c>
      <c r="I543" s="199"/>
      <c r="L543" s="195"/>
      <c r="M543" s="200"/>
      <c r="N543" s="201"/>
      <c r="O543" s="201"/>
      <c r="P543" s="201"/>
      <c r="Q543" s="201"/>
      <c r="R543" s="201"/>
      <c r="S543" s="201"/>
      <c r="T543" s="202"/>
      <c r="AT543" s="196" t="s">
        <v>149</v>
      </c>
      <c r="AU543" s="196" t="s">
        <v>87</v>
      </c>
      <c r="AV543" s="16" t="s">
        <v>147</v>
      </c>
      <c r="AW543" s="16" t="s">
        <v>31</v>
      </c>
      <c r="AX543" s="16" t="s">
        <v>81</v>
      </c>
      <c r="AY543" s="196" t="s">
        <v>141</v>
      </c>
    </row>
    <row r="544" spans="1:65" s="2" customFormat="1" ht="24.2" customHeight="1">
      <c r="A544" s="33"/>
      <c r="B544" s="156"/>
      <c r="C544" s="157" t="s">
        <v>635</v>
      </c>
      <c r="D544" s="157" t="s">
        <v>143</v>
      </c>
      <c r="E544" s="158" t="s">
        <v>636</v>
      </c>
      <c r="F544" s="159" t="s">
        <v>637</v>
      </c>
      <c r="G544" s="160" t="s">
        <v>189</v>
      </c>
      <c r="H544" s="161">
        <v>1603.3409999999999</v>
      </c>
      <c r="I544" s="162"/>
      <c r="J544" s="163">
        <f>ROUND(I544*H544,2)</f>
        <v>0</v>
      </c>
      <c r="K544" s="164"/>
      <c r="L544" s="34"/>
      <c r="M544" s="165" t="s">
        <v>1</v>
      </c>
      <c r="N544" s="166" t="s">
        <v>40</v>
      </c>
      <c r="O544" s="62"/>
      <c r="P544" s="167">
        <f>O544*H544</f>
        <v>0</v>
      </c>
      <c r="Q544" s="167">
        <v>4.0000000000000003E-5</v>
      </c>
      <c r="R544" s="167">
        <f>Q544*H544</f>
        <v>6.4133640000000006E-2</v>
      </c>
      <c r="S544" s="167">
        <v>0</v>
      </c>
      <c r="T544" s="168">
        <f>S544*H544</f>
        <v>0</v>
      </c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R544" s="169" t="s">
        <v>147</v>
      </c>
      <c r="AT544" s="169" t="s">
        <v>143</v>
      </c>
      <c r="AU544" s="169" t="s">
        <v>87</v>
      </c>
      <c r="AY544" s="18" t="s">
        <v>141</v>
      </c>
      <c r="BE544" s="170">
        <f>IF(N544="základná",J544,0)</f>
        <v>0</v>
      </c>
      <c r="BF544" s="170">
        <f>IF(N544="znížená",J544,0)</f>
        <v>0</v>
      </c>
      <c r="BG544" s="170">
        <f>IF(N544="zákl. prenesená",J544,0)</f>
        <v>0</v>
      </c>
      <c r="BH544" s="170">
        <f>IF(N544="zníž. prenesená",J544,0)</f>
        <v>0</v>
      </c>
      <c r="BI544" s="170">
        <f>IF(N544="nulová",J544,0)</f>
        <v>0</v>
      </c>
      <c r="BJ544" s="18" t="s">
        <v>87</v>
      </c>
      <c r="BK544" s="170">
        <f>ROUND(I544*H544,2)</f>
        <v>0</v>
      </c>
      <c r="BL544" s="18" t="s">
        <v>147</v>
      </c>
      <c r="BM544" s="169" t="s">
        <v>638</v>
      </c>
    </row>
    <row r="545" spans="1:65" s="13" customFormat="1">
      <c r="B545" s="171"/>
      <c r="D545" s="172" t="s">
        <v>149</v>
      </c>
      <c r="E545" s="173" t="s">
        <v>1</v>
      </c>
      <c r="F545" s="174" t="s">
        <v>639</v>
      </c>
      <c r="H545" s="173" t="s">
        <v>1</v>
      </c>
      <c r="I545" s="175"/>
      <c r="L545" s="171"/>
      <c r="M545" s="176"/>
      <c r="N545" s="177"/>
      <c r="O545" s="177"/>
      <c r="P545" s="177"/>
      <c r="Q545" s="177"/>
      <c r="R545" s="177"/>
      <c r="S545" s="177"/>
      <c r="T545" s="178"/>
      <c r="AT545" s="173" t="s">
        <v>149</v>
      </c>
      <c r="AU545" s="173" t="s">
        <v>87</v>
      </c>
      <c r="AV545" s="13" t="s">
        <v>81</v>
      </c>
      <c r="AW545" s="13" t="s">
        <v>31</v>
      </c>
      <c r="AX545" s="13" t="s">
        <v>74</v>
      </c>
      <c r="AY545" s="173" t="s">
        <v>141</v>
      </c>
    </row>
    <row r="546" spans="1:65" s="14" customFormat="1">
      <c r="B546" s="179"/>
      <c r="D546" s="172" t="s">
        <v>149</v>
      </c>
      <c r="E546" s="180" t="s">
        <v>1</v>
      </c>
      <c r="F546" s="181" t="s">
        <v>640</v>
      </c>
      <c r="H546" s="182">
        <v>1454.4739999999999</v>
      </c>
      <c r="I546" s="183"/>
      <c r="L546" s="179"/>
      <c r="M546" s="184"/>
      <c r="N546" s="185"/>
      <c r="O546" s="185"/>
      <c r="P546" s="185"/>
      <c r="Q546" s="185"/>
      <c r="R546" s="185"/>
      <c r="S546" s="185"/>
      <c r="T546" s="186"/>
      <c r="AT546" s="180" t="s">
        <v>149</v>
      </c>
      <c r="AU546" s="180" t="s">
        <v>87</v>
      </c>
      <c r="AV546" s="14" t="s">
        <v>87</v>
      </c>
      <c r="AW546" s="14" t="s">
        <v>31</v>
      </c>
      <c r="AX546" s="14" t="s">
        <v>74</v>
      </c>
      <c r="AY546" s="180" t="s">
        <v>141</v>
      </c>
    </row>
    <row r="547" spans="1:65" s="14" customFormat="1">
      <c r="B547" s="179"/>
      <c r="D547" s="172" t="s">
        <v>149</v>
      </c>
      <c r="E547" s="180" t="s">
        <v>1</v>
      </c>
      <c r="F547" s="181" t="s">
        <v>641</v>
      </c>
      <c r="H547" s="182">
        <v>94.608000000000004</v>
      </c>
      <c r="I547" s="183"/>
      <c r="L547" s="179"/>
      <c r="M547" s="184"/>
      <c r="N547" s="185"/>
      <c r="O547" s="185"/>
      <c r="P547" s="185"/>
      <c r="Q547" s="185"/>
      <c r="R547" s="185"/>
      <c r="S547" s="185"/>
      <c r="T547" s="186"/>
      <c r="AT547" s="180" t="s">
        <v>149</v>
      </c>
      <c r="AU547" s="180" t="s">
        <v>87</v>
      </c>
      <c r="AV547" s="14" t="s">
        <v>87</v>
      </c>
      <c r="AW547" s="14" t="s">
        <v>31</v>
      </c>
      <c r="AX547" s="14" t="s">
        <v>74</v>
      </c>
      <c r="AY547" s="180" t="s">
        <v>141</v>
      </c>
    </row>
    <row r="548" spans="1:65" s="14" customFormat="1">
      <c r="B548" s="179"/>
      <c r="D548" s="172" t="s">
        <v>149</v>
      </c>
      <c r="E548" s="180" t="s">
        <v>1</v>
      </c>
      <c r="F548" s="181" t="s">
        <v>465</v>
      </c>
      <c r="H548" s="182">
        <v>26.936</v>
      </c>
      <c r="I548" s="183"/>
      <c r="L548" s="179"/>
      <c r="M548" s="184"/>
      <c r="N548" s="185"/>
      <c r="O548" s="185"/>
      <c r="P548" s="185"/>
      <c r="Q548" s="185"/>
      <c r="R548" s="185"/>
      <c r="S548" s="185"/>
      <c r="T548" s="186"/>
      <c r="AT548" s="180" t="s">
        <v>149</v>
      </c>
      <c r="AU548" s="180" t="s">
        <v>87</v>
      </c>
      <c r="AV548" s="14" t="s">
        <v>87</v>
      </c>
      <c r="AW548" s="14" t="s">
        <v>31</v>
      </c>
      <c r="AX548" s="14" t="s">
        <v>74</v>
      </c>
      <c r="AY548" s="180" t="s">
        <v>141</v>
      </c>
    </row>
    <row r="549" spans="1:65" s="14" customFormat="1">
      <c r="B549" s="179"/>
      <c r="D549" s="172" t="s">
        <v>149</v>
      </c>
      <c r="E549" s="180" t="s">
        <v>1</v>
      </c>
      <c r="F549" s="181" t="s">
        <v>466</v>
      </c>
      <c r="H549" s="182">
        <v>14.05</v>
      </c>
      <c r="I549" s="183"/>
      <c r="L549" s="179"/>
      <c r="M549" s="184"/>
      <c r="N549" s="185"/>
      <c r="O549" s="185"/>
      <c r="P549" s="185"/>
      <c r="Q549" s="185"/>
      <c r="R549" s="185"/>
      <c r="S549" s="185"/>
      <c r="T549" s="186"/>
      <c r="AT549" s="180" t="s">
        <v>149</v>
      </c>
      <c r="AU549" s="180" t="s">
        <v>87</v>
      </c>
      <c r="AV549" s="14" t="s">
        <v>87</v>
      </c>
      <c r="AW549" s="14" t="s">
        <v>31</v>
      </c>
      <c r="AX549" s="14" t="s">
        <v>74</v>
      </c>
      <c r="AY549" s="180" t="s">
        <v>141</v>
      </c>
    </row>
    <row r="550" spans="1:65" s="14" customFormat="1">
      <c r="B550" s="179"/>
      <c r="D550" s="172" t="s">
        <v>149</v>
      </c>
      <c r="E550" s="180" t="s">
        <v>1</v>
      </c>
      <c r="F550" s="181" t="s">
        <v>467</v>
      </c>
      <c r="H550" s="182">
        <v>5.0190000000000001</v>
      </c>
      <c r="I550" s="183"/>
      <c r="L550" s="179"/>
      <c r="M550" s="184"/>
      <c r="N550" s="185"/>
      <c r="O550" s="185"/>
      <c r="P550" s="185"/>
      <c r="Q550" s="185"/>
      <c r="R550" s="185"/>
      <c r="S550" s="185"/>
      <c r="T550" s="186"/>
      <c r="AT550" s="180" t="s">
        <v>149</v>
      </c>
      <c r="AU550" s="180" t="s">
        <v>87</v>
      </c>
      <c r="AV550" s="14" t="s">
        <v>87</v>
      </c>
      <c r="AW550" s="14" t="s">
        <v>31</v>
      </c>
      <c r="AX550" s="14" t="s">
        <v>74</v>
      </c>
      <c r="AY550" s="180" t="s">
        <v>141</v>
      </c>
    </row>
    <row r="551" spans="1:65" s="14" customFormat="1">
      <c r="B551" s="179"/>
      <c r="D551" s="172" t="s">
        <v>149</v>
      </c>
      <c r="E551" s="180" t="s">
        <v>1</v>
      </c>
      <c r="F551" s="181" t="s">
        <v>468</v>
      </c>
      <c r="H551" s="182">
        <v>8.2539999999999996</v>
      </c>
      <c r="I551" s="183"/>
      <c r="L551" s="179"/>
      <c r="M551" s="184"/>
      <c r="N551" s="185"/>
      <c r="O551" s="185"/>
      <c r="P551" s="185"/>
      <c r="Q551" s="185"/>
      <c r="R551" s="185"/>
      <c r="S551" s="185"/>
      <c r="T551" s="186"/>
      <c r="AT551" s="180" t="s">
        <v>149</v>
      </c>
      <c r="AU551" s="180" t="s">
        <v>87</v>
      </c>
      <c r="AV551" s="14" t="s">
        <v>87</v>
      </c>
      <c r="AW551" s="14" t="s">
        <v>31</v>
      </c>
      <c r="AX551" s="14" t="s">
        <v>74</v>
      </c>
      <c r="AY551" s="180" t="s">
        <v>141</v>
      </c>
    </row>
    <row r="552" spans="1:65" s="16" customFormat="1">
      <c r="B552" s="195"/>
      <c r="D552" s="172" t="s">
        <v>149</v>
      </c>
      <c r="E552" s="196" t="s">
        <v>1</v>
      </c>
      <c r="F552" s="197" t="s">
        <v>159</v>
      </c>
      <c r="H552" s="198">
        <v>1603.3409999999999</v>
      </c>
      <c r="I552" s="199"/>
      <c r="L552" s="195"/>
      <c r="M552" s="200"/>
      <c r="N552" s="201"/>
      <c r="O552" s="201"/>
      <c r="P552" s="201"/>
      <c r="Q552" s="201"/>
      <c r="R552" s="201"/>
      <c r="S552" s="201"/>
      <c r="T552" s="202"/>
      <c r="AT552" s="196" t="s">
        <v>149</v>
      </c>
      <c r="AU552" s="196" t="s">
        <v>87</v>
      </c>
      <c r="AV552" s="16" t="s">
        <v>147</v>
      </c>
      <c r="AW552" s="16" t="s">
        <v>31</v>
      </c>
      <c r="AX552" s="16" t="s">
        <v>81</v>
      </c>
      <c r="AY552" s="196" t="s">
        <v>141</v>
      </c>
    </row>
    <row r="553" spans="1:65" s="2" customFormat="1" ht="24.2" customHeight="1">
      <c r="A553" s="33"/>
      <c r="B553" s="156"/>
      <c r="C553" s="157" t="s">
        <v>642</v>
      </c>
      <c r="D553" s="157" t="s">
        <v>143</v>
      </c>
      <c r="E553" s="158" t="s">
        <v>643</v>
      </c>
      <c r="F553" s="159" t="s">
        <v>644</v>
      </c>
      <c r="G553" s="160" t="s">
        <v>645</v>
      </c>
      <c r="H553" s="161">
        <v>183.87</v>
      </c>
      <c r="I553" s="162"/>
      <c r="J553" s="163">
        <f>ROUND(I553*H553,2)</f>
        <v>0</v>
      </c>
      <c r="K553" s="164"/>
      <c r="L553" s="34"/>
      <c r="M553" s="165" t="s">
        <v>1</v>
      </c>
      <c r="N553" s="166" t="s">
        <v>40</v>
      </c>
      <c r="O553" s="62"/>
      <c r="P553" s="167">
        <f>O553*H553</f>
        <v>0</v>
      </c>
      <c r="Q553" s="167">
        <v>0.71863999999999995</v>
      </c>
      <c r="R553" s="167">
        <f>Q553*H553</f>
        <v>132.13633679999998</v>
      </c>
      <c r="S553" s="167">
        <v>0</v>
      </c>
      <c r="T553" s="168">
        <f>S553*H553</f>
        <v>0</v>
      </c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R553" s="169" t="s">
        <v>147</v>
      </c>
      <c r="AT553" s="169" t="s">
        <v>143</v>
      </c>
      <c r="AU553" s="169" t="s">
        <v>87</v>
      </c>
      <c r="AY553" s="18" t="s">
        <v>141</v>
      </c>
      <c r="BE553" s="170">
        <f>IF(N553="základná",J553,0)</f>
        <v>0</v>
      </c>
      <c r="BF553" s="170">
        <f>IF(N553="znížená",J553,0)</f>
        <v>0</v>
      </c>
      <c r="BG553" s="170">
        <f>IF(N553="zákl. prenesená",J553,0)</f>
        <v>0</v>
      </c>
      <c r="BH553" s="170">
        <f>IF(N553="zníž. prenesená",J553,0)</f>
        <v>0</v>
      </c>
      <c r="BI553" s="170">
        <f>IF(N553="nulová",J553,0)</f>
        <v>0</v>
      </c>
      <c r="BJ553" s="18" t="s">
        <v>87</v>
      </c>
      <c r="BK553" s="170">
        <f>ROUND(I553*H553,2)</f>
        <v>0</v>
      </c>
      <c r="BL553" s="18" t="s">
        <v>147</v>
      </c>
      <c r="BM553" s="169" t="s">
        <v>646</v>
      </c>
    </row>
    <row r="554" spans="1:65" s="13" customFormat="1">
      <c r="B554" s="171"/>
      <c r="D554" s="172" t="s">
        <v>149</v>
      </c>
      <c r="E554" s="173" t="s">
        <v>1</v>
      </c>
      <c r="F554" s="174" t="s">
        <v>647</v>
      </c>
      <c r="H554" s="173" t="s">
        <v>1</v>
      </c>
      <c r="I554" s="175"/>
      <c r="L554" s="171"/>
      <c r="M554" s="176"/>
      <c r="N554" s="177"/>
      <c r="O554" s="177"/>
      <c r="P554" s="177"/>
      <c r="Q554" s="177"/>
      <c r="R554" s="177"/>
      <c r="S554" s="177"/>
      <c r="T554" s="178"/>
      <c r="AT554" s="173" t="s">
        <v>149</v>
      </c>
      <c r="AU554" s="173" t="s">
        <v>87</v>
      </c>
      <c r="AV554" s="13" t="s">
        <v>81</v>
      </c>
      <c r="AW554" s="13" t="s">
        <v>31</v>
      </c>
      <c r="AX554" s="13" t="s">
        <v>74</v>
      </c>
      <c r="AY554" s="173" t="s">
        <v>141</v>
      </c>
    </row>
    <row r="555" spans="1:65" s="13" customFormat="1">
      <c r="B555" s="171"/>
      <c r="D555" s="172" t="s">
        <v>149</v>
      </c>
      <c r="E555" s="173" t="s">
        <v>1</v>
      </c>
      <c r="F555" s="174" t="s">
        <v>203</v>
      </c>
      <c r="H555" s="173" t="s">
        <v>1</v>
      </c>
      <c r="I555" s="175"/>
      <c r="L555" s="171"/>
      <c r="M555" s="176"/>
      <c r="N555" s="177"/>
      <c r="O555" s="177"/>
      <c r="P555" s="177"/>
      <c r="Q555" s="177"/>
      <c r="R555" s="177"/>
      <c r="S555" s="177"/>
      <c r="T555" s="178"/>
      <c r="AT555" s="173" t="s">
        <v>149</v>
      </c>
      <c r="AU555" s="173" t="s">
        <v>87</v>
      </c>
      <c r="AV555" s="13" t="s">
        <v>81</v>
      </c>
      <c r="AW555" s="13" t="s">
        <v>31</v>
      </c>
      <c r="AX555" s="13" t="s">
        <v>74</v>
      </c>
      <c r="AY555" s="173" t="s">
        <v>141</v>
      </c>
    </row>
    <row r="556" spans="1:65" s="14" customFormat="1">
      <c r="B556" s="179"/>
      <c r="D556" s="172" t="s">
        <v>149</v>
      </c>
      <c r="E556" s="180" t="s">
        <v>1</v>
      </c>
      <c r="F556" s="181" t="s">
        <v>648</v>
      </c>
      <c r="H556" s="182">
        <v>171.57</v>
      </c>
      <c r="I556" s="183"/>
      <c r="L556" s="179"/>
      <c r="M556" s="184"/>
      <c r="N556" s="185"/>
      <c r="O556" s="185"/>
      <c r="P556" s="185"/>
      <c r="Q556" s="185"/>
      <c r="R556" s="185"/>
      <c r="S556" s="185"/>
      <c r="T556" s="186"/>
      <c r="AT556" s="180" t="s">
        <v>149</v>
      </c>
      <c r="AU556" s="180" t="s">
        <v>87</v>
      </c>
      <c r="AV556" s="14" t="s">
        <v>87</v>
      </c>
      <c r="AW556" s="14" t="s">
        <v>31</v>
      </c>
      <c r="AX556" s="14" t="s">
        <v>74</v>
      </c>
      <c r="AY556" s="180" t="s">
        <v>141</v>
      </c>
    </row>
    <row r="557" spans="1:65" s="13" customFormat="1">
      <c r="B557" s="171"/>
      <c r="D557" s="172" t="s">
        <v>149</v>
      </c>
      <c r="E557" s="173" t="s">
        <v>1</v>
      </c>
      <c r="F557" s="174" t="s">
        <v>649</v>
      </c>
      <c r="H557" s="173" t="s">
        <v>1</v>
      </c>
      <c r="I557" s="175"/>
      <c r="L557" s="171"/>
      <c r="M557" s="176"/>
      <c r="N557" s="177"/>
      <c r="O557" s="177"/>
      <c r="P557" s="177"/>
      <c r="Q557" s="177"/>
      <c r="R557" s="177"/>
      <c r="S557" s="177"/>
      <c r="T557" s="178"/>
      <c r="AT557" s="173" t="s">
        <v>149</v>
      </c>
      <c r="AU557" s="173" t="s">
        <v>87</v>
      </c>
      <c r="AV557" s="13" t="s">
        <v>81</v>
      </c>
      <c r="AW557" s="13" t="s">
        <v>31</v>
      </c>
      <c r="AX557" s="13" t="s">
        <v>74</v>
      </c>
      <c r="AY557" s="173" t="s">
        <v>141</v>
      </c>
    </row>
    <row r="558" spans="1:65" s="14" customFormat="1">
      <c r="B558" s="179"/>
      <c r="D558" s="172" t="s">
        <v>149</v>
      </c>
      <c r="E558" s="180" t="s">
        <v>1</v>
      </c>
      <c r="F558" s="181" t="s">
        <v>650</v>
      </c>
      <c r="H558" s="182">
        <v>12.3</v>
      </c>
      <c r="I558" s="183"/>
      <c r="L558" s="179"/>
      <c r="M558" s="184"/>
      <c r="N558" s="185"/>
      <c r="O558" s="185"/>
      <c r="P558" s="185"/>
      <c r="Q558" s="185"/>
      <c r="R558" s="185"/>
      <c r="S558" s="185"/>
      <c r="T558" s="186"/>
      <c r="AT558" s="180" t="s">
        <v>149</v>
      </c>
      <c r="AU558" s="180" t="s">
        <v>87</v>
      </c>
      <c r="AV558" s="14" t="s">
        <v>87</v>
      </c>
      <c r="AW558" s="14" t="s">
        <v>31</v>
      </c>
      <c r="AX558" s="14" t="s">
        <v>74</v>
      </c>
      <c r="AY558" s="180" t="s">
        <v>141</v>
      </c>
    </row>
    <row r="559" spans="1:65" s="16" customFormat="1">
      <c r="B559" s="195"/>
      <c r="D559" s="172" t="s">
        <v>149</v>
      </c>
      <c r="E559" s="196" t="s">
        <v>1</v>
      </c>
      <c r="F559" s="197" t="s">
        <v>159</v>
      </c>
      <c r="H559" s="198">
        <v>183.87</v>
      </c>
      <c r="I559" s="199"/>
      <c r="L559" s="195"/>
      <c r="M559" s="200"/>
      <c r="N559" s="201"/>
      <c r="O559" s="201"/>
      <c r="P559" s="201"/>
      <c r="Q559" s="201"/>
      <c r="R559" s="201"/>
      <c r="S559" s="201"/>
      <c r="T559" s="202"/>
      <c r="AT559" s="196" t="s">
        <v>149</v>
      </c>
      <c r="AU559" s="196" t="s">
        <v>87</v>
      </c>
      <c r="AV559" s="16" t="s">
        <v>147</v>
      </c>
      <c r="AW559" s="16" t="s">
        <v>31</v>
      </c>
      <c r="AX559" s="16" t="s">
        <v>81</v>
      </c>
      <c r="AY559" s="196" t="s">
        <v>141</v>
      </c>
    </row>
    <row r="560" spans="1:65" s="2" customFormat="1" ht="24.2" customHeight="1">
      <c r="A560" s="33"/>
      <c r="B560" s="156"/>
      <c r="C560" s="157" t="s">
        <v>651</v>
      </c>
      <c r="D560" s="157" t="s">
        <v>143</v>
      </c>
      <c r="E560" s="158" t="s">
        <v>652</v>
      </c>
      <c r="F560" s="159" t="s">
        <v>653</v>
      </c>
      <c r="G560" s="160" t="s">
        <v>645</v>
      </c>
      <c r="H560" s="161">
        <v>171.57</v>
      </c>
      <c r="I560" s="162"/>
      <c r="J560" s="163">
        <f>ROUND(I560*H560,2)</f>
        <v>0</v>
      </c>
      <c r="K560" s="164"/>
      <c r="L560" s="34"/>
      <c r="M560" s="165" t="s">
        <v>1</v>
      </c>
      <c r="N560" s="166" t="s">
        <v>40</v>
      </c>
      <c r="O560" s="62"/>
      <c r="P560" s="167">
        <f>O560*H560</f>
        <v>0</v>
      </c>
      <c r="Q560" s="167">
        <v>0.15540999999999999</v>
      </c>
      <c r="R560" s="167">
        <f>Q560*H560</f>
        <v>26.663693699999996</v>
      </c>
      <c r="S560" s="167">
        <v>0</v>
      </c>
      <c r="T560" s="168">
        <f>S560*H560</f>
        <v>0</v>
      </c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R560" s="169" t="s">
        <v>147</v>
      </c>
      <c r="AT560" s="169" t="s">
        <v>143</v>
      </c>
      <c r="AU560" s="169" t="s">
        <v>87</v>
      </c>
      <c r="AY560" s="18" t="s">
        <v>141</v>
      </c>
      <c r="BE560" s="170">
        <f>IF(N560="základná",J560,0)</f>
        <v>0</v>
      </c>
      <c r="BF560" s="170">
        <f>IF(N560="znížená",J560,0)</f>
        <v>0</v>
      </c>
      <c r="BG560" s="170">
        <f>IF(N560="zákl. prenesená",J560,0)</f>
        <v>0</v>
      </c>
      <c r="BH560" s="170">
        <f>IF(N560="zníž. prenesená",J560,0)</f>
        <v>0</v>
      </c>
      <c r="BI560" s="170">
        <f>IF(N560="nulová",J560,0)</f>
        <v>0</v>
      </c>
      <c r="BJ560" s="18" t="s">
        <v>87</v>
      </c>
      <c r="BK560" s="170">
        <f>ROUND(I560*H560,2)</f>
        <v>0</v>
      </c>
      <c r="BL560" s="18" t="s">
        <v>147</v>
      </c>
      <c r="BM560" s="169" t="s">
        <v>654</v>
      </c>
    </row>
    <row r="561" spans="1:65" s="13" customFormat="1">
      <c r="B561" s="171"/>
      <c r="D561" s="172" t="s">
        <v>149</v>
      </c>
      <c r="E561" s="173" t="s">
        <v>1</v>
      </c>
      <c r="F561" s="174" t="s">
        <v>655</v>
      </c>
      <c r="H561" s="173" t="s">
        <v>1</v>
      </c>
      <c r="I561" s="175"/>
      <c r="L561" s="171"/>
      <c r="M561" s="176"/>
      <c r="N561" s="177"/>
      <c r="O561" s="177"/>
      <c r="P561" s="177"/>
      <c r="Q561" s="177"/>
      <c r="R561" s="177"/>
      <c r="S561" s="177"/>
      <c r="T561" s="178"/>
      <c r="AT561" s="173" t="s">
        <v>149</v>
      </c>
      <c r="AU561" s="173" t="s">
        <v>87</v>
      </c>
      <c r="AV561" s="13" t="s">
        <v>81</v>
      </c>
      <c r="AW561" s="13" t="s">
        <v>31</v>
      </c>
      <c r="AX561" s="13" t="s">
        <v>74</v>
      </c>
      <c r="AY561" s="173" t="s">
        <v>141</v>
      </c>
    </row>
    <row r="562" spans="1:65" s="13" customFormat="1">
      <c r="B562" s="171"/>
      <c r="D562" s="172" t="s">
        <v>149</v>
      </c>
      <c r="E562" s="173" t="s">
        <v>1</v>
      </c>
      <c r="F562" s="174" t="s">
        <v>203</v>
      </c>
      <c r="H562" s="173" t="s">
        <v>1</v>
      </c>
      <c r="I562" s="175"/>
      <c r="L562" s="171"/>
      <c r="M562" s="176"/>
      <c r="N562" s="177"/>
      <c r="O562" s="177"/>
      <c r="P562" s="177"/>
      <c r="Q562" s="177"/>
      <c r="R562" s="177"/>
      <c r="S562" s="177"/>
      <c r="T562" s="178"/>
      <c r="AT562" s="173" t="s">
        <v>149</v>
      </c>
      <c r="AU562" s="173" t="s">
        <v>87</v>
      </c>
      <c r="AV562" s="13" t="s">
        <v>81</v>
      </c>
      <c r="AW562" s="13" t="s">
        <v>31</v>
      </c>
      <c r="AX562" s="13" t="s">
        <v>74</v>
      </c>
      <c r="AY562" s="173" t="s">
        <v>141</v>
      </c>
    </row>
    <row r="563" spans="1:65" s="14" customFormat="1">
      <c r="B563" s="179"/>
      <c r="D563" s="172" t="s">
        <v>149</v>
      </c>
      <c r="E563" s="180" t="s">
        <v>1</v>
      </c>
      <c r="F563" s="181" t="s">
        <v>648</v>
      </c>
      <c r="H563" s="182">
        <v>171.57</v>
      </c>
      <c r="I563" s="183"/>
      <c r="L563" s="179"/>
      <c r="M563" s="184"/>
      <c r="N563" s="185"/>
      <c r="O563" s="185"/>
      <c r="P563" s="185"/>
      <c r="Q563" s="185"/>
      <c r="R563" s="185"/>
      <c r="S563" s="185"/>
      <c r="T563" s="186"/>
      <c r="AT563" s="180" t="s">
        <v>149</v>
      </c>
      <c r="AU563" s="180" t="s">
        <v>87</v>
      </c>
      <c r="AV563" s="14" t="s">
        <v>87</v>
      </c>
      <c r="AW563" s="14" t="s">
        <v>31</v>
      </c>
      <c r="AX563" s="14" t="s">
        <v>74</v>
      </c>
      <c r="AY563" s="180" t="s">
        <v>141</v>
      </c>
    </row>
    <row r="564" spans="1:65" s="16" customFormat="1">
      <c r="B564" s="195"/>
      <c r="D564" s="172" t="s">
        <v>149</v>
      </c>
      <c r="E564" s="196" t="s">
        <v>1</v>
      </c>
      <c r="F564" s="197" t="s">
        <v>159</v>
      </c>
      <c r="H564" s="198">
        <v>171.57</v>
      </c>
      <c r="I564" s="199"/>
      <c r="L564" s="195"/>
      <c r="M564" s="200"/>
      <c r="N564" s="201"/>
      <c r="O564" s="201"/>
      <c r="P564" s="201"/>
      <c r="Q564" s="201"/>
      <c r="R564" s="201"/>
      <c r="S564" s="201"/>
      <c r="T564" s="202"/>
      <c r="AT564" s="196" t="s">
        <v>149</v>
      </c>
      <c r="AU564" s="196" t="s">
        <v>87</v>
      </c>
      <c r="AV564" s="16" t="s">
        <v>147</v>
      </c>
      <c r="AW564" s="16" t="s">
        <v>31</v>
      </c>
      <c r="AX564" s="16" t="s">
        <v>81</v>
      </c>
      <c r="AY564" s="196" t="s">
        <v>141</v>
      </c>
    </row>
    <row r="565" spans="1:65" s="2" customFormat="1" ht="21.75" customHeight="1">
      <c r="A565" s="33"/>
      <c r="B565" s="156"/>
      <c r="C565" s="157" t="s">
        <v>656</v>
      </c>
      <c r="D565" s="157" t="s">
        <v>143</v>
      </c>
      <c r="E565" s="158" t="s">
        <v>657</v>
      </c>
      <c r="F565" s="159" t="s">
        <v>658</v>
      </c>
      <c r="G565" s="160" t="s">
        <v>260</v>
      </c>
      <c r="H565" s="161">
        <v>120.151</v>
      </c>
      <c r="I565" s="162"/>
      <c r="J565" s="163">
        <f>ROUND(I565*H565,2)</f>
        <v>0</v>
      </c>
      <c r="K565" s="164"/>
      <c r="L565" s="34"/>
      <c r="M565" s="165" t="s">
        <v>1</v>
      </c>
      <c r="N565" s="166" t="s">
        <v>40</v>
      </c>
      <c r="O565" s="62"/>
      <c r="P565" s="167">
        <f>O565*H565</f>
        <v>0</v>
      </c>
      <c r="Q565" s="167">
        <v>0</v>
      </c>
      <c r="R565" s="167">
        <f>Q565*H565</f>
        <v>0</v>
      </c>
      <c r="S565" s="167">
        <v>0</v>
      </c>
      <c r="T565" s="168">
        <f>S565*H565</f>
        <v>0</v>
      </c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R565" s="169" t="s">
        <v>147</v>
      </c>
      <c r="AT565" s="169" t="s">
        <v>143</v>
      </c>
      <c r="AU565" s="169" t="s">
        <v>87</v>
      </c>
      <c r="AY565" s="18" t="s">
        <v>141</v>
      </c>
      <c r="BE565" s="170">
        <f>IF(N565="základná",J565,0)</f>
        <v>0</v>
      </c>
      <c r="BF565" s="170">
        <f>IF(N565="znížená",J565,0)</f>
        <v>0</v>
      </c>
      <c r="BG565" s="170">
        <f>IF(N565="zákl. prenesená",J565,0)</f>
        <v>0</v>
      </c>
      <c r="BH565" s="170">
        <f>IF(N565="zníž. prenesená",J565,0)</f>
        <v>0</v>
      </c>
      <c r="BI565" s="170">
        <f>IF(N565="nulová",J565,0)</f>
        <v>0</v>
      </c>
      <c r="BJ565" s="18" t="s">
        <v>87</v>
      </c>
      <c r="BK565" s="170">
        <f>ROUND(I565*H565,2)</f>
        <v>0</v>
      </c>
      <c r="BL565" s="18" t="s">
        <v>147</v>
      </c>
      <c r="BM565" s="169" t="s">
        <v>659</v>
      </c>
    </row>
    <row r="566" spans="1:65" s="2" customFormat="1" ht="24.2" customHeight="1">
      <c r="A566" s="33"/>
      <c r="B566" s="156"/>
      <c r="C566" s="157" t="s">
        <v>660</v>
      </c>
      <c r="D566" s="157" t="s">
        <v>143</v>
      </c>
      <c r="E566" s="158" t="s">
        <v>661</v>
      </c>
      <c r="F566" s="159" t="s">
        <v>662</v>
      </c>
      <c r="G566" s="160" t="s">
        <v>260</v>
      </c>
      <c r="H566" s="161">
        <v>1682.114</v>
      </c>
      <c r="I566" s="162"/>
      <c r="J566" s="163">
        <f>ROUND(I566*H566,2)</f>
        <v>0</v>
      </c>
      <c r="K566" s="164"/>
      <c r="L566" s="34"/>
      <c r="M566" s="165" t="s">
        <v>1</v>
      </c>
      <c r="N566" s="166" t="s">
        <v>40</v>
      </c>
      <c r="O566" s="62"/>
      <c r="P566" s="167">
        <f>O566*H566</f>
        <v>0</v>
      </c>
      <c r="Q566" s="167">
        <v>0</v>
      </c>
      <c r="R566" s="167">
        <f>Q566*H566</f>
        <v>0</v>
      </c>
      <c r="S566" s="167">
        <v>0</v>
      </c>
      <c r="T566" s="168">
        <f>S566*H566</f>
        <v>0</v>
      </c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R566" s="169" t="s">
        <v>147</v>
      </c>
      <c r="AT566" s="169" t="s">
        <v>143</v>
      </c>
      <c r="AU566" s="169" t="s">
        <v>87</v>
      </c>
      <c r="AY566" s="18" t="s">
        <v>141</v>
      </c>
      <c r="BE566" s="170">
        <f>IF(N566="základná",J566,0)</f>
        <v>0</v>
      </c>
      <c r="BF566" s="170">
        <f>IF(N566="znížená",J566,0)</f>
        <v>0</v>
      </c>
      <c r="BG566" s="170">
        <f>IF(N566="zákl. prenesená",J566,0)</f>
        <v>0</v>
      </c>
      <c r="BH566" s="170">
        <f>IF(N566="zníž. prenesená",J566,0)</f>
        <v>0</v>
      </c>
      <c r="BI566" s="170">
        <f>IF(N566="nulová",J566,0)</f>
        <v>0</v>
      </c>
      <c r="BJ566" s="18" t="s">
        <v>87</v>
      </c>
      <c r="BK566" s="170">
        <f>ROUND(I566*H566,2)</f>
        <v>0</v>
      </c>
      <c r="BL566" s="18" t="s">
        <v>147</v>
      </c>
      <c r="BM566" s="169" t="s">
        <v>663</v>
      </c>
    </row>
    <row r="567" spans="1:65" s="13" customFormat="1">
      <c r="B567" s="171"/>
      <c r="D567" s="172" t="s">
        <v>149</v>
      </c>
      <c r="E567" s="173" t="s">
        <v>1</v>
      </c>
      <c r="F567" s="174" t="s">
        <v>664</v>
      </c>
      <c r="H567" s="173" t="s">
        <v>1</v>
      </c>
      <c r="I567" s="175"/>
      <c r="L567" s="171"/>
      <c r="M567" s="176"/>
      <c r="N567" s="177"/>
      <c r="O567" s="177"/>
      <c r="P567" s="177"/>
      <c r="Q567" s="177"/>
      <c r="R567" s="177"/>
      <c r="S567" s="177"/>
      <c r="T567" s="178"/>
      <c r="AT567" s="173" t="s">
        <v>149</v>
      </c>
      <c r="AU567" s="173" t="s">
        <v>87</v>
      </c>
      <c r="AV567" s="13" t="s">
        <v>81</v>
      </c>
      <c r="AW567" s="13" t="s">
        <v>31</v>
      </c>
      <c r="AX567" s="13" t="s">
        <v>74</v>
      </c>
      <c r="AY567" s="173" t="s">
        <v>141</v>
      </c>
    </row>
    <row r="568" spans="1:65" s="14" customFormat="1">
      <c r="B568" s="179"/>
      <c r="D568" s="172" t="s">
        <v>149</v>
      </c>
      <c r="E568" s="180" t="s">
        <v>1</v>
      </c>
      <c r="F568" s="181" t="s">
        <v>665</v>
      </c>
      <c r="H568" s="182">
        <v>1682.114</v>
      </c>
      <c r="I568" s="183"/>
      <c r="L568" s="179"/>
      <c r="M568" s="184"/>
      <c r="N568" s="185"/>
      <c r="O568" s="185"/>
      <c r="P568" s="185"/>
      <c r="Q568" s="185"/>
      <c r="R568" s="185"/>
      <c r="S568" s="185"/>
      <c r="T568" s="186"/>
      <c r="AT568" s="180" t="s">
        <v>149</v>
      </c>
      <c r="AU568" s="180" t="s">
        <v>87</v>
      </c>
      <c r="AV568" s="14" t="s">
        <v>87</v>
      </c>
      <c r="AW568" s="14" t="s">
        <v>31</v>
      </c>
      <c r="AX568" s="14" t="s">
        <v>74</v>
      </c>
      <c r="AY568" s="180" t="s">
        <v>141</v>
      </c>
    </row>
    <row r="569" spans="1:65" s="16" customFormat="1">
      <c r="B569" s="195"/>
      <c r="D569" s="172" t="s">
        <v>149</v>
      </c>
      <c r="E569" s="196" t="s">
        <v>1</v>
      </c>
      <c r="F569" s="197" t="s">
        <v>159</v>
      </c>
      <c r="H569" s="198">
        <v>1682.114</v>
      </c>
      <c r="I569" s="199"/>
      <c r="L569" s="195"/>
      <c r="M569" s="200"/>
      <c r="N569" s="201"/>
      <c r="O569" s="201"/>
      <c r="P569" s="201"/>
      <c r="Q569" s="201"/>
      <c r="R569" s="201"/>
      <c r="S569" s="201"/>
      <c r="T569" s="202"/>
      <c r="AT569" s="196" t="s">
        <v>149</v>
      </c>
      <c r="AU569" s="196" t="s">
        <v>87</v>
      </c>
      <c r="AV569" s="16" t="s">
        <v>147</v>
      </c>
      <c r="AW569" s="16" t="s">
        <v>31</v>
      </c>
      <c r="AX569" s="16" t="s">
        <v>81</v>
      </c>
      <c r="AY569" s="196" t="s">
        <v>141</v>
      </c>
    </row>
    <row r="570" spans="1:65" s="2" customFormat="1" ht="24.2" customHeight="1">
      <c r="A570" s="33"/>
      <c r="B570" s="156"/>
      <c r="C570" s="157" t="s">
        <v>666</v>
      </c>
      <c r="D570" s="157" t="s">
        <v>143</v>
      </c>
      <c r="E570" s="158" t="s">
        <v>667</v>
      </c>
      <c r="F570" s="159" t="s">
        <v>668</v>
      </c>
      <c r="G570" s="160" t="s">
        <v>260</v>
      </c>
      <c r="H570" s="161">
        <v>120.151</v>
      </c>
      <c r="I570" s="162"/>
      <c r="J570" s="163">
        <f>ROUND(I570*H570,2)</f>
        <v>0</v>
      </c>
      <c r="K570" s="164"/>
      <c r="L570" s="34"/>
      <c r="M570" s="165" t="s">
        <v>1</v>
      </c>
      <c r="N570" s="166" t="s">
        <v>40</v>
      </c>
      <c r="O570" s="62"/>
      <c r="P570" s="167">
        <f>O570*H570</f>
        <v>0</v>
      </c>
      <c r="Q570" s="167">
        <v>0</v>
      </c>
      <c r="R570" s="167">
        <f>Q570*H570</f>
        <v>0</v>
      </c>
      <c r="S570" s="167">
        <v>0</v>
      </c>
      <c r="T570" s="168">
        <f>S570*H570</f>
        <v>0</v>
      </c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R570" s="169" t="s">
        <v>147</v>
      </c>
      <c r="AT570" s="169" t="s">
        <v>143</v>
      </c>
      <c r="AU570" s="169" t="s">
        <v>87</v>
      </c>
      <c r="AY570" s="18" t="s">
        <v>141</v>
      </c>
      <c r="BE570" s="170">
        <f>IF(N570="základná",J570,0)</f>
        <v>0</v>
      </c>
      <c r="BF570" s="170">
        <f>IF(N570="znížená",J570,0)</f>
        <v>0</v>
      </c>
      <c r="BG570" s="170">
        <f>IF(N570="zákl. prenesená",J570,0)</f>
        <v>0</v>
      </c>
      <c r="BH570" s="170">
        <f>IF(N570="zníž. prenesená",J570,0)</f>
        <v>0</v>
      </c>
      <c r="BI570" s="170">
        <f>IF(N570="nulová",J570,0)</f>
        <v>0</v>
      </c>
      <c r="BJ570" s="18" t="s">
        <v>87</v>
      </c>
      <c r="BK570" s="170">
        <f>ROUND(I570*H570,2)</f>
        <v>0</v>
      </c>
      <c r="BL570" s="18" t="s">
        <v>147</v>
      </c>
      <c r="BM570" s="169" t="s">
        <v>669</v>
      </c>
    </row>
    <row r="571" spans="1:65" s="2" customFormat="1" ht="37.9" customHeight="1">
      <c r="A571" s="33"/>
      <c r="B571" s="156"/>
      <c r="C571" s="157" t="s">
        <v>670</v>
      </c>
      <c r="D571" s="157" t="s">
        <v>143</v>
      </c>
      <c r="E571" s="158" t="s">
        <v>671</v>
      </c>
      <c r="F571" s="159" t="s">
        <v>672</v>
      </c>
      <c r="G571" s="160" t="s">
        <v>146</v>
      </c>
      <c r="H571" s="161">
        <v>585.08500000000004</v>
      </c>
      <c r="I571" s="162"/>
      <c r="J571" s="163">
        <f>ROUND(I571*H571,2)</f>
        <v>0</v>
      </c>
      <c r="K571" s="164"/>
      <c r="L571" s="34"/>
      <c r="M571" s="165" t="s">
        <v>1</v>
      </c>
      <c r="N571" s="166" t="s">
        <v>40</v>
      </c>
      <c r="O571" s="62"/>
      <c r="P571" s="167">
        <f>O571*H571</f>
        <v>0</v>
      </c>
      <c r="Q571" s="167">
        <v>3.3E-4</v>
      </c>
      <c r="R571" s="167">
        <f>Q571*H571</f>
        <v>0.19307805</v>
      </c>
      <c r="S571" s="167">
        <v>0.18</v>
      </c>
      <c r="T571" s="168">
        <f>S571*H571</f>
        <v>105.31530000000001</v>
      </c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R571" s="169" t="s">
        <v>147</v>
      </c>
      <c r="AT571" s="169" t="s">
        <v>143</v>
      </c>
      <c r="AU571" s="169" t="s">
        <v>87</v>
      </c>
      <c r="AY571" s="18" t="s">
        <v>141</v>
      </c>
      <c r="BE571" s="170">
        <f>IF(N571="základná",J571,0)</f>
        <v>0</v>
      </c>
      <c r="BF571" s="170">
        <f>IF(N571="znížená",J571,0)</f>
        <v>0</v>
      </c>
      <c r="BG571" s="170">
        <f>IF(N571="zákl. prenesená",J571,0)</f>
        <v>0</v>
      </c>
      <c r="BH571" s="170">
        <f>IF(N571="zníž. prenesená",J571,0)</f>
        <v>0</v>
      </c>
      <c r="BI571" s="170">
        <f>IF(N571="nulová",J571,0)</f>
        <v>0</v>
      </c>
      <c r="BJ571" s="18" t="s">
        <v>87</v>
      </c>
      <c r="BK571" s="170">
        <f>ROUND(I571*H571,2)</f>
        <v>0</v>
      </c>
      <c r="BL571" s="18" t="s">
        <v>147</v>
      </c>
      <c r="BM571" s="169" t="s">
        <v>673</v>
      </c>
    </row>
    <row r="572" spans="1:65" s="13" customFormat="1" ht="22.5">
      <c r="B572" s="171"/>
      <c r="D572" s="172" t="s">
        <v>149</v>
      </c>
      <c r="E572" s="173" t="s">
        <v>1</v>
      </c>
      <c r="F572" s="174" t="s">
        <v>674</v>
      </c>
      <c r="H572" s="173" t="s">
        <v>1</v>
      </c>
      <c r="I572" s="175"/>
      <c r="L572" s="171"/>
      <c r="M572" s="176"/>
      <c r="N572" s="177"/>
      <c r="O572" s="177"/>
      <c r="P572" s="177"/>
      <c r="Q572" s="177"/>
      <c r="R572" s="177"/>
      <c r="S572" s="177"/>
      <c r="T572" s="178"/>
      <c r="AT572" s="173" t="s">
        <v>149</v>
      </c>
      <c r="AU572" s="173" t="s">
        <v>87</v>
      </c>
      <c r="AV572" s="13" t="s">
        <v>81</v>
      </c>
      <c r="AW572" s="13" t="s">
        <v>31</v>
      </c>
      <c r="AX572" s="13" t="s">
        <v>74</v>
      </c>
      <c r="AY572" s="173" t="s">
        <v>141</v>
      </c>
    </row>
    <row r="573" spans="1:65" s="13" customFormat="1">
      <c r="B573" s="171"/>
      <c r="D573" s="172" t="s">
        <v>149</v>
      </c>
      <c r="E573" s="173" t="s">
        <v>1</v>
      </c>
      <c r="F573" s="174" t="s">
        <v>675</v>
      </c>
      <c r="H573" s="173" t="s">
        <v>1</v>
      </c>
      <c r="I573" s="175"/>
      <c r="L573" s="171"/>
      <c r="M573" s="176"/>
      <c r="N573" s="177"/>
      <c r="O573" s="177"/>
      <c r="P573" s="177"/>
      <c r="Q573" s="177"/>
      <c r="R573" s="177"/>
      <c r="S573" s="177"/>
      <c r="T573" s="178"/>
      <c r="AT573" s="173" t="s">
        <v>149</v>
      </c>
      <c r="AU573" s="173" t="s">
        <v>87</v>
      </c>
      <c r="AV573" s="13" t="s">
        <v>81</v>
      </c>
      <c r="AW573" s="13" t="s">
        <v>31</v>
      </c>
      <c r="AX573" s="13" t="s">
        <v>74</v>
      </c>
      <c r="AY573" s="173" t="s">
        <v>141</v>
      </c>
    </row>
    <row r="574" spans="1:65" s="13" customFormat="1">
      <c r="B574" s="171"/>
      <c r="D574" s="172" t="s">
        <v>149</v>
      </c>
      <c r="E574" s="173" t="s">
        <v>1</v>
      </c>
      <c r="F574" s="174" t="s">
        <v>676</v>
      </c>
      <c r="H574" s="173" t="s">
        <v>1</v>
      </c>
      <c r="I574" s="175"/>
      <c r="L574" s="171"/>
      <c r="M574" s="176"/>
      <c r="N574" s="177"/>
      <c r="O574" s="177"/>
      <c r="P574" s="177"/>
      <c r="Q574" s="177"/>
      <c r="R574" s="177"/>
      <c r="S574" s="177"/>
      <c r="T574" s="178"/>
      <c r="AT574" s="173" t="s">
        <v>149</v>
      </c>
      <c r="AU574" s="173" t="s">
        <v>87</v>
      </c>
      <c r="AV574" s="13" t="s">
        <v>81</v>
      </c>
      <c r="AW574" s="13" t="s">
        <v>31</v>
      </c>
      <c r="AX574" s="13" t="s">
        <v>74</v>
      </c>
      <c r="AY574" s="173" t="s">
        <v>141</v>
      </c>
    </row>
    <row r="575" spans="1:65" s="13" customFormat="1">
      <c r="B575" s="171"/>
      <c r="D575" s="172" t="s">
        <v>149</v>
      </c>
      <c r="E575" s="173" t="s">
        <v>1</v>
      </c>
      <c r="F575" s="174" t="s">
        <v>677</v>
      </c>
      <c r="H575" s="173" t="s">
        <v>1</v>
      </c>
      <c r="I575" s="175"/>
      <c r="L575" s="171"/>
      <c r="M575" s="176"/>
      <c r="N575" s="177"/>
      <c r="O575" s="177"/>
      <c r="P575" s="177"/>
      <c r="Q575" s="177"/>
      <c r="R575" s="177"/>
      <c r="S575" s="177"/>
      <c r="T575" s="178"/>
      <c r="AT575" s="173" t="s">
        <v>149</v>
      </c>
      <c r="AU575" s="173" t="s">
        <v>87</v>
      </c>
      <c r="AV575" s="13" t="s">
        <v>81</v>
      </c>
      <c r="AW575" s="13" t="s">
        <v>31</v>
      </c>
      <c r="AX575" s="13" t="s">
        <v>74</v>
      </c>
      <c r="AY575" s="173" t="s">
        <v>141</v>
      </c>
    </row>
    <row r="576" spans="1:65" s="13" customFormat="1" ht="22.5">
      <c r="B576" s="171"/>
      <c r="D576" s="172" t="s">
        <v>149</v>
      </c>
      <c r="E576" s="173" t="s">
        <v>1</v>
      </c>
      <c r="F576" s="174" t="s">
        <v>678</v>
      </c>
      <c r="H576" s="173" t="s">
        <v>1</v>
      </c>
      <c r="I576" s="175"/>
      <c r="L576" s="171"/>
      <c r="M576" s="176"/>
      <c r="N576" s="177"/>
      <c r="O576" s="177"/>
      <c r="P576" s="177"/>
      <c r="Q576" s="177"/>
      <c r="R576" s="177"/>
      <c r="S576" s="177"/>
      <c r="T576" s="178"/>
      <c r="AT576" s="173" t="s">
        <v>149</v>
      </c>
      <c r="AU576" s="173" t="s">
        <v>87</v>
      </c>
      <c r="AV576" s="13" t="s">
        <v>81</v>
      </c>
      <c r="AW576" s="13" t="s">
        <v>31</v>
      </c>
      <c r="AX576" s="13" t="s">
        <v>74</v>
      </c>
      <c r="AY576" s="173" t="s">
        <v>141</v>
      </c>
    </row>
    <row r="577" spans="2:51" s="13" customFormat="1">
      <c r="B577" s="171"/>
      <c r="D577" s="172" t="s">
        <v>149</v>
      </c>
      <c r="E577" s="173" t="s">
        <v>1</v>
      </c>
      <c r="F577" s="174" t="s">
        <v>229</v>
      </c>
      <c r="H577" s="173" t="s">
        <v>1</v>
      </c>
      <c r="I577" s="175"/>
      <c r="L577" s="171"/>
      <c r="M577" s="176"/>
      <c r="N577" s="177"/>
      <c r="O577" s="177"/>
      <c r="P577" s="177"/>
      <c r="Q577" s="177"/>
      <c r="R577" s="177"/>
      <c r="S577" s="177"/>
      <c r="T577" s="178"/>
      <c r="AT577" s="173" t="s">
        <v>149</v>
      </c>
      <c r="AU577" s="173" t="s">
        <v>87</v>
      </c>
      <c r="AV577" s="13" t="s">
        <v>81</v>
      </c>
      <c r="AW577" s="13" t="s">
        <v>31</v>
      </c>
      <c r="AX577" s="13" t="s">
        <v>74</v>
      </c>
      <c r="AY577" s="173" t="s">
        <v>141</v>
      </c>
    </row>
    <row r="578" spans="2:51" s="13" customFormat="1">
      <c r="B578" s="171"/>
      <c r="D578" s="172" t="s">
        <v>149</v>
      </c>
      <c r="E578" s="173" t="s">
        <v>1</v>
      </c>
      <c r="F578" s="174" t="s">
        <v>679</v>
      </c>
      <c r="H578" s="173" t="s">
        <v>1</v>
      </c>
      <c r="I578" s="175"/>
      <c r="L578" s="171"/>
      <c r="M578" s="176"/>
      <c r="N578" s="177"/>
      <c r="O578" s="177"/>
      <c r="P578" s="177"/>
      <c r="Q578" s="177"/>
      <c r="R578" s="177"/>
      <c r="S578" s="177"/>
      <c r="T578" s="178"/>
      <c r="AT578" s="173" t="s">
        <v>149</v>
      </c>
      <c r="AU578" s="173" t="s">
        <v>87</v>
      </c>
      <c r="AV578" s="13" t="s">
        <v>81</v>
      </c>
      <c r="AW578" s="13" t="s">
        <v>31</v>
      </c>
      <c r="AX578" s="13" t="s">
        <v>74</v>
      </c>
      <c r="AY578" s="173" t="s">
        <v>141</v>
      </c>
    </row>
    <row r="579" spans="2:51" s="13" customFormat="1">
      <c r="B579" s="171"/>
      <c r="D579" s="172" t="s">
        <v>149</v>
      </c>
      <c r="E579" s="173" t="s">
        <v>1</v>
      </c>
      <c r="F579" s="174" t="s">
        <v>680</v>
      </c>
      <c r="H579" s="173" t="s">
        <v>1</v>
      </c>
      <c r="I579" s="175"/>
      <c r="L579" s="171"/>
      <c r="M579" s="176"/>
      <c r="N579" s="177"/>
      <c r="O579" s="177"/>
      <c r="P579" s="177"/>
      <c r="Q579" s="177"/>
      <c r="R579" s="177"/>
      <c r="S579" s="177"/>
      <c r="T579" s="178"/>
      <c r="AT579" s="173" t="s">
        <v>149</v>
      </c>
      <c r="AU579" s="173" t="s">
        <v>87</v>
      </c>
      <c r="AV579" s="13" t="s">
        <v>81</v>
      </c>
      <c r="AW579" s="13" t="s">
        <v>31</v>
      </c>
      <c r="AX579" s="13" t="s">
        <v>74</v>
      </c>
      <c r="AY579" s="173" t="s">
        <v>141</v>
      </c>
    </row>
    <row r="580" spans="2:51" s="13" customFormat="1">
      <c r="B580" s="171"/>
      <c r="D580" s="172" t="s">
        <v>149</v>
      </c>
      <c r="E580" s="173" t="s">
        <v>1</v>
      </c>
      <c r="F580" s="174" t="s">
        <v>681</v>
      </c>
      <c r="H580" s="173" t="s">
        <v>1</v>
      </c>
      <c r="I580" s="175"/>
      <c r="L580" s="171"/>
      <c r="M580" s="176"/>
      <c r="N580" s="177"/>
      <c r="O580" s="177"/>
      <c r="P580" s="177"/>
      <c r="Q580" s="177"/>
      <c r="R580" s="177"/>
      <c r="S580" s="177"/>
      <c r="T580" s="178"/>
      <c r="AT580" s="173" t="s">
        <v>149</v>
      </c>
      <c r="AU580" s="173" t="s">
        <v>87</v>
      </c>
      <c r="AV580" s="13" t="s">
        <v>81</v>
      </c>
      <c r="AW580" s="13" t="s">
        <v>31</v>
      </c>
      <c r="AX580" s="13" t="s">
        <v>74</v>
      </c>
      <c r="AY580" s="173" t="s">
        <v>141</v>
      </c>
    </row>
    <row r="581" spans="2:51" s="13" customFormat="1">
      <c r="B581" s="171"/>
      <c r="D581" s="172" t="s">
        <v>149</v>
      </c>
      <c r="E581" s="173" t="s">
        <v>1</v>
      </c>
      <c r="F581" s="174" t="s">
        <v>682</v>
      </c>
      <c r="H581" s="173" t="s">
        <v>1</v>
      </c>
      <c r="I581" s="175"/>
      <c r="L581" s="171"/>
      <c r="M581" s="176"/>
      <c r="N581" s="177"/>
      <c r="O581" s="177"/>
      <c r="P581" s="177"/>
      <c r="Q581" s="177"/>
      <c r="R581" s="177"/>
      <c r="S581" s="177"/>
      <c r="T581" s="178"/>
      <c r="AT581" s="173" t="s">
        <v>149</v>
      </c>
      <c r="AU581" s="173" t="s">
        <v>87</v>
      </c>
      <c r="AV581" s="13" t="s">
        <v>81</v>
      </c>
      <c r="AW581" s="13" t="s">
        <v>31</v>
      </c>
      <c r="AX581" s="13" t="s">
        <v>74</v>
      </c>
      <c r="AY581" s="173" t="s">
        <v>141</v>
      </c>
    </row>
    <row r="582" spans="2:51" s="13" customFormat="1">
      <c r="B582" s="171"/>
      <c r="D582" s="172" t="s">
        <v>149</v>
      </c>
      <c r="E582" s="173" t="s">
        <v>1</v>
      </c>
      <c r="F582" s="174" t="s">
        <v>683</v>
      </c>
      <c r="H582" s="173" t="s">
        <v>1</v>
      </c>
      <c r="I582" s="175"/>
      <c r="L582" s="171"/>
      <c r="M582" s="176"/>
      <c r="N582" s="177"/>
      <c r="O582" s="177"/>
      <c r="P582" s="177"/>
      <c r="Q582" s="177"/>
      <c r="R582" s="177"/>
      <c r="S582" s="177"/>
      <c r="T582" s="178"/>
      <c r="AT582" s="173" t="s">
        <v>149</v>
      </c>
      <c r="AU582" s="173" t="s">
        <v>87</v>
      </c>
      <c r="AV582" s="13" t="s">
        <v>81</v>
      </c>
      <c r="AW582" s="13" t="s">
        <v>31</v>
      </c>
      <c r="AX582" s="13" t="s">
        <v>74</v>
      </c>
      <c r="AY582" s="173" t="s">
        <v>141</v>
      </c>
    </row>
    <row r="583" spans="2:51" s="13" customFormat="1">
      <c r="B583" s="171"/>
      <c r="D583" s="172" t="s">
        <v>149</v>
      </c>
      <c r="E583" s="173" t="s">
        <v>1</v>
      </c>
      <c r="F583" s="174" t="s">
        <v>684</v>
      </c>
      <c r="H583" s="173" t="s">
        <v>1</v>
      </c>
      <c r="I583" s="175"/>
      <c r="L583" s="171"/>
      <c r="M583" s="176"/>
      <c r="N583" s="177"/>
      <c r="O583" s="177"/>
      <c r="P583" s="177"/>
      <c r="Q583" s="177"/>
      <c r="R583" s="177"/>
      <c r="S583" s="177"/>
      <c r="T583" s="178"/>
      <c r="AT583" s="173" t="s">
        <v>149</v>
      </c>
      <c r="AU583" s="173" t="s">
        <v>87</v>
      </c>
      <c r="AV583" s="13" t="s">
        <v>81</v>
      </c>
      <c r="AW583" s="13" t="s">
        <v>31</v>
      </c>
      <c r="AX583" s="13" t="s">
        <v>74</v>
      </c>
      <c r="AY583" s="173" t="s">
        <v>141</v>
      </c>
    </row>
    <row r="584" spans="2:51" s="13" customFormat="1">
      <c r="B584" s="171"/>
      <c r="D584" s="172" t="s">
        <v>149</v>
      </c>
      <c r="E584" s="173" t="s">
        <v>1</v>
      </c>
      <c r="F584" s="174" t="s">
        <v>685</v>
      </c>
      <c r="H584" s="173" t="s">
        <v>1</v>
      </c>
      <c r="I584" s="175"/>
      <c r="L584" s="171"/>
      <c r="M584" s="176"/>
      <c r="N584" s="177"/>
      <c r="O584" s="177"/>
      <c r="P584" s="177"/>
      <c r="Q584" s="177"/>
      <c r="R584" s="177"/>
      <c r="S584" s="177"/>
      <c r="T584" s="178"/>
      <c r="AT584" s="173" t="s">
        <v>149</v>
      </c>
      <c r="AU584" s="173" t="s">
        <v>87</v>
      </c>
      <c r="AV584" s="13" t="s">
        <v>81</v>
      </c>
      <c r="AW584" s="13" t="s">
        <v>31</v>
      </c>
      <c r="AX584" s="13" t="s">
        <v>74</v>
      </c>
      <c r="AY584" s="173" t="s">
        <v>141</v>
      </c>
    </row>
    <row r="585" spans="2:51" s="13" customFormat="1">
      <c r="B585" s="171"/>
      <c r="D585" s="172" t="s">
        <v>149</v>
      </c>
      <c r="E585" s="173" t="s">
        <v>1</v>
      </c>
      <c r="F585" s="174" t="s">
        <v>686</v>
      </c>
      <c r="H585" s="173" t="s">
        <v>1</v>
      </c>
      <c r="I585" s="175"/>
      <c r="L585" s="171"/>
      <c r="M585" s="176"/>
      <c r="N585" s="177"/>
      <c r="O585" s="177"/>
      <c r="P585" s="177"/>
      <c r="Q585" s="177"/>
      <c r="R585" s="177"/>
      <c r="S585" s="177"/>
      <c r="T585" s="178"/>
      <c r="AT585" s="173" t="s">
        <v>149</v>
      </c>
      <c r="AU585" s="173" t="s">
        <v>87</v>
      </c>
      <c r="AV585" s="13" t="s">
        <v>81</v>
      </c>
      <c r="AW585" s="13" t="s">
        <v>31</v>
      </c>
      <c r="AX585" s="13" t="s">
        <v>74</v>
      </c>
      <c r="AY585" s="173" t="s">
        <v>141</v>
      </c>
    </row>
    <row r="586" spans="2:51" s="13" customFormat="1">
      <c r="B586" s="171"/>
      <c r="D586" s="172" t="s">
        <v>149</v>
      </c>
      <c r="E586" s="173" t="s">
        <v>1</v>
      </c>
      <c r="F586" s="174" t="s">
        <v>687</v>
      </c>
      <c r="H586" s="173" t="s">
        <v>1</v>
      </c>
      <c r="I586" s="175"/>
      <c r="L586" s="171"/>
      <c r="M586" s="176"/>
      <c r="N586" s="177"/>
      <c r="O586" s="177"/>
      <c r="P586" s="177"/>
      <c r="Q586" s="177"/>
      <c r="R586" s="177"/>
      <c r="S586" s="177"/>
      <c r="T586" s="178"/>
      <c r="AT586" s="173" t="s">
        <v>149</v>
      </c>
      <c r="AU586" s="173" t="s">
        <v>87</v>
      </c>
      <c r="AV586" s="13" t="s">
        <v>81</v>
      </c>
      <c r="AW586" s="13" t="s">
        <v>31</v>
      </c>
      <c r="AX586" s="13" t="s">
        <v>74</v>
      </c>
      <c r="AY586" s="173" t="s">
        <v>141</v>
      </c>
    </row>
    <row r="587" spans="2:51" s="13" customFormat="1">
      <c r="B587" s="171"/>
      <c r="D587" s="172" t="s">
        <v>149</v>
      </c>
      <c r="E587" s="173" t="s">
        <v>1</v>
      </c>
      <c r="F587" s="174" t="s">
        <v>688</v>
      </c>
      <c r="H587" s="173" t="s">
        <v>1</v>
      </c>
      <c r="I587" s="175"/>
      <c r="L587" s="171"/>
      <c r="M587" s="176"/>
      <c r="N587" s="177"/>
      <c r="O587" s="177"/>
      <c r="P587" s="177"/>
      <c r="Q587" s="177"/>
      <c r="R587" s="177"/>
      <c r="S587" s="177"/>
      <c r="T587" s="178"/>
      <c r="AT587" s="173" t="s">
        <v>149</v>
      </c>
      <c r="AU587" s="173" t="s">
        <v>87</v>
      </c>
      <c r="AV587" s="13" t="s">
        <v>81</v>
      </c>
      <c r="AW587" s="13" t="s">
        <v>31</v>
      </c>
      <c r="AX587" s="13" t="s">
        <v>74</v>
      </c>
      <c r="AY587" s="173" t="s">
        <v>141</v>
      </c>
    </row>
    <row r="588" spans="2:51" s="13" customFormat="1">
      <c r="B588" s="171"/>
      <c r="D588" s="172" t="s">
        <v>149</v>
      </c>
      <c r="E588" s="173" t="s">
        <v>1</v>
      </c>
      <c r="F588" s="174" t="s">
        <v>689</v>
      </c>
      <c r="H588" s="173" t="s">
        <v>1</v>
      </c>
      <c r="I588" s="175"/>
      <c r="L588" s="171"/>
      <c r="M588" s="176"/>
      <c r="N588" s="177"/>
      <c r="O588" s="177"/>
      <c r="P588" s="177"/>
      <c r="Q588" s="177"/>
      <c r="R588" s="177"/>
      <c r="S588" s="177"/>
      <c r="T588" s="178"/>
      <c r="AT588" s="173" t="s">
        <v>149</v>
      </c>
      <c r="AU588" s="173" t="s">
        <v>87</v>
      </c>
      <c r="AV588" s="13" t="s">
        <v>81</v>
      </c>
      <c r="AW588" s="13" t="s">
        <v>31</v>
      </c>
      <c r="AX588" s="13" t="s">
        <v>74</v>
      </c>
      <c r="AY588" s="173" t="s">
        <v>141</v>
      </c>
    </row>
    <row r="589" spans="2:51" s="13" customFormat="1">
      <c r="B589" s="171"/>
      <c r="D589" s="172" t="s">
        <v>149</v>
      </c>
      <c r="E589" s="173" t="s">
        <v>1</v>
      </c>
      <c r="F589" s="174" t="s">
        <v>690</v>
      </c>
      <c r="H589" s="173" t="s">
        <v>1</v>
      </c>
      <c r="I589" s="175"/>
      <c r="L589" s="171"/>
      <c r="M589" s="176"/>
      <c r="N589" s="177"/>
      <c r="O589" s="177"/>
      <c r="P589" s="177"/>
      <c r="Q589" s="177"/>
      <c r="R589" s="177"/>
      <c r="S589" s="177"/>
      <c r="T589" s="178"/>
      <c r="AT589" s="173" t="s">
        <v>149</v>
      </c>
      <c r="AU589" s="173" t="s">
        <v>87</v>
      </c>
      <c r="AV589" s="13" t="s">
        <v>81</v>
      </c>
      <c r="AW589" s="13" t="s">
        <v>31</v>
      </c>
      <c r="AX589" s="13" t="s">
        <v>74</v>
      </c>
      <c r="AY589" s="173" t="s">
        <v>141</v>
      </c>
    </row>
    <row r="590" spans="2:51" s="13" customFormat="1">
      <c r="B590" s="171"/>
      <c r="D590" s="172" t="s">
        <v>149</v>
      </c>
      <c r="E590" s="173" t="s">
        <v>1</v>
      </c>
      <c r="F590" s="174" t="s">
        <v>691</v>
      </c>
      <c r="H590" s="173" t="s">
        <v>1</v>
      </c>
      <c r="I590" s="175"/>
      <c r="L590" s="171"/>
      <c r="M590" s="176"/>
      <c r="N590" s="177"/>
      <c r="O590" s="177"/>
      <c r="P590" s="177"/>
      <c r="Q590" s="177"/>
      <c r="R590" s="177"/>
      <c r="S590" s="177"/>
      <c r="T590" s="178"/>
      <c r="AT590" s="173" t="s">
        <v>149</v>
      </c>
      <c r="AU590" s="173" t="s">
        <v>87</v>
      </c>
      <c r="AV590" s="13" t="s">
        <v>81</v>
      </c>
      <c r="AW590" s="13" t="s">
        <v>31</v>
      </c>
      <c r="AX590" s="13" t="s">
        <v>74</v>
      </c>
      <c r="AY590" s="173" t="s">
        <v>141</v>
      </c>
    </row>
    <row r="591" spans="2:51" s="13" customFormat="1">
      <c r="B591" s="171"/>
      <c r="D591" s="172" t="s">
        <v>149</v>
      </c>
      <c r="E591" s="173" t="s">
        <v>1</v>
      </c>
      <c r="F591" s="174" t="s">
        <v>692</v>
      </c>
      <c r="H591" s="173" t="s">
        <v>1</v>
      </c>
      <c r="I591" s="175"/>
      <c r="L591" s="171"/>
      <c r="M591" s="176"/>
      <c r="N591" s="177"/>
      <c r="O591" s="177"/>
      <c r="P591" s="177"/>
      <c r="Q591" s="177"/>
      <c r="R591" s="177"/>
      <c r="S591" s="177"/>
      <c r="T591" s="178"/>
      <c r="AT591" s="173" t="s">
        <v>149</v>
      </c>
      <c r="AU591" s="173" t="s">
        <v>87</v>
      </c>
      <c r="AV591" s="13" t="s">
        <v>81</v>
      </c>
      <c r="AW591" s="13" t="s">
        <v>31</v>
      </c>
      <c r="AX591" s="13" t="s">
        <v>74</v>
      </c>
      <c r="AY591" s="173" t="s">
        <v>141</v>
      </c>
    </row>
    <row r="592" spans="2:51" s="13" customFormat="1">
      <c r="B592" s="171"/>
      <c r="D592" s="172" t="s">
        <v>149</v>
      </c>
      <c r="E592" s="173" t="s">
        <v>1</v>
      </c>
      <c r="F592" s="174" t="s">
        <v>693</v>
      </c>
      <c r="H592" s="173" t="s">
        <v>1</v>
      </c>
      <c r="I592" s="175"/>
      <c r="L592" s="171"/>
      <c r="M592" s="176"/>
      <c r="N592" s="177"/>
      <c r="O592" s="177"/>
      <c r="P592" s="177"/>
      <c r="Q592" s="177"/>
      <c r="R592" s="177"/>
      <c r="S592" s="177"/>
      <c r="T592" s="178"/>
      <c r="AT592" s="173" t="s">
        <v>149</v>
      </c>
      <c r="AU592" s="173" t="s">
        <v>87</v>
      </c>
      <c r="AV592" s="13" t="s">
        <v>81</v>
      </c>
      <c r="AW592" s="13" t="s">
        <v>31</v>
      </c>
      <c r="AX592" s="13" t="s">
        <v>74</v>
      </c>
      <c r="AY592" s="173" t="s">
        <v>141</v>
      </c>
    </row>
    <row r="593" spans="1:65" s="13" customFormat="1">
      <c r="B593" s="171"/>
      <c r="D593" s="172" t="s">
        <v>149</v>
      </c>
      <c r="E593" s="173" t="s">
        <v>1</v>
      </c>
      <c r="F593" s="174" t="s">
        <v>694</v>
      </c>
      <c r="H593" s="173" t="s">
        <v>1</v>
      </c>
      <c r="I593" s="175"/>
      <c r="L593" s="171"/>
      <c r="M593" s="176"/>
      <c r="N593" s="177"/>
      <c r="O593" s="177"/>
      <c r="P593" s="177"/>
      <c r="Q593" s="177"/>
      <c r="R593" s="177"/>
      <c r="S593" s="177"/>
      <c r="T593" s="178"/>
      <c r="AT593" s="173" t="s">
        <v>149</v>
      </c>
      <c r="AU593" s="173" t="s">
        <v>87</v>
      </c>
      <c r="AV593" s="13" t="s">
        <v>81</v>
      </c>
      <c r="AW593" s="13" t="s">
        <v>31</v>
      </c>
      <c r="AX593" s="13" t="s">
        <v>74</v>
      </c>
      <c r="AY593" s="173" t="s">
        <v>141</v>
      </c>
    </row>
    <row r="594" spans="1:65" s="14" customFormat="1">
      <c r="B594" s="179"/>
      <c r="D594" s="172" t="s">
        <v>149</v>
      </c>
      <c r="E594" s="180" t="s">
        <v>1</v>
      </c>
      <c r="F594" s="181" t="s">
        <v>695</v>
      </c>
      <c r="H594" s="182">
        <v>585.08500000000004</v>
      </c>
      <c r="I594" s="183"/>
      <c r="L594" s="179"/>
      <c r="M594" s="184"/>
      <c r="N594" s="185"/>
      <c r="O594" s="185"/>
      <c r="P594" s="185"/>
      <c r="Q594" s="185"/>
      <c r="R594" s="185"/>
      <c r="S594" s="185"/>
      <c r="T594" s="186"/>
      <c r="AT594" s="180" t="s">
        <v>149</v>
      </c>
      <c r="AU594" s="180" t="s">
        <v>87</v>
      </c>
      <c r="AV594" s="14" t="s">
        <v>87</v>
      </c>
      <c r="AW594" s="14" t="s">
        <v>31</v>
      </c>
      <c r="AX594" s="14" t="s">
        <v>74</v>
      </c>
      <c r="AY594" s="180" t="s">
        <v>141</v>
      </c>
    </row>
    <row r="595" spans="1:65" s="16" customFormat="1">
      <c r="B595" s="195"/>
      <c r="D595" s="172" t="s">
        <v>149</v>
      </c>
      <c r="E595" s="196" t="s">
        <v>1</v>
      </c>
      <c r="F595" s="197" t="s">
        <v>159</v>
      </c>
      <c r="H595" s="198">
        <v>585.08500000000004</v>
      </c>
      <c r="I595" s="199"/>
      <c r="L595" s="195"/>
      <c r="M595" s="200"/>
      <c r="N595" s="201"/>
      <c r="O595" s="201"/>
      <c r="P595" s="201"/>
      <c r="Q595" s="201"/>
      <c r="R595" s="201"/>
      <c r="S595" s="201"/>
      <c r="T595" s="202"/>
      <c r="AT595" s="196" t="s">
        <v>149</v>
      </c>
      <c r="AU595" s="196" t="s">
        <v>87</v>
      </c>
      <c r="AV595" s="16" t="s">
        <v>147</v>
      </c>
      <c r="AW595" s="16" t="s">
        <v>31</v>
      </c>
      <c r="AX595" s="16" t="s">
        <v>81</v>
      </c>
      <c r="AY595" s="196" t="s">
        <v>141</v>
      </c>
    </row>
    <row r="596" spans="1:65" s="12" customFormat="1" ht="22.9" customHeight="1">
      <c r="B596" s="143"/>
      <c r="D596" s="144" t="s">
        <v>73</v>
      </c>
      <c r="E596" s="154" t="s">
        <v>696</v>
      </c>
      <c r="F596" s="154" t="s">
        <v>697</v>
      </c>
      <c r="I596" s="146"/>
      <c r="J596" s="155">
        <f>BK596</f>
        <v>0</v>
      </c>
      <c r="L596" s="143"/>
      <c r="M596" s="148"/>
      <c r="N596" s="149"/>
      <c r="O596" s="149"/>
      <c r="P596" s="150">
        <f>P597</f>
        <v>0</v>
      </c>
      <c r="Q596" s="149"/>
      <c r="R596" s="150">
        <f>R597</f>
        <v>0</v>
      </c>
      <c r="S596" s="149"/>
      <c r="T596" s="151">
        <f>T597</f>
        <v>0</v>
      </c>
      <c r="AR596" s="144" t="s">
        <v>81</v>
      </c>
      <c r="AT596" s="152" t="s">
        <v>73</v>
      </c>
      <c r="AU596" s="152" t="s">
        <v>81</v>
      </c>
      <c r="AY596" s="144" t="s">
        <v>141</v>
      </c>
      <c r="BK596" s="153">
        <f>BK597</f>
        <v>0</v>
      </c>
    </row>
    <row r="597" spans="1:65" s="2" customFormat="1" ht="24.2" customHeight="1">
      <c r="A597" s="33"/>
      <c r="B597" s="156"/>
      <c r="C597" s="157" t="s">
        <v>698</v>
      </c>
      <c r="D597" s="157" t="s">
        <v>143</v>
      </c>
      <c r="E597" s="158" t="s">
        <v>699</v>
      </c>
      <c r="F597" s="159" t="s">
        <v>700</v>
      </c>
      <c r="G597" s="160" t="s">
        <v>260</v>
      </c>
      <c r="H597" s="161">
        <v>5938.7179999999998</v>
      </c>
      <c r="I597" s="162"/>
      <c r="J597" s="163">
        <f>ROUND(I597*H597,2)</f>
        <v>0</v>
      </c>
      <c r="K597" s="164"/>
      <c r="L597" s="34"/>
      <c r="M597" s="165" t="s">
        <v>1</v>
      </c>
      <c r="N597" s="166" t="s">
        <v>40</v>
      </c>
      <c r="O597" s="62"/>
      <c r="P597" s="167">
        <f>O597*H597</f>
        <v>0</v>
      </c>
      <c r="Q597" s="167">
        <v>0</v>
      </c>
      <c r="R597" s="167">
        <f>Q597*H597</f>
        <v>0</v>
      </c>
      <c r="S597" s="167">
        <v>0</v>
      </c>
      <c r="T597" s="168">
        <f>S597*H597</f>
        <v>0</v>
      </c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R597" s="169" t="s">
        <v>147</v>
      </c>
      <c r="AT597" s="169" t="s">
        <v>143</v>
      </c>
      <c r="AU597" s="169" t="s">
        <v>87</v>
      </c>
      <c r="AY597" s="18" t="s">
        <v>141</v>
      </c>
      <c r="BE597" s="170">
        <f>IF(N597="základná",J597,0)</f>
        <v>0</v>
      </c>
      <c r="BF597" s="170">
        <f>IF(N597="znížená",J597,0)</f>
        <v>0</v>
      </c>
      <c r="BG597" s="170">
        <f>IF(N597="zákl. prenesená",J597,0)</f>
        <v>0</v>
      </c>
      <c r="BH597" s="170">
        <f>IF(N597="zníž. prenesená",J597,0)</f>
        <v>0</v>
      </c>
      <c r="BI597" s="170">
        <f>IF(N597="nulová",J597,0)</f>
        <v>0</v>
      </c>
      <c r="BJ597" s="18" t="s">
        <v>87</v>
      </c>
      <c r="BK597" s="170">
        <f>ROUND(I597*H597,2)</f>
        <v>0</v>
      </c>
      <c r="BL597" s="18" t="s">
        <v>147</v>
      </c>
      <c r="BM597" s="169" t="s">
        <v>701</v>
      </c>
    </row>
    <row r="598" spans="1:65" s="12" customFormat="1" ht="25.9" customHeight="1">
      <c r="B598" s="143"/>
      <c r="D598" s="144" t="s">
        <v>73</v>
      </c>
      <c r="E598" s="145" t="s">
        <v>702</v>
      </c>
      <c r="F598" s="145" t="s">
        <v>703</v>
      </c>
      <c r="I598" s="146"/>
      <c r="J598" s="147">
        <f>BK598</f>
        <v>0</v>
      </c>
      <c r="L598" s="143"/>
      <c r="M598" s="148"/>
      <c r="N598" s="149"/>
      <c r="O598" s="149"/>
      <c r="P598" s="150">
        <f>P599+P636+P647+P696+P735+P784+P803+P817+P834+P857</f>
        <v>0</v>
      </c>
      <c r="Q598" s="149"/>
      <c r="R598" s="150">
        <f>R599+R636+R647+R696+R735+R784+R803+R817+R834+R857</f>
        <v>50.436924200000007</v>
      </c>
      <c r="S598" s="149"/>
      <c r="T598" s="151">
        <f>T599+T636+T647+T696+T735+T784+T803+T817+T834+T857</f>
        <v>14.835436</v>
      </c>
      <c r="AR598" s="144" t="s">
        <v>87</v>
      </c>
      <c r="AT598" s="152" t="s">
        <v>73</v>
      </c>
      <c r="AU598" s="152" t="s">
        <v>74</v>
      </c>
      <c r="AY598" s="144" t="s">
        <v>141</v>
      </c>
      <c r="BK598" s="153">
        <f>BK599+BK636+BK647+BK696+BK735+BK784+BK803+BK817+BK834+BK857</f>
        <v>0</v>
      </c>
    </row>
    <row r="599" spans="1:65" s="12" customFormat="1" ht="22.9" customHeight="1">
      <c r="B599" s="143"/>
      <c r="D599" s="144" t="s">
        <v>73</v>
      </c>
      <c r="E599" s="154" t="s">
        <v>704</v>
      </c>
      <c r="F599" s="154" t="s">
        <v>705</v>
      </c>
      <c r="I599" s="146"/>
      <c r="J599" s="155">
        <f>BK599</f>
        <v>0</v>
      </c>
      <c r="L599" s="143"/>
      <c r="M599" s="148"/>
      <c r="N599" s="149"/>
      <c r="O599" s="149"/>
      <c r="P599" s="150">
        <f>SUM(P600:P635)</f>
        <v>0</v>
      </c>
      <c r="Q599" s="149"/>
      <c r="R599" s="150">
        <f>SUM(R600:R635)</f>
        <v>10.18702483</v>
      </c>
      <c r="S599" s="149"/>
      <c r="T599" s="151">
        <f>SUM(T600:T635)</f>
        <v>0</v>
      </c>
      <c r="AR599" s="144" t="s">
        <v>87</v>
      </c>
      <c r="AT599" s="152" t="s">
        <v>73</v>
      </c>
      <c r="AU599" s="152" t="s">
        <v>81</v>
      </c>
      <c r="AY599" s="144" t="s">
        <v>141</v>
      </c>
      <c r="BK599" s="153">
        <f>SUM(BK600:BK635)</f>
        <v>0</v>
      </c>
    </row>
    <row r="600" spans="1:65" s="2" customFormat="1" ht="24.2" customHeight="1">
      <c r="A600" s="33"/>
      <c r="B600" s="156"/>
      <c r="C600" s="157" t="s">
        <v>13</v>
      </c>
      <c r="D600" s="157" t="s">
        <v>143</v>
      </c>
      <c r="E600" s="158" t="s">
        <v>706</v>
      </c>
      <c r="F600" s="159" t="s">
        <v>707</v>
      </c>
      <c r="G600" s="160" t="s">
        <v>189</v>
      </c>
      <c r="H600" s="161">
        <v>1675.5419999999999</v>
      </c>
      <c r="I600" s="162"/>
      <c r="J600" s="163">
        <f>ROUND(I600*H600,2)</f>
        <v>0</v>
      </c>
      <c r="K600" s="164"/>
      <c r="L600" s="34"/>
      <c r="M600" s="165" t="s">
        <v>1</v>
      </c>
      <c r="N600" s="166" t="s">
        <v>40</v>
      </c>
      <c r="O600" s="62"/>
      <c r="P600" s="167">
        <f>O600*H600</f>
        <v>0</v>
      </c>
      <c r="Q600" s="167">
        <v>0</v>
      </c>
      <c r="R600" s="167">
        <f>Q600*H600</f>
        <v>0</v>
      </c>
      <c r="S600" s="167">
        <v>0</v>
      </c>
      <c r="T600" s="168">
        <f>S600*H600</f>
        <v>0</v>
      </c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R600" s="169" t="s">
        <v>275</v>
      </c>
      <c r="AT600" s="169" t="s">
        <v>143</v>
      </c>
      <c r="AU600" s="169" t="s">
        <v>87</v>
      </c>
      <c r="AY600" s="18" t="s">
        <v>141</v>
      </c>
      <c r="BE600" s="170">
        <f>IF(N600="základná",J600,0)</f>
        <v>0</v>
      </c>
      <c r="BF600" s="170">
        <f>IF(N600="znížená",J600,0)</f>
        <v>0</v>
      </c>
      <c r="BG600" s="170">
        <f>IF(N600="zákl. prenesená",J600,0)</f>
        <v>0</v>
      </c>
      <c r="BH600" s="170">
        <f>IF(N600="zníž. prenesená",J600,0)</f>
        <v>0</v>
      </c>
      <c r="BI600" s="170">
        <f>IF(N600="nulová",J600,0)</f>
        <v>0</v>
      </c>
      <c r="BJ600" s="18" t="s">
        <v>87</v>
      </c>
      <c r="BK600" s="170">
        <f>ROUND(I600*H600,2)</f>
        <v>0</v>
      </c>
      <c r="BL600" s="18" t="s">
        <v>275</v>
      </c>
      <c r="BM600" s="169" t="s">
        <v>708</v>
      </c>
    </row>
    <row r="601" spans="1:65" s="13" customFormat="1">
      <c r="B601" s="171"/>
      <c r="D601" s="172" t="s">
        <v>149</v>
      </c>
      <c r="E601" s="173" t="s">
        <v>1</v>
      </c>
      <c r="F601" s="174" t="s">
        <v>709</v>
      </c>
      <c r="H601" s="173" t="s">
        <v>1</v>
      </c>
      <c r="I601" s="175"/>
      <c r="L601" s="171"/>
      <c r="M601" s="176"/>
      <c r="N601" s="177"/>
      <c r="O601" s="177"/>
      <c r="P601" s="177"/>
      <c r="Q601" s="177"/>
      <c r="R601" s="177"/>
      <c r="S601" s="177"/>
      <c r="T601" s="178"/>
      <c r="AT601" s="173" t="s">
        <v>149</v>
      </c>
      <c r="AU601" s="173" t="s">
        <v>87</v>
      </c>
      <c r="AV601" s="13" t="s">
        <v>81</v>
      </c>
      <c r="AW601" s="13" t="s">
        <v>31</v>
      </c>
      <c r="AX601" s="13" t="s">
        <v>74</v>
      </c>
      <c r="AY601" s="173" t="s">
        <v>141</v>
      </c>
    </row>
    <row r="602" spans="1:65" s="13" customFormat="1">
      <c r="B602" s="171"/>
      <c r="D602" s="172" t="s">
        <v>149</v>
      </c>
      <c r="E602" s="173" t="s">
        <v>1</v>
      </c>
      <c r="F602" s="174" t="s">
        <v>203</v>
      </c>
      <c r="H602" s="173" t="s">
        <v>1</v>
      </c>
      <c r="I602" s="175"/>
      <c r="L602" s="171"/>
      <c r="M602" s="176"/>
      <c r="N602" s="177"/>
      <c r="O602" s="177"/>
      <c r="P602" s="177"/>
      <c r="Q602" s="177"/>
      <c r="R602" s="177"/>
      <c r="S602" s="177"/>
      <c r="T602" s="178"/>
      <c r="AT602" s="173" t="s">
        <v>149</v>
      </c>
      <c r="AU602" s="173" t="s">
        <v>87</v>
      </c>
      <c r="AV602" s="13" t="s">
        <v>81</v>
      </c>
      <c r="AW602" s="13" t="s">
        <v>31</v>
      </c>
      <c r="AX602" s="13" t="s">
        <v>74</v>
      </c>
      <c r="AY602" s="173" t="s">
        <v>141</v>
      </c>
    </row>
    <row r="603" spans="1:65" s="14" customFormat="1">
      <c r="B603" s="179"/>
      <c r="D603" s="172" t="s">
        <v>149</v>
      </c>
      <c r="E603" s="180" t="s">
        <v>1</v>
      </c>
      <c r="F603" s="181" t="s">
        <v>710</v>
      </c>
      <c r="H603" s="182">
        <v>1500.51</v>
      </c>
      <c r="I603" s="183"/>
      <c r="L603" s="179"/>
      <c r="M603" s="184"/>
      <c r="N603" s="185"/>
      <c r="O603" s="185"/>
      <c r="P603" s="185"/>
      <c r="Q603" s="185"/>
      <c r="R603" s="185"/>
      <c r="S603" s="185"/>
      <c r="T603" s="186"/>
      <c r="AT603" s="180" t="s">
        <v>149</v>
      </c>
      <c r="AU603" s="180" t="s">
        <v>87</v>
      </c>
      <c r="AV603" s="14" t="s">
        <v>87</v>
      </c>
      <c r="AW603" s="14" t="s">
        <v>31</v>
      </c>
      <c r="AX603" s="14" t="s">
        <v>74</v>
      </c>
      <c r="AY603" s="180" t="s">
        <v>141</v>
      </c>
    </row>
    <row r="604" spans="1:65" s="13" customFormat="1">
      <c r="B604" s="171"/>
      <c r="D604" s="172" t="s">
        <v>149</v>
      </c>
      <c r="E604" s="173" t="s">
        <v>1</v>
      </c>
      <c r="F604" s="174" t="s">
        <v>711</v>
      </c>
      <c r="H604" s="173" t="s">
        <v>1</v>
      </c>
      <c r="I604" s="175"/>
      <c r="L604" s="171"/>
      <c r="M604" s="176"/>
      <c r="N604" s="177"/>
      <c r="O604" s="177"/>
      <c r="P604" s="177"/>
      <c r="Q604" s="177"/>
      <c r="R604" s="177"/>
      <c r="S604" s="177"/>
      <c r="T604" s="178"/>
      <c r="AT604" s="173" t="s">
        <v>149</v>
      </c>
      <c r="AU604" s="173" t="s">
        <v>87</v>
      </c>
      <c r="AV604" s="13" t="s">
        <v>81</v>
      </c>
      <c r="AW604" s="13" t="s">
        <v>31</v>
      </c>
      <c r="AX604" s="13" t="s">
        <v>74</v>
      </c>
      <c r="AY604" s="173" t="s">
        <v>141</v>
      </c>
    </row>
    <row r="605" spans="1:65" s="14" customFormat="1">
      <c r="B605" s="179"/>
      <c r="D605" s="172" t="s">
        <v>149</v>
      </c>
      <c r="E605" s="180" t="s">
        <v>1</v>
      </c>
      <c r="F605" s="181" t="s">
        <v>712</v>
      </c>
      <c r="H605" s="182">
        <v>175.03200000000001</v>
      </c>
      <c r="I605" s="183"/>
      <c r="L605" s="179"/>
      <c r="M605" s="184"/>
      <c r="N605" s="185"/>
      <c r="O605" s="185"/>
      <c r="P605" s="185"/>
      <c r="Q605" s="185"/>
      <c r="R605" s="185"/>
      <c r="S605" s="185"/>
      <c r="T605" s="186"/>
      <c r="AT605" s="180" t="s">
        <v>149</v>
      </c>
      <c r="AU605" s="180" t="s">
        <v>87</v>
      </c>
      <c r="AV605" s="14" t="s">
        <v>87</v>
      </c>
      <c r="AW605" s="14" t="s">
        <v>31</v>
      </c>
      <c r="AX605" s="14" t="s">
        <v>74</v>
      </c>
      <c r="AY605" s="180" t="s">
        <v>141</v>
      </c>
    </row>
    <row r="606" spans="1:65" s="16" customFormat="1">
      <c r="B606" s="195"/>
      <c r="D606" s="172" t="s">
        <v>149</v>
      </c>
      <c r="E606" s="196" t="s">
        <v>1</v>
      </c>
      <c r="F606" s="197" t="s">
        <v>159</v>
      </c>
      <c r="H606" s="198">
        <v>1675.5419999999999</v>
      </c>
      <c r="I606" s="199"/>
      <c r="L606" s="195"/>
      <c r="M606" s="200"/>
      <c r="N606" s="201"/>
      <c r="O606" s="201"/>
      <c r="P606" s="201"/>
      <c r="Q606" s="201"/>
      <c r="R606" s="201"/>
      <c r="S606" s="201"/>
      <c r="T606" s="202"/>
      <c r="AT606" s="196" t="s">
        <v>149</v>
      </c>
      <c r="AU606" s="196" t="s">
        <v>87</v>
      </c>
      <c r="AV606" s="16" t="s">
        <v>147</v>
      </c>
      <c r="AW606" s="16" t="s">
        <v>31</v>
      </c>
      <c r="AX606" s="16" t="s">
        <v>81</v>
      </c>
      <c r="AY606" s="196" t="s">
        <v>141</v>
      </c>
    </row>
    <row r="607" spans="1:65" s="2" customFormat="1" ht="16.5" customHeight="1">
      <c r="A607" s="33"/>
      <c r="B607" s="156"/>
      <c r="C607" s="203" t="s">
        <v>713</v>
      </c>
      <c r="D607" s="203" t="s">
        <v>560</v>
      </c>
      <c r="E607" s="204" t="s">
        <v>714</v>
      </c>
      <c r="F607" s="205" t="s">
        <v>715</v>
      </c>
      <c r="G607" s="206" t="s">
        <v>260</v>
      </c>
      <c r="H607" s="207">
        <v>0.503</v>
      </c>
      <c r="I607" s="208"/>
      <c r="J607" s="209">
        <f>ROUND(I607*H607,2)</f>
        <v>0</v>
      </c>
      <c r="K607" s="210"/>
      <c r="L607" s="211"/>
      <c r="M607" s="212" t="s">
        <v>1</v>
      </c>
      <c r="N607" s="213" t="s">
        <v>40</v>
      </c>
      <c r="O607" s="62"/>
      <c r="P607" s="167">
        <f>O607*H607</f>
        <v>0</v>
      </c>
      <c r="Q607" s="167">
        <v>1</v>
      </c>
      <c r="R607" s="167">
        <f>Q607*H607</f>
        <v>0.503</v>
      </c>
      <c r="S607" s="167">
        <v>0</v>
      </c>
      <c r="T607" s="168">
        <f>S607*H607</f>
        <v>0</v>
      </c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R607" s="169" t="s">
        <v>381</v>
      </c>
      <c r="AT607" s="169" t="s">
        <v>560</v>
      </c>
      <c r="AU607" s="169" t="s">
        <v>87</v>
      </c>
      <c r="AY607" s="18" t="s">
        <v>141</v>
      </c>
      <c r="BE607" s="170">
        <f>IF(N607="základná",J607,0)</f>
        <v>0</v>
      </c>
      <c r="BF607" s="170">
        <f>IF(N607="znížená",J607,0)</f>
        <v>0</v>
      </c>
      <c r="BG607" s="170">
        <f>IF(N607="zákl. prenesená",J607,0)</f>
        <v>0</v>
      </c>
      <c r="BH607" s="170">
        <f>IF(N607="zníž. prenesená",J607,0)</f>
        <v>0</v>
      </c>
      <c r="BI607" s="170">
        <f>IF(N607="nulová",J607,0)</f>
        <v>0</v>
      </c>
      <c r="BJ607" s="18" t="s">
        <v>87</v>
      </c>
      <c r="BK607" s="170">
        <f>ROUND(I607*H607,2)</f>
        <v>0</v>
      </c>
      <c r="BL607" s="18" t="s">
        <v>275</v>
      </c>
      <c r="BM607" s="169" t="s">
        <v>716</v>
      </c>
    </row>
    <row r="608" spans="1:65" s="14" customFormat="1">
      <c r="B608" s="179"/>
      <c r="D608" s="172" t="s">
        <v>149</v>
      </c>
      <c r="F608" s="181" t="s">
        <v>717</v>
      </c>
      <c r="H608" s="182">
        <v>0.503</v>
      </c>
      <c r="I608" s="183"/>
      <c r="L608" s="179"/>
      <c r="M608" s="184"/>
      <c r="N608" s="185"/>
      <c r="O608" s="185"/>
      <c r="P608" s="185"/>
      <c r="Q608" s="185"/>
      <c r="R608" s="185"/>
      <c r="S608" s="185"/>
      <c r="T608" s="186"/>
      <c r="AT608" s="180" t="s">
        <v>149</v>
      </c>
      <c r="AU608" s="180" t="s">
        <v>87</v>
      </c>
      <c r="AV608" s="14" t="s">
        <v>87</v>
      </c>
      <c r="AW608" s="14" t="s">
        <v>3</v>
      </c>
      <c r="AX608" s="14" t="s">
        <v>81</v>
      </c>
      <c r="AY608" s="180" t="s">
        <v>141</v>
      </c>
    </row>
    <row r="609" spans="1:65" s="2" customFormat="1" ht="24.2" customHeight="1">
      <c r="A609" s="33"/>
      <c r="B609" s="156"/>
      <c r="C609" s="157" t="s">
        <v>718</v>
      </c>
      <c r="D609" s="157" t="s">
        <v>143</v>
      </c>
      <c r="E609" s="158" t="s">
        <v>719</v>
      </c>
      <c r="F609" s="159" t="s">
        <v>720</v>
      </c>
      <c r="G609" s="160" t="s">
        <v>189</v>
      </c>
      <c r="H609" s="161">
        <v>1675.5419999999999</v>
      </c>
      <c r="I609" s="162"/>
      <c r="J609" s="163">
        <f>ROUND(I609*H609,2)</f>
        <v>0</v>
      </c>
      <c r="K609" s="164"/>
      <c r="L609" s="34"/>
      <c r="M609" s="165" t="s">
        <v>1</v>
      </c>
      <c r="N609" s="166" t="s">
        <v>40</v>
      </c>
      <c r="O609" s="62"/>
      <c r="P609" s="167">
        <f>O609*H609</f>
        <v>0</v>
      </c>
      <c r="Q609" s="167">
        <v>0</v>
      </c>
      <c r="R609" s="167">
        <f>Q609*H609</f>
        <v>0</v>
      </c>
      <c r="S609" s="167">
        <v>0</v>
      </c>
      <c r="T609" s="168">
        <f>S609*H609</f>
        <v>0</v>
      </c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R609" s="169" t="s">
        <v>275</v>
      </c>
      <c r="AT609" s="169" t="s">
        <v>143</v>
      </c>
      <c r="AU609" s="169" t="s">
        <v>87</v>
      </c>
      <c r="AY609" s="18" t="s">
        <v>141</v>
      </c>
      <c r="BE609" s="170">
        <f>IF(N609="základná",J609,0)</f>
        <v>0</v>
      </c>
      <c r="BF609" s="170">
        <f>IF(N609="znížená",J609,0)</f>
        <v>0</v>
      </c>
      <c r="BG609" s="170">
        <f>IF(N609="zákl. prenesená",J609,0)</f>
        <v>0</v>
      </c>
      <c r="BH609" s="170">
        <f>IF(N609="zníž. prenesená",J609,0)</f>
        <v>0</v>
      </c>
      <c r="BI609" s="170">
        <f>IF(N609="nulová",J609,0)</f>
        <v>0</v>
      </c>
      <c r="BJ609" s="18" t="s">
        <v>87</v>
      </c>
      <c r="BK609" s="170">
        <f>ROUND(I609*H609,2)</f>
        <v>0</v>
      </c>
      <c r="BL609" s="18" t="s">
        <v>275</v>
      </c>
      <c r="BM609" s="169" t="s">
        <v>721</v>
      </c>
    </row>
    <row r="610" spans="1:65" s="13" customFormat="1" ht="22.5">
      <c r="B610" s="171"/>
      <c r="D610" s="172" t="s">
        <v>149</v>
      </c>
      <c r="E610" s="173" t="s">
        <v>1</v>
      </c>
      <c r="F610" s="174" t="s">
        <v>722</v>
      </c>
      <c r="H610" s="173" t="s">
        <v>1</v>
      </c>
      <c r="I610" s="175"/>
      <c r="L610" s="171"/>
      <c r="M610" s="176"/>
      <c r="N610" s="177"/>
      <c r="O610" s="177"/>
      <c r="P610" s="177"/>
      <c r="Q610" s="177"/>
      <c r="R610" s="177"/>
      <c r="S610" s="177"/>
      <c r="T610" s="178"/>
      <c r="AT610" s="173" t="s">
        <v>149</v>
      </c>
      <c r="AU610" s="173" t="s">
        <v>87</v>
      </c>
      <c r="AV610" s="13" t="s">
        <v>81</v>
      </c>
      <c r="AW610" s="13" t="s">
        <v>31</v>
      </c>
      <c r="AX610" s="13" t="s">
        <v>74</v>
      </c>
      <c r="AY610" s="173" t="s">
        <v>141</v>
      </c>
    </row>
    <row r="611" spans="1:65" s="13" customFormat="1">
      <c r="B611" s="171"/>
      <c r="D611" s="172" t="s">
        <v>149</v>
      </c>
      <c r="E611" s="173" t="s">
        <v>1</v>
      </c>
      <c r="F611" s="174" t="s">
        <v>203</v>
      </c>
      <c r="H611" s="173" t="s">
        <v>1</v>
      </c>
      <c r="I611" s="175"/>
      <c r="L611" s="171"/>
      <c r="M611" s="176"/>
      <c r="N611" s="177"/>
      <c r="O611" s="177"/>
      <c r="P611" s="177"/>
      <c r="Q611" s="177"/>
      <c r="R611" s="177"/>
      <c r="S611" s="177"/>
      <c r="T611" s="178"/>
      <c r="AT611" s="173" t="s">
        <v>149</v>
      </c>
      <c r="AU611" s="173" t="s">
        <v>87</v>
      </c>
      <c r="AV611" s="13" t="s">
        <v>81</v>
      </c>
      <c r="AW611" s="13" t="s">
        <v>31</v>
      </c>
      <c r="AX611" s="13" t="s">
        <v>74</v>
      </c>
      <c r="AY611" s="173" t="s">
        <v>141</v>
      </c>
    </row>
    <row r="612" spans="1:65" s="14" customFormat="1">
      <c r="B612" s="179"/>
      <c r="D612" s="172" t="s">
        <v>149</v>
      </c>
      <c r="E612" s="180" t="s">
        <v>1</v>
      </c>
      <c r="F612" s="181" t="s">
        <v>710</v>
      </c>
      <c r="H612" s="182">
        <v>1500.51</v>
      </c>
      <c r="I612" s="183"/>
      <c r="L612" s="179"/>
      <c r="M612" s="184"/>
      <c r="N612" s="185"/>
      <c r="O612" s="185"/>
      <c r="P612" s="185"/>
      <c r="Q612" s="185"/>
      <c r="R612" s="185"/>
      <c r="S612" s="185"/>
      <c r="T612" s="186"/>
      <c r="AT612" s="180" t="s">
        <v>149</v>
      </c>
      <c r="AU612" s="180" t="s">
        <v>87</v>
      </c>
      <c r="AV612" s="14" t="s">
        <v>87</v>
      </c>
      <c r="AW612" s="14" t="s">
        <v>31</v>
      </c>
      <c r="AX612" s="14" t="s">
        <v>74</v>
      </c>
      <c r="AY612" s="180" t="s">
        <v>141</v>
      </c>
    </row>
    <row r="613" spans="1:65" s="13" customFormat="1">
      <c r="B613" s="171"/>
      <c r="D613" s="172" t="s">
        <v>149</v>
      </c>
      <c r="E613" s="173" t="s">
        <v>1</v>
      </c>
      <c r="F613" s="174" t="s">
        <v>711</v>
      </c>
      <c r="H613" s="173" t="s">
        <v>1</v>
      </c>
      <c r="I613" s="175"/>
      <c r="L613" s="171"/>
      <c r="M613" s="176"/>
      <c r="N613" s="177"/>
      <c r="O613" s="177"/>
      <c r="P613" s="177"/>
      <c r="Q613" s="177"/>
      <c r="R613" s="177"/>
      <c r="S613" s="177"/>
      <c r="T613" s="178"/>
      <c r="AT613" s="173" t="s">
        <v>149</v>
      </c>
      <c r="AU613" s="173" t="s">
        <v>87</v>
      </c>
      <c r="AV613" s="13" t="s">
        <v>81</v>
      </c>
      <c r="AW613" s="13" t="s">
        <v>31</v>
      </c>
      <c r="AX613" s="13" t="s">
        <v>74</v>
      </c>
      <c r="AY613" s="173" t="s">
        <v>141</v>
      </c>
    </row>
    <row r="614" spans="1:65" s="14" customFormat="1">
      <c r="B614" s="179"/>
      <c r="D614" s="172" t="s">
        <v>149</v>
      </c>
      <c r="E614" s="180" t="s">
        <v>1</v>
      </c>
      <c r="F614" s="181" t="s">
        <v>712</v>
      </c>
      <c r="H614" s="182">
        <v>175.03200000000001</v>
      </c>
      <c r="I614" s="183"/>
      <c r="L614" s="179"/>
      <c r="M614" s="184"/>
      <c r="N614" s="185"/>
      <c r="O614" s="185"/>
      <c r="P614" s="185"/>
      <c r="Q614" s="185"/>
      <c r="R614" s="185"/>
      <c r="S614" s="185"/>
      <c r="T614" s="186"/>
      <c r="AT614" s="180" t="s">
        <v>149</v>
      </c>
      <c r="AU614" s="180" t="s">
        <v>87</v>
      </c>
      <c r="AV614" s="14" t="s">
        <v>87</v>
      </c>
      <c r="AW614" s="14" t="s">
        <v>31</v>
      </c>
      <c r="AX614" s="14" t="s">
        <v>74</v>
      </c>
      <c r="AY614" s="180" t="s">
        <v>141</v>
      </c>
    </row>
    <row r="615" spans="1:65" s="16" customFormat="1">
      <c r="B615" s="195"/>
      <c r="D615" s="172" t="s">
        <v>149</v>
      </c>
      <c r="E615" s="196" t="s">
        <v>1</v>
      </c>
      <c r="F615" s="197" t="s">
        <v>159</v>
      </c>
      <c r="H615" s="198">
        <v>1675.5419999999999</v>
      </c>
      <c r="I615" s="199"/>
      <c r="L615" s="195"/>
      <c r="M615" s="200"/>
      <c r="N615" s="201"/>
      <c r="O615" s="201"/>
      <c r="P615" s="201"/>
      <c r="Q615" s="201"/>
      <c r="R615" s="201"/>
      <c r="S615" s="201"/>
      <c r="T615" s="202"/>
      <c r="AT615" s="196" t="s">
        <v>149</v>
      </c>
      <c r="AU615" s="196" t="s">
        <v>87</v>
      </c>
      <c r="AV615" s="16" t="s">
        <v>147</v>
      </c>
      <c r="AW615" s="16" t="s">
        <v>31</v>
      </c>
      <c r="AX615" s="16" t="s">
        <v>81</v>
      </c>
      <c r="AY615" s="196" t="s">
        <v>141</v>
      </c>
    </row>
    <row r="616" spans="1:65" s="2" customFormat="1" ht="16.5" customHeight="1">
      <c r="A616" s="33"/>
      <c r="B616" s="156"/>
      <c r="C616" s="203" t="s">
        <v>723</v>
      </c>
      <c r="D616" s="203" t="s">
        <v>560</v>
      </c>
      <c r="E616" s="204" t="s">
        <v>724</v>
      </c>
      <c r="F616" s="205" t="s">
        <v>725</v>
      </c>
      <c r="G616" s="206" t="s">
        <v>189</v>
      </c>
      <c r="H616" s="207">
        <v>1926.873</v>
      </c>
      <c r="I616" s="208"/>
      <c r="J616" s="209">
        <f>ROUND(I616*H616,2)</f>
        <v>0</v>
      </c>
      <c r="K616" s="210"/>
      <c r="L616" s="211"/>
      <c r="M616" s="212" t="s">
        <v>1</v>
      </c>
      <c r="N616" s="213" t="s">
        <v>40</v>
      </c>
      <c r="O616" s="62"/>
      <c r="P616" s="167">
        <f>O616*H616</f>
        <v>0</v>
      </c>
      <c r="Q616" s="167">
        <v>2.9999999999999997E-4</v>
      </c>
      <c r="R616" s="167">
        <f>Q616*H616</f>
        <v>0.57806190000000002</v>
      </c>
      <c r="S616" s="167">
        <v>0</v>
      </c>
      <c r="T616" s="168">
        <f>S616*H616</f>
        <v>0</v>
      </c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R616" s="169" t="s">
        <v>381</v>
      </c>
      <c r="AT616" s="169" t="s">
        <v>560</v>
      </c>
      <c r="AU616" s="169" t="s">
        <v>87</v>
      </c>
      <c r="AY616" s="18" t="s">
        <v>141</v>
      </c>
      <c r="BE616" s="170">
        <f>IF(N616="základná",J616,0)</f>
        <v>0</v>
      </c>
      <c r="BF616" s="170">
        <f>IF(N616="znížená",J616,0)</f>
        <v>0</v>
      </c>
      <c r="BG616" s="170">
        <f>IF(N616="zákl. prenesená",J616,0)</f>
        <v>0</v>
      </c>
      <c r="BH616" s="170">
        <f>IF(N616="zníž. prenesená",J616,0)</f>
        <v>0</v>
      </c>
      <c r="BI616" s="170">
        <f>IF(N616="nulová",J616,0)</f>
        <v>0</v>
      </c>
      <c r="BJ616" s="18" t="s">
        <v>87</v>
      </c>
      <c r="BK616" s="170">
        <f>ROUND(I616*H616,2)</f>
        <v>0</v>
      </c>
      <c r="BL616" s="18" t="s">
        <v>275</v>
      </c>
      <c r="BM616" s="169" t="s">
        <v>726</v>
      </c>
    </row>
    <row r="617" spans="1:65" s="14" customFormat="1">
      <c r="B617" s="179"/>
      <c r="D617" s="172" t="s">
        <v>149</v>
      </c>
      <c r="F617" s="181" t="s">
        <v>727</v>
      </c>
      <c r="H617" s="182">
        <v>1926.873</v>
      </c>
      <c r="I617" s="183"/>
      <c r="L617" s="179"/>
      <c r="M617" s="184"/>
      <c r="N617" s="185"/>
      <c r="O617" s="185"/>
      <c r="P617" s="185"/>
      <c r="Q617" s="185"/>
      <c r="R617" s="185"/>
      <c r="S617" s="185"/>
      <c r="T617" s="186"/>
      <c r="AT617" s="180" t="s">
        <v>149</v>
      </c>
      <c r="AU617" s="180" t="s">
        <v>87</v>
      </c>
      <c r="AV617" s="14" t="s">
        <v>87</v>
      </c>
      <c r="AW617" s="14" t="s">
        <v>3</v>
      </c>
      <c r="AX617" s="14" t="s">
        <v>81</v>
      </c>
      <c r="AY617" s="180" t="s">
        <v>141</v>
      </c>
    </row>
    <row r="618" spans="1:65" s="2" customFormat="1" ht="24.2" customHeight="1">
      <c r="A618" s="33"/>
      <c r="B618" s="156"/>
      <c r="C618" s="157" t="s">
        <v>728</v>
      </c>
      <c r="D618" s="157" t="s">
        <v>143</v>
      </c>
      <c r="E618" s="158" t="s">
        <v>729</v>
      </c>
      <c r="F618" s="159" t="s">
        <v>730</v>
      </c>
      <c r="G618" s="160" t="s">
        <v>189</v>
      </c>
      <c r="H618" s="161">
        <v>1675.5419999999999</v>
      </c>
      <c r="I618" s="162"/>
      <c r="J618" s="163">
        <f>ROUND(I618*H618,2)</f>
        <v>0</v>
      </c>
      <c r="K618" s="164"/>
      <c r="L618" s="34"/>
      <c r="M618" s="165" t="s">
        <v>1</v>
      </c>
      <c r="N618" s="166" t="s">
        <v>40</v>
      </c>
      <c r="O618" s="62"/>
      <c r="P618" s="167">
        <f>O618*H618</f>
        <v>0</v>
      </c>
      <c r="Q618" s="167">
        <v>5.4000000000000001E-4</v>
      </c>
      <c r="R618" s="167">
        <f>Q618*H618</f>
        <v>0.90479268000000002</v>
      </c>
      <c r="S618" s="167">
        <v>0</v>
      </c>
      <c r="T618" s="168">
        <f>S618*H618</f>
        <v>0</v>
      </c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R618" s="169" t="s">
        <v>275</v>
      </c>
      <c r="AT618" s="169" t="s">
        <v>143</v>
      </c>
      <c r="AU618" s="169" t="s">
        <v>87</v>
      </c>
      <c r="AY618" s="18" t="s">
        <v>141</v>
      </c>
      <c r="BE618" s="170">
        <f>IF(N618="základná",J618,0)</f>
        <v>0</v>
      </c>
      <c r="BF618" s="170">
        <f>IF(N618="znížená",J618,0)</f>
        <v>0</v>
      </c>
      <c r="BG618" s="170">
        <f>IF(N618="zákl. prenesená",J618,0)</f>
        <v>0</v>
      </c>
      <c r="BH618" s="170">
        <f>IF(N618="zníž. prenesená",J618,0)</f>
        <v>0</v>
      </c>
      <c r="BI618" s="170">
        <f>IF(N618="nulová",J618,0)</f>
        <v>0</v>
      </c>
      <c r="BJ618" s="18" t="s">
        <v>87</v>
      </c>
      <c r="BK618" s="170">
        <f>ROUND(I618*H618,2)</f>
        <v>0</v>
      </c>
      <c r="BL618" s="18" t="s">
        <v>275</v>
      </c>
      <c r="BM618" s="169" t="s">
        <v>731</v>
      </c>
    </row>
    <row r="619" spans="1:65" s="13" customFormat="1">
      <c r="B619" s="171"/>
      <c r="D619" s="172" t="s">
        <v>149</v>
      </c>
      <c r="E619" s="173" t="s">
        <v>1</v>
      </c>
      <c r="F619" s="174" t="s">
        <v>732</v>
      </c>
      <c r="H619" s="173" t="s">
        <v>1</v>
      </c>
      <c r="I619" s="175"/>
      <c r="L619" s="171"/>
      <c r="M619" s="176"/>
      <c r="N619" s="177"/>
      <c r="O619" s="177"/>
      <c r="P619" s="177"/>
      <c r="Q619" s="177"/>
      <c r="R619" s="177"/>
      <c r="S619" s="177"/>
      <c r="T619" s="178"/>
      <c r="AT619" s="173" t="s">
        <v>149</v>
      </c>
      <c r="AU619" s="173" t="s">
        <v>87</v>
      </c>
      <c r="AV619" s="13" t="s">
        <v>81</v>
      </c>
      <c r="AW619" s="13" t="s">
        <v>31</v>
      </c>
      <c r="AX619" s="13" t="s">
        <v>74</v>
      </c>
      <c r="AY619" s="173" t="s">
        <v>141</v>
      </c>
    </row>
    <row r="620" spans="1:65" s="13" customFormat="1">
      <c r="B620" s="171"/>
      <c r="D620" s="172" t="s">
        <v>149</v>
      </c>
      <c r="E620" s="173" t="s">
        <v>1</v>
      </c>
      <c r="F620" s="174" t="s">
        <v>203</v>
      </c>
      <c r="H620" s="173" t="s">
        <v>1</v>
      </c>
      <c r="I620" s="175"/>
      <c r="L620" s="171"/>
      <c r="M620" s="176"/>
      <c r="N620" s="177"/>
      <c r="O620" s="177"/>
      <c r="P620" s="177"/>
      <c r="Q620" s="177"/>
      <c r="R620" s="177"/>
      <c r="S620" s="177"/>
      <c r="T620" s="178"/>
      <c r="AT620" s="173" t="s">
        <v>149</v>
      </c>
      <c r="AU620" s="173" t="s">
        <v>87</v>
      </c>
      <c r="AV620" s="13" t="s">
        <v>81</v>
      </c>
      <c r="AW620" s="13" t="s">
        <v>31</v>
      </c>
      <c r="AX620" s="13" t="s">
        <v>74</v>
      </c>
      <c r="AY620" s="173" t="s">
        <v>141</v>
      </c>
    </row>
    <row r="621" spans="1:65" s="14" customFormat="1">
      <c r="B621" s="179"/>
      <c r="D621" s="172" t="s">
        <v>149</v>
      </c>
      <c r="E621" s="180" t="s">
        <v>1</v>
      </c>
      <c r="F621" s="181" t="s">
        <v>710</v>
      </c>
      <c r="H621" s="182">
        <v>1500.51</v>
      </c>
      <c r="I621" s="183"/>
      <c r="L621" s="179"/>
      <c r="M621" s="184"/>
      <c r="N621" s="185"/>
      <c r="O621" s="185"/>
      <c r="P621" s="185"/>
      <c r="Q621" s="185"/>
      <c r="R621" s="185"/>
      <c r="S621" s="185"/>
      <c r="T621" s="186"/>
      <c r="AT621" s="180" t="s">
        <v>149</v>
      </c>
      <c r="AU621" s="180" t="s">
        <v>87</v>
      </c>
      <c r="AV621" s="14" t="s">
        <v>87</v>
      </c>
      <c r="AW621" s="14" t="s">
        <v>31</v>
      </c>
      <c r="AX621" s="14" t="s">
        <v>74</v>
      </c>
      <c r="AY621" s="180" t="s">
        <v>141</v>
      </c>
    </row>
    <row r="622" spans="1:65" s="13" customFormat="1">
      <c r="B622" s="171"/>
      <c r="D622" s="172" t="s">
        <v>149</v>
      </c>
      <c r="E622" s="173" t="s">
        <v>1</v>
      </c>
      <c r="F622" s="174" t="s">
        <v>711</v>
      </c>
      <c r="H622" s="173" t="s">
        <v>1</v>
      </c>
      <c r="I622" s="175"/>
      <c r="L622" s="171"/>
      <c r="M622" s="176"/>
      <c r="N622" s="177"/>
      <c r="O622" s="177"/>
      <c r="P622" s="177"/>
      <c r="Q622" s="177"/>
      <c r="R622" s="177"/>
      <c r="S622" s="177"/>
      <c r="T622" s="178"/>
      <c r="AT622" s="173" t="s">
        <v>149</v>
      </c>
      <c r="AU622" s="173" t="s">
        <v>87</v>
      </c>
      <c r="AV622" s="13" t="s">
        <v>81</v>
      </c>
      <c r="AW622" s="13" t="s">
        <v>31</v>
      </c>
      <c r="AX622" s="13" t="s">
        <v>74</v>
      </c>
      <c r="AY622" s="173" t="s">
        <v>141</v>
      </c>
    </row>
    <row r="623" spans="1:65" s="14" customFormat="1">
      <c r="B623" s="179"/>
      <c r="D623" s="172" t="s">
        <v>149</v>
      </c>
      <c r="E623" s="180" t="s">
        <v>1</v>
      </c>
      <c r="F623" s="181" t="s">
        <v>712</v>
      </c>
      <c r="H623" s="182">
        <v>175.03200000000001</v>
      </c>
      <c r="I623" s="183"/>
      <c r="L623" s="179"/>
      <c r="M623" s="184"/>
      <c r="N623" s="185"/>
      <c r="O623" s="185"/>
      <c r="P623" s="185"/>
      <c r="Q623" s="185"/>
      <c r="R623" s="185"/>
      <c r="S623" s="185"/>
      <c r="T623" s="186"/>
      <c r="AT623" s="180" t="s">
        <v>149</v>
      </c>
      <c r="AU623" s="180" t="s">
        <v>87</v>
      </c>
      <c r="AV623" s="14" t="s">
        <v>87</v>
      </c>
      <c r="AW623" s="14" t="s">
        <v>31</v>
      </c>
      <c r="AX623" s="14" t="s">
        <v>74</v>
      </c>
      <c r="AY623" s="180" t="s">
        <v>141</v>
      </c>
    </row>
    <row r="624" spans="1:65" s="16" customFormat="1">
      <c r="B624" s="195"/>
      <c r="D624" s="172" t="s">
        <v>149</v>
      </c>
      <c r="E624" s="196" t="s">
        <v>1</v>
      </c>
      <c r="F624" s="197" t="s">
        <v>159</v>
      </c>
      <c r="H624" s="198">
        <v>1675.5419999999999</v>
      </c>
      <c r="I624" s="199"/>
      <c r="L624" s="195"/>
      <c r="M624" s="200"/>
      <c r="N624" s="201"/>
      <c r="O624" s="201"/>
      <c r="P624" s="201"/>
      <c r="Q624" s="201"/>
      <c r="R624" s="201"/>
      <c r="S624" s="201"/>
      <c r="T624" s="202"/>
      <c r="AT624" s="196" t="s">
        <v>149</v>
      </c>
      <c r="AU624" s="196" t="s">
        <v>87</v>
      </c>
      <c r="AV624" s="16" t="s">
        <v>147</v>
      </c>
      <c r="AW624" s="16" t="s">
        <v>31</v>
      </c>
      <c r="AX624" s="16" t="s">
        <v>81</v>
      </c>
      <c r="AY624" s="196" t="s">
        <v>141</v>
      </c>
    </row>
    <row r="625" spans="1:65" s="2" customFormat="1" ht="24.2" customHeight="1">
      <c r="A625" s="33"/>
      <c r="B625" s="156"/>
      <c r="C625" s="203" t="s">
        <v>733</v>
      </c>
      <c r="D625" s="203" t="s">
        <v>560</v>
      </c>
      <c r="E625" s="204" t="s">
        <v>734</v>
      </c>
      <c r="F625" s="205" t="s">
        <v>735</v>
      </c>
      <c r="G625" s="206" t="s">
        <v>189</v>
      </c>
      <c r="H625" s="207">
        <v>1926.873</v>
      </c>
      <c r="I625" s="208"/>
      <c r="J625" s="209">
        <f>ROUND(I625*H625,2)</f>
        <v>0</v>
      </c>
      <c r="K625" s="210"/>
      <c r="L625" s="211"/>
      <c r="M625" s="212" t="s">
        <v>1</v>
      </c>
      <c r="N625" s="213" t="s">
        <v>40</v>
      </c>
      <c r="O625" s="62"/>
      <c r="P625" s="167">
        <f>O625*H625</f>
        <v>0</v>
      </c>
      <c r="Q625" s="167">
        <v>4.2500000000000003E-3</v>
      </c>
      <c r="R625" s="167">
        <f>Q625*H625</f>
        <v>8.1892102500000004</v>
      </c>
      <c r="S625" s="167">
        <v>0</v>
      </c>
      <c r="T625" s="168">
        <f>S625*H625</f>
        <v>0</v>
      </c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R625" s="169" t="s">
        <v>381</v>
      </c>
      <c r="AT625" s="169" t="s">
        <v>560</v>
      </c>
      <c r="AU625" s="169" t="s">
        <v>87</v>
      </c>
      <c r="AY625" s="18" t="s">
        <v>141</v>
      </c>
      <c r="BE625" s="170">
        <f>IF(N625="základná",J625,0)</f>
        <v>0</v>
      </c>
      <c r="BF625" s="170">
        <f>IF(N625="znížená",J625,0)</f>
        <v>0</v>
      </c>
      <c r="BG625" s="170">
        <f>IF(N625="zákl. prenesená",J625,0)</f>
        <v>0</v>
      </c>
      <c r="BH625" s="170">
        <f>IF(N625="zníž. prenesená",J625,0)</f>
        <v>0</v>
      </c>
      <c r="BI625" s="170">
        <f>IF(N625="nulová",J625,0)</f>
        <v>0</v>
      </c>
      <c r="BJ625" s="18" t="s">
        <v>87</v>
      </c>
      <c r="BK625" s="170">
        <f>ROUND(I625*H625,2)</f>
        <v>0</v>
      </c>
      <c r="BL625" s="18" t="s">
        <v>275</v>
      </c>
      <c r="BM625" s="169" t="s">
        <v>736</v>
      </c>
    </row>
    <row r="626" spans="1:65" s="14" customFormat="1">
      <c r="B626" s="179"/>
      <c r="D626" s="172" t="s">
        <v>149</v>
      </c>
      <c r="F626" s="181" t="s">
        <v>727</v>
      </c>
      <c r="H626" s="182">
        <v>1926.873</v>
      </c>
      <c r="I626" s="183"/>
      <c r="L626" s="179"/>
      <c r="M626" s="184"/>
      <c r="N626" s="185"/>
      <c r="O626" s="185"/>
      <c r="P626" s="185"/>
      <c r="Q626" s="185"/>
      <c r="R626" s="185"/>
      <c r="S626" s="185"/>
      <c r="T626" s="186"/>
      <c r="AT626" s="180" t="s">
        <v>149</v>
      </c>
      <c r="AU626" s="180" t="s">
        <v>87</v>
      </c>
      <c r="AV626" s="14" t="s">
        <v>87</v>
      </c>
      <c r="AW626" s="14" t="s">
        <v>3</v>
      </c>
      <c r="AX626" s="14" t="s">
        <v>81</v>
      </c>
      <c r="AY626" s="180" t="s">
        <v>141</v>
      </c>
    </row>
    <row r="627" spans="1:65" s="2" customFormat="1" ht="24.2" customHeight="1">
      <c r="A627" s="33"/>
      <c r="B627" s="156"/>
      <c r="C627" s="157" t="s">
        <v>737</v>
      </c>
      <c r="D627" s="157" t="s">
        <v>143</v>
      </c>
      <c r="E627" s="158" t="s">
        <v>738</v>
      </c>
      <c r="F627" s="159" t="s">
        <v>739</v>
      </c>
      <c r="G627" s="160" t="s">
        <v>189</v>
      </c>
      <c r="H627" s="161">
        <v>1</v>
      </c>
      <c r="I627" s="162"/>
      <c r="J627" s="163">
        <f>ROUND(I627*H627,2)</f>
        <v>0</v>
      </c>
      <c r="K627" s="164"/>
      <c r="L627" s="34"/>
      <c r="M627" s="165" t="s">
        <v>1</v>
      </c>
      <c r="N627" s="166" t="s">
        <v>40</v>
      </c>
      <c r="O627" s="62"/>
      <c r="P627" s="167">
        <f>O627*H627</f>
        <v>0</v>
      </c>
      <c r="Q627" s="167">
        <v>1.58E-3</v>
      </c>
      <c r="R627" s="167">
        <f>Q627*H627</f>
        <v>1.58E-3</v>
      </c>
      <c r="S627" s="167">
        <v>0</v>
      </c>
      <c r="T627" s="168">
        <f>S627*H627</f>
        <v>0</v>
      </c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R627" s="169" t="s">
        <v>275</v>
      </c>
      <c r="AT627" s="169" t="s">
        <v>143</v>
      </c>
      <c r="AU627" s="169" t="s">
        <v>87</v>
      </c>
      <c r="AY627" s="18" t="s">
        <v>141</v>
      </c>
      <c r="BE627" s="170">
        <f>IF(N627="základná",J627,0)</f>
        <v>0</v>
      </c>
      <c r="BF627" s="170">
        <f>IF(N627="znížená",J627,0)</f>
        <v>0</v>
      </c>
      <c r="BG627" s="170">
        <f>IF(N627="zákl. prenesená",J627,0)</f>
        <v>0</v>
      </c>
      <c r="BH627" s="170">
        <f>IF(N627="zníž. prenesená",J627,0)</f>
        <v>0</v>
      </c>
      <c r="BI627" s="170">
        <f>IF(N627="nulová",J627,0)</f>
        <v>0</v>
      </c>
      <c r="BJ627" s="18" t="s">
        <v>87</v>
      </c>
      <c r="BK627" s="170">
        <f>ROUND(I627*H627,2)</f>
        <v>0</v>
      </c>
      <c r="BL627" s="18" t="s">
        <v>275</v>
      </c>
      <c r="BM627" s="169" t="s">
        <v>740</v>
      </c>
    </row>
    <row r="628" spans="1:65" s="13" customFormat="1">
      <c r="B628" s="171"/>
      <c r="D628" s="172" t="s">
        <v>149</v>
      </c>
      <c r="E628" s="173" t="s">
        <v>1</v>
      </c>
      <c r="F628" s="174" t="s">
        <v>741</v>
      </c>
      <c r="H628" s="173" t="s">
        <v>1</v>
      </c>
      <c r="I628" s="175"/>
      <c r="L628" s="171"/>
      <c r="M628" s="176"/>
      <c r="N628" s="177"/>
      <c r="O628" s="177"/>
      <c r="P628" s="177"/>
      <c r="Q628" s="177"/>
      <c r="R628" s="177"/>
      <c r="S628" s="177"/>
      <c r="T628" s="178"/>
      <c r="AT628" s="173" t="s">
        <v>149</v>
      </c>
      <c r="AU628" s="173" t="s">
        <v>87</v>
      </c>
      <c r="AV628" s="13" t="s">
        <v>81</v>
      </c>
      <c r="AW628" s="13" t="s">
        <v>31</v>
      </c>
      <c r="AX628" s="13" t="s">
        <v>74</v>
      </c>
      <c r="AY628" s="173" t="s">
        <v>141</v>
      </c>
    </row>
    <row r="629" spans="1:65" s="14" customFormat="1">
      <c r="B629" s="179"/>
      <c r="D629" s="172" t="s">
        <v>149</v>
      </c>
      <c r="E629" s="180" t="s">
        <v>1</v>
      </c>
      <c r="F629" s="181" t="s">
        <v>742</v>
      </c>
      <c r="H629" s="182">
        <v>1</v>
      </c>
      <c r="I629" s="183"/>
      <c r="L629" s="179"/>
      <c r="M629" s="184"/>
      <c r="N629" s="185"/>
      <c r="O629" s="185"/>
      <c r="P629" s="185"/>
      <c r="Q629" s="185"/>
      <c r="R629" s="185"/>
      <c r="S629" s="185"/>
      <c r="T629" s="186"/>
      <c r="AT629" s="180" t="s">
        <v>149</v>
      </c>
      <c r="AU629" s="180" t="s">
        <v>87</v>
      </c>
      <c r="AV629" s="14" t="s">
        <v>87</v>
      </c>
      <c r="AW629" s="14" t="s">
        <v>31</v>
      </c>
      <c r="AX629" s="14" t="s">
        <v>74</v>
      </c>
      <c r="AY629" s="180" t="s">
        <v>141</v>
      </c>
    </row>
    <row r="630" spans="1:65" s="16" customFormat="1">
      <c r="B630" s="195"/>
      <c r="D630" s="172" t="s">
        <v>149</v>
      </c>
      <c r="E630" s="196" t="s">
        <v>1</v>
      </c>
      <c r="F630" s="197" t="s">
        <v>159</v>
      </c>
      <c r="H630" s="198">
        <v>1</v>
      </c>
      <c r="I630" s="199"/>
      <c r="L630" s="195"/>
      <c r="M630" s="200"/>
      <c r="N630" s="201"/>
      <c r="O630" s="201"/>
      <c r="P630" s="201"/>
      <c r="Q630" s="201"/>
      <c r="R630" s="201"/>
      <c r="S630" s="201"/>
      <c r="T630" s="202"/>
      <c r="AT630" s="196" t="s">
        <v>149</v>
      </c>
      <c r="AU630" s="196" t="s">
        <v>87</v>
      </c>
      <c r="AV630" s="16" t="s">
        <v>147</v>
      </c>
      <c r="AW630" s="16" t="s">
        <v>31</v>
      </c>
      <c r="AX630" s="16" t="s">
        <v>81</v>
      </c>
      <c r="AY630" s="196" t="s">
        <v>141</v>
      </c>
    </row>
    <row r="631" spans="1:65" s="2" customFormat="1" ht="24.2" customHeight="1">
      <c r="A631" s="33"/>
      <c r="B631" s="156"/>
      <c r="C631" s="157" t="s">
        <v>743</v>
      </c>
      <c r="D631" s="157" t="s">
        <v>143</v>
      </c>
      <c r="E631" s="158" t="s">
        <v>744</v>
      </c>
      <c r="F631" s="159" t="s">
        <v>745</v>
      </c>
      <c r="G631" s="160" t="s">
        <v>189</v>
      </c>
      <c r="H631" s="161">
        <v>6</v>
      </c>
      <c r="I631" s="162"/>
      <c r="J631" s="163">
        <f>ROUND(I631*H631,2)</f>
        <v>0</v>
      </c>
      <c r="K631" s="164"/>
      <c r="L631" s="34"/>
      <c r="M631" s="165" t="s">
        <v>1</v>
      </c>
      <c r="N631" s="166" t="s">
        <v>40</v>
      </c>
      <c r="O631" s="62"/>
      <c r="P631" s="167">
        <f>O631*H631</f>
        <v>0</v>
      </c>
      <c r="Q631" s="167">
        <v>1.73E-3</v>
      </c>
      <c r="R631" s="167">
        <f>Q631*H631</f>
        <v>1.038E-2</v>
      </c>
      <c r="S631" s="167">
        <v>0</v>
      </c>
      <c r="T631" s="168">
        <f>S631*H631</f>
        <v>0</v>
      </c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R631" s="169" t="s">
        <v>275</v>
      </c>
      <c r="AT631" s="169" t="s">
        <v>143</v>
      </c>
      <c r="AU631" s="169" t="s">
        <v>87</v>
      </c>
      <c r="AY631" s="18" t="s">
        <v>141</v>
      </c>
      <c r="BE631" s="170">
        <f>IF(N631="základná",J631,0)</f>
        <v>0</v>
      </c>
      <c r="BF631" s="170">
        <f>IF(N631="znížená",J631,0)</f>
        <v>0</v>
      </c>
      <c r="BG631" s="170">
        <f>IF(N631="zákl. prenesená",J631,0)</f>
        <v>0</v>
      </c>
      <c r="BH631" s="170">
        <f>IF(N631="zníž. prenesená",J631,0)</f>
        <v>0</v>
      </c>
      <c r="BI631" s="170">
        <f>IF(N631="nulová",J631,0)</f>
        <v>0</v>
      </c>
      <c r="BJ631" s="18" t="s">
        <v>87</v>
      </c>
      <c r="BK631" s="170">
        <f>ROUND(I631*H631,2)</f>
        <v>0</v>
      </c>
      <c r="BL631" s="18" t="s">
        <v>275</v>
      </c>
      <c r="BM631" s="169" t="s">
        <v>746</v>
      </c>
    </row>
    <row r="632" spans="1:65" s="13" customFormat="1">
      <c r="B632" s="171"/>
      <c r="D632" s="172" t="s">
        <v>149</v>
      </c>
      <c r="E632" s="173" t="s">
        <v>1</v>
      </c>
      <c r="F632" s="174" t="s">
        <v>747</v>
      </c>
      <c r="H632" s="173" t="s">
        <v>1</v>
      </c>
      <c r="I632" s="175"/>
      <c r="L632" s="171"/>
      <c r="M632" s="176"/>
      <c r="N632" s="177"/>
      <c r="O632" s="177"/>
      <c r="P632" s="177"/>
      <c r="Q632" s="177"/>
      <c r="R632" s="177"/>
      <c r="S632" s="177"/>
      <c r="T632" s="178"/>
      <c r="AT632" s="173" t="s">
        <v>149</v>
      </c>
      <c r="AU632" s="173" t="s">
        <v>87</v>
      </c>
      <c r="AV632" s="13" t="s">
        <v>81</v>
      </c>
      <c r="AW632" s="13" t="s">
        <v>31</v>
      </c>
      <c r="AX632" s="13" t="s">
        <v>74</v>
      </c>
      <c r="AY632" s="173" t="s">
        <v>141</v>
      </c>
    </row>
    <row r="633" spans="1:65" s="14" customFormat="1">
      <c r="B633" s="179"/>
      <c r="D633" s="172" t="s">
        <v>149</v>
      </c>
      <c r="E633" s="180" t="s">
        <v>1</v>
      </c>
      <c r="F633" s="181" t="s">
        <v>748</v>
      </c>
      <c r="H633" s="182">
        <v>6</v>
      </c>
      <c r="I633" s="183"/>
      <c r="L633" s="179"/>
      <c r="M633" s="184"/>
      <c r="N633" s="185"/>
      <c r="O633" s="185"/>
      <c r="P633" s="185"/>
      <c r="Q633" s="185"/>
      <c r="R633" s="185"/>
      <c r="S633" s="185"/>
      <c r="T633" s="186"/>
      <c r="AT633" s="180" t="s">
        <v>149</v>
      </c>
      <c r="AU633" s="180" t="s">
        <v>87</v>
      </c>
      <c r="AV633" s="14" t="s">
        <v>87</v>
      </c>
      <c r="AW633" s="14" t="s">
        <v>31</v>
      </c>
      <c r="AX633" s="14" t="s">
        <v>74</v>
      </c>
      <c r="AY633" s="180" t="s">
        <v>141</v>
      </c>
    </row>
    <row r="634" spans="1:65" s="16" customFormat="1">
      <c r="B634" s="195"/>
      <c r="D634" s="172" t="s">
        <v>149</v>
      </c>
      <c r="E634" s="196" t="s">
        <v>1</v>
      </c>
      <c r="F634" s="197" t="s">
        <v>159</v>
      </c>
      <c r="H634" s="198">
        <v>6</v>
      </c>
      <c r="I634" s="199"/>
      <c r="L634" s="195"/>
      <c r="M634" s="200"/>
      <c r="N634" s="201"/>
      <c r="O634" s="201"/>
      <c r="P634" s="201"/>
      <c r="Q634" s="201"/>
      <c r="R634" s="201"/>
      <c r="S634" s="201"/>
      <c r="T634" s="202"/>
      <c r="AT634" s="196" t="s">
        <v>149</v>
      </c>
      <c r="AU634" s="196" t="s">
        <v>87</v>
      </c>
      <c r="AV634" s="16" t="s">
        <v>147</v>
      </c>
      <c r="AW634" s="16" t="s">
        <v>31</v>
      </c>
      <c r="AX634" s="16" t="s">
        <v>81</v>
      </c>
      <c r="AY634" s="196" t="s">
        <v>141</v>
      </c>
    </row>
    <row r="635" spans="1:65" s="2" customFormat="1" ht="24.2" customHeight="1">
      <c r="A635" s="33"/>
      <c r="B635" s="156"/>
      <c r="C635" s="157" t="s">
        <v>749</v>
      </c>
      <c r="D635" s="157" t="s">
        <v>143</v>
      </c>
      <c r="E635" s="158" t="s">
        <v>750</v>
      </c>
      <c r="F635" s="159" t="s">
        <v>751</v>
      </c>
      <c r="G635" s="160" t="s">
        <v>260</v>
      </c>
      <c r="H635" s="161">
        <v>10.186999999999999</v>
      </c>
      <c r="I635" s="162"/>
      <c r="J635" s="163">
        <f>ROUND(I635*H635,2)</f>
        <v>0</v>
      </c>
      <c r="K635" s="164"/>
      <c r="L635" s="34"/>
      <c r="M635" s="165" t="s">
        <v>1</v>
      </c>
      <c r="N635" s="166" t="s">
        <v>40</v>
      </c>
      <c r="O635" s="62"/>
      <c r="P635" s="167">
        <f>O635*H635</f>
        <v>0</v>
      </c>
      <c r="Q635" s="167">
        <v>0</v>
      </c>
      <c r="R635" s="167">
        <f>Q635*H635</f>
        <v>0</v>
      </c>
      <c r="S635" s="167">
        <v>0</v>
      </c>
      <c r="T635" s="168">
        <f>S635*H635</f>
        <v>0</v>
      </c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R635" s="169" t="s">
        <v>275</v>
      </c>
      <c r="AT635" s="169" t="s">
        <v>143</v>
      </c>
      <c r="AU635" s="169" t="s">
        <v>87</v>
      </c>
      <c r="AY635" s="18" t="s">
        <v>141</v>
      </c>
      <c r="BE635" s="170">
        <f>IF(N635="základná",J635,0)</f>
        <v>0</v>
      </c>
      <c r="BF635" s="170">
        <f>IF(N635="znížená",J635,0)</f>
        <v>0</v>
      </c>
      <c r="BG635" s="170">
        <f>IF(N635="zákl. prenesená",J635,0)</f>
        <v>0</v>
      </c>
      <c r="BH635" s="170">
        <f>IF(N635="zníž. prenesená",J635,0)</f>
        <v>0</v>
      </c>
      <c r="BI635" s="170">
        <f>IF(N635="nulová",J635,0)</f>
        <v>0</v>
      </c>
      <c r="BJ635" s="18" t="s">
        <v>87</v>
      </c>
      <c r="BK635" s="170">
        <f>ROUND(I635*H635,2)</f>
        <v>0</v>
      </c>
      <c r="BL635" s="18" t="s">
        <v>275</v>
      </c>
      <c r="BM635" s="169" t="s">
        <v>752</v>
      </c>
    </row>
    <row r="636" spans="1:65" s="12" customFormat="1" ht="22.9" customHeight="1">
      <c r="B636" s="143"/>
      <c r="D636" s="144" t="s">
        <v>73</v>
      </c>
      <c r="E636" s="154" t="s">
        <v>753</v>
      </c>
      <c r="F636" s="154" t="s">
        <v>754</v>
      </c>
      <c r="I636" s="146"/>
      <c r="J636" s="155">
        <f>BK636</f>
        <v>0</v>
      </c>
      <c r="L636" s="143"/>
      <c r="M636" s="148"/>
      <c r="N636" s="149"/>
      <c r="O636" s="149"/>
      <c r="P636" s="150">
        <f>SUM(P637:P646)</f>
        <v>0</v>
      </c>
      <c r="Q636" s="149"/>
      <c r="R636" s="150">
        <f>SUM(R637:R646)</f>
        <v>0.14622825</v>
      </c>
      <c r="S636" s="149"/>
      <c r="T636" s="151">
        <f>SUM(T637:T646)</f>
        <v>0</v>
      </c>
      <c r="AR636" s="144" t="s">
        <v>87</v>
      </c>
      <c r="AT636" s="152" t="s">
        <v>73</v>
      </c>
      <c r="AU636" s="152" t="s">
        <v>81</v>
      </c>
      <c r="AY636" s="144" t="s">
        <v>141</v>
      </c>
      <c r="BK636" s="153">
        <f>SUM(BK637:BK646)</f>
        <v>0</v>
      </c>
    </row>
    <row r="637" spans="1:65" s="2" customFormat="1" ht="24.2" customHeight="1">
      <c r="A637" s="33"/>
      <c r="B637" s="156"/>
      <c r="C637" s="157" t="s">
        <v>755</v>
      </c>
      <c r="D637" s="157" t="s">
        <v>143</v>
      </c>
      <c r="E637" s="158" t="s">
        <v>756</v>
      </c>
      <c r="F637" s="159" t="s">
        <v>757</v>
      </c>
      <c r="G637" s="160" t="s">
        <v>189</v>
      </c>
      <c r="H637" s="161">
        <v>54.259</v>
      </c>
      <c r="I637" s="162"/>
      <c r="J637" s="163">
        <f>ROUND(I637*H637,2)</f>
        <v>0</v>
      </c>
      <c r="K637" s="164"/>
      <c r="L637" s="34"/>
      <c r="M637" s="165" t="s">
        <v>1</v>
      </c>
      <c r="N637" s="166" t="s">
        <v>40</v>
      </c>
      <c r="O637" s="62"/>
      <c r="P637" s="167">
        <f>O637*H637</f>
        <v>0</v>
      </c>
      <c r="Q637" s="167">
        <v>0</v>
      </c>
      <c r="R637" s="167">
        <f>Q637*H637</f>
        <v>0</v>
      </c>
      <c r="S637" s="167">
        <v>0</v>
      </c>
      <c r="T637" s="168">
        <f>S637*H637</f>
        <v>0</v>
      </c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R637" s="169" t="s">
        <v>275</v>
      </c>
      <c r="AT637" s="169" t="s">
        <v>143</v>
      </c>
      <c r="AU637" s="169" t="s">
        <v>87</v>
      </c>
      <c r="AY637" s="18" t="s">
        <v>141</v>
      </c>
      <c r="BE637" s="170">
        <f>IF(N637="základná",J637,0)</f>
        <v>0</v>
      </c>
      <c r="BF637" s="170">
        <f>IF(N637="znížená",J637,0)</f>
        <v>0</v>
      </c>
      <c r="BG637" s="170">
        <f>IF(N637="zákl. prenesená",J637,0)</f>
        <v>0</v>
      </c>
      <c r="BH637" s="170">
        <f>IF(N637="zníž. prenesená",J637,0)</f>
        <v>0</v>
      </c>
      <c r="BI637" s="170">
        <f>IF(N637="nulová",J637,0)</f>
        <v>0</v>
      </c>
      <c r="BJ637" s="18" t="s">
        <v>87</v>
      </c>
      <c r="BK637" s="170">
        <f>ROUND(I637*H637,2)</f>
        <v>0</v>
      </c>
      <c r="BL637" s="18" t="s">
        <v>275</v>
      </c>
      <c r="BM637" s="169" t="s">
        <v>758</v>
      </c>
    </row>
    <row r="638" spans="1:65" s="13" customFormat="1">
      <c r="B638" s="171"/>
      <c r="D638" s="172" t="s">
        <v>149</v>
      </c>
      <c r="E638" s="173" t="s">
        <v>1</v>
      </c>
      <c r="F638" s="174" t="s">
        <v>759</v>
      </c>
      <c r="H638" s="173" t="s">
        <v>1</v>
      </c>
      <c r="I638" s="175"/>
      <c r="L638" s="171"/>
      <c r="M638" s="176"/>
      <c r="N638" s="177"/>
      <c r="O638" s="177"/>
      <c r="P638" s="177"/>
      <c r="Q638" s="177"/>
      <c r="R638" s="177"/>
      <c r="S638" s="177"/>
      <c r="T638" s="178"/>
      <c r="AT638" s="173" t="s">
        <v>149</v>
      </c>
      <c r="AU638" s="173" t="s">
        <v>87</v>
      </c>
      <c r="AV638" s="13" t="s">
        <v>81</v>
      </c>
      <c r="AW638" s="13" t="s">
        <v>31</v>
      </c>
      <c r="AX638" s="13" t="s">
        <v>74</v>
      </c>
      <c r="AY638" s="173" t="s">
        <v>141</v>
      </c>
    </row>
    <row r="639" spans="1:65" s="14" customFormat="1">
      <c r="B639" s="179"/>
      <c r="D639" s="172" t="s">
        <v>149</v>
      </c>
      <c r="E639" s="180" t="s">
        <v>1</v>
      </c>
      <c r="F639" s="181" t="s">
        <v>465</v>
      </c>
      <c r="H639" s="182">
        <v>26.936</v>
      </c>
      <c r="I639" s="183"/>
      <c r="L639" s="179"/>
      <c r="M639" s="184"/>
      <c r="N639" s="185"/>
      <c r="O639" s="185"/>
      <c r="P639" s="185"/>
      <c r="Q639" s="185"/>
      <c r="R639" s="185"/>
      <c r="S639" s="185"/>
      <c r="T639" s="186"/>
      <c r="AT639" s="180" t="s">
        <v>149</v>
      </c>
      <c r="AU639" s="180" t="s">
        <v>87</v>
      </c>
      <c r="AV639" s="14" t="s">
        <v>87</v>
      </c>
      <c r="AW639" s="14" t="s">
        <v>31</v>
      </c>
      <c r="AX639" s="14" t="s">
        <v>74</v>
      </c>
      <c r="AY639" s="180" t="s">
        <v>141</v>
      </c>
    </row>
    <row r="640" spans="1:65" s="14" customFormat="1">
      <c r="B640" s="179"/>
      <c r="D640" s="172" t="s">
        <v>149</v>
      </c>
      <c r="E640" s="180" t="s">
        <v>1</v>
      </c>
      <c r="F640" s="181" t="s">
        <v>466</v>
      </c>
      <c r="H640" s="182">
        <v>14.05</v>
      </c>
      <c r="I640" s="183"/>
      <c r="L640" s="179"/>
      <c r="M640" s="184"/>
      <c r="N640" s="185"/>
      <c r="O640" s="185"/>
      <c r="P640" s="185"/>
      <c r="Q640" s="185"/>
      <c r="R640" s="185"/>
      <c r="S640" s="185"/>
      <c r="T640" s="186"/>
      <c r="AT640" s="180" t="s">
        <v>149</v>
      </c>
      <c r="AU640" s="180" t="s">
        <v>87</v>
      </c>
      <c r="AV640" s="14" t="s">
        <v>87</v>
      </c>
      <c r="AW640" s="14" t="s">
        <v>31</v>
      </c>
      <c r="AX640" s="14" t="s">
        <v>74</v>
      </c>
      <c r="AY640" s="180" t="s">
        <v>141</v>
      </c>
    </row>
    <row r="641" spans="1:65" s="14" customFormat="1">
      <c r="B641" s="179"/>
      <c r="D641" s="172" t="s">
        <v>149</v>
      </c>
      <c r="E641" s="180" t="s">
        <v>1</v>
      </c>
      <c r="F641" s="181" t="s">
        <v>467</v>
      </c>
      <c r="H641" s="182">
        <v>5.0190000000000001</v>
      </c>
      <c r="I641" s="183"/>
      <c r="L641" s="179"/>
      <c r="M641" s="184"/>
      <c r="N641" s="185"/>
      <c r="O641" s="185"/>
      <c r="P641" s="185"/>
      <c r="Q641" s="185"/>
      <c r="R641" s="185"/>
      <c r="S641" s="185"/>
      <c r="T641" s="186"/>
      <c r="AT641" s="180" t="s">
        <v>149</v>
      </c>
      <c r="AU641" s="180" t="s">
        <v>87</v>
      </c>
      <c r="AV641" s="14" t="s">
        <v>87</v>
      </c>
      <c r="AW641" s="14" t="s">
        <v>31</v>
      </c>
      <c r="AX641" s="14" t="s">
        <v>74</v>
      </c>
      <c r="AY641" s="180" t="s">
        <v>141</v>
      </c>
    </row>
    <row r="642" spans="1:65" s="14" customFormat="1">
      <c r="B642" s="179"/>
      <c r="D642" s="172" t="s">
        <v>149</v>
      </c>
      <c r="E642" s="180" t="s">
        <v>1</v>
      </c>
      <c r="F642" s="181" t="s">
        <v>468</v>
      </c>
      <c r="H642" s="182">
        <v>8.2539999999999996</v>
      </c>
      <c r="I642" s="183"/>
      <c r="L642" s="179"/>
      <c r="M642" s="184"/>
      <c r="N642" s="185"/>
      <c r="O642" s="185"/>
      <c r="P642" s="185"/>
      <c r="Q642" s="185"/>
      <c r="R642" s="185"/>
      <c r="S642" s="185"/>
      <c r="T642" s="186"/>
      <c r="AT642" s="180" t="s">
        <v>149</v>
      </c>
      <c r="AU642" s="180" t="s">
        <v>87</v>
      </c>
      <c r="AV642" s="14" t="s">
        <v>87</v>
      </c>
      <c r="AW642" s="14" t="s">
        <v>31</v>
      </c>
      <c r="AX642" s="14" t="s">
        <v>74</v>
      </c>
      <c r="AY642" s="180" t="s">
        <v>141</v>
      </c>
    </row>
    <row r="643" spans="1:65" s="16" customFormat="1">
      <c r="B643" s="195"/>
      <c r="D643" s="172" t="s">
        <v>149</v>
      </c>
      <c r="E643" s="196" t="s">
        <v>1</v>
      </c>
      <c r="F643" s="197" t="s">
        <v>159</v>
      </c>
      <c r="H643" s="198">
        <v>54.259</v>
      </c>
      <c r="I643" s="199"/>
      <c r="L643" s="195"/>
      <c r="M643" s="200"/>
      <c r="N643" s="201"/>
      <c r="O643" s="201"/>
      <c r="P643" s="201"/>
      <c r="Q643" s="201"/>
      <c r="R643" s="201"/>
      <c r="S643" s="201"/>
      <c r="T643" s="202"/>
      <c r="AT643" s="196" t="s">
        <v>149</v>
      </c>
      <c r="AU643" s="196" t="s">
        <v>87</v>
      </c>
      <c r="AV643" s="16" t="s">
        <v>147</v>
      </c>
      <c r="AW643" s="16" t="s">
        <v>31</v>
      </c>
      <c r="AX643" s="16" t="s">
        <v>81</v>
      </c>
      <c r="AY643" s="196" t="s">
        <v>141</v>
      </c>
    </row>
    <row r="644" spans="1:65" s="2" customFormat="1" ht="21.75" customHeight="1">
      <c r="A644" s="33"/>
      <c r="B644" s="156"/>
      <c r="C644" s="203" t="s">
        <v>760</v>
      </c>
      <c r="D644" s="203" t="s">
        <v>560</v>
      </c>
      <c r="E644" s="204" t="s">
        <v>761</v>
      </c>
      <c r="F644" s="205" t="s">
        <v>762</v>
      </c>
      <c r="G644" s="206" t="s">
        <v>189</v>
      </c>
      <c r="H644" s="207">
        <v>59.685000000000002</v>
      </c>
      <c r="I644" s="208"/>
      <c r="J644" s="209">
        <f>ROUND(I644*H644,2)</f>
        <v>0</v>
      </c>
      <c r="K644" s="210"/>
      <c r="L644" s="211"/>
      <c r="M644" s="212" t="s">
        <v>1</v>
      </c>
      <c r="N644" s="213" t="s">
        <v>40</v>
      </c>
      <c r="O644" s="62"/>
      <c r="P644" s="167">
        <f>O644*H644</f>
        <v>0</v>
      </c>
      <c r="Q644" s="167">
        <v>2.4499999999999999E-3</v>
      </c>
      <c r="R644" s="167">
        <f>Q644*H644</f>
        <v>0.14622825</v>
      </c>
      <c r="S644" s="167">
        <v>0</v>
      </c>
      <c r="T644" s="168">
        <f>S644*H644</f>
        <v>0</v>
      </c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R644" s="169" t="s">
        <v>381</v>
      </c>
      <c r="AT644" s="169" t="s">
        <v>560</v>
      </c>
      <c r="AU644" s="169" t="s">
        <v>87</v>
      </c>
      <c r="AY644" s="18" t="s">
        <v>141</v>
      </c>
      <c r="BE644" s="170">
        <f>IF(N644="základná",J644,0)</f>
        <v>0</v>
      </c>
      <c r="BF644" s="170">
        <f>IF(N644="znížená",J644,0)</f>
        <v>0</v>
      </c>
      <c r="BG644" s="170">
        <f>IF(N644="zákl. prenesená",J644,0)</f>
        <v>0</v>
      </c>
      <c r="BH644" s="170">
        <f>IF(N644="zníž. prenesená",J644,0)</f>
        <v>0</v>
      </c>
      <c r="BI644" s="170">
        <f>IF(N644="nulová",J644,0)</f>
        <v>0</v>
      </c>
      <c r="BJ644" s="18" t="s">
        <v>87</v>
      </c>
      <c r="BK644" s="170">
        <f>ROUND(I644*H644,2)</f>
        <v>0</v>
      </c>
      <c r="BL644" s="18" t="s">
        <v>275</v>
      </c>
      <c r="BM644" s="169" t="s">
        <v>763</v>
      </c>
    </row>
    <row r="645" spans="1:65" s="14" customFormat="1">
      <c r="B645" s="179"/>
      <c r="D645" s="172" t="s">
        <v>149</v>
      </c>
      <c r="F645" s="181" t="s">
        <v>564</v>
      </c>
      <c r="H645" s="182">
        <v>59.685000000000002</v>
      </c>
      <c r="I645" s="183"/>
      <c r="L645" s="179"/>
      <c r="M645" s="184"/>
      <c r="N645" s="185"/>
      <c r="O645" s="185"/>
      <c r="P645" s="185"/>
      <c r="Q645" s="185"/>
      <c r="R645" s="185"/>
      <c r="S645" s="185"/>
      <c r="T645" s="186"/>
      <c r="AT645" s="180" t="s">
        <v>149</v>
      </c>
      <c r="AU645" s="180" t="s">
        <v>87</v>
      </c>
      <c r="AV645" s="14" t="s">
        <v>87</v>
      </c>
      <c r="AW645" s="14" t="s">
        <v>3</v>
      </c>
      <c r="AX645" s="14" t="s">
        <v>81</v>
      </c>
      <c r="AY645" s="180" t="s">
        <v>141</v>
      </c>
    </row>
    <row r="646" spans="1:65" s="2" customFormat="1" ht="24.2" customHeight="1">
      <c r="A646" s="33"/>
      <c r="B646" s="156"/>
      <c r="C646" s="157" t="s">
        <v>764</v>
      </c>
      <c r="D646" s="157" t="s">
        <v>143</v>
      </c>
      <c r="E646" s="158" t="s">
        <v>765</v>
      </c>
      <c r="F646" s="159" t="s">
        <v>766</v>
      </c>
      <c r="G646" s="160" t="s">
        <v>260</v>
      </c>
      <c r="H646" s="161">
        <v>0.14599999999999999</v>
      </c>
      <c r="I646" s="162"/>
      <c r="J646" s="163">
        <f>ROUND(I646*H646,2)</f>
        <v>0</v>
      </c>
      <c r="K646" s="164"/>
      <c r="L646" s="34"/>
      <c r="M646" s="165" t="s">
        <v>1</v>
      </c>
      <c r="N646" s="166" t="s">
        <v>40</v>
      </c>
      <c r="O646" s="62"/>
      <c r="P646" s="167">
        <f>O646*H646</f>
        <v>0</v>
      </c>
      <c r="Q646" s="167">
        <v>0</v>
      </c>
      <c r="R646" s="167">
        <f>Q646*H646</f>
        <v>0</v>
      </c>
      <c r="S646" s="167">
        <v>0</v>
      </c>
      <c r="T646" s="168">
        <f>S646*H646</f>
        <v>0</v>
      </c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R646" s="169" t="s">
        <v>275</v>
      </c>
      <c r="AT646" s="169" t="s">
        <v>143</v>
      </c>
      <c r="AU646" s="169" t="s">
        <v>87</v>
      </c>
      <c r="AY646" s="18" t="s">
        <v>141</v>
      </c>
      <c r="BE646" s="170">
        <f>IF(N646="základná",J646,0)</f>
        <v>0</v>
      </c>
      <c r="BF646" s="170">
        <f>IF(N646="znížená",J646,0)</f>
        <v>0</v>
      </c>
      <c r="BG646" s="170">
        <f>IF(N646="zákl. prenesená",J646,0)</f>
        <v>0</v>
      </c>
      <c r="BH646" s="170">
        <f>IF(N646="zníž. prenesená",J646,0)</f>
        <v>0</v>
      </c>
      <c r="BI646" s="170">
        <f>IF(N646="nulová",J646,0)</f>
        <v>0</v>
      </c>
      <c r="BJ646" s="18" t="s">
        <v>87</v>
      </c>
      <c r="BK646" s="170">
        <f>ROUND(I646*H646,2)</f>
        <v>0</v>
      </c>
      <c r="BL646" s="18" t="s">
        <v>275</v>
      </c>
      <c r="BM646" s="169" t="s">
        <v>767</v>
      </c>
    </row>
    <row r="647" spans="1:65" s="12" customFormat="1" ht="22.9" customHeight="1">
      <c r="B647" s="143"/>
      <c r="D647" s="144" t="s">
        <v>73</v>
      </c>
      <c r="E647" s="154" t="s">
        <v>768</v>
      </c>
      <c r="F647" s="154" t="s">
        <v>769</v>
      </c>
      <c r="I647" s="146"/>
      <c r="J647" s="155">
        <f>BK647</f>
        <v>0</v>
      </c>
      <c r="L647" s="143"/>
      <c r="M647" s="148"/>
      <c r="N647" s="149"/>
      <c r="O647" s="149"/>
      <c r="P647" s="150">
        <f>SUM(P648:P695)</f>
        <v>0</v>
      </c>
      <c r="Q647" s="149"/>
      <c r="R647" s="150">
        <f>SUM(R648:R695)</f>
        <v>2.1160637399999995</v>
      </c>
      <c r="S647" s="149"/>
      <c r="T647" s="151">
        <f>SUM(T648:T695)</f>
        <v>0</v>
      </c>
      <c r="AR647" s="144" t="s">
        <v>87</v>
      </c>
      <c r="AT647" s="152" t="s">
        <v>73</v>
      </c>
      <c r="AU647" s="152" t="s">
        <v>81</v>
      </c>
      <c r="AY647" s="144" t="s">
        <v>141</v>
      </c>
      <c r="BK647" s="153">
        <f>SUM(BK648:BK695)</f>
        <v>0</v>
      </c>
    </row>
    <row r="648" spans="1:65" s="2" customFormat="1" ht="33" customHeight="1">
      <c r="A648" s="33"/>
      <c r="B648" s="156"/>
      <c r="C648" s="157" t="s">
        <v>770</v>
      </c>
      <c r="D648" s="157" t="s">
        <v>143</v>
      </c>
      <c r="E648" s="158" t="s">
        <v>771</v>
      </c>
      <c r="F648" s="159" t="s">
        <v>772</v>
      </c>
      <c r="G648" s="160" t="s">
        <v>645</v>
      </c>
      <c r="H648" s="161">
        <v>99.1</v>
      </c>
      <c r="I648" s="162"/>
      <c r="J648" s="163">
        <f>ROUND(I648*H648,2)</f>
        <v>0</v>
      </c>
      <c r="K648" s="164"/>
      <c r="L648" s="34"/>
      <c r="M648" s="165" t="s">
        <v>1</v>
      </c>
      <c r="N648" s="166" t="s">
        <v>40</v>
      </c>
      <c r="O648" s="62"/>
      <c r="P648" s="167">
        <f>O648*H648</f>
        <v>0</v>
      </c>
      <c r="Q648" s="167">
        <v>8.7399999999999995E-3</v>
      </c>
      <c r="R648" s="167">
        <f>Q648*H648</f>
        <v>0.86613399999999985</v>
      </c>
      <c r="S648" s="167">
        <v>0</v>
      </c>
      <c r="T648" s="168">
        <f>S648*H648</f>
        <v>0</v>
      </c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R648" s="169" t="s">
        <v>275</v>
      </c>
      <c r="AT648" s="169" t="s">
        <v>143</v>
      </c>
      <c r="AU648" s="169" t="s">
        <v>87</v>
      </c>
      <c r="AY648" s="18" t="s">
        <v>141</v>
      </c>
      <c r="BE648" s="170">
        <f>IF(N648="základná",J648,0)</f>
        <v>0</v>
      </c>
      <c r="BF648" s="170">
        <f>IF(N648="znížená",J648,0)</f>
        <v>0</v>
      </c>
      <c r="BG648" s="170">
        <f>IF(N648="zákl. prenesená",J648,0)</f>
        <v>0</v>
      </c>
      <c r="BH648" s="170">
        <f>IF(N648="zníž. prenesená",J648,0)</f>
        <v>0</v>
      </c>
      <c r="BI648" s="170">
        <f>IF(N648="nulová",J648,0)</f>
        <v>0</v>
      </c>
      <c r="BJ648" s="18" t="s">
        <v>87</v>
      </c>
      <c r="BK648" s="170">
        <f>ROUND(I648*H648,2)</f>
        <v>0</v>
      </c>
      <c r="BL648" s="18" t="s">
        <v>275</v>
      </c>
      <c r="BM648" s="169" t="s">
        <v>773</v>
      </c>
    </row>
    <row r="649" spans="1:65" s="13" customFormat="1">
      <c r="B649" s="171"/>
      <c r="D649" s="172" t="s">
        <v>149</v>
      </c>
      <c r="E649" s="173" t="s">
        <v>1</v>
      </c>
      <c r="F649" s="174" t="s">
        <v>774</v>
      </c>
      <c r="H649" s="173" t="s">
        <v>1</v>
      </c>
      <c r="I649" s="175"/>
      <c r="L649" s="171"/>
      <c r="M649" s="176"/>
      <c r="N649" s="177"/>
      <c r="O649" s="177"/>
      <c r="P649" s="177"/>
      <c r="Q649" s="177"/>
      <c r="R649" s="177"/>
      <c r="S649" s="177"/>
      <c r="T649" s="178"/>
      <c r="AT649" s="173" t="s">
        <v>149</v>
      </c>
      <c r="AU649" s="173" t="s">
        <v>87</v>
      </c>
      <c r="AV649" s="13" t="s">
        <v>81</v>
      </c>
      <c r="AW649" s="13" t="s">
        <v>31</v>
      </c>
      <c r="AX649" s="13" t="s">
        <v>74</v>
      </c>
      <c r="AY649" s="173" t="s">
        <v>141</v>
      </c>
    </row>
    <row r="650" spans="1:65" s="13" customFormat="1">
      <c r="B650" s="171"/>
      <c r="D650" s="172" t="s">
        <v>149</v>
      </c>
      <c r="E650" s="173" t="s">
        <v>1</v>
      </c>
      <c r="F650" s="174" t="s">
        <v>203</v>
      </c>
      <c r="H650" s="173" t="s">
        <v>1</v>
      </c>
      <c r="I650" s="175"/>
      <c r="L650" s="171"/>
      <c r="M650" s="176"/>
      <c r="N650" s="177"/>
      <c r="O650" s="177"/>
      <c r="P650" s="177"/>
      <c r="Q650" s="177"/>
      <c r="R650" s="177"/>
      <c r="S650" s="177"/>
      <c r="T650" s="178"/>
      <c r="AT650" s="173" t="s">
        <v>149</v>
      </c>
      <c r="AU650" s="173" t="s">
        <v>87</v>
      </c>
      <c r="AV650" s="13" t="s">
        <v>81</v>
      </c>
      <c r="AW650" s="13" t="s">
        <v>31</v>
      </c>
      <c r="AX650" s="13" t="s">
        <v>74</v>
      </c>
      <c r="AY650" s="173" t="s">
        <v>141</v>
      </c>
    </row>
    <row r="651" spans="1:65" s="14" customFormat="1">
      <c r="B651" s="179"/>
      <c r="D651" s="172" t="s">
        <v>149</v>
      </c>
      <c r="E651" s="180" t="s">
        <v>1</v>
      </c>
      <c r="F651" s="181" t="s">
        <v>775</v>
      </c>
      <c r="H651" s="182">
        <v>90.34</v>
      </c>
      <c r="I651" s="183"/>
      <c r="L651" s="179"/>
      <c r="M651" s="184"/>
      <c r="N651" s="185"/>
      <c r="O651" s="185"/>
      <c r="P651" s="185"/>
      <c r="Q651" s="185"/>
      <c r="R651" s="185"/>
      <c r="S651" s="185"/>
      <c r="T651" s="186"/>
      <c r="AT651" s="180" t="s">
        <v>149</v>
      </c>
      <c r="AU651" s="180" t="s">
        <v>87</v>
      </c>
      <c r="AV651" s="14" t="s">
        <v>87</v>
      </c>
      <c r="AW651" s="14" t="s">
        <v>31</v>
      </c>
      <c r="AX651" s="14" t="s">
        <v>74</v>
      </c>
      <c r="AY651" s="180" t="s">
        <v>141</v>
      </c>
    </row>
    <row r="652" spans="1:65" s="13" customFormat="1">
      <c r="B652" s="171"/>
      <c r="D652" s="172" t="s">
        <v>149</v>
      </c>
      <c r="E652" s="173" t="s">
        <v>1</v>
      </c>
      <c r="F652" s="174" t="s">
        <v>229</v>
      </c>
      <c r="H652" s="173" t="s">
        <v>1</v>
      </c>
      <c r="I652" s="175"/>
      <c r="L652" s="171"/>
      <c r="M652" s="176"/>
      <c r="N652" s="177"/>
      <c r="O652" s="177"/>
      <c r="P652" s="177"/>
      <c r="Q652" s="177"/>
      <c r="R652" s="177"/>
      <c r="S652" s="177"/>
      <c r="T652" s="178"/>
      <c r="AT652" s="173" t="s">
        <v>149</v>
      </c>
      <c r="AU652" s="173" t="s">
        <v>87</v>
      </c>
      <c r="AV652" s="13" t="s">
        <v>81</v>
      </c>
      <c r="AW652" s="13" t="s">
        <v>31</v>
      </c>
      <c r="AX652" s="13" t="s">
        <v>74</v>
      </c>
      <c r="AY652" s="173" t="s">
        <v>141</v>
      </c>
    </row>
    <row r="653" spans="1:65" s="14" customFormat="1">
      <c r="B653" s="179"/>
      <c r="D653" s="172" t="s">
        <v>149</v>
      </c>
      <c r="E653" s="180" t="s">
        <v>1</v>
      </c>
      <c r="F653" s="181" t="s">
        <v>776</v>
      </c>
      <c r="H653" s="182">
        <v>8.76</v>
      </c>
      <c r="I653" s="183"/>
      <c r="L653" s="179"/>
      <c r="M653" s="184"/>
      <c r="N653" s="185"/>
      <c r="O653" s="185"/>
      <c r="P653" s="185"/>
      <c r="Q653" s="185"/>
      <c r="R653" s="185"/>
      <c r="S653" s="185"/>
      <c r="T653" s="186"/>
      <c r="AT653" s="180" t="s">
        <v>149</v>
      </c>
      <c r="AU653" s="180" t="s">
        <v>87</v>
      </c>
      <c r="AV653" s="14" t="s">
        <v>87</v>
      </c>
      <c r="AW653" s="14" t="s">
        <v>31</v>
      </c>
      <c r="AX653" s="14" t="s">
        <v>74</v>
      </c>
      <c r="AY653" s="180" t="s">
        <v>141</v>
      </c>
    </row>
    <row r="654" spans="1:65" s="16" customFormat="1">
      <c r="B654" s="195"/>
      <c r="D654" s="172" t="s">
        <v>149</v>
      </c>
      <c r="E654" s="196" t="s">
        <v>1</v>
      </c>
      <c r="F654" s="197" t="s">
        <v>159</v>
      </c>
      <c r="H654" s="198">
        <v>99.100000000000009</v>
      </c>
      <c r="I654" s="199"/>
      <c r="L654" s="195"/>
      <c r="M654" s="200"/>
      <c r="N654" s="201"/>
      <c r="O654" s="201"/>
      <c r="P654" s="201"/>
      <c r="Q654" s="201"/>
      <c r="R654" s="201"/>
      <c r="S654" s="201"/>
      <c r="T654" s="202"/>
      <c r="AT654" s="196" t="s">
        <v>149</v>
      </c>
      <c r="AU654" s="196" t="s">
        <v>87</v>
      </c>
      <c r="AV654" s="16" t="s">
        <v>147</v>
      </c>
      <c r="AW654" s="16" t="s">
        <v>31</v>
      </c>
      <c r="AX654" s="16" t="s">
        <v>81</v>
      </c>
      <c r="AY654" s="196" t="s">
        <v>141</v>
      </c>
    </row>
    <row r="655" spans="1:65" s="2" customFormat="1" ht="24.2" customHeight="1">
      <c r="A655" s="33"/>
      <c r="B655" s="156"/>
      <c r="C655" s="157" t="s">
        <v>777</v>
      </c>
      <c r="D655" s="157" t="s">
        <v>143</v>
      </c>
      <c r="E655" s="158" t="s">
        <v>778</v>
      </c>
      <c r="F655" s="159" t="s">
        <v>779</v>
      </c>
      <c r="G655" s="160" t="s">
        <v>645</v>
      </c>
      <c r="H655" s="161">
        <v>198.2</v>
      </c>
      <c r="I655" s="162"/>
      <c r="J655" s="163">
        <f>ROUND(I655*H655,2)</f>
        <v>0</v>
      </c>
      <c r="K655" s="164"/>
      <c r="L655" s="34"/>
      <c r="M655" s="165" t="s">
        <v>1</v>
      </c>
      <c r="N655" s="166" t="s">
        <v>40</v>
      </c>
      <c r="O655" s="62"/>
      <c r="P655" s="167">
        <f>O655*H655</f>
        <v>0</v>
      </c>
      <c r="Q655" s="167">
        <v>1.66E-3</v>
      </c>
      <c r="R655" s="167">
        <f>Q655*H655</f>
        <v>0.32901199999999997</v>
      </c>
      <c r="S655" s="167">
        <v>0</v>
      </c>
      <c r="T655" s="168">
        <f>S655*H655</f>
        <v>0</v>
      </c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R655" s="169" t="s">
        <v>275</v>
      </c>
      <c r="AT655" s="169" t="s">
        <v>143</v>
      </c>
      <c r="AU655" s="169" t="s">
        <v>87</v>
      </c>
      <c r="AY655" s="18" t="s">
        <v>141</v>
      </c>
      <c r="BE655" s="170">
        <f>IF(N655="základná",J655,0)</f>
        <v>0</v>
      </c>
      <c r="BF655" s="170">
        <f>IF(N655="znížená",J655,0)</f>
        <v>0</v>
      </c>
      <c r="BG655" s="170">
        <f>IF(N655="zákl. prenesená",J655,0)</f>
        <v>0</v>
      </c>
      <c r="BH655" s="170">
        <f>IF(N655="zníž. prenesená",J655,0)</f>
        <v>0</v>
      </c>
      <c r="BI655" s="170">
        <f>IF(N655="nulová",J655,0)</f>
        <v>0</v>
      </c>
      <c r="BJ655" s="18" t="s">
        <v>87</v>
      </c>
      <c r="BK655" s="170">
        <f>ROUND(I655*H655,2)</f>
        <v>0</v>
      </c>
      <c r="BL655" s="18" t="s">
        <v>275</v>
      </c>
      <c r="BM655" s="169" t="s">
        <v>780</v>
      </c>
    </row>
    <row r="656" spans="1:65" s="13" customFormat="1">
      <c r="B656" s="171"/>
      <c r="D656" s="172" t="s">
        <v>149</v>
      </c>
      <c r="E656" s="173" t="s">
        <v>1</v>
      </c>
      <c r="F656" s="174" t="s">
        <v>781</v>
      </c>
      <c r="H656" s="173" t="s">
        <v>1</v>
      </c>
      <c r="I656" s="175"/>
      <c r="L656" s="171"/>
      <c r="M656" s="176"/>
      <c r="N656" s="177"/>
      <c r="O656" s="177"/>
      <c r="P656" s="177"/>
      <c r="Q656" s="177"/>
      <c r="R656" s="177"/>
      <c r="S656" s="177"/>
      <c r="T656" s="178"/>
      <c r="AT656" s="173" t="s">
        <v>149</v>
      </c>
      <c r="AU656" s="173" t="s">
        <v>87</v>
      </c>
      <c r="AV656" s="13" t="s">
        <v>81</v>
      </c>
      <c r="AW656" s="13" t="s">
        <v>31</v>
      </c>
      <c r="AX656" s="13" t="s">
        <v>74</v>
      </c>
      <c r="AY656" s="173" t="s">
        <v>141</v>
      </c>
    </row>
    <row r="657" spans="1:65" s="13" customFormat="1">
      <c r="B657" s="171"/>
      <c r="D657" s="172" t="s">
        <v>149</v>
      </c>
      <c r="E657" s="173" t="s">
        <v>1</v>
      </c>
      <c r="F657" s="174" t="s">
        <v>203</v>
      </c>
      <c r="H657" s="173" t="s">
        <v>1</v>
      </c>
      <c r="I657" s="175"/>
      <c r="L657" s="171"/>
      <c r="M657" s="176"/>
      <c r="N657" s="177"/>
      <c r="O657" s="177"/>
      <c r="P657" s="177"/>
      <c r="Q657" s="177"/>
      <c r="R657" s="177"/>
      <c r="S657" s="177"/>
      <c r="T657" s="178"/>
      <c r="AT657" s="173" t="s">
        <v>149</v>
      </c>
      <c r="AU657" s="173" t="s">
        <v>87</v>
      </c>
      <c r="AV657" s="13" t="s">
        <v>81</v>
      </c>
      <c r="AW657" s="13" t="s">
        <v>31</v>
      </c>
      <c r="AX657" s="13" t="s">
        <v>74</v>
      </c>
      <c r="AY657" s="173" t="s">
        <v>141</v>
      </c>
    </row>
    <row r="658" spans="1:65" s="14" customFormat="1">
      <c r="B658" s="179"/>
      <c r="D658" s="172" t="s">
        <v>149</v>
      </c>
      <c r="E658" s="180" t="s">
        <v>1</v>
      </c>
      <c r="F658" s="181" t="s">
        <v>782</v>
      </c>
      <c r="H658" s="182">
        <v>180.68</v>
      </c>
      <c r="I658" s="183"/>
      <c r="L658" s="179"/>
      <c r="M658" s="184"/>
      <c r="N658" s="185"/>
      <c r="O658" s="185"/>
      <c r="P658" s="185"/>
      <c r="Q658" s="185"/>
      <c r="R658" s="185"/>
      <c r="S658" s="185"/>
      <c r="T658" s="186"/>
      <c r="AT658" s="180" t="s">
        <v>149</v>
      </c>
      <c r="AU658" s="180" t="s">
        <v>87</v>
      </c>
      <c r="AV658" s="14" t="s">
        <v>87</v>
      </c>
      <c r="AW658" s="14" t="s">
        <v>31</v>
      </c>
      <c r="AX658" s="14" t="s">
        <v>74</v>
      </c>
      <c r="AY658" s="180" t="s">
        <v>141</v>
      </c>
    </row>
    <row r="659" spans="1:65" s="13" customFormat="1">
      <c r="B659" s="171"/>
      <c r="D659" s="172" t="s">
        <v>149</v>
      </c>
      <c r="E659" s="173" t="s">
        <v>1</v>
      </c>
      <c r="F659" s="174" t="s">
        <v>229</v>
      </c>
      <c r="H659" s="173" t="s">
        <v>1</v>
      </c>
      <c r="I659" s="175"/>
      <c r="L659" s="171"/>
      <c r="M659" s="176"/>
      <c r="N659" s="177"/>
      <c r="O659" s="177"/>
      <c r="P659" s="177"/>
      <c r="Q659" s="177"/>
      <c r="R659" s="177"/>
      <c r="S659" s="177"/>
      <c r="T659" s="178"/>
      <c r="AT659" s="173" t="s">
        <v>149</v>
      </c>
      <c r="AU659" s="173" t="s">
        <v>87</v>
      </c>
      <c r="AV659" s="13" t="s">
        <v>81</v>
      </c>
      <c r="AW659" s="13" t="s">
        <v>31</v>
      </c>
      <c r="AX659" s="13" t="s">
        <v>74</v>
      </c>
      <c r="AY659" s="173" t="s">
        <v>141</v>
      </c>
    </row>
    <row r="660" spans="1:65" s="14" customFormat="1">
      <c r="B660" s="179"/>
      <c r="D660" s="172" t="s">
        <v>149</v>
      </c>
      <c r="E660" s="180" t="s">
        <v>1</v>
      </c>
      <c r="F660" s="181" t="s">
        <v>783</v>
      </c>
      <c r="H660" s="182">
        <v>17.52</v>
      </c>
      <c r="I660" s="183"/>
      <c r="L660" s="179"/>
      <c r="M660" s="184"/>
      <c r="N660" s="185"/>
      <c r="O660" s="185"/>
      <c r="P660" s="185"/>
      <c r="Q660" s="185"/>
      <c r="R660" s="185"/>
      <c r="S660" s="185"/>
      <c r="T660" s="186"/>
      <c r="AT660" s="180" t="s">
        <v>149</v>
      </c>
      <c r="AU660" s="180" t="s">
        <v>87</v>
      </c>
      <c r="AV660" s="14" t="s">
        <v>87</v>
      </c>
      <c r="AW660" s="14" t="s">
        <v>31</v>
      </c>
      <c r="AX660" s="14" t="s">
        <v>74</v>
      </c>
      <c r="AY660" s="180" t="s">
        <v>141</v>
      </c>
    </row>
    <row r="661" spans="1:65" s="16" customFormat="1">
      <c r="B661" s="195"/>
      <c r="D661" s="172" t="s">
        <v>149</v>
      </c>
      <c r="E661" s="196" t="s">
        <v>1</v>
      </c>
      <c r="F661" s="197" t="s">
        <v>159</v>
      </c>
      <c r="H661" s="198">
        <v>198.2</v>
      </c>
      <c r="I661" s="199"/>
      <c r="L661" s="195"/>
      <c r="M661" s="200"/>
      <c r="N661" s="201"/>
      <c r="O661" s="201"/>
      <c r="P661" s="201"/>
      <c r="Q661" s="201"/>
      <c r="R661" s="201"/>
      <c r="S661" s="201"/>
      <c r="T661" s="202"/>
      <c r="AT661" s="196" t="s">
        <v>149</v>
      </c>
      <c r="AU661" s="196" t="s">
        <v>87</v>
      </c>
      <c r="AV661" s="16" t="s">
        <v>147</v>
      </c>
      <c r="AW661" s="16" t="s">
        <v>31</v>
      </c>
      <c r="AX661" s="16" t="s">
        <v>81</v>
      </c>
      <c r="AY661" s="196" t="s">
        <v>141</v>
      </c>
    </row>
    <row r="662" spans="1:65" s="2" customFormat="1" ht="33" customHeight="1">
      <c r="A662" s="33"/>
      <c r="B662" s="156"/>
      <c r="C662" s="157" t="s">
        <v>784</v>
      </c>
      <c r="D662" s="157" t="s">
        <v>143</v>
      </c>
      <c r="E662" s="158" t="s">
        <v>785</v>
      </c>
      <c r="F662" s="159" t="s">
        <v>786</v>
      </c>
      <c r="G662" s="160" t="s">
        <v>362</v>
      </c>
      <c r="H662" s="161">
        <v>18</v>
      </c>
      <c r="I662" s="162"/>
      <c r="J662" s="163">
        <f>ROUND(I662*H662,2)</f>
        <v>0</v>
      </c>
      <c r="K662" s="164"/>
      <c r="L662" s="34"/>
      <c r="M662" s="165" t="s">
        <v>1</v>
      </c>
      <c r="N662" s="166" t="s">
        <v>40</v>
      </c>
      <c r="O662" s="62"/>
      <c r="P662" s="167">
        <f>O662*H662</f>
        <v>0</v>
      </c>
      <c r="Q662" s="167">
        <v>1.58E-3</v>
      </c>
      <c r="R662" s="167">
        <f>Q662*H662</f>
        <v>2.844E-2</v>
      </c>
      <c r="S662" s="167">
        <v>0</v>
      </c>
      <c r="T662" s="168">
        <f>S662*H662</f>
        <v>0</v>
      </c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R662" s="169" t="s">
        <v>275</v>
      </c>
      <c r="AT662" s="169" t="s">
        <v>143</v>
      </c>
      <c r="AU662" s="169" t="s">
        <v>87</v>
      </c>
      <c r="AY662" s="18" t="s">
        <v>141</v>
      </c>
      <c r="BE662" s="170">
        <f>IF(N662="základná",J662,0)</f>
        <v>0</v>
      </c>
      <c r="BF662" s="170">
        <f>IF(N662="znížená",J662,0)</f>
        <v>0</v>
      </c>
      <c r="BG662" s="170">
        <f>IF(N662="zákl. prenesená",J662,0)</f>
        <v>0</v>
      </c>
      <c r="BH662" s="170">
        <f>IF(N662="zníž. prenesená",J662,0)</f>
        <v>0</v>
      </c>
      <c r="BI662" s="170">
        <f>IF(N662="nulová",J662,0)</f>
        <v>0</v>
      </c>
      <c r="BJ662" s="18" t="s">
        <v>87</v>
      </c>
      <c r="BK662" s="170">
        <f>ROUND(I662*H662,2)</f>
        <v>0</v>
      </c>
      <c r="BL662" s="18" t="s">
        <v>275</v>
      </c>
      <c r="BM662" s="169" t="s">
        <v>787</v>
      </c>
    </row>
    <row r="663" spans="1:65" s="13" customFormat="1">
      <c r="B663" s="171"/>
      <c r="D663" s="172" t="s">
        <v>149</v>
      </c>
      <c r="E663" s="173" t="s">
        <v>1</v>
      </c>
      <c r="F663" s="174" t="s">
        <v>788</v>
      </c>
      <c r="H663" s="173" t="s">
        <v>1</v>
      </c>
      <c r="I663" s="175"/>
      <c r="L663" s="171"/>
      <c r="M663" s="176"/>
      <c r="N663" s="177"/>
      <c r="O663" s="177"/>
      <c r="P663" s="177"/>
      <c r="Q663" s="177"/>
      <c r="R663" s="177"/>
      <c r="S663" s="177"/>
      <c r="T663" s="178"/>
      <c r="AT663" s="173" t="s">
        <v>149</v>
      </c>
      <c r="AU663" s="173" t="s">
        <v>87</v>
      </c>
      <c r="AV663" s="13" t="s">
        <v>81</v>
      </c>
      <c r="AW663" s="13" t="s">
        <v>31</v>
      </c>
      <c r="AX663" s="13" t="s">
        <v>74</v>
      </c>
      <c r="AY663" s="173" t="s">
        <v>141</v>
      </c>
    </row>
    <row r="664" spans="1:65" s="14" customFormat="1">
      <c r="B664" s="179"/>
      <c r="D664" s="172" t="s">
        <v>149</v>
      </c>
      <c r="E664" s="180" t="s">
        <v>1</v>
      </c>
      <c r="F664" s="181" t="s">
        <v>789</v>
      </c>
      <c r="H664" s="182">
        <v>18</v>
      </c>
      <c r="I664" s="183"/>
      <c r="L664" s="179"/>
      <c r="M664" s="184"/>
      <c r="N664" s="185"/>
      <c r="O664" s="185"/>
      <c r="P664" s="185"/>
      <c r="Q664" s="185"/>
      <c r="R664" s="185"/>
      <c r="S664" s="185"/>
      <c r="T664" s="186"/>
      <c r="AT664" s="180" t="s">
        <v>149</v>
      </c>
      <c r="AU664" s="180" t="s">
        <v>87</v>
      </c>
      <c r="AV664" s="14" t="s">
        <v>87</v>
      </c>
      <c r="AW664" s="14" t="s">
        <v>31</v>
      </c>
      <c r="AX664" s="14" t="s">
        <v>74</v>
      </c>
      <c r="AY664" s="180" t="s">
        <v>141</v>
      </c>
    </row>
    <row r="665" spans="1:65" s="16" customFormat="1">
      <c r="B665" s="195"/>
      <c r="D665" s="172" t="s">
        <v>149</v>
      </c>
      <c r="E665" s="196" t="s">
        <v>1</v>
      </c>
      <c r="F665" s="197" t="s">
        <v>159</v>
      </c>
      <c r="H665" s="198">
        <v>18</v>
      </c>
      <c r="I665" s="199"/>
      <c r="L665" s="195"/>
      <c r="M665" s="200"/>
      <c r="N665" s="201"/>
      <c r="O665" s="201"/>
      <c r="P665" s="201"/>
      <c r="Q665" s="201"/>
      <c r="R665" s="201"/>
      <c r="S665" s="201"/>
      <c r="T665" s="202"/>
      <c r="AT665" s="196" t="s">
        <v>149</v>
      </c>
      <c r="AU665" s="196" t="s">
        <v>87</v>
      </c>
      <c r="AV665" s="16" t="s">
        <v>147</v>
      </c>
      <c r="AW665" s="16" t="s">
        <v>31</v>
      </c>
      <c r="AX665" s="16" t="s">
        <v>81</v>
      </c>
      <c r="AY665" s="196" t="s">
        <v>141</v>
      </c>
    </row>
    <row r="666" spans="1:65" s="2" customFormat="1" ht="33" customHeight="1">
      <c r="A666" s="33"/>
      <c r="B666" s="156"/>
      <c r="C666" s="157" t="s">
        <v>790</v>
      </c>
      <c r="D666" s="157" t="s">
        <v>143</v>
      </c>
      <c r="E666" s="158" t="s">
        <v>791</v>
      </c>
      <c r="F666" s="159" t="s">
        <v>792</v>
      </c>
      <c r="G666" s="160" t="s">
        <v>645</v>
      </c>
      <c r="H666" s="161">
        <v>3.5</v>
      </c>
      <c r="I666" s="162"/>
      <c r="J666" s="163">
        <f>ROUND(I666*H666,2)</f>
        <v>0</v>
      </c>
      <c r="K666" s="164"/>
      <c r="L666" s="34"/>
      <c r="M666" s="165" t="s">
        <v>1</v>
      </c>
      <c r="N666" s="166" t="s">
        <v>40</v>
      </c>
      <c r="O666" s="62"/>
      <c r="P666" s="167">
        <f>O666*H666</f>
        <v>0</v>
      </c>
      <c r="Q666" s="167">
        <v>1.81E-3</v>
      </c>
      <c r="R666" s="167">
        <f>Q666*H666</f>
        <v>6.3350000000000004E-3</v>
      </c>
      <c r="S666" s="167">
        <v>0</v>
      </c>
      <c r="T666" s="168">
        <f>S666*H666</f>
        <v>0</v>
      </c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R666" s="169" t="s">
        <v>275</v>
      </c>
      <c r="AT666" s="169" t="s">
        <v>143</v>
      </c>
      <c r="AU666" s="169" t="s">
        <v>87</v>
      </c>
      <c r="AY666" s="18" t="s">
        <v>141</v>
      </c>
      <c r="BE666" s="170">
        <f>IF(N666="základná",J666,0)</f>
        <v>0</v>
      </c>
      <c r="BF666" s="170">
        <f>IF(N666="znížená",J666,0)</f>
        <v>0</v>
      </c>
      <c r="BG666" s="170">
        <f>IF(N666="zákl. prenesená",J666,0)</f>
        <v>0</v>
      </c>
      <c r="BH666" s="170">
        <f>IF(N666="zníž. prenesená",J666,0)</f>
        <v>0</v>
      </c>
      <c r="BI666" s="170">
        <f>IF(N666="nulová",J666,0)</f>
        <v>0</v>
      </c>
      <c r="BJ666" s="18" t="s">
        <v>87</v>
      </c>
      <c r="BK666" s="170">
        <f>ROUND(I666*H666,2)</f>
        <v>0</v>
      </c>
      <c r="BL666" s="18" t="s">
        <v>275</v>
      </c>
      <c r="BM666" s="169" t="s">
        <v>793</v>
      </c>
    </row>
    <row r="667" spans="1:65" s="13" customFormat="1" ht="22.5">
      <c r="B667" s="171"/>
      <c r="D667" s="172" t="s">
        <v>149</v>
      </c>
      <c r="E667" s="173" t="s">
        <v>1</v>
      </c>
      <c r="F667" s="174" t="s">
        <v>794</v>
      </c>
      <c r="H667" s="173" t="s">
        <v>1</v>
      </c>
      <c r="I667" s="175"/>
      <c r="L667" s="171"/>
      <c r="M667" s="176"/>
      <c r="N667" s="177"/>
      <c r="O667" s="177"/>
      <c r="P667" s="177"/>
      <c r="Q667" s="177"/>
      <c r="R667" s="177"/>
      <c r="S667" s="177"/>
      <c r="T667" s="178"/>
      <c r="AT667" s="173" t="s">
        <v>149</v>
      </c>
      <c r="AU667" s="173" t="s">
        <v>87</v>
      </c>
      <c r="AV667" s="13" t="s">
        <v>81</v>
      </c>
      <c r="AW667" s="13" t="s">
        <v>31</v>
      </c>
      <c r="AX667" s="13" t="s">
        <v>74</v>
      </c>
      <c r="AY667" s="173" t="s">
        <v>141</v>
      </c>
    </row>
    <row r="668" spans="1:65" s="14" customFormat="1">
      <c r="B668" s="179"/>
      <c r="D668" s="172" t="s">
        <v>149</v>
      </c>
      <c r="E668" s="180" t="s">
        <v>1</v>
      </c>
      <c r="F668" s="181" t="s">
        <v>795</v>
      </c>
      <c r="H668" s="182">
        <v>3.5</v>
      </c>
      <c r="I668" s="183"/>
      <c r="L668" s="179"/>
      <c r="M668" s="184"/>
      <c r="N668" s="185"/>
      <c r="O668" s="185"/>
      <c r="P668" s="185"/>
      <c r="Q668" s="185"/>
      <c r="R668" s="185"/>
      <c r="S668" s="185"/>
      <c r="T668" s="186"/>
      <c r="AT668" s="180" t="s">
        <v>149</v>
      </c>
      <c r="AU668" s="180" t="s">
        <v>87</v>
      </c>
      <c r="AV668" s="14" t="s">
        <v>87</v>
      </c>
      <c r="AW668" s="14" t="s">
        <v>31</v>
      </c>
      <c r="AX668" s="14" t="s">
        <v>74</v>
      </c>
      <c r="AY668" s="180" t="s">
        <v>141</v>
      </c>
    </row>
    <row r="669" spans="1:65" s="16" customFormat="1">
      <c r="B669" s="195"/>
      <c r="D669" s="172" t="s">
        <v>149</v>
      </c>
      <c r="E669" s="196" t="s">
        <v>1</v>
      </c>
      <c r="F669" s="197" t="s">
        <v>159</v>
      </c>
      <c r="H669" s="198">
        <v>3.5</v>
      </c>
      <c r="I669" s="199"/>
      <c r="L669" s="195"/>
      <c r="M669" s="200"/>
      <c r="N669" s="201"/>
      <c r="O669" s="201"/>
      <c r="P669" s="201"/>
      <c r="Q669" s="201"/>
      <c r="R669" s="201"/>
      <c r="S669" s="201"/>
      <c r="T669" s="202"/>
      <c r="AT669" s="196" t="s">
        <v>149</v>
      </c>
      <c r="AU669" s="196" t="s">
        <v>87</v>
      </c>
      <c r="AV669" s="16" t="s">
        <v>147</v>
      </c>
      <c r="AW669" s="16" t="s">
        <v>31</v>
      </c>
      <c r="AX669" s="16" t="s">
        <v>81</v>
      </c>
      <c r="AY669" s="196" t="s">
        <v>141</v>
      </c>
    </row>
    <row r="670" spans="1:65" s="2" customFormat="1" ht="33" customHeight="1">
      <c r="A670" s="33"/>
      <c r="B670" s="156"/>
      <c r="C670" s="157" t="s">
        <v>796</v>
      </c>
      <c r="D670" s="157" t="s">
        <v>143</v>
      </c>
      <c r="E670" s="158" t="s">
        <v>797</v>
      </c>
      <c r="F670" s="159" t="s">
        <v>798</v>
      </c>
      <c r="G670" s="160" t="s">
        <v>645</v>
      </c>
      <c r="H670" s="161">
        <v>87.4</v>
      </c>
      <c r="I670" s="162"/>
      <c r="J670" s="163">
        <f>ROUND(I670*H670,2)</f>
        <v>0</v>
      </c>
      <c r="K670" s="164"/>
      <c r="L670" s="34"/>
      <c r="M670" s="165" t="s">
        <v>1</v>
      </c>
      <c r="N670" s="166" t="s">
        <v>40</v>
      </c>
      <c r="O670" s="62"/>
      <c r="P670" s="167">
        <f>O670*H670</f>
        <v>0</v>
      </c>
      <c r="Q670" s="167">
        <v>2.2000000000000001E-3</v>
      </c>
      <c r="R670" s="167">
        <f>Q670*H670</f>
        <v>0.19228000000000003</v>
      </c>
      <c r="S670" s="167">
        <v>0</v>
      </c>
      <c r="T670" s="168">
        <f>S670*H670</f>
        <v>0</v>
      </c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R670" s="169" t="s">
        <v>275</v>
      </c>
      <c r="AT670" s="169" t="s">
        <v>143</v>
      </c>
      <c r="AU670" s="169" t="s">
        <v>87</v>
      </c>
      <c r="AY670" s="18" t="s">
        <v>141</v>
      </c>
      <c r="BE670" s="170">
        <f>IF(N670="základná",J670,0)</f>
        <v>0</v>
      </c>
      <c r="BF670" s="170">
        <f>IF(N670="znížená",J670,0)</f>
        <v>0</v>
      </c>
      <c r="BG670" s="170">
        <f>IF(N670="zákl. prenesená",J670,0)</f>
        <v>0</v>
      </c>
      <c r="BH670" s="170">
        <f>IF(N670="zníž. prenesená",J670,0)</f>
        <v>0</v>
      </c>
      <c r="BI670" s="170">
        <f>IF(N670="nulová",J670,0)</f>
        <v>0</v>
      </c>
      <c r="BJ670" s="18" t="s">
        <v>87</v>
      </c>
      <c r="BK670" s="170">
        <f>ROUND(I670*H670,2)</f>
        <v>0</v>
      </c>
      <c r="BL670" s="18" t="s">
        <v>275</v>
      </c>
      <c r="BM670" s="169" t="s">
        <v>799</v>
      </c>
    </row>
    <row r="671" spans="1:65" s="13" customFormat="1">
      <c r="B671" s="171"/>
      <c r="D671" s="172" t="s">
        <v>149</v>
      </c>
      <c r="E671" s="173" t="s">
        <v>1</v>
      </c>
      <c r="F671" s="174" t="s">
        <v>800</v>
      </c>
      <c r="H671" s="173" t="s">
        <v>1</v>
      </c>
      <c r="I671" s="175"/>
      <c r="L671" s="171"/>
      <c r="M671" s="176"/>
      <c r="N671" s="177"/>
      <c r="O671" s="177"/>
      <c r="P671" s="177"/>
      <c r="Q671" s="177"/>
      <c r="R671" s="177"/>
      <c r="S671" s="177"/>
      <c r="T671" s="178"/>
      <c r="AT671" s="173" t="s">
        <v>149</v>
      </c>
      <c r="AU671" s="173" t="s">
        <v>87</v>
      </c>
      <c r="AV671" s="13" t="s">
        <v>81</v>
      </c>
      <c r="AW671" s="13" t="s">
        <v>31</v>
      </c>
      <c r="AX671" s="13" t="s">
        <v>74</v>
      </c>
      <c r="AY671" s="173" t="s">
        <v>141</v>
      </c>
    </row>
    <row r="672" spans="1:65" s="13" customFormat="1">
      <c r="B672" s="171"/>
      <c r="D672" s="172" t="s">
        <v>149</v>
      </c>
      <c r="E672" s="173" t="s">
        <v>1</v>
      </c>
      <c r="F672" s="174" t="s">
        <v>801</v>
      </c>
      <c r="H672" s="173" t="s">
        <v>1</v>
      </c>
      <c r="I672" s="175"/>
      <c r="L672" s="171"/>
      <c r="M672" s="176"/>
      <c r="N672" s="177"/>
      <c r="O672" s="177"/>
      <c r="P672" s="177"/>
      <c r="Q672" s="177"/>
      <c r="R672" s="177"/>
      <c r="S672" s="177"/>
      <c r="T672" s="178"/>
      <c r="AT672" s="173" t="s">
        <v>149</v>
      </c>
      <c r="AU672" s="173" t="s">
        <v>87</v>
      </c>
      <c r="AV672" s="13" t="s">
        <v>81</v>
      </c>
      <c r="AW672" s="13" t="s">
        <v>31</v>
      </c>
      <c r="AX672" s="13" t="s">
        <v>74</v>
      </c>
      <c r="AY672" s="173" t="s">
        <v>141</v>
      </c>
    </row>
    <row r="673" spans="1:65" s="14" customFormat="1">
      <c r="B673" s="179"/>
      <c r="D673" s="172" t="s">
        <v>149</v>
      </c>
      <c r="E673" s="180" t="s">
        <v>1</v>
      </c>
      <c r="F673" s="181" t="s">
        <v>802</v>
      </c>
      <c r="H673" s="182">
        <v>87.4</v>
      </c>
      <c r="I673" s="183"/>
      <c r="L673" s="179"/>
      <c r="M673" s="184"/>
      <c r="N673" s="185"/>
      <c r="O673" s="185"/>
      <c r="P673" s="185"/>
      <c r="Q673" s="185"/>
      <c r="R673" s="185"/>
      <c r="S673" s="185"/>
      <c r="T673" s="186"/>
      <c r="AT673" s="180" t="s">
        <v>149</v>
      </c>
      <c r="AU673" s="180" t="s">
        <v>87</v>
      </c>
      <c r="AV673" s="14" t="s">
        <v>87</v>
      </c>
      <c r="AW673" s="14" t="s">
        <v>31</v>
      </c>
      <c r="AX673" s="14" t="s">
        <v>74</v>
      </c>
      <c r="AY673" s="180" t="s">
        <v>141</v>
      </c>
    </row>
    <row r="674" spans="1:65" s="16" customFormat="1">
      <c r="B674" s="195"/>
      <c r="D674" s="172" t="s">
        <v>149</v>
      </c>
      <c r="E674" s="196" t="s">
        <v>1</v>
      </c>
      <c r="F674" s="197" t="s">
        <v>159</v>
      </c>
      <c r="H674" s="198">
        <v>87.4</v>
      </c>
      <c r="I674" s="199"/>
      <c r="L674" s="195"/>
      <c r="M674" s="200"/>
      <c r="N674" s="201"/>
      <c r="O674" s="201"/>
      <c r="P674" s="201"/>
      <c r="Q674" s="201"/>
      <c r="R674" s="201"/>
      <c r="S674" s="201"/>
      <c r="T674" s="202"/>
      <c r="AT674" s="196" t="s">
        <v>149</v>
      </c>
      <c r="AU674" s="196" t="s">
        <v>87</v>
      </c>
      <c r="AV674" s="16" t="s">
        <v>147</v>
      </c>
      <c r="AW674" s="16" t="s">
        <v>31</v>
      </c>
      <c r="AX674" s="16" t="s">
        <v>81</v>
      </c>
      <c r="AY674" s="196" t="s">
        <v>141</v>
      </c>
    </row>
    <row r="675" spans="1:65" s="2" customFormat="1" ht="33" customHeight="1">
      <c r="A675" s="33"/>
      <c r="B675" s="156"/>
      <c r="C675" s="157" t="s">
        <v>803</v>
      </c>
      <c r="D675" s="157" t="s">
        <v>143</v>
      </c>
      <c r="E675" s="158" t="s">
        <v>804</v>
      </c>
      <c r="F675" s="159" t="s">
        <v>805</v>
      </c>
      <c r="G675" s="160" t="s">
        <v>645</v>
      </c>
      <c r="H675" s="161">
        <v>77.415999999999997</v>
      </c>
      <c r="I675" s="162"/>
      <c r="J675" s="163">
        <f>ROUND(I675*H675,2)</f>
        <v>0</v>
      </c>
      <c r="K675" s="164"/>
      <c r="L675" s="34"/>
      <c r="M675" s="165" t="s">
        <v>1</v>
      </c>
      <c r="N675" s="166" t="s">
        <v>40</v>
      </c>
      <c r="O675" s="62"/>
      <c r="P675" s="167">
        <f>O675*H675</f>
        <v>0</v>
      </c>
      <c r="Q675" s="167">
        <v>3.4399999999999999E-3</v>
      </c>
      <c r="R675" s="167">
        <f>Q675*H675</f>
        <v>0.26631104</v>
      </c>
      <c r="S675" s="167">
        <v>0</v>
      </c>
      <c r="T675" s="168">
        <f>S675*H675</f>
        <v>0</v>
      </c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R675" s="169" t="s">
        <v>275</v>
      </c>
      <c r="AT675" s="169" t="s">
        <v>143</v>
      </c>
      <c r="AU675" s="169" t="s">
        <v>87</v>
      </c>
      <c r="AY675" s="18" t="s">
        <v>141</v>
      </c>
      <c r="BE675" s="170">
        <f>IF(N675="základná",J675,0)</f>
        <v>0</v>
      </c>
      <c r="BF675" s="170">
        <f>IF(N675="znížená",J675,0)</f>
        <v>0</v>
      </c>
      <c r="BG675" s="170">
        <f>IF(N675="zákl. prenesená",J675,0)</f>
        <v>0</v>
      </c>
      <c r="BH675" s="170">
        <f>IF(N675="zníž. prenesená",J675,0)</f>
        <v>0</v>
      </c>
      <c r="BI675" s="170">
        <f>IF(N675="nulová",J675,0)</f>
        <v>0</v>
      </c>
      <c r="BJ675" s="18" t="s">
        <v>87</v>
      </c>
      <c r="BK675" s="170">
        <f>ROUND(I675*H675,2)</f>
        <v>0</v>
      </c>
      <c r="BL675" s="18" t="s">
        <v>275</v>
      </c>
      <c r="BM675" s="169" t="s">
        <v>806</v>
      </c>
    </row>
    <row r="676" spans="1:65" s="13" customFormat="1">
      <c r="B676" s="171"/>
      <c r="D676" s="172" t="s">
        <v>149</v>
      </c>
      <c r="E676" s="173" t="s">
        <v>1</v>
      </c>
      <c r="F676" s="174" t="s">
        <v>800</v>
      </c>
      <c r="H676" s="173" t="s">
        <v>1</v>
      </c>
      <c r="I676" s="175"/>
      <c r="L676" s="171"/>
      <c r="M676" s="176"/>
      <c r="N676" s="177"/>
      <c r="O676" s="177"/>
      <c r="P676" s="177"/>
      <c r="Q676" s="177"/>
      <c r="R676" s="177"/>
      <c r="S676" s="177"/>
      <c r="T676" s="178"/>
      <c r="AT676" s="173" t="s">
        <v>149</v>
      </c>
      <c r="AU676" s="173" t="s">
        <v>87</v>
      </c>
      <c r="AV676" s="13" t="s">
        <v>81</v>
      </c>
      <c r="AW676" s="13" t="s">
        <v>31</v>
      </c>
      <c r="AX676" s="13" t="s">
        <v>74</v>
      </c>
      <c r="AY676" s="173" t="s">
        <v>141</v>
      </c>
    </row>
    <row r="677" spans="1:65" s="13" customFormat="1">
      <c r="B677" s="171"/>
      <c r="D677" s="172" t="s">
        <v>149</v>
      </c>
      <c r="E677" s="173" t="s">
        <v>1</v>
      </c>
      <c r="F677" s="174" t="s">
        <v>807</v>
      </c>
      <c r="H677" s="173" t="s">
        <v>1</v>
      </c>
      <c r="I677" s="175"/>
      <c r="L677" s="171"/>
      <c r="M677" s="176"/>
      <c r="N677" s="177"/>
      <c r="O677" s="177"/>
      <c r="P677" s="177"/>
      <c r="Q677" s="177"/>
      <c r="R677" s="177"/>
      <c r="S677" s="177"/>
      <c r="T677" s="178"/>
      <c r="AT677" s="173" t="s">
        <v>149</v>
      </c>
      <c r="AU677" s="173" t="s">
        <v>87</v>
      </c>
      <c r="AV677" s="13" t="s">
        <v>81</v>
      </c>
      <c r="AW677" s="13" t="s">
        <v>31</v>
      </c>
      <c r="AX677" s="13" t="s">
        <v>74</v>
      </c>
      <c r="AY677" s="173" t="s">
        <v>141</v>
      </c>
    </row>
    <row r="678" spans="1:65" s="14" customFormat="1">
      <c r="B678" s="179"/>
      <c r="D678" s="172" t="s">
        <v>149</v>
      </c>
      <c r="E678" s="180" t="s">
        <v>1</v>
      </c>
      <c r="F678" s="181" t="s">
        <v>808</v>
      </c>
      <c r="H678" s="182">
        <v>77.415999999999997</v>
      </c>
      <c r="I678" s="183"/>
      <c r="L678" s="179"/>
      <c r="M678" s="184"/>
      <c r="N678" s="185"/>
      <c r="O678" s="185"/>
      <c r="P678" s="185"/>
      <c r="Q678" s="185"/>
      <c r="R678" s="185"/>
      <c r="S678" s="185"/>
      <c r="T678" s="186"/>
      <c r="AT678" s="180" t="s">
        <v>149</v>
      </c>
      <c r="AU678" s="180" t="s">
        <v>87</v>
      </c>
      <c r="AV678" s="14" t="s">
        <v>87</v>
      </c>
      <c r="AW678" s="14" t="s">
        <v>31</v>
      </c>
      <c r="AX678" s="14" t="s">
        <v>74</v>
      </c>
      <c r="AY678" s="180" t="s">
        <v>141</v>
      </c>
    </row>
    <row r="679" spans="1:65" s="16" customFormat="1">
      <c r="B679" s="195"/>
      <c r="D679" s="172" t="s">
        <v>149</v>
      </c>
      <c r="E679" s="196" t="s">
        <v>1</v>
      </c>
      <c r="F679" s="197" t="s">
        <v>159</v>
      </c>
      <c r="H679" s="198">
        <v>77.415999999999997</v>
      </c>
      <c r="I679" s="199"/>
      <c r="L679" s="195"/>
      <c r="M679" s="200"/>
      <c r="N679" s="201"/>
      <c r="O679" s="201"/>
      <c r="P679" s="201"/>
      <c r="Q679" s="201"/>
      <c r="R679" s="201"/>
      <c r="S679" s="201"/>
      <c r="T679" s="202"/>
      <c r="AT679" s="196" t="s">
        <v>149</v>
      </c>
      <c r="AU679" s="196" t="s">
        <v>87</v>
      </c>
      <c r="AV679" s="16" t="s">
        <v>147</v>
      </c>
      <c r="AW679" s="16" t="s">
        <v>31</v>
      </c>
      <c r="AX679" s="16" t="s">
        <v>81</v>
      </c>
      <c r="AY679" s="196" t="s">
        <v>141</v>
      </c>
    </row>
    <row r="680" spans="1:65" s="2" customFormat="1" ht="33" customHeight="1">
      <c r="A680" s="33"/>
      <c r="B680" s="156"/>
      <c r="C680" s="157" t="s">
        <v>696</v>
      </c>
      <c r="D680" s="157" t="s">
        <v>143</v>
      </c>
      <c r="E680" s="158" t="s">
        <v>809</v>
      </c>
      <c r="F680" s="159" t="s">
        <v>810</v>
      </c>
      <c r="G680" s="160" t="s">
        <v>362</v>
      </c>
      <c r="H680" s="161">
        <v>54</v>
      </c>
      <c r="I680" s="162"/>
      <c r="J680" s="163">
        <f>ROUND(I680*H680,2)</f>
        <v>0</v>
      </c>
      <c r="K680" s="164"/>
      <c r="L680" s="34"/>
      <c r="M680" s="165" t="s">
        <v>1</v>
      </c>
      <c r="N680" s="166" t="s">
        <v>40</v>
      </c>
      <c r="O680" s="62"/>
      <c r="P680" s="167">
        <f>O680*H680</f>
        <v>0</v>
      </c>
      <c r="Q680" s="167">
        <v>1E-4</v>
      </c>
      <c r="R680" s="167">
        <f>Q680*H680</f>
        <v>5.4000000000000003E-3</v>
      </c>
      <c r="S680" s="167">
        <v>0</v>
      </c>
      <c r="T680" s="168">
        <f>S680*H680</f>
        <v>0</v>
      </c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R680" s="169" t="s">
        <v>275</v>
      </c>
      <c r="AT680" s="169" t="s">
        <v>143</v>
      </c>
      <c r="AU680" s="169" t="s">
        <v>87</v>
      </c>
      <c r="AY680" s="18" t="s">
        <v>141</v>
      </c>
      <c r="BE680" s="170">
        <f>IF(N680="základná",J680,0)</f>
        <v>0</v>
      </c>
      <c r="BF680" s="170">
        <f>IF(N680="znížená",J680,0)</f>
        <v>0</v>
      </c>
      <c r="BG680" s="170">
        <f>IF(N680="zákl. prenesená",J680,0)</f>
        <v>0</v>
      </c>
      <c r="BH680" s="170">
        <f>IF(N680="zníž. prenesená",J680,0)</f>
        <v>0</v>
      </c>
      <c r="BI680" s="170">
        <f>IF(N680="nulová",J680,0)</f>
        <v>0</v>
      </c>
      <c r="BJ680" s="18" t="s">
        <v>87</v>
      </c>
      <c r="BK680" s="170">
        <f>ROUND(I680*H680,2)</f>
        <v>0</v>
      </c>
      <c r="BL680" s="18" t="s">
        <v>275</v>
      </c>
      <c r="BM680" s="169" t="s">
        <v>811</v>
      </c>
    </row>
    <row r="681" spans="1:65" s="2" customFormat="1" ht="21.75" customHeight="1">
      <c r="A681" s="33"/>
      <c r="B681" s="156"/>
      <c r="C681" s="203" t="s">
        <v>812</v>
      </c>
      <c r="D681" s="203" t="s">
        <v>560</v>
      </c>
      <c r="E681" s="204" t="s">
        <v>813</v>
      </c>
      <c r="F681" s="205" t="s">
        <v>814</v>
      </c>
      <c r="G681" s="206" t="s">
        <v>362</v>
      </c>
      <c r="H681" s="207">
        <v>54</v>
      </c>
      <c r="I681" s="208"/>
      <c r="J681" s="209">
        <f>ROUND(I681*H681,2)</f>
        <v>0</v>
      </c>
      <c r="K681" s="210"/>
      <c r="L681" s="211"/>
      <c r="M681" s="212" t="s">
        <v>1</v>
      </c>
      <c r="N681" s="213" t="s">
        <v>40</v>
      </c>
      <c r="O681" s="62"/>
      <c r="P681" s="167">
        <f>O681*H681</f>
        <v>0</v>
      </c>
      <c r="Q681" s="167">
        <v>7.6999999999999996E-4</v>
      </c>
      <c r="R681" s="167">
        <f>Q681*H681</f>
        <v>4.1579999999999999E-2</v>
      </c>
      <c r="S681" s="167">
        <v>0</v>
      </c>
      <c r="T681" s="168">
        <f>S681*H681</f>
        <v>0</v>
      </c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R681" s="169" t="s">
        <v>381</v>
      </c>
      <c r="AT681" s="169" t="s">
        <v>560</v>
      </c>
      <c r="AU681" s="169" t="s">
        <v>87</v>
      </c>
      <c r="AY681" s="18" t="s">
        <v>141</v>
      </c>
      <c r="BE681" s="170">
        <f>IF(N681="základná",J681,0)</f>
        <v>0</v>
      </c>
      <c r="BF681" s="170">
        <f>IF(N681="znížená",J681,0)</f>
        <v>0</v>
      </c>
      <c r="BG681" s="170">
        <f>IF(N681="zákl. prenesená",J681,0)</f>
        <v>0</v>
      </c>
      <c r="BH681" s="170">
        <f>IF(N681="zníž. prenesená",J681,0)</f>
        <v>0</v>
      </c>
      <c r="BI681" s="170">
        <f>IF(N681="nulová",J681,0)</f>
        <v>0</v>
      </c>
      <c r="BJ681" s="18" t="s">
        <v>87</v>
      </c>
      <c r="BK681" s="170">
        <f>ROUND(I681*H681,2)</f>
        <v>0</v>
      </c>
      <c r="BL681" s="18" t="s">
        <v>275</v>
      </c>
      <c r="BM681" s="169" t="s">
        <v>815</v>
      </c>
    </row>
    <row r="682" spans="1:65" s="2" customFormat="1" ht="37.9" customHeight="1">
      <c r="A682" s="33"/>
      <c r="B682" s="156"/>
      <c r="C682" s="157" t="s">
        <v>816</v>
      </c>
      <c r="D682" s="157" t="s">
        <v>143</v>
      </c>
      <c r="E682" s="158" t="s">
        <v>817</v>
      </c>
      <c r="F682" s="159" t="s">
        <v>818</v>
      </c>
      <c r="G682" s="160" t="s">
        <v>362</v>
      </c>
      <c r="H682" s="161">
        <v>36</v>
      </c>
      <c r="I682" s="162"/>
      <c r="J682" s="163">
        <f>ROUND(I682*H682,2)</f>
        <v>0</v>
      </c>
      <c r="K682" s="164"/>
      <c r="L682" s="34"/>
      <c r="M682" s="165" t="s">
        <v>1</v>
      </c>
      <c r="N682" s="166" t="s">
        <v>40</v>
      </c>
      <c r="O682" s="62"/>
      <c r="P682" s="167">
        <f>O682*H682</f>
        <v>0</v>
      </c>
      <c r="Q682" s="167">
        <v>0</v>
      </c>
      <c r="R682" s="167">
        <f>Q682*H682</f>
        <v>0</v>
      </c>
      <c r="S682" s="167">
        <v>0</v>
      </c>
      <c r="T682" s="168">
        <f>S682*H682</f>
        <v>0</v>
      </c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R682" s="169" t="s">
        <v>275</v>
      </c>
      <c r="AT682" s="169" t="s">
        <v>143</v>
      </c>
      <c r="AU682" s="169" t="s">
        <v>87</v>
      </c>
      <c r="AY682" s="18" t="s">
        <v>141</v>
      </c>
      <c r="BE682" s="170">
        <f>IF(N682="základná",J682,0)</f>
        <v>0</v>
      </c>
      <c r="BF682" s="170">
        <f>IF(N682="znížená",J682,0)</f>
        <v>0</v>
      </c>
      <c r="BG682" s="170">
        <f>IF(N682="zákl. prenesená",J682,0)</f>
        <v>0</v>
      </c>
      <c r="BH682" s="170">
        <f>IF(N682="zníž. prenesená",J682,0)</f>
        <v>0</v>
      </c>
      <c r="BI682" s="170">
        <f>IF(N682="nulová",J682,0)</f>
        <v>0</v>
      </c>
      <c r="BJ682" s="18" t="s">
        <v>87</v>
      </c>
      <c r="BK682" s="170">
        <f>ROUND(I682*H682,2)</f>
        <v>0</v>
      </c>
      <c r="BL682" s="18" t="s">
        <v>275</v>
      </c>
      <c r="BM682" s="169" t="s">
        <v>819</v>
      </c>
    </row>
    <row r="683" spans="1:65" s="2" customFormat="1" ht="24.2" customHeight="1">
      <c r="A683" s="33"/>
      <c r="B683" s="156"/>
      <c r="C683" s="203" t="s">
        <v>820</v>
      </c>
      <c r="D683" s="203" t="s">
        <v>560</v>
      </c>
      <c r="E683" s="204" t="s">
        <v>821</v>
      </c>
      <c r="F683" s="205" t="s">
        <v>822</v>
      </c>
      <c r="G683" s="206" t="s">
        <v>362</v>
      </c>
      <c r="H683" s="207">
        <v>36</v>
      </c>
      <c r="I683" s="208"/>
      <c r="J683" s="209">
        <f>ROUND(I683*H683,2)</f>
        <v>0</v>
      </c>
      <c r="K683" s="210"/>
      <c r="L683" s="211"/>
      <c r="M683" s="212" t="s">
        <v>1</v>
      </c>
      <c r="N683" s="213" t="s">
        <v>40</v>
      </c>
      <c r="O683" s="62"/>
      <c r="P683" s="167">
        <f>O683*H683</f>
        <v>0</v>
      </c>
      <c r="Q683" s="167">
        <v>3.1E-4</v>
      </c>
      <c r="R683" s="167">
        <f>Q683*H683</f>
        <v>1.116E-2</v>
      </c>
      <c r="S683" s="167">
        <v>0</v>
      </c>
      <c r="T683" s="168">
        <f>S683*H683</f>
        <v>0</v>
      </c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R683" s="169" t="s">
        <v>381</v>
      </c>
      <c r="AT683" s="169" t="s">
        <v>560</v>
      </c>
      <c r="AU683" s="169" t="s">
        <v>87</v>
      </c>
      <c r="AY683" s="18" t="s">
        <v>141</v>
      </c>
      <c r="BE683" s="170">
        <f>IF(N683="základná",J683,0)</f>
        <v>0</v>
      </c>
      <c r="BF683" s="170">
        <f>IF(N683="znížená",J683,0)</f>
        <v>0</v>
      </c>
      <c r="BG683" s="170">
        <f>IF(N683="zákl. prenesená",J683,0)</f>
        <v>0</v>
      </c>
      <c r="BH683" s="170">
        <f>IF(N683="zníž. prenesená",J683,0)</f>
        <v>0</v>
      </c>
      <c r="BI683" s="170">
        <f>IF(N683="nulová",J683,0)</f>
        <v>0</v>
      </c>
      <c r="BJ683" s="18" t="s">
        <v>87</v>
      </c>
      <c r="BK683" s="170">
        <f>ROUND(I683*H683,2)</f>
        <v>0</v>
      </c>
      <c r="BL683" s="18" t="s">
        <v>275</v>
      </c>
      <c r="BM683" s="169" t="s">
        <v>823</v>
      </c>
    </row>
    <row r="684" spans="1:65" s="2" customFormat="1" ht="24.2" customHeight="1">
      <c r="A684" s="33"/>
      <c r="B684" s="156"/>
      <c r="C684" s="157" t="s">
        <v>824</v>
      </c>
      <c r="D684" s="157" t="s">
        <v>143</v>
      </c>
      <c r="E684" s="158" t="s">
        <v>825</v>
      </c>
      <c r="F684" s="159" t="s">
        <v>826</v>
      </c>
      <c r="G684" s="160" t="s">
        <v>645</v>
      </c>
      <c r="H684" s="161">
        <v>67.77</v>
      </c>
      <c r="I684" s="162"/>
      <c r="J684" s="163">
        <f>ROUND(I684*H684,2)</f>
        <v>0</v>
      </c>
      <c r="K684" s="164"/>
      <c r="L684" s="34"/>
      <c r="M684" s="165" t="s">
        <v>1</v>
      </c>
      <c r="N684" s="166" t="s">
        <v>40</v>
      </c>
      <c r="O684" s="62"/>
      <c r="P684" s="167">
        <f>O684*H684</f>
        <v>0</v>
      </c>
      <c r="Q684" s="167">
        <v>3.0100000000000001E-3</v>
      </c>
      <c r="R684" s="167">
        <f>Q684*H684</f>
        <v>0.20398769999999999</v>
      </c>
      <c r="S684" s="167">
        <v>0</v>
      </c>
      <c r="T684" s="168">
        <f>S684*H684</f>
        <v>0</v>
      </c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R684" s="169" t="s">
        <v>275</v>
      </c>
      <c r="AT684" s="169" t="s">
        <v>143</v>
      </c>
      <c r="AU684" s="169" t="s">
        <v>87</v>
      </c>
      <c r="AY684" s="18" t="s">
        <v>141</v>
      </c>
      <c r="BE684" s="170">
        <f>IF(N684="základná",J684,0)</f>
        <v>0</v>
      </c>
      <c r="BF684" s="170">
        <f>IF(N684="znížená",J684,0)</f>
        <v>0</v>
      </c>
      <c r="BG684" s="170">
        <f>IF(N684="zákl. prenesená",J684,0)</f>
        <v>0</v>
      </c>
      <c r="BH684" s="170">
        <f>IF(N684="zníž. prenesená",J684,0)</f>
        <v>0</v>
      </c>
      <c r="BI684" s="170">
        <f>IF(N684="nulová",J684,0)</f>
        <v>0</v>
      </c>
      <c r="BJ684" s="18" t="s">
        <v>87</v>
      </c>
      <c r="BK684" s="170">
        <f>ROUND(I684*H684,2)</f>
        <v>0</v>
      </c>
      <c r="BL684" s="18" t="s">
        <v>275</v>
      </c>
      <c r="BM684" s="169" t="s">
        <v>827</v>
      </c>
    </row>
    <row r="685" spans="1:65" s="13" customFormat="1">
      <c r="B685" s="171"/>
      <c r="D685" s="172" t="s">
        <v>149</v>
      </c>
      <c r="E685" s="173" t="s">
        <v>1</v>
      </c>
      <c r="F685" s="174" t="s">
        <v>828</v>
      </c>
      <c r="H685" s="173" t="s">
        <v>1</v>
      </c>
      <c r="I685" s="175"/>
      <c r="L685" s="171"/>
      <c r="M685" s="176"/>
      <c r="N685" s="177"/>
      <c r="O685" s="177"/>
      <c r="P685" s="177"/>
      <c r="Q685" s="177"/>
      <c r="R685" s="177"/>
      <c r="S685" s="177"/>
      <c r="T685" s="178"/>
      <c r="AT685" s="173" t="s">
        <v>149</v>
      </c>
      <c r="AU685" s="173" t="s">
        <v>87</v>
      </c>
      <c r="AV685" s="13" t="s">
        <v>81</v>
      </c>
      <c r="AW685" s="13" t="s">
        <v>31</v>
      </c>
      <c r="AX685" s="13" t="s">
        <v>74</v>
      </c>
      <c r="AY685" s="173" t="s">
        <v>141</v>
      </c>
    </row>
    <row r="686" spans="1:65" s="14" customFormat="1">
      <c r="B686" s="179"/>
      <c r="D686" s="172" t="s">
        <v>149</v>
      </c>
      <c r="E686" s="180" t="s">
        <v>1</v>
      </c>
      <c r="F686" s="181" t="s">
        <v>829</v>
      </c>
      <c r="H686" s="182">
        <v>67.77</v>
      </c>
      <c r="I686" s="183"/>
      <c r="L686" s="179"/>
      <c r="M686" s="184"/>
      <c r="N686" s="185"/>
      <c r="O686" s="185"/>
      <c r="P686" s="185"/>
      <c r="Q686" s="185"/>
      <c r="R686" s="185"/>
      <c r="S686" s="185"/>
      <c r="T686" s="186"/>
      <c r="AT686" s="180" t="s">
        <v>149</v>
      </c>
      <c r="AU686" s="180" t="s">
        <v>87</v>
      </c>
      <c r="AV686" s="14" t="s">
        <v>87</v>
      </c>
      <c r="AW686" s="14" t="s">
        <v>31</v>
      </c>
      <c r="AX686" s="14" t="s">
        <v>74</v>
      </c>
      <c r="AY686" s="180" t="s">
        <v>141</v>
      </c>
    </row>
    <row r="687" spans="1:65" s="16" customFormat="1">
      <c r="B687" s="195"/>
      <c r="D687" s="172" t="s">
        <v>149</v>
      </c>
      <c r="E687" s="196" t="s">
        <v>1</v>
      </c>
      <c r="F687" s="197" t="s">
        <v>159</v>
      </c>
      <c r="H687" s="198">
        <v>67.77</v>
      </c>
      <c r="I687" s="199"/>
      <c r="L687" s="195"/>
      <c r="M687" s="200"/>
      <c r="N687" s="201"/>
      <c r="O687" s="201"/>
      <c r="P687" s="201"/>
      <c r="Q687" s="201"/>
      <c r="R687" s="201"/>
      <c r="S687" s="201"/>
      <c r="T687" s="202"/>
      <c r="AT687" s="196" t="s">
        <v>149</v>
      </c>
      <c r="AU687" s="196" t="s">
        <v>87</v>
      </c>
      <c r="AV687" s="16" t="s">
        <v>147</v>
      </c>
      <c r="AW687" s="16" t="s">
        <v>31</v>
      </c>
      <c r="AX687" s="16" t="s">
        <v>81</v>
      </c>
      <c r="AY687" s="196" t="s">
        <v>141</v>
      </c>
    </row>
    <row r="688" spans="1:65" s="2" customFormat="1" ht="24.2" customHeight="1">
      <c r="A688" s="33"/>
      <c r="B688" s="156"/>
      <c r="C688" s="157" t="s">
        <v>830</v>
      </c>
      <c r="D688" s="157" t="s">
        <v>143</v>
      </c>
      <c r="E688" s="158" t="s">
        <v>831</v>
      </c>
      <c r="F688" s="159" t="s">
        <v>832</v>
      </c>
      <c r="G688" s="160" t="s">
        <v>189</v>
      </c>
      <c r="H688" s="161">
        <v>19.600000000000001</v>
      </c>
      <c r="I688" s="162"/>
      <c r="J688" s="163">
        <f>ROUND(I688*H688,2)</f>
        <v>0</v>
      </c>
      <c r="K688" s="164"/>
      <c r="L688" s="34"/>
      <c r="M688" s="165" t="s">
        <v>1</v>
      </c>
      <c r="N688" s="166" t="s">
        <v>40</v>
      </c>
      <c r="O688" s="62"/>
      <c r="P688" s="167">
        <f>O688*H688</f>
        <v>0</v>
      </c>
      <c r="Q688" s="167">
        <v>8.4399999999999996E-3</v>
      </c>
      <c r="R688" s="167">
        <f>Q688*H688</f>
        <v>0.16542400000000002</v>
      </c>
      <c r="S688" s="167">
        <v>0</v>
      </c>
      <c r="T688" s="168">
        <f>S688*H688</f>
        <v>0</v>
      </c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R688" s="169" t="s">
        <v>275</v>
      </c>
      <c r="AT688" s="169" t="s">
        <v>143</v>
      </c>
      <c r="AU688" s="169" t="s">
        <v>87</v>
      </c>
      <c r="AY688" s="18" t="s">
        <v>141</v>
      </c>
      <c r="BE688" s="170">
        <f>IF(N688="základná",J688,0)</f>
        <v>0</v>
      </c>
      <c r="BF688" s="170">
        <f>IF(N688="znížená",J688,0)</f>
        <v>0</v>
      </c>
      <c r="BG688" s="170">
        <f>IF(N688="zákl. prenesená",J688,0)</f>
        <v>0</v>
      </c>
      <c r="BH688" s="170">
        <f>IF(N688="zníž. prenesená",J688,0)</f>
        <v>0</v>
      </c>
      <c r="BI688" s="170">
        <f>IF(N688="nulová",J688,0)</f>
        <v>0</v>
      </c>
      <c r="BJ688" s="18" t="s">
        <v>87</v>
      </c>
      <c r="BK688" s="170">
        <f>ROUND(I688*H688,2)</f>
        <v>0</v>
      </c>
      <c r="BL688" s="18" t="s">
        <v>275</v>
      </c>
      <c r="BM688" s="169" t="s">
        <v>833</v>
      </c>
    </row>
    <row r="689" spans="1:65" s="13" customFormat="1">
      <c r="B689" s="171"/>
      <c r="D689" s="172" t="s">
        <v>149</v>
      </c>
      <c r="E689" s="173" t="s">
        <v>1</v>
      </c>
      <c r="F689" s="174" t="s">
        <v>834</v>
      </c>
      <c r="H689" s="173" t="s">
        <v>1</v>
      </c>
      <c r="I689" s="175"/>
      <c r="L689" s="171"/>
      <c r="M689" s="176"/>
      <c r="N689" s="177"/>
      <c r="O689" s="177"/>
      <c r="P689" s="177"/>
      <c r="Q689" s="177"/>
      <c r="R689" s="177"/>
      <c r="S689" s="177"/>
      <c r="T689" s="178"/>
      <c r="AT689" s="173" t="s">
        <v>149</v>
      </c>
      <c r="AU689" s="173" t="s">
        <v>87</v>
      </c>
      <c r="AV689" s="13" t="s">
        <v>81</v>
      </c>
      <c r="AW689" s="13" t="s">
        <v>31</v>
      </c>
      <c r="AX689" s="13" t="s">
        <v>74</v>
      </c>
      <c r="AY689" s="173" t="s">
        <v>141</v>
      </c>
    </row>
    <row r="690" spans="1:65" s="13" customFormat="1">
      <c r="B690" s="171"/>
      <c r="D690" s="172" t="s">
        <v>149</v>
      </c>
      <c r="E690" s="173" t="s">
        <v>1</v>
      </c>
      <c r="F690" s="174" t="s">
        <v>203</v>
      </c>
      <c r="H690" s="173" t="s">
        <v>1</v>
      </c>
      <c r="I690" s="175"/>
      <c r="L690" s="171"/>
      <c r="M690" s="176"/>
      <c r="N690" s="177"/>
      <c r="O690" s="177"/>
      <c r="P690" s="177"/>
      <c r="Q690" s="177"/>
      <c r="R690" s="177"/>
      <c r="S690" s="177"/>
      <c r="T690" s="178"/>
      <c r="AT690" s="173" t="s">
        <v>149</v>
      </c>
      <c r="AU690" s="173" t="s">
        <v>87</v>
      </c>
      <c r="AV690" s="13" t="s">
        <v>81</v>
      </c>
      <c r="AW690" s="13" t="s">
        <v>31</v>
      </c>
      <c r="AX690" s="13" t="s">
        <v>74</v>
      </c>
      <c r="AY690" s="173" t="s">
        <v>141</v>
      </c>
    </row>
    <row r="691" spans="1:65" s="14" customFormat="1">
      <c r="B691" s="179"/>
      <c r="D691" s="172" t="s">
        <v>149</v>
      </c>
      <c r="E691" s="180" t="s">
        <v>1</v>
      </c>
      <c r="F691" s="181" t="s">
        <v>835</v>
      </c>
      <c r="H691" s="182">
        <v>18</v>
      </c>
      <c r="I691" s="183"/>
      <c r="L691" s="179"/>
      <c r="M691" s="184"/>
      <c r="N691" s="185"/>
      <c r="O691" s="185"/>
      <c r="P691" s="185"/>
      <c r="Q691" s="185"/>
      <c r="R691" s="185"/>
      <c r="S691" s="185"/>
      <c r="T691" s="186"/>
      <c r="AT691" s="180" t="s">
        <v>149</v>
      </c>
      <c r="AU691" s="180" t="s">
        <v>87</v>
      </c>
      <c r="AV691" s="14" t="s">
        <v>87</v>
      </c>
      <c r="AW691" s="14" t="s">
        <v>31</v>
      </c>
      <c r="AX691" s="14" t="s">
        <v>74</v>
      </c>
      <c r="AY691" s="180" t="s">
        <v>141</v>
      </c>
    </row>
    <row r="692" spans="1:65" s="13" customFormat="1">
      <c r="B692" s="171"/>
      <c r="D692" s="172" t="s">
        <v>149</v>
      </c>
      <c r="E692" s="173" t="s">
        <v>1</v>
      </c>
      <c r="F692" s="174" t="s">
        <v>649</v>
      </c>
      <c r="H692" s="173" t="s">
        <v>1</v>
      </c>
      <c r="I692" s="175"/>
      <c r="L692" s="171"/>
      <c r="M692" s="176"/>
      <c r="N692" s="177"/>
      <c r="O692" s="177"/>
      <c r="P692" s="177"/>
      <c r="Q692" s="177"/>
      <c r="R692" s="177"/>
      <c r="S692" s="177"/>
      <c r="T692" s="178"/>
      <c r="AT692" s="173" t="s">
        <v>149</v>
      </c>
      <c r="AU692" s="173" t="s">
        <v>87</v>
      </c>
      <c r="AV692" s="13" t="s">
        <v>81</v>
      </c>
      <c r="AW692" s="13" t="s">
        <v>31</v>
      </c>
      <c r="AX692" s="13" t="s">
        <v>74</v>
      </c>
      <c r="AY692" s="173" t="s">
        <v>141</v>
      </c>
    </row>
    <row r="693" spans="1:65" s="14" customFormat="1">
      <c r="B693" s="179"/>
      <c r="D693" s="172" t="s">
        <v>149</v>
      </c>
      <c r="E693" s="180" t="s">
        <v>1</v>
      </c>
      <c r="F693" s="181" t="s">
        <v>836</v>
      </c>
      <c r="H693" s="182">
        <v>1.6</v>
      </c>
      <c r="I693" s="183"/>
      <c r="L693" s="179"/>
      <c r="M693" s="184"/>
      <c r="N693" s="185"/>
      <c r="O693" s="185"/>
      <c r="P693" s="185"/>
      <c r="Q693" s="185"/>
      <c r="R693" s="185"/>
      <c r="S693" s="185"/>
      <c r="T693" s="186"/>
      <c r="AT693" s="180" t="s">
        <v>149</v>
      </c>
      <c r="AU693" s="180" t="s">
        <v>87</v>
      </c>
      <c r="AV693" s="14" t="s">
        <v>87</v>
      </c>
      <c r="AW693" s="14" t="s">
        <v>31</v>
      </c>
      <c r="AX693" s="14" t="s">
        <v>74</v>
      </c>
      <c r="AY693" s="180" t="s">
        <v>141</v>
      </c>
    </row>
    <row r="694" spans="1:65" s="16" customFormat="1">
      <c r="B694" s="195"/>
      <c r="D694" s="172" t="s">
        <v>149</v>
      </c>
      <c r="E694" s="196" t="s">
        <v>1</v>
      </c>
      <c r="F694" s="197" t="s">
        <v>159</v>
      </c>
      <c r="H694" s="198">
        <v>19.600000000000001</v>
      </c>
      <c r="I694" s="199"/>
      <c r="L694" s="195"/>
      <c r="M694" s="200"/>
      <c r="N694" s="201"/>
      <c r="O694" s="201"/>
      <c r="P694" s="201"/>
      <c r="Q694" s="201"/>
      <c r="R694" s="201"/>
      <c r="S694" s="201"/>
      <c r="T694" s="202"/>
      <c r="AT694" s="196" t="s">
        <v>149</v>
      </c>
      <c r="AU694" s="196" t="s">
        <v>87</v>
      </c>
      <c r="AV694" s="16" t="s">
        <v>147</v>
      </c>
      <c r="AW694" s="16" t="s">
        <v>31</v>
      </c>
      <c r="AX694" s="16" t="s">
        <v>81</v>
      </c>
      <c r="AY694" s="196" t="s">
        <v>141</v>
      </c>
    </row>
    <row r="695" spans="1:65" s="2" customFormat="1" ht="24.2" customHeight="1">
      <c r="A695" s="33"/>
      <c r="B695" s="156"/>
      <c r="C695" s="157" t="s">
        <v>837</v>
      </c>
      <c r="D695" s="157" t="s">
        <v>143</v>
      </c>
      <c r="E695" s="158" t="s">
        <v>838</v>
      </c>
      <c r="F695" s="159" t="s">
        <v>839</v>
      </c>
      <c r="G695" s="160" t="s">
        <v>260</v>
      </c>
      <c r="H695" s="161">
        <v>2.1160000000000001</v>
      </c>
      <c r="I695" s="162"/>
      <c r="J695" s="163">
        <f>ROUND(I695*H695,2)</f>
        <v>0</v>
      </c>
      <c r="K695" s="164"/>
      <c r="L695" s="34"/>
      <c r="M695" s="165" t="s">
        <v>1</v>
      </c>
      <c r="N695" s="166" t="s">
        <v>40</v>
      </c>
      <c r="O695" s="62"/>
      <c r="P695" s="167">
        <f>O695*H695</f>
        <v>0</v>
      </c>
      <c r="Q695" s="167">
        <v>0</v>
      </c>
      <c r="R695" s="167">
        <f>Q695*H695</f>
        <v>0</v>
      </c>
      <c r="S695" s="167">
        <v>0</v>
      </c>
      <c r="T695" s="168">
        <f>S695*H695</f>
        <v>0</v>
      </c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R695" s="169" t="s">
        <v>275</v>
      </c>
      <c r="AT695" s="169" t="s">
        <v>143</v>
      </c>
      <c r="AU695" s="169" t="s">
        <v>87</v>
      </c>
      <c r="AY695" s="18" t="s">
        <v>141</v>
      </c>
      <c r="BE695" s="170">
        <f>IF(N695="základná",J695,0)</f>
        <v>0</v>
      </c>
      <c r="BF695" s="170">
        <f>IF(N695="znížená",J695,0)</f>
        <v>0</v>
      </c>
      <c r="BG695" s="170">
        <f>IF(N695="zákl. prenesená",J695,0)</f>
        <v>0</v>
      </c>
      <c r="BH695" s="170">
        <f>IF(N695="zníž. prenesená",J695,0)</f>
        <v>0</v>
      </c>
      <c r="BI695" s="170">
        <f>IF(N695="nulová",J695,0)</f>
        <v>0</v>
      </c>
      <c r="BJ695" s="18" t="s">
        <v>87</v>
      </c>
      <c r="BK695" s="170">
        <f>ROUND(I695*H695,2)</f>
        <v>0</v>
      </c>
      <c r="BL695" s="18" t="s">
        <v>275</v>
      </c>
      <c r="BM695" s="169" t="s">
        <v>840</v>
      </c>
    </row>
    <row r="696" spans="1:65" s="12" customFormat="1" ht="22.9" customHeight="1">
      <c r="B696" s="143"/>
      <c r="D696" s="144" t="s">
        <v>73</v>
      </c>
      <c r="E696" s="154" t="s">
        <v>841</v>
      </c>
      <c r="F696" s="154" t="s">
        <v>842</v>
      </c>
      <c r="I696" s="146"/>
      <c r="J696" s="155">
        <f>BK696</f>
        <v>0</v>
      </c>
      <c r="L696" s="143"/>
      <c r="M696" s="148"/>
      <c r="N696" s="149"/>
      <c r="O696" s="149"/>
      <c r="P696" s="150">
        <f>SUM(P697:P734)</f>
        <v>0</v>
      </c>
      <c r="Q696" s="149"/>
      <c r="R696" s="150">
        <f>SUM(R697:R734)</f>
        <v>1.407043</v>
      </c>
      <c r="S696" s="149"/>
      <c r="T696" s="151">
        <f>SUM(T697:T734)</f>
        <v>0</v>
      </c>
      <c r="AR696" s="144" t="s">
        <v>87</v>
      </c>
      <c r="AT696" s="152" t="s">
        <v>73</v>
      </c>
      <c r="AU696" s="152" t="s">
        <v>81</v>
      </c>
      <c r="AY696" s="144" t="s">
        <v>141</v>
      </c>
      <c r="BK696" s="153">
        <f>SUM(BK697:BK734)</f>
        <v>0</v>
      </c>
    </row>
    <row r="697" spans="1:65" s="2" customFormat="1" ht="24.2" customHeight="1">
      <c r="A697" s="33"/>
      <c r="B697" s="156"/>
      <c r="C697" s="157" t="s">
        <v>843</v>
      </c>
      <c r="D697" s="157" t="s">
        <v>143</v>
      </c>
      <c r="E697" s="158" t="s">
        <v>844</v>
      </c>
      <c r="F697" s="159" t="s">
        <v>845</v>
      </c>
      <c r="G697" s="160" t="s">
        <v>645</v>
      </c>
      <c r="H697" s="161">
        <v>15</v>
      </c>
      <c r="I697" s="162"/>
      <c r="J697" s="163">
        <f>ROUND(I697*H697,2)</f>
        <v>0</v>
      </c>
      <c r="K697" s="164"/>
      <c r="L697" s="34"/>
      <c r="M697" s="165" t="s">
        <v>1</v>
      </c>
      <c r="N697" s="166" t="s">
        <v>40</v>
      </c>
      <c r="O697" s="62"/>
      <c r="P697" s="167">
        <f>O697*H697</f>
        <v>0</v>
      </c>
      <c r="Q697" s="167">
        <v>2.1000000000000001E-4</v>
      </c>
      <c r="R697" s="167">
        <f>Q697*H697</f>
        <v>3.15E-3</v>
      </c>
      <c r="S697" s="167">
        <v>0</v>
      </c>
      <c r="T697" s="168">
        <f>S697*H697</f>
        <v>0</v>
      </c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R697" s="169" t="s">
        <v>275</v>
      </c>
      <c r="AT697" s="169" t="s">
        <v>143</v>
      </c>
      <c r="AU697" s="169" t="s">
        <v>87</v>
      </c>
      <c r="AY697" s="18" t="s">
        <v>141</v>
      </c>
      <c r="BE697" s="170">
        <f>IF(N697="základná",J697,0)</f>
        <v>0</v>
      </c>
      <c r="BF697" s="170">
        <f>IF(N697="znížená",J697,0)</f>
        <v>0</v>
      </c>
      <c r="BG697" s="170">
        <f>IF(N697="zákl. prenesená",J697,0)</f>
        <v>0</v>
      </c>
      <c r="BH697" s="170">
        <f>IF(N697="zníž. prenesená",J697,0)</f>
        <v>0</v>
      </c>
      <c r="BI697" s="170">
        <f>IF(N697="nulová",J697,0)</f>
        <v>0</v>
      </c>
      <c r="BJ697" s="18" t="s">
        <v>87</v>
      </c>
      <c r="BK697" s="170">
        <f>ROUND(I697*H697,2)</f>
        <v>0</v>
      </c>
      <c r="BL697" s="18" t="s">
        <v>275</v>
      </c>
      <c r="BM697" s="169" t="s">
        <v>846</v>
      </c>
    </row>
    <row r="698" spans="1:65" s="13" customFormat="1">
      <c r="B698" s="171"/>
      <c r="D698" s="172" t="s">
        <v>149</v>
      </c>
      <c r="E698" s="173" t="s">
        <v>1</v>
      </c>
      <c r="F698" s="174" t="s">
        <v>847</v>
      </c>
      <c r="H698" s="173" t="s">
        <v>1</v>
      </c>
      <c r="I698" s="175"/>
      <c r="L698" s="171"/>
      <c r="M698" s="176"/>
      <c r="N698" s="177"/>
      <c r="O698" s="177"/>
      <c r="P698" s="177"/>
      <c r="Q698" s="177"/>
      <c r="R698" s="177"/>
      <c r="S698" s="177"/>
      <c r="T698" s="178"/>
      <c r="AT698" s="173" t="s">
        <v>149</v>
      </c>
      <c r="AU698" s="173" t="s">
        <v>87</v>
      </c>
      <c r="AV698" s="13" t="s">
        <v>81</v>
      </c>
      <c r="AW698" s="13" t="s">
        <v>31</v>
      </c>
      <c r="AX698" s="13" t="s">
        <v>74</v>
      </c>
      <c r="AY698" s="173" t="s">
        <v>141</v>
      </c>
    </row>
    <row r="699" spans="1:65" s="14" customFormat="1">
      <c r="B699" s="179"/>
      <c r="D699" s="172" t="s">
        <v>149</v>
      </c>
      <c r="E699" s="180" t="s">
        <v>1</v>
      </c>
      <c r="F699" s="181" t="s">
        <v>848</v>
      </c>
      <c r="H699" s="182">
        <v>15</v>
      </c>
      <c r="I699" s="183"/>
      <c r="L699" s="179"/>
      <c r="M699" s="184"/>
      <c r="N699" s="185"/>
      <c r="O699" s="185"/>
      <c r="P699" s="185"/>
      <c r="Q699" s="185"/>
      <c r="R699" s="185"/>
      <c r="S699" s="185"/>
      <c r="T699" s="186"/>
      <c r="AT699" s="180" t="s">
        <v>149</v>
      </c>
      <c r="AU699" s="180" t="s">
        <v>87</v>
      </c>
      <c r="AV699" s="14" t="s">
        <v>87</v>
      </c>
      <c r="AW699" s="14" t="s">
        <v>31</v>
      </c>
      <c r="AX699" s="14" t="s">
        <v>74</v>
      </c>
      <c r="AY699" s="180" t="s">
        <v>141</v>
      </c>
    </row>
    <row r="700" spans="1:65" s="16" customFormat="1">
      <c r="B700" s="195"/>
      <c r="D700" s="172" t="s">
        <v>149</v>
      </c>
      <c r="E700" s="196" t="s">
        <v>1</v>
      </c>
      <c r="F700" s="197" t="s">
        <v>159</v>
      </c>
      <c r="H700" s="198">
        <v>15</v>
      </c>
      <c r="I700" s="199"/>
      <c r="L700" s="195"/>
      <c r="M700" s="200"/>
      <c r="N700" s="201"/>
      <c r="O700" s="201"/>
      <c r="P700" s="201"/>
      <c r="Q700" s="201"/>
      <c r="R700" s="201"/>
      <c r="S700" s="201"/>
      <c r="T700" s="202"/>
      <c r="AT700" s="196" t="s">
        <v>149</v>
      </c>
      <c r="AU700" s="196" t="s">
        <v>87</v>
      </c>
      <c r="AV700" s="16" t="s">
        <v>147</v>
      </c>
      <c r="AW700" s="16" t="s">
        <v>31</v>
      </c>
      <c r="AX700" s="16" t="s">
        <v>81</v>
      </c>
      <c r="AY700" s="196" t="s">
        <v>141</v>
      </c>
    </row>
    <row r="701" spans="1:65" s="2" customFormat="1" ht="37.9" customHeight="1">
      <c r="A701" s="33"/>
      <c r="B701" s="156"/>
      <c r="C701" s="203" t="s">
        <v>849</v>
      </c>
      <c r="D701" s="203" t="s">
        <v>560</v>
      </c>
      <c r="E701" s="204" t="s">
        <v>850</v>
      </c>
      <c r="F701" s="205" t="s">
        <v>851</v>
      </c>
      <c r="G701" s="206" t="s">
        <v>645</v>
      </c>
      <c r="H701" s="207">
        <v>16.5</v>
      </c>
      <c r="I701" s="208"/>
      <c r="J701" s="209">
        <f>ROUND(I701*H701,2)</f>
        <v>0</v>
      </c>
      <c r="K701" s="210"/>
      <c r="L701" s="211"/>
      <c r="M701" s="212" t="s">
        <v>1</v>
      </c>
      <c r="N701" s="213" t="s">
        <v>40</v>
      </c>
      <c r="O701" s="62"/>
      <c r="P701" s="167">
        <f>O701*H701</f>
        <v>0</v>
      </c>
      <c r="Q701" s="167">
        <v>1E-4</v>
      </c>
      <c r="R701" s="167">
        <f>Q701*H701</f>
        <v>1.65E-3</v>
      </c>
      <c r="S701" s="167">
        <v>0</v>
      </c>
      <c r="T701" s="168">
        <f>S701*H701</f>
        <v>0</v>
      </c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R701" s="169" t="s">
        <v>381</v>
      </c>
      <c r="AT701" s="169" t="s">
        <v>560</v>
      </c>
      <c r="AU701" s="169" t="s">
        <v>87</v>
      </c>
      <c r="AY701" s="18" t="s">
        <v>141</v>
      </c>
      <c r="BE701" s="170">
        <f>IF(N701="základná",J701,0)</f>
        <v>0</v>
      </c>
      <c r="BF701" s="170">
        <f>IF(N701="znížená",J701,0)</f>
        <v>0</v>
      </c>
      <c r="BG701" s="170">
        <f>IF(N701="zákl. prenesená",J701,0)</f>
        <v>0</v>
      </c>
      <c r="BH701" s="170">
        <f>IF(N701="zníž. prenesená",J701,0)</f>
        <v>0</v>
      </c>
      <c r="BI701" s="170">
        <f>IF(N701="nulová",J701,0)</f>
        <v>0</v>
      </c>
      <c r="BJ701" s="18" t="s">
        <v>87</v>
      </c>
      <c r="BK701" s="170">
        <f>ROUND(I701*H701,2)</f>
        <v>0</v>
      </c>
      <c r="BL701" s="18" t="s">
        <v>275</v>
      </c>
      <c r="BM701" s="169" t="s">
        <v>852</v>
      </c>
    </row>
    <row r="702" spans="1:65" s="14" customFormat="1">
      <c r="B702" s="179"/>
      <c r="D702" s="172" t="s">
        <v>149</v>
      </c>
      <c r="F702" s="181" t="s">
        <v>853</v>
      </c>
      <c r="H702" s="182">
        <v>16.5</v>
      </c>
      <c r="I702" s="183"/>
      <c r="L702" s="179"/>
      <c r="M702" s="184"/>
      <c r="N702" s="185"/>
      <c r="O702" s="185"/>
      <c r="P702" s="185"/>
      <c r="Q702" s="185"/>
      <c r="R702" s="185"/>
      <c r="S702" s="185"/>
      <c r="T702" s="186"/>
      <c r="AT702" s="180" t="s">
        <v>149</v>
      </c>
      <c r="AU702" s="180" t="s">
        <v>87</v>
      </c>
      <c r="AV702" s="14" t="s">
        <v>87</v>
      </c>
      <c r="AW702" s="14" t="s">
        <v>3</v>
      </c>
      <c r="AX702" s="14" t="s">
        <v>81</v>
      </c>
      <c r="AY702" s="180" t="s">
        <v>141</v>
      </c>
    </row>
    <row r="703" spans="1:65" s="2" customFormat="1" ht="37.9" customHeight="1">
      <c r="A703" s="33"/>
      <c r="B703" s="156"/>
      <c r="C703" s="203" t="s">
        <v>854</v>
      </c>
      <c r="D703" s="203" t="s">
        <v>560</v>
      </c>
      <c r="E703" s="204" t="s">
        <v>855</v>
      </c>
      <c r="F703" s="205" t="s">
        <v>856</v>
      </c>
      <c r="G703" s="206" t="s">
        <v>645</v>
      </c>
      <c r="H703" s="207">
        <v>16.5</v>
      </c>
      <c r="I703" s="208"/>
      <c r="J703" s="209">
        <f>ROUND(I703*H703,2)</f>
        <v>0</v>
      </c>
      <c r="K703" s="210"/>
      <c r="L703" s="211"/>
      <c r="M703" s="212" t="s">
        <v>1</v>
      </c>
      <c r="N703" s="213" t="s">
        <v>40</v>
      </c>
      <c r="O703" s="62"/>
      <c r="P703" s="167">
        <f>O703*H703</f>
        <v>0</v>
      </c>
      <c r="Q703" s="167">
        <v>1E-4</v>
      </c>
      <c r="R703" s="167">
        <f>Q703*H703</f>
        <v>1.65E-3</v>
      </c>
      <c r="S703" s="167">
        <v>0</v>
      </c>
      <c r="T703" s="168">
        <f>S703*H703</f>
        <v>0</v>
      </c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R703" s="169" t="s">
        <v>381</v>
      </c>
      <c r="AT703" s="169" t="s">
        <v>560</v>
      </c>
      <c r="AU703" s="169" t="s">
        <v>87</v>
      </c>
      <c r="AY703" s="18" t="s">
        <v>141</v>
      </c>
      <c r="BE703" s="170">
        <f>IF(N703="základná",J703,0)</f>
        <v>0</v>
      </c>
      <c r="BF703" s="170">
        <f>IF(N703="znížená",J703,0)</f>
        <v>0</v>
      </c>
      <c r="BG703" s="170">
        <f>IF(N703="zákl. prenesená",J703,0)</f>
        <v>0</v>
      </c>
      <c r="BH703" s="170">
        <f>IF(N703="zníž. prenesená",J703,0)</f>
        <v>0</v>
      </c>
      <c r="BI703" s="170">
        <f>IF(N703="nulová",J703,0)</f>
        <v>0</v>
      </c>
      <c r="BJ703" s="18" t="s">
        <v>87</v>
      </c>
      <c r="BK703" s="170">
        <f>ROUND(I703*H703,2)</f>
        <v>0</v>
      </c>
      <c r="BL703" s="18" t="s">
        <v>275</v>
      </c>
      <c r="BM703" s="169" t="s">
        <v>857</v>
      </c>
    </row>
    <row r="704" spans="1:65" s="14" customFormat="1">
      <c r="B704" s="179"/>
      <c r="D704" s="172" t="s">
        <v>149</v>
      </c>
      <c r="F704" s="181" t="s">
        <v>853</v>
      </c>
      <c r="H704" s="182">
        <v>16.5</v>
      </c>
      <c r="I704" s="183"/>
      <c r="L704" s="179"/>
      <c r="M704" s="184"/>
      <c r="N704" s="185"/>
      <c r="O704" s="185"/>
      <c r="P704" s="185"/>
      <c r="Q704" s="185"/>
      <c r="R704" s="185"/>
      <c r="S704" s="185"/>
      <c r="T704" s="186"/>
      <c r="AT704" s="180" t="s">
        <v>149</v>
      </c>
      <c r="AU704" s="180" t="s">
        <v>87</v>
      </c>
      <c r="AV704" s="14" t="s">
        <v>87</v>
      </c>
      <c r="AW704" s="14" t="s">
        <v>3</v>
      </c>
      <c r="AX704" s="14" t="s">
        <v>81</v>
      </c>
      <c r="AY704" s="180" t="s">
        <v>141</v>
      </c>
    </row>
    <row r="705" spans="1:65" s="2" customFormat="1" ht="24.2" customHeight="1">
      <c r="A705" s="33"/>
      <c r="B705" s="156"/>
      <c r="C705" s="203" t="s">
        <v>858</v>
      </c>
      <c r="D705" s="203" t="s">
        <v>560</v>
      </c>
      <c r="E705" s="204" t="s">
        <v>859</v>
      </c>
      <c r="F705" s="205" t="s">
        <v>860</v>
      </c>
      <c r="G705" s="206" t="s">
        <v>362</v>
      </c>
      <c r="H705" s="207">
        <v>1</v>
      </c>
      <c r="I705" s="208"/>
      <c r="J705" s="209">
        <f t="shared" ref="J705:J712" si="10">ROUND(I705*H705,2)</f>
        <v>0</v>
      </c>
      <c r="K705" s="210"/>
      <c r="L705" s="211"/>
      <c r="M705" s="212" t="s">
        <v>1</v>
      </c>
      <c r="N705" s="213" t="s">
        <v>40</v>
      </c>
      <c r="O705" s="62"/>
      <c r="P705" s="167">
        <f t="shared" ref="P705:P712" si="11">O705*H705</f>
        <v>0</v>
      </c>
      <c r="Q705" s="167">
        <v>0.115</v>
      </c>
      <c r="R705" s="167">
        <f t="shared" ref="R705:R712" si="12">Q705*H705</f>
        <v>0.115</v>
      </c>
      <c r="S705" s="167">
        <v>0</v>
      </c>
      <c r="T705" s="168">
        <f t="shared" ref="T705:T712" si="13">S705*H705</f>
        <v>0</v>
      </c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R705" s="169" t="s">
        <v>381</v>
      </c>
      <c r="AT705" s="169" t="s">
        <v>560</v>
      </c>
      <c r="AU705" s="169" t="s">
        <v>87</v>
      </c>
      <c r="AY705" s="18" t="s">
        <v>141</v>
      </c>
      <c r="BE705" s="170">
        <f t="shared" ref="BE705:BE712" si="14">IF(N705="základná",J705,0)</f>
        <v>0</v>
      </c>
      <c r="BF705" s="170">
        <f t="shared" ref="BF705:BF712" si="15">IF(N705="znížená",J705,0)</f>
        <v>0</v>
      </c>
      <c r="BG705" s="170">
        <f t="shared" ref="BG705:BG712" si="16">IF(N705="zákl. prenesená",J705,0)</f>
        <v>0</v>
      </c>
      <c r="BH705" s="170">
        <f t="shared" ref="BH705:BH712" si="17">IF(N705="zníž. prenesená",J705,0)</f>
        <v>0</v>
      </c>
      <c r="BI705" s="170">
        <f t="shared" ref="BI705:BI712" si="18">IF(N705="nulová",J705,0)</f>
        <v>0</v>
      </c>
      <c r="BJ705" s="18" t="s">
        <v>87</v>
      </c>
      <c r="BK705" s="170">
        <f t="shared" ref="BK705:BK712" si="19">ROUND(I705*H705,2)</f>
        <v>0</v>
      </c>
      <c r="BL705" s="18" t="s">
        <v>275</v>
      </c>
      <c r="BM705" s="169" t="s">
        <v>861</v>
      </c>
    </row>
    <row r="706" spans="1:65" s="2" customFormat="1" ht="24.2" customHeight="1">
      <c r="A706" s="33"/>
      <c r="B706" s="156"/>
      <c r="C706" s="203" t="s">
        <v>862</v>
      </c>
      <c r="D706" s="203" t="s">
        <v>560</v>
      </c>
      <c r="E706" s="204" t="s">
        <v>863</v>
      </c>
      <c r="F706" s="205" t="s">
        <v>864</v>
      </c>
      <c r="G706" s="206" t="s">
        <v>362</v>
      </c>
      <c r="H706" s="207">
        <v>1</v>
      </c>
      <c r="I706" s="208"/>
      <c r="J706" s="209">
        <f t="shared" si="10"/>
        <v>0</v>
      </c>
      <c r="K706" s="210"/>
      <c r="L706" s="211"/>
      <c r="M706" s="212" t="s">
        <v>1</v>
      </c>
      <c r="N706" s="213" t="s">
        <v>40</v>
      </c>
      <c r="O706" s="62"/>
      <c r="P706" s="167">
        <f t="shared" si="11"/>
        <v>0</v>
      </c>
      <c r="Q706" s="167">
        <v>0.14299999999999999</v>
      </c>
      <c r="R706" s="167">
        <f t="shared" si="12"/>
        <v>0.14299999999999999</v>
      </c>
      <c r="S706" s="167">
        <v>0</v>
      </c>
      <c r="T706" s="168">
        <f t="shared" si="13"/>
        <v>0</v>
      </c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R706" s="169" t="s">
        <v>381</v>
      </c>
      <c r="AT706" s="169" t="s">
        <v>560</v>
      </c>
      <c r="AU706" s="169" t="s">
        <v>87</v>
      </c>
      <c r="AY706" s="18" t="s">
        <v>141</v>
      </c>
      <c r="BE706" s="170">
        <f t="shared" si="14"/>
        <v>0</v>
      </c>
      <c r="BF706" s="170">
        <f t="shared" si="15"/>
        <v>0</v>
      </c>
      <c r="BG706" s="170">
        <f t="shared" si="16"/>
        <v>0</v>
      </c>
      <c r="BH706" s="170">
        <f t="shared" si="17"/>
        <v>0</v>
      </c>
      <c r="BI706" s="170">
        <f t="shared" si="18"/>
        <v>0</v>
      </c>
      <c r="BJ706" s="18" t="s">
        <v>87</v>
      </c>
      <c r="BK706" s="170">
        <f t="shared" si="19"/>
        <v>0</v>
      </c>
      <c r="BL706" s="18" t="s">
        <v>275</v>
      </c>
      <c r="BM706" s="169" t="s">
        <v>865</v>
      </c>
    </row>
    <row r="707" spans="1:65" s="2" customFormat="1" ht="21.75" customHeight="1">
      <c r="A707" s="33"/>
      <c r="B707" s="156"/>
      <c r="C707" s="157" t="s">
        <v>866</v>
      </c>
      <c r="D707" s="157" t="s">
        <v>143</v>
      </c>
      <c r="E707" s="158" t="s">
        <v>867</v>
      </c>
      <c r="F707" s="159" t="s">
        <v>868</v>
      </c>
      <c r="G707" s="160" t="s">
        <v>645</v>
      </c>
      <c r="H707" s="161">
        <v>1</v>
      </c>
      <c r="I707" s="162"/>
      <c r="J707" s="163">
        <f t="shared" si="10"/>
        <v>0</v>
      </c>
      <c r="K707" s="164"/>
      <c r="L707" s="34"/>
      <c r="M707" s="165" t="s">
        <v>1</v>
      </c>
      <c r="N707" s="166" t="s">
        <v>40</v>
      </c>
      <c r="O707" s="62"/>
      <c r="P707" s="167">
        <f t="shared" si="11"/>
        <v>0</v>
      </c>
      <c r="Q707" s="167">
        <v>4.2000000000000002E-4</v>
      </c>
      <c r="R707" s="167">
        <f t="shared" si="12"/>
        <v>4.2000000000000002E-4</v>
      </c>
      <c r="S707" s="167">
        <v>0</v>
      </c>
      <c r="T707" s="168">
        <f t="shared" si="13"/>
        <v>0</v>
      </c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R707" s="169" t="s">
        <v>275</v>
      </c>
      <c r="AT707" s="169" t="s">
        <v>143</v>
      </c>
      <c r="AU707" s="169" t="s">
        <v>87</v>
      </c>
      <c r="AY707" s="18" t="s">
        <v>141</v>
      </c>
      <c r="BE707" s="170">
        <f t="shared" si="14"/>
        <v>0</v>
      </c>
      <c r="BF707" s="170">
        <f t="shared" si="15"/>
        <v>0</v>
      </c>
      <c r="BG707" s="170">
        <f t="shared" si="16"/>
        <v>0</v>
      </c>
      <c r="BH707" s="170">
        <f t="shared" si="17"/>
        <v>0</v>
      </c>
      <c r="BI707" s="170">
        <f t="shared" si="18"/>
        <v>0</v>
      </c>
      <c r="BJ707" s="18" t="s">
        <v>87</v>
      </c>
      <c r="BK707" s="170">
        <f t="shared" si="19"/>
        <v>0</v>
      </c>
      <c r="BL707" s="18" t="s">
        <v>275</v>
      </c>
      <c r="BM707" s="169" t="s">
        <v>869</v>
      </c>
    </row>
    <row r="708" spans="1:65" s="2" customFormat="1" ht="16.5" customHeight="1">
      <c r="A708" s="33"/>
      <c r="B708" s="156"/>
      <c r="C708" s="203" t="s">
        <v>870</v>
      </c>
      <c r="D708" s="203" t="s">
        <v>560</v>
      </c>
      <c r="E708" s="204" t="s">
        <v>871</v>
      </c>
      <c r="F708" s="205" t="s">
        <v>872</v>
      </c>
      <c r="G708" s="206" t="s">
        <v>362</v>
      </c>
      <c r="H708" s="207">
        <v>1</v>
      </c>
      <c r="I708" s="208"/>
      <c r="J708" s="209">
        <f t="shared" si="10"/>
        <v>0</v>
      </c>
      <c r="K708" s="210"/>
      <c r="L708" s="211"/>
      <c r="M708" s="212" t="s">
        <v>1</v>
      </c>
      <c r="N708" s="213" t="s">
        <v>40</v>
      </c>
      <c r="O708" s="62"/>
      <c r="P708" s="167">
        <f t="shared" si="11"/>
        <v>0</v>
      </c>
      <c r="Q708" s="167">
        <v>4.6019999999999998E-2</v>
      </c>
      <c r="R708" s="167">
        <f t="shared" si="12"/>
        <v>4.6019999999999998E-2</v>
      </c>
      <c r="S708" s="167">
        <v>0</v>
      </c>
      <c r="T708" s="168">
        <f t="shared" si="13"/>
        <v>0</v>
      </c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R708" s="169" t="s">
        <v>381</v>
      </c>
      <c r="AT708" s="169" t="s">
        <v>560</v>
      </c>
      <c r="AU708" s="169" t="s">
        <v>87</v>
      </c>
      <c r="AY708" s="18" t="s">
        <v>141</v>
      </c>
      <c r="BE708" s="170">
        <f t="shared" si="14"/>
        <v>0</v>
      </c>
      <c r="BF708" s="170">
        <f t="shared" si="15"/>
        <v>0</v>
      </c>
      <c r="BG708" s="170">
        <f t="shared" si="16"/>
        <v>0</v>
      </c>
      <c r="BH708" s="170">
        <f t="shared" si="17"/>
        <v>0</v>
      </c>
      <c r="BI708" s="170">
        <f t="shared" si="18"/>
        <v>0</v>
      </c>
      <c r="BJ708" s="18" t="s">
        <v>87</v>
      </c>
      <c r="BK708" s="170">
        <f t="shared" si="19"/>
        <v>0</v>
      </c>
      <c r="BL708" s="18" t="s">
        <v>275</v>
      </c>
      <c r="BM708" s="169" t="s">
        <v>873</v>
      </c>
    </row>
    <row r="709" spans="1:65" s="2" customFormat="1" ht="33" customHeight="1">
      <c r="A709" s="33"/>
      <c r="B709" s="156"/>
      <c r="C709" s="157" t="s">
        <v>874</v>
      </c>
      <c r="D709" s="157" t="s">
        <v>143</v>
      </c>
      <c r="E709" s="158" t="s">
        <v>875</v>
      </c>
      <c r="F709" s="159" t="s">
        <v>876</v>
      </c>
      <c r="G709" s="160" t="s">
        <v>362</v>
      </c>
      <c r="H709" s="161">
        <v>5</v>
      </c>
      <c r="I709" s="162"/>
      <c r="J709" s="163">
        <f t="shared" si="10"/>
        <v>0</v>
      </c>
      <c r="K709" s="164"/>
      <c r="L709" s="34"/>
      <c r="M709" s="165" t="s">
        <v>1</v>
      </c>
      <c r="N709" s="166" t="s">
        <v>40</v>
      </c>
      <c r="O709" s="62"/>
      <c r="P709" s="167">
        <f t="shared" si="11"/>
        <v>0</v>
      </c>
      <c r="Q709" s="167">
        <v>0</v>
      </c>
      <c r="R709" s="167">
        <f t="shared" si="12"/>
        <v>0</v>
      </c>
      <c r="S709" s="167">
        <v>0</v>
      </c>
      <c r="T709" s="168">
        <f t="shared" si="13"/>
        <v>0</v>
      </c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R709" s="169" t="s">
        <v>275</v>
      </c>
      <c r="AT709" s="169" t="s">
        <v>143</v>
      </c>
      <c r="AU709" s="169" t="s">
        <v>87</v>
      </c>
      <c r="AY709" s="18" t="s">
        <v>141</v>
      </c>
      <c r="BE709" s="170">
        <f t="shared" si="14"/>
        <v>0</v>
      </c>
      <c r="BF709" s="170">
        <f t="shared" si="15"/>
        <v>0</v>
      </c>
      <c r="BG709" s="170">
        <f t="shared" si="16"/>
        <v>0</v>
      </c>
      <c r="BH709" s="170">
        <f t="shared" si="17"/>
        <v>0</v>
      </c>
      <c r="BI709" s="170">
        <f t="shared" si="18"/>
        <v>0</v>
      </c>
      <c r="BJ709" s="18" t="s">
        <v>87</v>
      </c>
      <c r="BK709" s="170">
        <f t="shared" si="19"/>
        <v>0</v>
      </c>
      <c r="BL709" s="18" t="s">
        <v>275</v>
      </c>
      <c r="BM709" s="169" t="s">
        <v>877</v>
      </c>
    </row>
    <row r="710" spans="1:65" s="2" customFormat="1" ht="24.2" customHeight="1">
      <c r="A710" s="33"/>
      <c r="B710" s="156"/>
      <c r="C710" s="203" t="s">
        <v>878</v>
      </c>
      <c r="D710" s="203" t="s">
        <v>560</v>
      </c>
      <c r="E710" s="204" t="s">
        <v>879</v>
      </c>
      <c r="F710" s="205" t="s">
        <v>880</v>
      </c>
      <c r="G710" s="206" t="s">
        <v>362</v>
      </c>
      <c r="H710" s="207">
        <v>5</v>
      </c>
      <c r="I710" s="208"/>
      <c r="J710" s="209">
        <f t="shared" si="10"/>
        <v>0</v>
      </c>
      <c r="K710" s="210"/>
      <c r="L710" s="211"/>
      <c r="M710" s="212" t="s">
        <v>1</v>
      </c>
      <c r="N710" s="213" t="s">
        <v>40</v>
      </c>
      <c r="O710" s="62"/>
      <c r="P710" s="167">
        <f t="shared" si="11"/>
        <v>0</v>
      </c>
      <c r="Q710" s="167">
        <v>1E-3</v>
      </c>
      <c r="R710" s="167">
        <f t="shared" si="12"/>
        <v>5.0000000000000001E-3</v>
      </c>
      <c r="S710" s="167">
        <v>0</v>
      </c>
      <c r="T710" s="168">
        <f t="shared" si="13"/>
        <v>0</v>
      </c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R710" s="169" t="s">
        <v>381</v>
      </c>
      <c r="AT710" s="169" t="s">
        <v>560</v>
      </c>
      <c r="AU710" s="169" t="s">
        <v>87</v>
      </c>
      <c r="AY710" s="18" t="s">
        <v>141</v>
      </c>
      <c r="BE710" s="170">
        <f t="shared" si="14"/>
        <v>0</v>
      </c>
      <c r="BF710" s="170">
        <f t="shared" si="15"/>
        <v>0</v>
      </c>
      <c r="BG710" s="170">
        <f t="shared" si="16"/>
        <v>0</v>
      </c>
      <c r="BH710" s="170">
        <f t="shared" si="17"/>
        <v>0</v>
      </c>
      <c r="BI710" s="170">
        <f t="shared" si="18"/>
        <v>0</v>
      </c>
      <c r="BJ710" s="18" t="s">
        <v>87</v>
      </c>
      <c r="BK710" s="170">
        <f t="shared" si="19"/>
        <v>0</v>
      </c>
      <c r="BL710" s="18" t="s">
        <v>275</v>
      </c>
      <c r="BM710" s="169" t="s">
        <v>881</v>
      </c>
    </row>
    <row r="711" spans="1:65" s="2" customFormat="1" ht="24.2" customHeight="1">
      <c r="A711" s="33"/>
      <c r="B711" s="156"/>
      <c r="C711" s="203" t="s">
        <v>882</v>
      </c>
      <c r="D711" s="203" t="s">
        <v>560</v>
      </c>
      <c r="E711" s="204" t="s">
        <v>883</v>
      </c>
      <c r="F711" s="205" t="s">
        <v>884</v>
      </c>
      <c r="G711" s="206" t="s">
        <v>362</v>
      </c>
      <c r="H711" s="207">
        <v>5</v>
      </c>
      <c r="I711" s="208"/>
      <c r="J711" s="209">
        <f t="shared" si="10"/>
        <v>0</v>
      </c>
      <c r="K711" s="210"/>
      <c r="L711" s="211"/>
      <c r="M711" s="212" t="s">
        <v>1</v>
      </c>
      <c r="N711" s="213" t="s">
        <v>40</v>
      </c>
      <c r="O711" s="62"/>
      <c r="P711" s="167">
        <f t="shared" si="11"/>
        <v>0</v>
      </c>
      <c r="Q711" s="167">
        <v>2.5000000000000001E-2</v>
      </c>
      <c r="R711" s="167">
        <f t="shared" si="12"/>
        <v>0.125</v>
      </c>
      <c r="S711" s="167">
        <v>0</v>
      </c>
      <c r="T711" s="168">
        <f t="shared" si="13"/>
        <v>0</v>
      </c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R711" s="169" t="s">
        <v>381</v>
      </c>
      <c r="AT711" s="169" t="s">
        <v>560</v>
      </c>
      <c r="AU711" s="169" t="s">
        <v>87</v>
      </c>
      <c r="AY711" s="18" t="s">
        <v>141</v>
      </c>
      <c r="BE711" s="170">
        <f t="shared" si="14"/>
        <v>0</v>
      </c>
      <c r="BF711" s="170">
        <f t="shared" si="15"/>
        <v>0</v>
      </c>
      <c r="BG711" s="170">
        <f t="shared" si="16"/>
        <v>0</v>
      </c>
      <c r="BH711" s="170">
        <f t="shared" si="17"/>
        <v>0</v>
      </c>
      <c r="BI711" s="170">
        <f t="shared" si="18"/>
        <v>0</v>
      </c>
      <c r="BJ711" s="18" t="s">
        <v>87</v>
      </c>
      <c r="BK711" s="170">
        <f t="shared" si="19"/>
        <v>0</v>
      </c>
      <c r="BL711" s="18" t="s">
        <v>275</v>
      </c>
      <c r="BM711" s="169" t="s">
        <v>885</v>
      </c>
    </row>
    <row r="712" spans="1:65" s="2" customFormat="1" ht="24.2" customHeight="1">
      <c r="A712" s="33"/>
      <c r="B712" s="156"/>
      <c r="C712" s="157" t="s">
        <v>886</v>
      </c>
      <c r="D712" s="157" t="s">
        <v>143</v>
      </c>
      <c r="E712" s="158" t="s">
        <v>887</v>
      </c>
      <c r="F712" s="159" t="s">
        <v>888</v>
      </c>
      <c r="G712" s="160" t="s">
        <v>362</v>
      </c>
      <c r="H712" s="161">
        <v>1</v>
      </c>
      <c r="I712" s="162"/>
      <c r="J712" s="163">
        <f t="shared" si="10"/>
        <v>0</v>
      </c>
      <c r="K712" s="164"/>
      <c r="L712" s="34"/>
      <c r="M712" s="165" t="s">
        <v>1</v>
      </c>
      <c r="N712" s="166" t="s">
        <v>40</v>
      </c>
      <c r="O712" s="62"/>
      <c r="P712" s="167">
        <f t="shared" si="11"/>
        <v>0</v>
      </c>
      <c r="Q712" s="167">
        <v>2.9999999999999997E-4</v>
      </c>
      <c r="R712" s="167">
        <f t="shared" si="12"/>
        <v>2.9999999999999997E-4</v>
      </c>
      <c r="S712" s="167">
        <v>0</v>
      </c>
      <c r="T712" s="168">
        <f t="shared" si="13"/>
        <v>0</v>
      </c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R712" s="169" t="s">
        <v>275</v>
      </c>
      <c r="AT712" s="169" t="s">
        <v>143</v>
      </c>
      <c r="AU712" s="169" t="s">
        <v>87</v>
      </c>
      <c r="AY712" s="18" t="s">
        <v>141</v>
      </c>
      <c r="BE712" s="170">
        <f t="shared" si="14"/>
        <v>0</v>
      </c>
      <c r="BF712" s="170">
        <f t="shared" si="15"/>
        <v>0</v>
      </c>
      <c r="BG712" s="170">
        <f t="shared" si="16"/>
        <v>0</v>
      </c>
      <c r="BH712" s="170">
        <f t="shared" si="17"/>
        <v>0</v>
      </c>
      <c r="BI712" s="170">
        <f t="shared" si="18"/>
        <v>0</v>
      </c>
      <c r="BJ712" s="18" t="s">
        <v>87</v>
      </c>
      <c r="BK712" s="170">
        <f t="shared" si="19"/>
        <v>0</v>
      </c>
      <c r="BL712" s="18" t="s">
        <v>275</v>
      </c>
      <c r="BM712" s="169" t="s">
        <v>889</v>
      </c>
    </row>
    <row r="713" spans="1:65" s="13" customFormat="1">
      <c r="B713" s="171"/>
      <c r="D713" s="172" t="s">
        <v>149</v>
      </c>
      <c r="E713" s="173" t="s">
        <v>1</v>
      </c>
      <c r="F713" s="174" t="s">
        <v>890</v>
      </c>
      <c r="H713" s="173" t="s">
        <v>1</v>
      </c>
      <c r="I713" s="175"/>
      <c r="L713" s="171"/>
      <c r="M713" s="176"/>
      <c r="N713" s="177"/>
      <c r="O713" s="177"/>
      <c r="P713" s="177"/>
      <c r="Q713" s="177"/>
      <c r="R713" s="177"/>
      <c r="S713" s="177"/>
      <c r="T713" s="178"/>
      <c r="AT713" s="173" t="s">
        <v>149</v>
      </c>
      <c r="AU713" s="173" t="s">
        <v>87</v>
      </c>
      <c r="AV713" s="13" t="s">
        <v>81</v>
      </c>
      <c r="AW713" s="13" t="s">
        <v>31</v>
      </c>
      <c r="AX713" s="13" t="s">
        <v>74</v>
      </c>
      <c r="AY713" s="173" t="s">
        <v>141</v>
      </c>
    </row>
    <row r="714" spans="1:65" s="14" customFormat="1">
      <c r="B714" s="179"/>
      <c r="D714" s="172" t="s">
        <v>149</v>
      </c>
      <c r="E714" s="180" t="s">
        <v>1</v>
      </c>
      <c r="F714" s="181" t="s">
        <v>891</v>
      </c>
      <c r="H714" s="182">
        <v>1</v>
      </c>
      <c r="I714" s="183"/>
      <c r="L714" s="179"/>
      <c r="M714" s="184"/>
      <c r="N714" s="185"/>
      <c r="O714" s="185"/>
      <c r="P714" s="185"/>
      <c r="Q714" s="185"/>
      <c r="R714" s="185"/>
      <c r="S714" s="185"/>
      <c r="T714" s="186"/>
      <c r="AT714" s="180" t="s">
        <v>149</v>
      </c>
      <c r="AU714" s="180" t="s">
        <v>87</v>
      </c>
      <c r="AV714" s="14" t="s">
        <v>87</v>
      </c>
      <c r="AW714" s="14" t="s">
        <v>31</v>
      </c>
      <c r="AX714" s="14" t="s">
        <v>74</v>
      </c>
      <c r="AY714" s="180" t="s">
        <v>141</v>
      </c>
    </row>
    <row r="715" spans="1:65" s="16" customFormat="1">
      <c r="B715" s="195"/>
      <c r="D715" s="172" t="s">
        <v>149</v>
      </c>
      <c r="E715" s="196" t="s">
        <v>1</v>
      </c>
      <c r="F715" s="197" t="s">
        <v>159</v>
      </c>
      <c r="H715" s="198">
        <v>1</v>
      </c>
      <c r="I715" s="199"/>
      <c r="L715" s="195"/>
      <c r="M715" s="200"/>
      <c r="N715" s="201"/>
      <c r="O715" s="201"/>
      <c r="P715" s="201"/>
      <c r="Q715" s="201"/>
      <c r="R715" s="201"/>
      <c r="S715" s="201"/>
      <c r="T715" s="202"/>
      <c r="AT715" s="196" t="s">
        <v>149</v>
      </c>
      <c r="AU715" s="196" t="s">
        <v>87</v>
      </c>
      <c r="AV715" s="16" t="s">
        <v>147</v>
      </c>
      <c r="AW715" s="16" t="s">
        <v>31</v>
      </c>
      <c r="AX715" s="16" t="s">
        <v>81</v>
      </c>
      <c r="AY715" s="196" t="s">
        <v>141</v>
      </c>
    </row>
    <row r="716" spans="1:65" s="2" customFormat="1" ht="24.2" customHeight="1">
      <c r="A716" s="33"/>
      <c r="B716" s="156"/>
      <c r="C716" s="203" t="s">
        <v>892</v>
      </c>
      <c r="D716" s="203" t="s">
        <v>560</v>
      </c>
      <c r="E716" s="204" t="s">
        <v>893</v>
      </c>
      <c r="F716" s="205" t="s">
        <v>894</v>
      </c>
      <c r="G716" s="206" t="s">
        <v>645</v>
      </c>
      <c r="H716" s="207">
        <v>2.35</v>
      </c>
      <c r="I716" s="208"/>
      <c r="J716" s="209">
        <f>ROUND(I716*H716,2)</f>
        <v>0</v>
      </c>
      <c r="K716" s="210"/>
      <c r="L716" s="211"/>
      <c r="M716" s="212" t="s">
        <v>1</v>
      </c>
      <c r="N716" s="213" t="s">
        <v>40</v>
      </c>
      <c r="O716" s="62"/>
      <c r="P716" s="167">
        <f>O716*H716</f>
        <v>0</v>
      </c>
      <c r="Q716" s="167">
        <v>9.7999999999999997E-4</v>
      </c>
      <c r="R716" s="167">
        <f>Q716*H716</f>
        <v>2.3029999999999999E-3</v>
      </c>
      <c r="S716" s="167">
        <v>0</v>
      </c>
      <c r="T716" s="168">
        <f>S716*H716</f>
        <v>0</v>
      </c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R716" s="169" t="s">
        <v>381</v>
      </c>
      <c r="AT716" s="169" t="s">
        <v>560</v>
      </c>
      <c r="AU716" s="169" t="s">
        <v>87</v>
      </c>
      <c r="AY716" s="18" t="s">
        <v>141</v>
      </c>
      <c r="BE716" s="170">
        <f>IF(N716="základná",J716,0)</f>
        <v>0</v>
      </c>
      <c r="BF716" s="170">
        <f>IF(N716="znížená",J716,0)</f>
        <v>0</v>
      </c>
      <c r="BG716" s="170">
        <f>IF(N716="zákl. prenesená",J716,0)</f>
        <v>0</v>
      </c>
      <c r="BH716" s="170">
        <f>IF(N716="zníž. prenesená",J716,0)</f>
        <v>0</v>
      </c>
      <c r="BI716" s="170">
        <f>IF(N716="nulová",J716,0)</f>
        <v>0</v>
      </c>
      <c r="BJ716" s="18" t="s">
        <v>87</v>
      </c>
      <c r="BK716" s="170">
        <f>ROUND(I716*H716,2)</f>
        <v>0</v>
      </c>
      <c r="BL716" s="18" t="s">
        <v>275</v>
      </c>
      <c r="BM716" s="169" t="s">
        <v>895</v>
      </c>
    </row>
    <row r="717" spans="1:65" s="2" customFormat="1" ht="16.5" customHeight="1">
      <c r="A717" s="33"/>
      <c r="B717" s="156"/>
      <c r="C717" s="157" t="s">
        <v>896</v>
      </c>
      <c r="D717" s="157" t="s">
        <v>143</v>
      </c>
      <c r="E717" s="158" t="s">
        <v>897</v>
      </c>
      <c r="F717" s="159" t="s">
        <v>898</v>
      </c>
      <c r="G717" s="160" t="s">
        <v>362</v>
      </c>
      <c r="H717" s="161">
        <v>5</v>
      </c>
      <c r="I717" s="162"/>
      <c r="J717" s="163">
        <f>ROUND(I717*H717,2)</f>
        <v>0</v>
      </c>
      <c r="K717" s="164"/>
      <c r="L717" s="34"/>
      <c r="M717" s="165" t="s">
        <v>1</v>
      </c>
      <c r="N717" s="166" t="s">
        <v>40</v>
      </c>
      <c r="O717" s="62"/>
      <c r="P717" s="167">
        <f>O717*H717</f>
        <v>0</v>
      </c>
      <c r="Q717" s="167">
        <v>3.0000000000000001E-5</v>
      </c>
      <c r="R717" s="167">
        <f>Q717*H717</f>
        <v>1.5000000000000001E-4</v>
      </c>
      <c r="S717" s="167">
        <v>0</v>
      </c>
      <c r="T717" s="168">
        <f>S717*H717</f>
        <v>0</v>
      </c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R717" s="169" t="s">
        <v>275</v>
      </c>
      <c r="AT717" s="169" t="s">
        <v>143</v>
      </c>
      <c r="AU717" s="169" t="s">
        <v>87</v>
      </c>
      <c r="AY717" s="18" t="s">
        <v>141</v>
      </c>
      <c r="BE717" s="170">
        <f>IF(N717="základná",J717,0)</f>
        <v>0</v>
      </c>
      <c r="BF717" s="170">
        <f>IF(N717="znížená",J717,0)</f>
        <v>0</v>
      </c>
      <c r="BG717" s="170">
        <f>IF(N717="zákl. prenesená",J717,0)</f>
        <v>0</v>
      </c>
      <c r="BH717" s="170">
        <f>IF(N717="zníž. prenesená",J717,0)</f>
        <v>0</v>
      </c>
      <c r="BI717" s="170">
        <f>IF(N717="nulová",J717,0)</f>
        <v>0</v>
      </c>
      <c r="BJ717" s="18" t="s">
        <v>87</v>
      </c>
      <c r="BK717" s="170">
        <f>ROUND(I717*H717,2)</f>
        <v>0</v>
      </c>
      <c r="BL717" s="18" t="s">
        <v>275</v>
      </c>
      <c r="BM717" s="169" t="s">
        <v>899</v>
      </c>
    </row>
    <row r="718" spans="1:65" s="13" customFormat="1">
      <c r="B718" s="171"/>
      <c r="D718" s="172" t="s">
        <v>149</v>
      </c>
      <c r="E718" s="173" t="s">
        <v>1</v>
      </c>
      <c r="F718" s="174" t="s">
        <v>900</v>
      </c>
      <c r="H718" s="173" t="s">
        <v>1</v>
      </c>
      <c r="I718" s="175"/>
      <c r="L718" s="171"/>
      <c r="M718" s="176"/>
      <c r="N718" s="177"/>
      <c r="O718" s="177"/>
      <c r="P718" s="177"/>
      <c r="Q718" s="177"/>
      <c r="R718" s="177"/>
      <c r="S718" s="177"/>
      <c r="T718" s="178"/>
      <c r="AT718" s="173" t="s">
        <v>149</v>
      </c>
      <c r="AU718" s="173" t="s">
        <v>87</v>
      </c>
      <c r="AV718" s="13" t="s">
        <v>81</v>
      </c>
      <c r="AW718" s="13" t="s">
        <v>31</v>
      </c>
      <c r="AX718" s="13" t="s">
        <v>74</v>
      </c>
      <c r="AY718" s="173" t="s">
        <v>141</v>
      </c>
    </row>
    <row r="719" spans="1:65" s="14" customFormat="1">
      <c r="B719" s="179"/>
      <c r="D719" s="172" t="s">
        <v>149</v>
      </c>
      <c r="E719" s="180" t="s">
        <v>1</v>
      </c>
      <c r="F719" s="181" t="s">
        <v>901</v>
      </c>
      <c r="H719" s="182">
        <v>5</v>
      </c>
      <c r="I719" s="183"/>
      <c r="L719" s="179"/>
      <c r="M719" s="184"/>
      <c r="N719" s="185"/>
      <c r="O719" s="185"/>
      <c r="P719" s="185"/>
      <c r="Q719" s="185"/>
      <c r="R719" s="185"/>
      <c r="S719" s="185"/>
      <c r="T719" s="186"/>
      <c r="AT719" s="180" t="s">
        <v>149</v>
      </c>
      <c r="AU719" s="180" t="s">
        <v>87</v>
      </c>
      <c r="AV719" s="14" t="s">
        <v>87</v>
      </c>
      <c r="AW719" s="14" t="s">
        <v>31</v>
      </c>
      <c r="AX719" s="14" t="s">
        <v>74</v>
      </c>
      <c r="AY719" s="180" t="s">
        <v>141</v>
      </c>
    </row>
    <row r="720" spans="1:65" s="16" customFormat="1">
      <c r="B720" s="195"/>
      <c r="D720" s="172" t="s">
        <v>149</v>
      </c>
      <c r="E720" s="196" t="s">
        <v>1</v>
      </c>
      <c r="F720" s="197" t="s">
        <v>159</v>
      </c>
      <c r="H720" s="198">
        <v>5</v>
      </c>
      <c r="I720" s="199"/>
      <c r="L720" s="195"/>
      <c r="M720" s="200"/>
      <c r="N720" s="201"/>
      <c r="O720" s="201"/>
      <c r="P720" s="201"/>
      <c r="Q720" s="201"/>
      <c r="R720" s="201"/>
      <c r="S720" s="201"/>
      <c r="T720" s="202"/>
      <c r="AT720" s="196" t="s">
        <v>149</v>
      </c>
      <c r="AU720" s="196" t="s">
        <v>87</v>
      </c>
      <c r="AV720" s="16" t="s">
        <v>147</v>
      </c>
      <c r="AW720" s="16" t="s">
        <v>31</v>
      </c>
      <c r="AX720" s="16" t="s">
        <v>81</v>
      </c>
      <c r="AY720" s="196" t="s">
        <v>141</v>
      </c>
    </row>
    <row r="721" spans="1:65" s="2" customFormat="1" ht="16.5" customHeight="1">
      <c r="A721" s="33"/>
      <c r="B721" s="156"/>
      <c r="C721" s="203" t="s">
        <v>902</v>
      </c>
      <c r="D721" s="203" t="s">
        <v>560</v>
      </c>
      <c r="E721" s="204" t="s">
        <v>903</v>
      </c>
      <c r="F721" s="205" t="s">
        <v>904</v>
      </c>
      <c r="G721" s="206" t="s">
        <v>362</v>
      </c>
      <c r="H721" s="207">
        <v>1</v>
      </c>
      <c r="I721" s="208"/>
      <c r="J721" s="209">
        <f t="shared" ref="J721:J726" si="20">ROUND(I721*H721,2)</f>
        <v>0</v>
      </c>
      <c r="K721" s="210"/>
      <c r="L721" s="211"/>
      <c r="M721" s="212" t="s">
        <v>1</v>
      </c>
      <c r="N721" s="213" t="s">
        <v>40</v>
      </c>
      <c r="O721" s="62"/>
      <c r="P721" s="167">
        <f t="shared" ref="P721:P726" si="21">O721*H721</f>
        <v>0</v>
      </c>
      <c r="Q721" s="167">
        <v>1.08E-3</v>
      </c>
      <c r="R721" s="167">
        <f t="shared" ref="R721:R726" si="22">Q721*H721</f>
        <v>1.08E-3</v>
      </c>
      <c r="S721" s="167">
        <v>0</v>
      </c>
      <c r="T721" s="168">
        <f t="shared" ref="T721:T726" si="23">S721*H721</f>
        <v>0</v>
      </c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R721" s="169" t="s">
        <v>381</v>
      </c>
      <c r="AT721" s="169" t="s">
        <v>560</v>
      </c>
      <c r="AU721" s="169" t="s">
        <v>87</v>
      </c>
      <c r="AY721" s="18" t="s">
        <v>141</v>
      </c>
      <c r="BE721" s="170">
        <f t="shared" ref="BE721:BE726" si="24">IF(N721="základná",J721,0)</f>
        <v>0</v>
      </c>
      <c r="BF721" s="170">
        <f t="shared" ref="BF721:BF726" si="25">IF(N721="znížená",J721,0)</f>
        <v>0</v>
      </c>
      <c r="BG721" s="170">
        <f t="shared" ref="BG721:BG726" si="26">IF(N721="zákl. prenesená",J721,0)</f>
        <v>0</v>
      </c>
      <c r="BH721" s="170">
        <f t="shared" ref="BH721:BH726" si="27">IF(N721="zníž. prenesená",J721,0)</f>
        <v>0</v>
      </c>
      <c r="BI721" s="170">
        <f t="shared" ref="BI721:BI726" si="28">IF(N721="nulová",J721,0)</f>
        <v>0</v>
      </c>
      <c r="BJ721" s="18" t="s">
        <v>87</v>
      </c>
      <c r="BK721" s="170">
        <f t="shared" ref="BK721:BK726" si="29">ROUND(I721*H721,2)</f>
        <v>0</v>
      </c>
      <c r="BL721" s="18" t="s">
        <v>275</v>
      </c>
      <c r="BM721" s="169" t="s">
        <v>905</v>
      </c>
    </row>
    <row r="722" spans="1:65" s="2" customFormat="1" ht="16.5" customHeight="1">
      <c r="A722" s="33"/>
      <c r="B722" s="156"/>
      <c r="C722" s="203" t="s">
        <v>906</v>
      </c>
      <c r="D722" s="203" t="s">
        <v>560</v>
      </c>
      <c r="E722" s="204" t="s">
        <v>907</v>
      </c>
      <c r="F722" s="205" t="s">
        <v>908</v>
      </c>
      <c r="G722" s="206" t="s">
        <v>362</v>
      </c>
      <c r="H722" s="207">
        <v>3</v>
      </c>
      <c r="I722" s="208"/>
      <c r="J722" s="209">
        <f t="shared" si="20"/>
        <v>0</v>
      </c>
      <c r="K722" s="210"/>
      <c r="L722" s="211"/>
      <c r="M722" s="212" t="s">
        <v>1</v>
      </c>
      <c r="N722" s="213" t="s">
        <v>40</v>
      </c>
      <c r="O722" s="62"/>
      <c r="P722" s="167">
        <f t="shared" si="21"/>
        <v>0</v>
      </c>
      <c r="Q722" s="167">
        <v>1.23E-3</v>
      </c>
      <c r="R722" s="167">
        <f t="shared" si="22"/>
        <v>3.6899999999999997E-3</v>
      </c>
      <c r="S722" s="167">
        <v>0</v>
      </c>
      <c r="T722" s="168">
        <f t="shared" si="23"/>
        <v>0</v>
      </c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R722" s="169" t="s">
        <v>381</v>
      </c>
      <c r="AT722" s="169" t="s">
        <v>560</v>
      </c>
      <c r="AU722" s="169" t="s">
        <v>87</v>
      </c>
      <c r="AY722" s="18" t="s">
        <v>141</v>
      </c>
      <c r="BE722" s="170">
        <f t="shared" si="24"/>
        <v>0</v>
      </c>
      <c r="BF722" s="170">
        <f t="shared" si="25"/>
        <v>0</v>
      </c>
      <c r="BG722" s="170">
        <f t="shared" si="26"/>
        <v>0</v>
      </c>
      <c r="BH722" s="170">
        <f t="shared" si="27"/>
        <v>0</v>
      </c>
      <c r="BI722" s="170">
        <f t="shared" si="28"/>
        <v>0</v>
      </c>
      <c r="BJ722" s="18" t="s">
        <v>87</v>
      </c>
      <c r="BK722" s="170">
        <f t="shared" si="29"/>
        <v>0</v>
      </c>
      <c r="BL722" s="18" t="s">
        <v>275</v>
      </c>
      <c r="BM722" s="169" t="s">
        <v>909</v>
      </c>
    </row>
    <row r="723" spans="1:65" s="2" customFormat="1" ht="16.5" customHeight="1">
      <c r="A723" s="33"/>
      <c r="B723" s="156"/>
      <c r="C723" s="203" t="s">
        <v>910</v>
      </c>
      <c r="D723" s="203" t="s">
        <v>560</v>
      </c>
      <c r="E723" s="204" t="s">
        <v>911</v>
      </c>
      <c r="F723" s="205" t="s">
        <v>912</v>
      </c>
      <c r="G723" s="206" t="s">
        <v>362</v>
      </c>
      <c r="H723" s="207">
        <v>1</v>
      </c>
      <c r="I723" s="208"/>
      <c r="J723" s="209">
        <f t="shared" si="20"/>
        <v>0</v>
      </c>
      <c r="K723" s="210"/>
      <c r="L723" s="211"/>
      <c r="M723" s="212" t="s">
        <v>1</v>
      </c>
      <c r="N723" s="213" t="s">
        <v>40</v>
      </c>
      <c r="O723" s="62"/>
      <c r="P723" s="167">
        <f t="shared" si="21"/>
        <v>0</v>
      </c>
      <c r="Q723" s="167">
        <v>1.39E-3</v>
      </c>
      <c r="R723" s="167">
        <f t="shared" si="22"/>
        <v>1.39E-3</v>
      </c>
      <c r="S723" s="167">
        <v>0</v>
      </c>
      <c r="T723" s="168">
        <f t="shared" si="23"/>
        <v>0</v>
      </c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R723" s="169" t="s">
        <v>381</v>
      </c>
      <c r="AT723" s="169" t="s">
        <v>560</v>
      </c>
      <c r="AU723" s="169" t="s">
        <v>87</v>
      </c>
      <c r="AY723" s="18" t="s">
        <v>141</v>
      </c>
      <c r="BE723" s="170">
        <f t="shared" si="24"/>
        <v>0</v>
      </c>
      <c r="BF723" s="170">
        <f t="shared" si="25"/>
        <v>0</v>
      </c>
      <c r="BG723" s="170">
        <f t="shared" si="26"/>
        <v>0</v>
      </c>
      <c r="BH723" s="170">
        <f t="shared" si="27"/>
        <v>0</v>
      </c>
      <c r="BI723" s="170">
        <f t="shared" si="28"/>
        <v>0</v>
      </c>
      <c r="BJ723" s="18" t="s">
        <v>87</v>
      </c>
      <c r="BK723" s="170">
        <f t="shared" si="29"/>
        <v>0</v>
      </c>
      <c r="BL723" s="18" t="s">
        <v>275</v>
      </c>
      <c r="BM723" s="169" t="s">
        <v>913</v>
      </c>
    </row>
    <row r="724" spans="1:65" s="2" customFormat="1" ht="24.2" customHeight="1">
      <c r="A724" s="33"/>
      <c r="B724" s="156"/>
      <c r="C724" s="157" t="s">
        <v>914</v>
      </c>
      <c r="D724" s="157" t="s">
        <v>143</v>
      </c>
      <c r="E724" s="158" t="s">
        <v>915</v>
      </c>
      <c r="F724" s="159" t="s">
        <v>916</v>
      </c>
      <c r="G724" s="160" t="s">
        <v>362</v>
      </c>
      <c r="H724" s="161">
        <v>4</v>
      </c>
      <c r="I724" s="162"/>
      <c r="J724" s="163">
        <f t="shared" si="20"/>
        <v>0</v>
      </c>
      <c r="K724" s="164"/>
      <c r="L724" s="34"/>
      <c r="M724" s="165" t="s">
        <v>1</v>
      </c>
      <c r="N724" s="166" t="s">
        <v>40</v>
      </c>
      <c r="O724" s="62"/>
      <c r="P724" s="167">
        <f t="shared" si="21"/>
        <v>0</v>
      </c>
      <c r="Q724" s="167">
        <v>0</v>
      </c>
      <c r="R724" s="167">
        <f t="shared" si="22"/>
        <v>0</v>
      </c>
      <c r="S724" s="167">
        <v>0</v>
      </c>
      <c r="T724" s="168">
        <f t="shared" si="23"/>
        <v>0</v>
      </c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R724" s="169" t="s">
        <v>275</v>
      </c>
      <c r="AT724" s="169" t="s">
        <v>143</v>
      </c>
      <c r="AU724" s="169" t="s">
        <v>87</v>
      </c>
      <c r="AY724" s="18" t="s">
        <v>141</v>
      </c>
      <c r="BE724" s="170">
        <f t="shared" si="24"/>
        <v>0</v>
      </c>
      <c r="BF724" s="170">
        <f t="shared" si="25"/>
        <v>0</v>
      </c>
      <c r="BG724" s="170">
        <f t="shared" si="26"/>
        <v>0</v>
      </c>
      <c r="BH724" s="170">
        <f t="shared" si="27"/>
        <v>0</v>
      </c>
      <c r="BI724" s="170">
        <f t="shared" si="28"/>
        <v>0</v>
      </c>
      <c r="BJ724" s="18" t="s">
        <v>87</v>
      </c>
      <c r="BK724" s="170">
        <f t="shared" si="29"/>
        <v>0</v>
      </c>
      <c r="BL724" s="18" t="s">
        <v>275</v>
      </c>
      <c r="BM724" s="169" t="s">
        <v>917</v>
      </c>
    </row>
    <row r="725" spans="1:65" s="2" customFormat="1" ht="24.2" customHeight="1">
      <c r="A725" s="33"/>
      <c r="B725" s="156"/>
      <c r="C725" s="203" t="s">
        <v>918</v>
      </c>
      <c r="D725" s="203" t="s">
        <v>560</v>
      </c>
      <c r="E725" s="204" t="s">
        <v>919</v>
      </c>
      <c r="F725" s="205" t="s">
        <v>920</v>
      </c>
      <c r="G725" s="206" t="s">
        <v>362</v>
      </c>
      <c r="H725" s="207">
        <v>4</v>
      </c>
      <c r="I725" s="208"/>
      <c r="J725" s="209">
        <f t="shared" si="20"/>
        <v>0</v>
      </c>
      <c r="K725" s="210"/>
      <c r="L725" s="211"/>
      <c r="M725" s="212" t="s">
        <v>1</v>
      </c>
      <c r="N725" s="213" t="s">
        <v>40</v>
      </c>
      <c r="O725" s="62"/>
      <c r="P725" s="167">
        <f t="shared" si="21"/>
        <v>0</v>
      </c>
      <c r="Q725" s="167">
        <v>0.11430999999999999</v>
      </c>
      <c r="R725" s="167">
        <f t="shared" si="22"/>
        <v>0.45723999999999998</v>
      </c>
      <c r="S725" s="167">
        <v>0</v>
      </c>
      <c r="T725" s="168">
        <f t="shared" si="23"/>
        <v>0</v>
      </c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R725" s="169" t="s">
        <v>381</v>
      </c>
      <c r="AT725" s="169" t="s">
        <v>560</v>
      </c>
      <c r="AU725" s="169" t="s">
        <v>87</v>
      </c>
      <c r="AY725" s="18" t="s">
        <v>141</v>
      </c>
      <c r="BE725" s="170">
        <f t="shared" si="24"/>
        <v>0</v>
      </c>
      <c r="BF725" s="170">
        <f t="shared" si="25"/>
        <v>0</v>
      </c>
      <c r="BG725" s="170">
        <f t="shared" si="26"/>
        <v>0</v>
      </c>
      <c r="BH725" s="170">
        <f t="shared" si="27"/>
        <v>0</v>
      </c>
      <c r="BI725" s="170">
        <f t="shared" si="28"/>
        <v>0</v>
      </c>
      <c r="BJ725" s="18" t="s">
        <v>87</v>
      </c>
      <c r="BK725" s="170">
        <f t="shared" si="29"/>
        <v>0</v>
      </c>
      <c r="BL725" s="18" t="s">
        <v>275</v>
      </c>
      <c r="BM725" s="169" t="s">
        <v>921</v>
      </c>
    </row>
    <row r="726" spans="1:65" s="2" customFormat="1" ht="24.2" customHeight="1">
      <c r="A726" s="33"/>
      <c r="B726" s="156"/>
      <c r="C726" s="157" t="s">
        <v>922</v>
      </c>
      <c r="D726" s="157" t="s">
        <v>143</v>
      </c>
      <c r="E726" s="158" t="s">
        <v>923</v>
      </c>
      <c r="F726" s="159" t="s">
        <v>924</v>
      </c>
      <c r="G726" s="160" t="s">
        <v>362</v>
      </c>
      <c r="H726" s="161">
        <v>20</v>
      </c>
      <c r="I726" s="162"/>
      <c r="J726" s="163">
        <f t="shared" si="20"/>
        <v>0</v>
      </c>
      <c r="K726" s="164"/>
      <c r="L726" s="34"/>
      <c r="M726" s="165" t="s">
        <v>1</v>
      </c>
      <c r="N726" s="166" t="s">
        <v>40</v>
      </c>
      <c r="O726" s="62"/>
      <c r="P726" s="167">
        <f t="shared" si="21"/>
        <v>0</v>
      </c>
      <c r="Q726" s="167">
        <v>0</v>
      </c>
      <c r="R726" s="167">
        <f t="shared" si="22"/>
        <v>0</v>
      </c>
      <c r="S726" s="167">
        <v>0</v>
      </c>
      <c r="T726" s="168">
        <f t="shared" si="23"/>
        <v>0</v>
      </c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R726" s="169" t="s">
        <v>275</v>
      </c>
      <c r="AT726" s="169" t="s">
        <v>143</v>
      </c>
      <c r="AU726" s="169" t="s">
        <v>87</v>
      </c>
      <c r="AY726" s="18" t="s">
        <v>141</v>
      </c>
      <c r="BE726" s="170">
        <f t="shared" si="24"/>
        <v>0</v>
      </c>
      <c r="BF726" s="170">
        <f t="shared" si="25"/>
        <v>0</v>
      </c>
      <c r="BG726" s="170">
        <f t="shared" si="26"/>
        <v>0</v>
      </c>
      <c r="BH726" s="170">
        <f t="shared" si="27"/>
        <v>0</v>
      </c>
      <c r="BI726" s="170">
        <f t="shared" si="28"/>
        <v>0</v>
      </c>
      <c r="BJ726" s="18" t="s">
        <v>87</v>
      </c>
      <c r="BK726" s="170">
        <f t="shared" si="29"/>
        <v>0</v>
      </c>
      <c r="BL726" s="18" t="s">
        <v>275</v>
      </c>
      <c r="BM726" s="169" t="s">
        <v>925</v>
      </c>
    </row>
    <row r="727" spans="1:65" s="13" customFormat="1">
      <c r="B727" s="171"/>
      <c r="D727" s="172" t="s">
        <v>149</v>
      </c>
      <c r="E727" s="173" t="s">
        <v>1</v>
      </c>
      <c r="F727" s="174" t="s">
        <v>926</v>
      </c>
      <c r="H727" s="173" t="s">
        <v>1</v>
      </c>
      <c r="I727" s="175"/>
      <c r="L727" s="171"/>
      <c r="M727" s="176"/>
      <c r="N727" s="177"/>
      <c r="O727" s="177"/>
      <c r="P727" s="177"/>
      <c r="Q727" s="177"/>
      <c r="R727" s="177"/>
      <c r="S727" s="177"/>
      <c r="T727" s="178"/>
      <c r="AT727" s="173" t="s">
        <v>149</v>
      </c>
      <c r="AU727" s="173" t="s">
        <v>87</v>
      </c>
      <c r="AV727" s="13" t="s">
        <v>81</v>
      </c>
      <c r="AW727" s="13" t="s">
        <v>31</v>
      </c>
      <c r="AX727" s="13" t="s">
        <v>74</v>
      </c>
      <c r="AY727" s="173" t="s">
        <v>141</v>
      </c>
    </row>
    <row r="728" spans="1:65" s="14" customFormat="1">
      <c r="B728" s="179"/>
      <c r="D728" s="172" t="s">
        <v>149</v>
      </c>
      <c r="E728" s="180" t="s">
        <v>1</v>
      </c>
      <c r="F728" s="181" t="s">
        <v>596</v>
      </c>
      <c r="H728" s="182">
        <v>20</v>
      </c>
      <c r="I728" s="183"/>
      <c r="L728" s="179"/>
      <c r="M728" s="184"/>
      <c r="N728" s="185"/>
      <c r="O728" s="185"/>
      <c r="P728" s="185"/>
      <c r="Q728" s="185"/>
      <c r="R728" s="185"/>
      <c r="S728" s="185"/>
      <c r="T728" s="186"/>
      <c r="AT728" s="180" t="s">
        <v>149</v>
      </c>
      <c r="AU728" s="180" t="s">
        <v>87</v>
      </c>
      <c r="AV728" s="14" t="s">
        <v>87</v>
      </c>
      <c r="AW728" s="14" t="s">
        <v>31</v>
      </c>
      <c r="AX728" s="14" t="s">
        <v>74</v>
      </c>
      <c r="AY728" s="180" t="s">
        <v>141</v>
      </c>
    </row>
    <row r="729" spans="1:65" s="16" customFormat="1">
      <c r="B729" s="195"/>
      <c r="D729" s="172" t="s">
        <v>149</v>
      </c>
      <c r="E729" s="196" t="s">
        <v>1</v>
      </c>
      <c r="F729" s="197" t="s">
        <v>159</v>
      </c>
      <c r="H729" s="198">
        <v>20</v>
      </c>
      <c r="I729" s="199"/>
      <c r="L729" s="195"/>
      <c r="M729" s="200"/>
      <c r="N729" s="201"/>
      <c r="O729" s="201"/>
      <c r="P729" s="201"/>
      <c r="Q729" s="201"/>
      <c r="R729" s="201"/>
      <c r="S729" s="201"/>
      <c r="T729" s="202"/>
      <c r="AT729" s="196" t="s">
        <v>149</v>
      </c>
      <c r="AU729" s="196" t="s">
        <v>87</v>
      </c>
      <c r="AV729" s="16" t="s">
        <v>147</v>
      </c>
      <c r="AW729" s="16" t="s">
        <v>31</v>
      </c>
      <c r="AX729" s="16" t="s">
        <v>81</v>
      </c>
      <c r="AY729" s="196" t="s">
        <v>141</v>
      </c>
    </row>
    <row r="730" spans="1:65" s="2" customFormat="1" ht="24.2" customHeight="1">
      <c r="A730" s="33"/>
      <c r="B730" s="156"/>
      <c r="C730" s="203" t="s">
        <v>927</v>
      </c>
      <c r="D730" s="203" t="s">
        <v>560</v>
      </c>
      <c r="E730" s="204" t="s">
        <v>928</v>
      </c>
      <c r="F730" s="205" t="s">
        <v>929</v>
      </c>
      <c r="G730" s="206" t="s">
        <v>362</v>
      </c>
      <c r="H730" s="207">
        <v>20</v>
      </c>
      <c r="I730" s="208"/>
      <c r="J730" s="209">
        <f>ROUND(I730*H730,2)</f>
        <v>0</v>
      </c>
      <c r="K730" s="210"/>
      <c r="L730" s="211"/>
      <c r="M730" s="212" t="s">
        <v>1</v>
      </c>
      <c r="N730" s="213" t="s">
        <v>40</v>
      </c>
      <c r="O730" s="62"/>
      <c r="P730" s="167">
        <f>O730*H730</f>
        <v>0</v>
      </c>
      <c r="Q730" s="167">
        <v>2.5000000000000001E-2</v>
      </c>
      <c r="R730" s="167">
        <f>Q730*H730</f>
        <v>0.5</v>
      </c>
      <c r="S730" s="167">
        <v>0</v>
      </c>
      <c r="T730" s="168">
        <f>S730*H730</f>
        <v>0</v>
      </c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R730" s="169" t="s">
        <v>381</v>
      </c>
      <c r="AT730" s="169" t="s">
        <v>560</v>
      </c>
      <c r="AU730" s="169" t="s">
        <v>87</v>
      </c>
      <c r="AY730" s="18" t="s">
        <v>141</v>
      </c>
      <c r="BE730" s="170">
        <f>IF(N730="základná",J730,0)</f>
        <v>0</v>
      </c>
      <c r="BF730" s="170">
        <f>IF(N730="znížená",J730,0)</f>
        <v>0</v>
      </c>
      <c r="BG730" s="170">
        <f>IF(N730="zákl. prenesená",J730,0)</f>
        <v>0</v>
      </c>
      <c r="BH730" s="170">
        <f>IF(N730="zníž. prenesená",J730,0)</f>
        <v>0</v>
      </c>
      <c r="BI730" s="170">
        <f>IF(N730="nulová",J730,0)</f>
        <v>0</v>
      </c>
      <c r="BJ730" s="18" t="s">
        <v>87</v>
      </c>
      <c r="BK730" s="170">
        <f>ROUND(I730*H730,2)</f>
        <v>0</v>
      </c>
      <c r="BL730" s="18" t="s">
        <v>275</v>
      </c>
      <c r="BM730" s="169" t="s">
        <v>930</v>
      </c>
    </row>
    <row r="731" spans="1:65" s="13" customFormat="1">
      <c r="B731" s="171"/>
      <c r="D731" s="172" t="s">
        <v>149</v>
      </c>
      <c r="E731" s="173" t="s">
        <v>1</v>
      </c>
      <c r="F731" s="174" t="s">
        <v>931</v>
      </c>
      <c r="H731" s="173" t="s">
        <v>1</v>
      </c>
      <c r="I731" s="175"/>
      <c r="L731" s="171"/>
      <c r="M731" s="176"/>
      <c r="N731" s="177"/>
      <c r="O731" s="177"/>
      <c r="P731" s="177"/>
      <c r="Q731" s="177"/>
      <c r="R731" s="177"/>
      <c r="S731" s="177"/>
      <c r="T731" s="178"/>
      <c r="AT731" s="173" t="s">
        <v>149</v>
      </c>
      <c r="AU731" s="173" t="s">
        <v>87</v>
      </c>
      <c r="AV731" s="13" t="s">
        <v>81</v>
      </c>
      <c r="AW731" s="13" t="s">
        <v>31</v>
      </c>
      <c r="AX731" s="13" t="s">
        <v>74</v>
      </c>
      <c r="AY731" s="173" t="s">
        <v>141</v>
      </c>
    </row>
    <row r="732" spans="1:65" s="14" customFormat="1">
      <c r="B732" s="179"/>
      <c r="D732" s="172" t="s">
        <v>149</v>
      </c>
      <c r="E732" s="180" t="s">
        <v>1</v>
      </c>
      <c r="F732" s="181" t="s">
        <v>596</v>
      </c>
      <c r="H732" s="182">
        <v>20</v>
      </c>
      <c r="I732" s="183"/>
      <c r="L732" s="179"/>
      <c r="M732" s="184"/>
      <c r="N732" s="185"/>
      <c r="O732" s="185"/>
      <c r="P732" s="185"/>
      <c r="Q732" s="185"/>
      <c r="R732" s="185"/>
      <c r="S732" s="185"/>
      <c r="T732" s="186"/>
      <c r="AT732" s="180" t="s">
        <v>149</v>
      </c>
      <c r="AU732" s="180" t="s">
        <v>87</v>
      </c>
      <c r="AV732" s="14" t="s">
        <v>87</v>
      </c>
      <c r="AW732" s="14" t="s">
        <v>31</v>
      </c>
      <c r="AX732" s="14" t="s">
        <v>74</v>
      </c>
      <c r="AY732" s="180" t="s">
        <v>141</v>
      </c>
    </row>
    <row r="733" spans="1:65" s="16" customFormat="1">
      <c r="B733" s="195"/>
      <c r="D733" s="172" t="s">
        <v>149</v>
      </c>
      <c r="E733" s="196" t="s">
        <v>1</v>
      </c>
      <c r="F733" s="197" t="s">
        <v>159</v>
      </c>
      <c r="H733" s="198">
        <v>20</v>
      </c>
      <c r="I733" s="199"/>
      <c r="L733" s="195"/>
      <c r="M733" s="200"/>
      <c r="N733" s="201"/>
      <c r="O733" s="201"/>
      <c r="P733" s="201"/>
      <c r="Q733" s="201"/>
      <c r="R733" s="201"/>
      <c r="S733" s="201"/>
      <c r="T733" s="202"/>
      <c r="AT733" s="196" t="s">
        <v>149</v>
      </c>
      <c r="AU733" s="196" t="s">
        <v>87</v>
      </c>
      <c r="AV733" s="16" t="s">
        <v>147</v>
      </c>
      <c r="AW733" s="16" t="s">
        <v>31</v>
      </c>
      <c r="AX733" s="16" t="s">
        <v>81</v>
      </c>
      <c r="AY733" s="196" t="s">
        <v>141</v>
      </c>
    </row>
    <row r="734" spans="1:65" s="2" customFormat="1" ht="24.2" customHeight="1">
      <c r="A734" s="33"/>
      <c r="B734" s="156"/>
      <c r="C734" s="157" t="s">
        <v>932</v>
      </c>
      <c r="D734" s="157" t="s">
        <v>143</v>
      </c>
      <c r="E734" s="158" t="s">
        <v>933</v>
      </c>
      <c r="F734" s="159" t="s">
        <v>934</v>
      </c>
      <c r="G734" s="160" t="s">
        <v>260</v>
      </c>
      <c r="H734" s="161">
        <v>1.407</v>
      </c>
      <c r="I734" s="162"/>
      <c r="J734" s="163">
        <f>ROUND(I734*H734,2)</f>
        <v>0</v>
      </c>
      <c r="K734" s="164"/>
      <c r="L734" s="34"/>
      <c r="M734" s="165" t="s">
        <v>1</v>
      </c>
      <c r="N734" s="166" t="s">
        <v>40</v>
      </c>
      <c r="O734" s="62"/>
      <c r="P734" s="167">
        <f>O734*H734</f>
        <v>0</v>
      </c>
      <c r="Q734" s="167">
        <v>0</v>
      </c>
      <c r="R734" s="167">
        <f>Q734*H734</f>
        <v>0</v>
      </c>
      <c r="S734" s="167">
        <v>0</v>
      </c>
      <c r="T734" s="168">
        <f>S734*H734</f>
        <v>0</v>
      </c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R734" s="169" t="s">
        <v>275</v>
      </c>
      <c r="AT734" s="169" t="s">
        <v>143</v>
      </c>
      <c r="AU734" s="169" t="s">
        <v>87</v>
      </c>
      <c r="AY734" s="18" t="s">
        <v>141</v>
      </c>
      <c r="BE734" s="170">
        <f>IF(N734="základná",J734,0)</f>
        <v>0</v>
      </c>
      <c r="BF734" s="170">
        <f>IF(N734="znížená",J734,0)</f>
        <v>0</v>
      </c>
      <c r="BG734" s="170">
        <f>IF(N734="zákl. prenesená",J734,0)</f>
        <v>0</v>
      </c>
      <c r="BH734" s="170">
        <f>IF(N734="zníž. prenesená",J734,0)</f>
        <v>0</v>
      </c>
      <c r="BI734" s="170">
        <f>IF(N734="nulová",J734,0)</f>
        <v>0</v>
      </c>
      <c r="BJ734" s="18" t="s">
        <v>87</v>
      </c>
      <c r="BK734" s="170">
        <f>ROUND(I734*H734,2)</f>
        <v>0</v>
      </c>
      <c r="BL734" s="18" t="s">
        <v>275</v>
      </c>
      <c r="BM734" s="169" t="s">
        <v>935</v>
      </c>
    </row>
    <row r="735" spans="1:65" s="12" customFormat="1" ht="22.9" customHeight="1">
      <c r="B735" s="143"/>
      <c r="D735" s="144" t="s">
        <v>73</v>
      </c>
      <c r="E735" s="154" t="s">
        <v>936</v>
      </c>
      <c r="F735" s="154" t="s">
        <v>937</v>
      </c>
      <c r="I735" s="146"/>
      <c r="J735" s="155">
        <f>BK735</f>
        <v>0</v>
      </c>
      <c r="L735" s="143"/>
      <c r="M735" s="148"/>
      <c r="N735" s="149"/>
      <c r="O735" s="149"/>
      <c r="P735" s="150">
        <f>SUM(P736:P783)</f>
        <v>0</v>
      </c>
      <c r="Q735" s="149"/>
      <c r="R735" s="150">
        <f>SUM(R736:R783)</f>
        <v>30.838135150000003</v>
      </c>
      <c r="S735" s="149"/>
      <c r="T735" s="151">
        <f>SUM(T736:T783)</f>
        <v>14.835436</v>
      </c>
      <c r="AR735" s="144" t="s">
        <v>87</v>
      </c>
      <c r="AT735" s="152" t="s">
        <v>73</v>
      </c>
      <c r="AU735" s="152" t="s">
        <v>81</v>
      </c>
      <c r="AY735" s="144" t="s">
        <v>141</v>
      </c>
      <c r="BK735" s="153">
        <f>SUM(BK736:BK783)</f>
        <v>0</v>
      </c>
    </row>
    <row r="736" spans="1:65" s="2" customFormat="1" ht="24.2" customHeight="1">
      <c r="A736" s="33"/>
      <c r="B736" s="156"/>
      <c r="C736" s="157" t="s">
        <v>938</v>
      </c>
      <c r="D736" s="157" t="s">
        <v>143</v>
      </c>
      <c r="E736" s="158" t="s">
        <v>939</v>
      </c>
      <c r="F736" s="159" t="s">
        <v>940</v>
      </c>
      <c r="G736" s="160" t="s">
        <v>189</v>
      </c>
      <c r="H736" s="161">
        <v>11</v>
      </c>
      <c r="I736" s="162"/>
      <c r="J736" s="163">
        <f>ROUND(I736*H736,2)</f>
        <v>0</v>
      </c>
      <c r="K736" s="164"/>
      <c r="L736" s="34"/>
      <c r="M736" s="165" t="s">
        <v>1</v>
      </c>
      <c r="N736" s="166" t="s">
        <v>40</v>
      </c>
      <c r="O736" s="62"/>
      <c r="P736" s="167">
        <f>O736*H736</f>
        <v>0</v>
      </c>
      <c r="Q736" s="167">
        <v>0</v>
      </c>
      <c r="R736" s="167">
        <f>Q736*H736</f>
        <v>0</v>
      </c>
      <c r="S736" s="167">
        <v>0</v>
      </c>
      <c r="T736" s="168">
        <f>S736*H736</f>
        <v>0</v>
      </c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R736" s="169" t="s">
        <v>275</v>
      </c>
      <c r="AT736" s="169" t="s">
        <v>143</v>
      </c>
      <c r="AU736" s="169" t="s">
        <v>87</v>
      </c>
      <c r="AY736" s="18" t="s">
        <v>141</v>
      </c>
      <c r="BE736" s="170">
        <f>IF(N736="základná",J736,0)</f>
        <v>0</v>
      </c>
      <c r="BF736" s="170">
        <f>IF(N736="znížená",J736,0)</f>
        <v>0</v>
      </c>
      <c r="BG736" s="170">
        <f>IF(N736="zákl. prenesená",J736,0)</f>
        <v>0</v>
      </c>
      <c r="BH736" s="170">
        <f>IF(N736="zníž. prenesená",J736,0)</f>
        <v>0</v>
      </c>
      <c r="BI736" s="170">
        <f>IF(N736="nulová",J736,0)</f>
        <v>0</v>
      </c>
      <c r="BJ736" s="18" t="s">
        <v>87</v>
      </c>
      <c r="BK736" s="170">
        <f>ROUND(I736*H736,2)</f>
        <v>0</v>
      </c>
      <c r="BL736" s="18" t="s">
        <v>275</v>
      </c>
      <c r="BM736" s="169" t="s">
        <v>941</v>
      </c>
    </row>
    <row r="737" spans="1:65" s="13" customFormat="1" ht="22.5">
      <c r="B737" s="171"/>
      <c r="D737" s="172" t="s">
        <v>149</v>
      </c>
      <c r="E737" s="173" t="s">
        <v>1</v>
      </c>
      <c r="F737" s="174" t="s">
        <v>942</v>
      </c>
      <c r="H737" s="173" t="s">
        <v>1</v>
      </c>
      <c r="I737" s="175"/>
      <c r="L737" s="171"/>
      <c r="M737" s="176"/>
      <c r="N737" s="177"/>
      <c r="O737" s="177"/>
      <c r="P737" s="177"/>
      <c r="Q737" s="177"/>
      <c r="R737" s="177"/>
      <c r="S737" s="177"/>
      <c r="T737" s="178"/>
      <c r="AT737" s="173" t="s">
        <v>149</v>
      </c>
      <c r="AU737" s="173" t="s">
        <v>87</v>
      </c>
      <c r="AV737" s="13" t="s">
        <v>81</v>
      </c>
      <c r="AW737" s="13" t="s">
        <v>31</v>
      </c>
      <c r="AX737" s="13" t="s">
        <v>74</v>
      </c>
      <c r="AY737" s="173" t="s">
        <v>141</v>
      </c>
    </row>
    <row r="738" spans="1:65" s="14" customFormat="1">
      <c r="B738" s="179"/>
      <c r="D738" s="172" t="s">
        <v>149</v>
      </c>
      <c r="E738" s="180" t="s">
        <v>1</v>
      </c>
      <c r="F738" s="181" t="s">
        <v>943</v>
      </c>
      <c r="H738" s="182">
        <v>11</v>
      </c>
      <c r="I738" s="183"/>
      <c r="L738" s="179"/>
      <c r="M738" s="184"/>
      <c r="N738" s="185"/>
      <c r="O738" s="185"/>
      <c r="P738" s="185"/>
      <c r="Q738" s="185"/>
      <c r="R738" s="185"/>
      <c r="S738" s="185"/>
      <c r="T738" s="186"/>
      <c r="AT738" s="180" t="s">
        <v>149</v>
      </c>
      <c r="AU738" s="180" t="s">
        <v>87</v>
      </c>
      <c r="AV738" s="14" t="s">
        <v>87</v>
      </c>
      <c r="AW738" s="14" t="s">
        <v>31</v>
      </c>
      <c r="AX738" s="14" t="s">
        <v>74</v>
      </c>
      <c r="AY738" s="180" t="s">
        <v>141</v>
      </c>
    </row>
    <row r="739" spans="1:65" s="16" customFormat="1">
      <c r="B739" s="195"/>
      <c r="D739" s="172" t="s">
        <v>149</v>
      </c>
      <c r="E739" s="196" t="s">
        <v>1</v>
      </c>
      <c r="F739" s="197" t="s">
        <v>159</v>
      </c>
      <c r="H739" s="198">
        <v>11</v>
      </c>
      <c r="I739" s="199"/>
      <c r="L739" s="195"/>
      <c r="M739" s="200"/>
      <c r="N739" s="201"/>
      <c r="O739" s="201"/>
      <c r="P739" s="201"/>
      <c r="Q739" s="201"/>
      <c r="R739" s="201"/>
      <c r="S739" s="201"/>
      <c r="T739" s="202"/>
      <c r="AT739" s="196" t="s">
        <v>149</v>
      </c>
      <c r="AU739" s="196" t="s">
        <v>87</v>
      </c>
      <c r="AV739" s="16" t="s">
        <v>147</v>
      </c>
      <c r="AW739" s="16" t="s">
        <v>31</v>
      </c>
      <c r="AX739" s="16" t="s">
        <v>81</v>
      </c>
      <c r="AY739" s="196" t="s">
        <v>141</v>
      </c>
    </row>
    <row r="740" spans="1:65" s="2" customFormat="1" ht="24.2" customHeight="1">
      <c r="A740" s="33"/>
      <c r="B740" s="156"/>
      <c r="C740" s="203" t="s">
        <v>944</v>
      </c>
      <c r="D740" s="203" t="s">
        <v>560</v>
      </c>
      <c r="E740" s="204" t="s">
        <v>945</v>
      </c>
      <c r="F740" s="205" t="s">
        <v>946</v>
      </c>
      <c r="G740" s="206" t="s">
        <v>189</v>
      </c>
      <c r="H740" s="207">
        <v>11</v>
      </c>
      <c r="I740" s="208"/>
      <c r="J740" s="209">
        <f>ROUND(I740*H740,2)</f>
        <v>0</v>
      </c>
      <c r="K740" s="210"/>
      <c r="L740" s="211"/>
      <c r="M740" s="212" t="s">
        <v>1</v>
      </c>
      <c r="N740" s="213" t="s">
        <v>40</v>
      </c>
      <c r="O740" s="62"/>
      <c r="P740" s="167">
        <f>O740*H740</f>
        <v>0</v>
      </c>
      <c r="Q740" s="167">
        <v>9.7999999999999997E-3</v>
      </c>
      <c r="R740" s="167">
        <f>Q740*H740</f>
        <v>0.10779999999999999</v>
      </c>
      <c r="S740" s="167">
        <v>0</v>
      </c>
      <c r="T740" s="168">
        <f>S740*H740</f>
        <v>0</v>
      </c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R740" s="169" t="s">
        <v>381</v>
      </c>
      <c r="AT740" s="169" t="s">
        <v>560</v>
      </c>
      <c r="AU740" s="169" t="s">
        <v>87</v>
      </c>
      <c r="AY740" s="18" t="s">
        <v>141</v>
      </c>
      <c r="BE740" s="170">
        <f>IF(N740="základná",J740,0)</f>
        <v>0</v>
      </c>
      <c r="BF740" s="170">
        <f>IF(N740="znížená",J740,0)</f>
        <v>0</v>
      </c>
      <c r="BG740" s="170">
        <f>IF(N740="zákl. prenesená",J740,0)</f>
        <v>0</v>
      </c>
      <c r="BH740" s="170">
        <f>IF(N740="zníž. prenesená",J740,0)</f>
        <v>0</v>
      </c>
      <c r="BI740" s="170">
        <f>IF(N740="nulová",J740,0)</f>
        <v>0</v>
      </c>
      <c r="BJ740" s="18" t="s">
        <v>87</v>
      </c>
      <c r="BK740" s="170">
        <f>ROUND(I740*H740,2)</f>
        <v>0</v>
      </c>
      <c r="BL740" s="18" t="s">
        <v>275</v>
      </c>
      <c r="BM740" s="169" t="s">
        <v>947</v>
      </c>
    </row>
    <row r="741" spans="1:65" s="2" customFormat="1" ht="24.2" customHeight="1">
      <c r="A741" s="33"/>
      <c r="B741" s="156"/>
      <c r="C741" s="157" t="s">
        <v>948</v>
      </c>
      <c r="D741" s="157" t="s">
        <v>143</v>
      </c>
      <c r="E741" s="158" t="s">
        <v>949</v>
      </c>
      <c r="F741" s="159" t="s">
        <v>950</v>
      </c>
      <c r="G741" s="160" t="s">
        <v>189</v>
      </c>
      <c r="H741" s="161">
        <v>2119.348</v>
      </c>
      <c r="I741" s="162"/>
      <c r="J741" s="163">
        <f>ROUND(I741*H741,2)</f>
        <v>0</v>
      </c>
      <c r="K741" s="164"/>
      <c r="L741" s="34"/>
      <c r="M741" s="165" t="s">
        <v>1</v>
      </c>
      <c r="N741" s="166" t="s">
        <v>40</v>
      </c>
      <c r="O741" s="62"/>
      <c r="P741" s="167">
        <f>O741*H741</f>
        <v>0</v>
      </c>
      <c r="Q741" s="167">
        <v>0</v>
      </c>
      <c r="R741" s="167">
        <f>Q741*H741</f>
        <v>0</v>
      </c>
      <c r="S741" s="167">
        <v>7.0000000000000001E-3</v>
      </c>
      <c r="T741" s="168">
        <f>S741*H741</f>
        <v>14.835436</v>
      </c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R741" s="169" t="s">
        <v>275</v>
      </c>
      <c r="AT741" s="169" t="s">
        <v>143</v>
      </c>
      <c r="AU741" s="169" t="s">
        <v>87</v>
      </c>
      <c r="AY741" s="18" t="s">
        <v>141</v>
      </c>
      <c r="BE741" s="170">
        <f>IF(N741="základná",J741,0)</f>
        <v>0</v>
      </c>
      <c r="BF741" s="170">
        <f>IF(N741="znížená",J741,0)</f>
        <v>0</v>
      </c>
      <c r="BG741" s="170">
        <f>IF(N741="zákl. prenesená",J741,0)</f>
        <v>0</v>
      </c>
      <c r="BH741" s="170">
        <f>IF(N741="zníž. prenesená",J741,0)</f>
        <v>0</v>
      </c>
      <c r="BI741" s="170">
        <f>IF(N741="nulová",J741,0)</f>
        <v>0</v>
      </c>
      <c r="BJ741" s="18" t="s">
        <v>87</v>
      </c>
      <c r="BK741" s="170">
        <f>ROUND(I741*H741,2)</f>
        <v>0</v>
      </c>
      <c r="BL741" s="18" t="s">
        <v>275</v>
      </c>
      <c r="BM741" s="169" t="s">
        <v>951</v>
      </c>
    </row>
    <row r="742" spans="1:65" s="13" customFormat="1">
      <c r="B742" s="171"/>
      <c r="D742" s="172" t="s">
        <v>149</v>
      </c>
      <c r="E742" s="173" t="s">
        <v>1</v>
      </c>
      <c r="F742" s="174" t="s">
        <v>952</v>
      </c>
      <c r="H742" s="173" t="s">
        <v>1</v>
      </c>
      <c r="I742" s="175"/>
      <c r="L742" s="171"/>
      <c r="M742" s="176"/>
      <c r="N742" s="177"/>
      <c r="O742" s="177"/>
      <c r="P742" s="177"/>
      <c r="Q742" s="177"/>
      <c r="R742" s="177"/>
      <c r="S742" s="177"/>
      <c r="T742" s="178"/>
      <c r="AT742" s="173" t="s">
        <v>149</v>
      </c>
      <c r="AU742" s="173" t="s">
        <v>87</v>
      </c>
      <c r="AV742" s="13" t="s">
        <v>81</v>
      </c>
      <c r="AW742" s="13" t="s">
        <v>31</v>
      </c>
      <c r="AX742" s="13" t="s">
        <v>74</v>
      </c>
      <c r="AY742" s="173" t="s">
        <v>141</v>
      </c>
    </row>
    <row r="743" spans="1:65" s="13" customFormat="1">
      <c r="B743" s="171"/>
      <c r="D743" s="172" t="s">
        <v>149</v>
      </c>
      <c r="E743" s="173" t="s">
        <v>1</v>
      </c>
      <c r="F743" s="174" t="s">
        <v>953</v>
      </c>
      <c r="H743" s="173" t="s">
        <v>1</v>
      </c>
      <c r="I743" s="175"/>
      <c r="L743" s="171"/>
      <c r="M743" s="176"/>
      <c r="N743" s="177"/>
      <c r="O743" s="177"/>
      <c r="P743" s="177"/>
      <c r="Q743" s="177"/>
      <c r="R743" s="177"/>
      <c r="S743" s="177"/>
      <c r="T743" s="178"/>
      <c r="AT743" s="173" t="s">
        <v>149</v>
      </c>
      <c r="AU743" s="173" t="s">
        <v>87</v>
      </c>
      <c r="AV743" s="13" t="s">
        <v>81</v>
      </c>
      <c r="AW743" s="13" t="s">
        <v>31</v>
      </c>
      <c r="AX743" s="13" t="s">
        <v>74</v>
      </c>
      <c r="AY743" s="173" t="s">
        <v>141</v>
      </c>
    </row>
    <row r="744" spans="1:65" s="13" customFormat="1">
      <c r="B744" s="171"/>
      <c r="D744" s="172" t="s">
        <v>149</v>
      </c>
      <c r="E744" s="173" t="s">
        <v>1</v>
      </c>
      <c r="F744" s="174" t="s">
        <v>954</v>
      </c>
      <c r="H744" s="173" t="s">
        <v>1</v>
      </c>
      <c r="I744" s="175"/>
      <c r="L744" s="171"/>
      <c r="M744" s="176"/>
      <c r="N744" s="177"/>
      <c r="O744" s="177"/>
      <c r="P744" s="177"/>
      <c r="Q744" s="177"/>
      <c r="R744" s="177"/>
      <c r="S744" s="177"/>
      <c r="T744" s="178"/>
      <c r="AT744" s="173" t="s">
        <v>149</v>
      </c>
      <c r="AU744" s="173" t="s">
        <v>87</v>
      </c>
      <c r="AV744" s="13" t="s">
        <v>81</v>
      </c>
      <c r="AW744" s="13" t="s">
        <v>31</v>
      </c>
      <c r="AX744" s="13" t="s">
        <v>74</v>
      </c>
      <c r="AY744" s="173" t="s">
        <v>141</v>
      </c>
    </row>
    <row r="745" spans="1:65" s="13" customFormat="1">
      <c r="B745" s="171"/>
      <c r="D745" s="172" t="s">
        <v>149</v>
      </c>
      <c r="E745" s="173" t="s">
        <v>1</v>
      </c>
      <c r="F745" s="174" t="s">
        <v>955</v>
      </c>
      <c r="H745" s="173" t="s">
        <v>1</v>
      </c>
      <c r="I745" s="175"/>
      <c r="L745" s="171"/>
      <c r="M745" s="176"/>
      <c r="N745" s="177"/>
      <c r="O745" s="177"/>
      <c r="P745" s="177"/>
      <c r="Q745" s="177"/>
      <c r="R745" s="177"/>
      <c r="S745" s="177"/>
      <c r="T745" s="178"/>
      <c r="AT745" s="173" t="s">
        <v>149</v>
      </c>
      <c r="AU745" s="173" t="s">
        <v>87</v>
      </c>
      <c r="AV745" s="13" t="s">
        <v>81</v>
      </c>
      <c r="AW745" s="13" t="s">
        <v>31</v>
      </c>
      <c r="AX745" s="13" t="s">
        <v>74</v>
      </c>
      <c r="AY745" s="173" t="s">
        <v>141</v>
      </c>
    </row>
    <row r="746" spans="1:65" s="14" customFormat="1">
      <c r="B746" s="179"/>
      <c r="D746" s="172" t="s">
        <v>149</v>
      </c>
      <c r="E746" s="180" t="s">
        <v>1</v>
      </c>
      <c r="F746" s="181" t="s">
        <v>956</v>
      </c>
      <c r="H746" s="182">
        <v>2119.348</v>
      </c>
      <c r="I746" s="183"/>
      <c r="L746" s="179"/>
      <c r="M746" s="184"/>
      <c r="N746" s="185"/>
      <c r="O746" s="185"/>
      <c r="P746" s="185"/>
      <c r="Q746" s="185"/>
      <c r="R746" s="185"/>
      <c r="S746" s="185"/>
      <c r="T746" s="186"/>
      <c r="AT746" s="180" t="s">
        <v>149</v>
      </c>
      <c r="AU746" s="180" t="s">
        <v>87</v>
      </c>
      <c r="AV746" s="14" t="s">
        <v>87</v>
      </c>
      <c r="AW746" s="14" t="s">
        <v>31</v>
      </c>
      <c r="AX746" s="14" t="s">
        <v>74</v>
      </c>
      <c r="AY746" s="180" t="s">
        <v>141</v>
      </c>
    </row>
    <row r="747" spans="1:65" s="16" customFormat="1">
      <c r="B747" s="195"/>
      <c r="D747" s="172" t="s">
        <v>149</v>
      </c>
      <c r="E747" s="196" t="s">
        <v>1</v>
      </c>
      <c r="F747" s="197" t="s">
        <v>159</v>
      </c>
      <c r="H747" s="198">
        <v>2119.348</v>
      </c>
      <c r="I747" s="199"/>
      <c r="L747" s="195"/>
      <c r="M747" s="200"/>
      <c r="N747" s="201"/>
      <c r="O747" s="201"/>
      <c r="P747" s="201"/>
      <c r="Q747" s="201"/>
      <c r="R747" s="201"/>
      <c r="S747" s="201"/>
      <c r="T747" s="202"/>
      <c r="AT747" s="196" t="s">
        <v>149</v>
      </c>
      <c r="AU747" s="196" t="s">
        <v>87</v>
      </c>
      <c r="AV747" s="16" t="s">
        <v>147</v>
      </c>
      <c r="AW747" s="16" t="s">
        <v>31</v>
      </c>
      <c r="AX747" s="16" t="s">
        <v>81</v>
      </c>
      <c r="AY747" s="196" t="s">
        <v>141</v>
      </c>
    </row>
    <row r="748" spans="1:65" s="2" customFormat="1" ht="24.2" customHeight="1">
      <c r="A748" s="33"/>
      <c r="B748" s="156"/>
      <c r="C748" s="157" t="s">
        <v>957</v>
      </c>
      <c r="D748" s="157" t="s">
        <v>143</v>
      </c>
      <c r="E748" s="158" t="s">
        <v>958</v>
      </c>
      <c r="F748" s="159" t="s">
        <v>959</v>
      </c>
      <c r="G748" s="160" t="s">
        <v>189</v>
      </c>
      <c r="H748" s="161">
        <v>2102.174</v>
      </c>
      <c r="I748" s="162"/>
      <c r="J748" s="163">
        <f>ROUND(I748*H748,2)</f>
        <v>0</v>
      </c>
      <c r="K748" s="164"/>
      <c r="L748" s="34"/>
      <c r="M748" s="165" t="s">
        <v>1</v>
      </c>
      <c r="N748" s="166" t="s">
        <v>40</v>
      </c>
      <c r="O748" s="62"/>
      <c r="P748" s="167">
        <f>O748*H748</f>
        <v>0</v>
      </c>
      <c r="Q748" s="167">
        <v>4.0000000000000002E-4</v>
      </c>
      <c r="R748" s="167">
        <f>Q748*H748</f>
        <v>0.84086959999999999</v>
      </c>
      <c r="S748" s="167">
        <v>0</v>
      </c>
      <c r="T748" s="168">
        <f>S748*H748</f>
        <v>0</v>
      </c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R748" s="169" t="s">
        <v>275</v>
      </c>
      <c r="AT748" s="169" t="s">
        <v>143</v>
      </c>
      <c r="AU748" s="169" t="s">
        <v>87</v>
      </c>
      <c r="AY748" s="18" t="s">
        <v>141</v>
      </c>
      <c r="BE748" s="170">
        <f>IF(N748="základná",J748,0)</f>
        <v>0</v>
      </c>
      <c r="BF748" s="170">
        <f>IF(N748="znížená",J748,0)</f>
        <v>0</v>
      </c>
      <c r="BG748" s="170">
        <f>IF(N748="zákl. prenesená",J748,0)</f>
        <v>0</v>
      </c>
      <c r="BH748" s="170">
        <f>IF(N748="zníž. prenesená",J748,0)</f>
        <v>0</v>
      </c>
      <c r="BI748" s="170">
        <f>IF(N748="nulová",J748,0)</f>
        <v>0</v>
      </c>
      <c r="BJ748" s="18" t="s">
        <v>87</v>
      </c>
      <c r="BK748" s="170">
        <f>ROUND(I748*H748,2)</f>
        <v>0</v>
      </c>
      <c r="BL748" s="18" t="s">
        <v>275</v>
      </c>
      <c r="BM748" s="169" t="s">
        <v>960</v>
      </c>
    </row>
    <row r="749" spans="1:65" s="13" customFormat="1" ht="22.5">
      <c r="B749" s="171"/>
      <c r="D749" s="172" t="s">
        <v>149</v>
      </c>
      <c r="E749" s="173" t="s">
        <v>1</v>
      </c>
      <c r="F749" s="174" t="s">
        <v>961</v>
      </c>
      <c r="H749" s="173" t="s">
        <v>1</v>
      </c>
      <c r="I749" s="175"/>
      <c r="L749" s="171"/>
      <c r="M749" s="176"/>
      <c r="N749" s="177"/>
      <c r="O749" s="177"/>
      <c r="P749" s="177"/>
      <c r="Q749" s="177"/>
      <c r="R749" s="177"/>
      <c r="S749" s="177"/>
      <c r="T749" s="178"/>
      <c r="AT749" s="173" t="s">
        <v>149</v>
      </c>
      <c r="AU749" s="173" t="s">
        <v>87</v>
      </c>
      <c r="AV749" s="13" t="s">
        <v>81</v>
      </c>
      <c r="AW749" s="13" t="s">
        <v>31</v>
      </c>
      <c r="AX749" s="13" t="s">
        <v>74</v>
      </c>
      <c r="AY749" s="173" t="s">
        <v>141</v>
      </c>
    </row>
    <row r="750" spans="1:65" s="13" customFormat="1">
      <c r="B750" s="171"/>
      <c r="D750" s="172" t="s">
        <v>149</v>
      </c>
      <c r="E750" s="173" t="s">
        <v>1</v>
      </c>
      <c r="F750" s="174" t="s">
        <v>203</v>
      </c>
      <c r="H750" s="173" t="s">
        <v>1</v>
      </c>
      <c r="I750" s="175"/>
      <c r="L750" s="171"/>
      <c r="M750" s="176"/>
      <c r="N750" s="177"/>
      <c r="O750" s="177"/>
      <c r="P750" s="177"/>
      <c r="Q750" s="177"/>
      <c r="R750" s="177"/>
      <c r="S750" s="177"/>
      <c r="T750" s="178"/>
      <c r="AT750" s="173" t="s">
        <v>149</v>
      </c>
      <c r="AU750" s="173" t="s">
        <v>87</v>
      </c>
      <c r="AV750" s="13" t="s">
        <v>81</v>
      </c>
      <c r="AW750" s="13" t="s">
        <v>31</v>
      </c>
      <c r="AX750" s="13" t="s">
        <v>74</v>
      </c>
      <c r="AY750" s="173" t="s">
        <v>141</v>
      </c>
    </row>
    <row r="751" spans="1:65" s="14" customFormat="1">
      <c r="B751" s="179"/>
      <c r="D751" s="172" t="s">
        <v>149</v>
      </c>
      <c r="E751" s="180" t="s">
        <v>1</v>
      </c>
      <c r="F751" s="181" t="s">
        <v>962</v>
      </c>
      <c r="H751" s="182">
        <v>1895.3330000000001</v>
      </c>
      <c r="I751" s="183"/>
      <c r="L751" s="179"/>
      <c r="M751" s="184"/>
      <c r="N751" s="185"/>
      <c r="O751" s="185"/>
      <c r="P751" s="185"/>
      <c r="Q751" s="185"/>
      <c r="R751" s="185"/>
      <c r="S751" s="185"/>
      <c r="T751" s="186"/>
      <c r="AT751" s="180" t="s">
        <v>149</v>
      </c>
      <c r="AU751" s="180" t="s">
        <v>87</v>
      </c>
      <c r="AV751" s="14" t="s">
        <v>87</v>
      </c>
      <c r="AW751" s="14" t="s">
        <v>31</v>
      </c>
      <c r="AX751" s="14" t="s">
        <v>74</v>
      </c>
      <c r="AY751" s="180" t="s">
        <v>141</v>
      </c>
    </row>
    <row r="752" spans="1:65" s="13" customFormat="1">
      <c r="B752" s="171"/>
      <c r="D752" s="172" t="s">
        <v>149</v>
      </c>
      <c r="E752" s="173" t="s">
        <v>1</v>
      </c>
      <c r="F752" s="174" t="s">
        <v>229</v>
      </c>
      <c r="H752" s="173" t="s">
        <v>1</v>
      </c>
      <c r="I752" s="175"/>
      <c r="L752" s="171"/>
      <c r="M752" s="176"/>
      <c r="N752" s="177"/>
      <c r="O752" s="177"/>
      <c r="P752" s="177"/>
      <c r="Q752" s="177"/>
      <c r="R752" s="177"/>
      <c r="S752" s="177"/>
      <c r="T752" s="178"/>
      <c r="AT752" s="173" t="s">
        <v>149</v>
      </c>
      <c r="AU752" s="173" t="s">
        <v>87</v>
      </c>
      <c r="AV752" s="13" t="s">
        <v>81</v>
      </c>
      <c r="AW752" s="13" t="s">
        <v>31</v>
      </c>
      <c r="AX752" s="13" t="s">
        <v>74</v>
      </c>
      <c r="AY752" s="173" t="s">
        <v>141</v>
      </c>
    </row>
    <row r="753" spans="1:65" s="14" customFormat="1">
      <c r="B753" s="179"/>
      <c r="D753" s="172" t="s">
        <v>149</v>
      </c>
      <c r="E753" s="180" t="s">
        <v>1</v>
      </c>
      <c r="F753" s="181" t="s">
        <v>963</v>
      </c>
      <c r="H753" s="182">
        <v>206.84100000000001</v>
      </c>
      <c r="I753" s="183"/>
      <c r="L753" s="179"/>
      <c r="M753" s="184"/>
      <c r="N753" s="185"/>
      <c r="O753" s="185"/>
      <c r="P753" s="185"/>
      <c r="Q753" s="185"/>
      <c r="R753" s="185"/>
      <c r="S753" s="185"/>
      <c r="T753" s="186"/>
      <c r="AT753" s="180" t="s">
        <v>149</v>
      </c>
      <c r="AU753" s="180" t="s">
        <v>87</v>
      </c>
      <c r="AV753" s="14" t="s">
        <v>87</v>
      </c>
      <c r="AW753" s="14" t="s">
        <v>31</v>
      </c>
      <c r="AX753" s="14" t="s">
        <v>74</v>
      </c>
      <c r="AY753" s="180" t="s">
        <v>141</v>
      </c>
    </row>
    <row r="754" spans="1:65" s="16" customFormat="1">
      <c r="B754" s="195"/>
      <c r="D754" s="172" t="s">
        <v>149</v>
      </c>
      <c r="E754" s="196" t="s">
        <v>1</v>
      </c>
      <c r="F754" s="197" t="s">
        <v>159</v>
      </c>
      <c r="H754" s="198">
        <v>2102.174</v>
      </c>
      <c r="I754" s="199"/>
      <c r="L754" s="195"/>
      <c r="M754" s="200"/>
      <c r="N754" s="201"/>
      <c r="O754" s="201"/>
      <c r="P754" s="201"/>
      <c r="Q754" s="201"/>
      <c r="R754" s="201"/>
      <c r="S754" s="201"/>
      <c r="T754" s="202"/>
      <c r="AT754" s="196" t="s">
        <v>149</v>
      </c>
      <c r="AU754" s="196" t="s">
        <v>87</v>
      </c>
      <c r="AV754" s="16" t="s">
        <v>147</v>
      </c>
      <c r="AW754" s="16" t="s">
        <v>31</v>
      </c>
      <c r="AX754" s="16" t="s">
        <v>81</v>
      </c>
      <c r="AY754" s="196" t="s">
        <v>141</v>
      </c>
    </row>
    <row r="755" spans="1:65" s="2" customFormat="1" ht="33" customHeight="1">
      <c r="A755" s="33"/>
      <c r="B755" s="156"/>
      <c r="C755" s="203" t="s">
        <v>964</v>
      </c>
      <c r="D755" s="203" t="s">
        <v>560</v>
      </c>
      <c r="E755" s="204" t="s">
        <v>965</v>
      </c>
      <c r="F755" s="205" t="s">
        <v>966</v>
      </c>
      <c r="G755" s="206" t="s">
        <v>189</v>
      </c>
      <c r="H755" s="207">
        <v>2312.3910000000001</v>
      </c>
      <c r="I755" s="208"/>
      <c r="J755" s="209">
        <f>ROUND(I755*H755,2)</f>
        <v>0</v>
      </c>
      <c r="K755" s="210"/>
      <c r="L755" s="211"/>
      <c r="M755" s="212" t="s">
        <v>1</v>
      </c>
      <c r="N755" s="213" t="s">
        <v>40</v>
      </c>
      <c r="O755" s="62"/>
      <c r="P755" s="167">
        <f>O755*H755</f>
        <v>0</v>
      </c>
      <c r="Q755" s="167">
        <v>1.1650000000000001E-2</v>
      </c>
      <c r="R755" s="167">
        <f>Q755*H755</f>
        <v>26.939355150000001</v>
      </c>
      <c r="S755" s="167">
        <v>0</v>
      </c>
      <c r="T755" s="168">
        <f>S755*H755</f>
        <v>0</v>
      </c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R755" s="169" t="s">
        <v>381</v>
      </c>
      <c r="AT755" s="169" t="s">
        <v>560</v>
      </c>
      <c r="AU755" s="169" t="s">
        <v>87</v>
      </c>
      <c r="AY755" s="18" t="s">
        <v>141</v>
      </c>
      <c r="BE755" s="170">
        <f>IF(N755="základná",J755,0)</f>
        <v>0</v>
      </c>
      <c r="BF755" s="170">
        <f>IF(N755="znížená",J755,0)</f>
        <v>0</v>
      </c>
      <c r="BG755" s="170">
        <f>IF(N755="zákl. prenesená",J755,0)</f>
        <v>0</v>
      </c>
      <c r="BH755" s="170">
        <f>IF(N755="zníž. prenesená",J755,0)</f>
        <v>0</v>
      </c>
      <c r="BI755" s="170">
        <f>IF(N755="nulová",J755,0)</f>
        <v>0</v>
      </c>
      <c r="BJ755" s="18" t="s">
        <v>87</v>
      </c>
      <c r="BK755" s="170">
        <f>ROUND(I755*H755,2)</f>
        <v>0</v>
      </c>
      <c r="BL755" s="18" t="s">
        <v>275</v>
      </c>
      <c r="BM755" s="169" t="s">
        <v>967</v>
      </c>
    </row>
    <row r="756" spans="1:65" s="14" customFormat="1">
      <c r="B756" s="179"/>
      <c r="D756" s="172" t="s">
        <v>149</v>
      </c>
      <c r="F756" s="181" t="s">
        <v>968</v>
      </c>
      <c r="H756" s="182">
        <v>2312.3910000000001</v>
      </c>
      <c r="I756" s="183"/>
      <c r="L756" s="179"/>
      <c r="M756" s="184"/>
      <c r="N756" s="185"/>
      <c r="O756" s="185"/>
      <c r="P756" s="185"/>
      <c r="Q756" s="185"/>
      <c r="R756" s="185"/>
      <c r="S756" s="185"/>
      <c r="T756" s="186"/>
      <c r="AT756" s="180" t="s">
        <v>149</v>
      </c>
      <c r="AU756" s="180" t="s">
        <v>87</v>
      </c>
      <c r="AV756" s="14" t="s">
        <v>87</v>
      </c>
      <c r="AW756" s="14" t="s">
        <v>3</v>
      </c>
      <c r="AX756" s="14" t="s">
        <v>81</v>
      </c>
      <c r="AY756" s="180" t="s">
        <v>141</v>
      </c>
    </row>
    <row r="757" spans="1:65" s="2" customFormat="1" ht="24.2" customHeight="1">
      <c r="A757" s="33"/>
      <c r="B757" s="156"/>
      <c r="C757" s="157" t="s">
        <v>969</v>
      </c>
      <c r="D757" s="157" t="s">
        <v>143</v>
      </c>
      <c r="E757" s="158" t="s">
        <v>970</v>
      </c>
      <c r="F757" s="159" t="s">
        <v>971</v>
      </c>
      <c r="G757" s="160" t="s">
        <v>189</v>
      </c>
      <c r="H757" s="161">
        <v>317.07799999999997</v>
      </c>
      <c r="I757" s="162"/>
      <c r="J757" s="163">
        <f>ROUND(I757*H757,2)</f>
        <v>0</v>
      </c>
      <c r="K757" s="164"/>
      <c r="L757" s="34"/>
      <c r="M757" s="165" t="s">
        <v>1</v>
      </c>
      <c r="N757" s="166" t="s">
        <v>40</v>
      </c>
      <c r="O757" s="62"/>
      <c r="P757" s="167">
        <f>O757*H757</f>
        <v>0</v>
      </c>
      <c r="Q757" s="167">
        <v>6.9999999999999999E-4</v>
      </c>
      <c r="R757" s="167">
        <f>Q757*H757</f>
        <v>0.22195459999999997</v>
      </c>
      <c r="S757" s="167">
        <v>0</v>
      </c>
      <c r="T757" s="168">
        <f>S757*H757</f>
        <v>0</v>
      </c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R757" s="169" t="s">
        <v>147</v>
      </c>
      <c r="AT757" s="169" t="s">
        <v>143</v>
      </c>
      <c r="AU757" s="169" t="s">
        <v>87</v>
      </c>
      <c r="AY757" s="18" t="s">
        <v>141</v>
      </c>
      <c r="BE757" s="170">
        <f>IF(N757="základná",J757,0)</f>
        <v>0</v>
      </c>
      <c r="BF757" s="170">
        <f>IF(N757="znížená",J757,0)</f>
        <v>0</v>
      </c>
      <c r="BG757" s="170">
        <f>IF(N757="zákl. prenesená",J757,0)</f>
        <v>0</v>
      </c>
      <c r="BH757" s="170">
        <f>IF(N757="zníž. prenesená",J757,0)</f>
        <v>0</v>
      </c>
      <c r="BI757" s="170">
        <f>IF(N757="nulová",J757,0)</f>
        <v>0</v>
      </c>
      <c r="BJ757" s="18" t="s">
        <v>87</v>
      </c>
      <c r="BK757" s="170">
        <f>ROUND(I757*H757,2)</f>
        <v>0</v>
      </c>
      <c r="BL757" s="18" t="s">
        <v>147</v>
      </c>
      <c r="BM757" s="169" t="s">
        <v>972</v>
      </c>
    </row>
    <row r="758" spans="1:65" s="13" customFormat="1" ht="22.5">
      <c r="B758" s="171"/>
      <c r="D758" s="172" t="s">
        <v>149</v>
      </c>
      <c r="E758" s="173" t="s">
        <v>1</v>
      </c>
      <c r="F758" s="174" t="s">
        <v>973</v>
      </c>
      <c r="H758" s="173" t="s">
        <v>1</v>
      </c>
      <c r="I758" s="175"/>
      <c r="L758" s="171"/>
      <c r="M758" s="176"/>
      <c r="N758" s="177"/>
      <c r="O758" s="177"/>
      <c r="P758" s="177"/>
      <c r="Q758" s="177"/>
      <c r="R758" s="177"/>
      <c r="S758" s="177"/>
      <c r="T758" s="178"/>
      <c r="AT758" s="173" t="s">
        <v>149</v>
      </c>
      <c r="AU758" s="173" t="s">
        <v>87</v>
      </c>
      <c r="AV758" s="13" t="s">
        <v>81</v>
      </c>
      <c r="AW758" s="13" t="s">
        <v>31</v>
      </c>
      <c r="AX758" s="13" t="s">
        <v>74</v>
      </c>
      <c r="AY758" s="173" t="s">
        <v>141</v>
      </c>
    </row>
    <row r="759" spans="1:65" s="14" customFormat="1">
      <c r="B759" s="179"/>
      <c r="D759" s="172" t="s">
        <v>149</v>
      </c>
      <c r="E759" s="180" t="s">
        <v>1</v>
      </c>
      <c r="F759" s="181" t="s">
        <v>974</v>
      </c>
      <c r="H759" s="182">
        <v>317.07799999999997</v>
      </c>
      <c r="I759" s="183"/>
      <c r="L759" s="179"/>
      <c r="M759" s="184"/>
      <c r="N759" s="185"/>
      <c r="O759" s="185"/>
      <c r="P759" s="185"/>
      <c r="Q759" s="185"/>
      <c r="R759" s="185"/>
      <c r="S759" s="185"/>
      <c r="T759" s="186"/>
      <c r="AT759" s="180" t="s">
        <v>149</v>
      </c>
      <c r="AU759" s="180" t="s">
        <v>87</v>
      </c>
      <c r="AV759" s="14" t="s">
        <v>87</v>
      </c>
      <c r="AW759" s="14" t="s">
        <v>31</v>
      </c>
      <c r="AX759" s="14" t="s">
        <v>74</v>
      </c>
      <c r="AY759" s="180" t="s">
        <v>141</v>
      </c>
    </row>
    <row r="760" spans="1:65" s="16" customFormat="1">
      <c r="B760" s="195"/>
      <c r="D760" s="172" t="s">
        <v>149</v>
      </c>
      <c r="E760" s="196" t="s">
        <v>1</v>
      </c>
      <c r="F760" s="197" t="s">
        <v>159</v>
      </c>
      <c r="H760" s="198">
        <v>317.07799999999997</v>
      </c>
      <c r="I760" s="199"/>
      <c r="L760" s="195"/>
      <c r="M760" s="200"/>
      <c r="N760" s="201"/>
      <c r="O760" s="201"/>
      <c r="P760" s="201"/>
      <c r="Q760" s="201"/>
      <c r="R760" s="201"/>
      <c r="S760" s="201"/>
      <c r="T760" s="202"/>
      <c r="AT760" s="196" t="s">
        <v>149</v>
      </c>
      <c r="AU760" s="196" t="s">
        <v>87</v>
      </c>
      <c r="AV760" s="16" t="s">
        <v>147</v>
      </c>
      <c r="AW760" s="16" t="s">
        <v>31</v>
      </c>
      <c r="AX760" s="16" t="s">
        <v>81</v>
      </c>
      <c r="AY760" s="196" t="s">
        <v>141</v>
      </c>
    </row>
    <row r="761" spans="1:65" s="2" customFormat="1" ht="24.2" customHeight="1">
      <c r="A761" s="33"/>
      <c r="B761" s="156"/>
      <c r="C761" s="203" t="s">
        <v>975</v>
      </c>
      <c r="D761" s="203" t="s">
        <v>560</v>
      </c>
      <c r="E761" s="204" t="s">
        <v>976</v>
      </c>
      <c r="F761" s="205" t="s">
        <v>977</v>
      </c>
      <c r="G761" s="206" t="s">
        <v>189</v>
      </c>
      <c r="H761" s="207">
        <v>348.786</v>
      </c>
      <c r="I761" s="208"/>
      <c r="J761" s="209">
        <f>ROUND(I761*H761,2)</f>
        <v>0</v>
      </c>
      <c r="K761" s="210"/>
      <c r="L761" s="211"/>
      <c r="M761" s="212" t="s">
        <v>1</v>
      </c>
      <c r="N761" s="213" t="s">
        <v>40</v>
      </c>
      <c r="O761" s="62"/>
      <c r="P761" s="167">
        <f>O761*H761</f>
        <v>0</v>
      </c>
      <c r="Q761" s="167">
        <v>3.5999999999999999E-3</v>
      </c>
      <c r="R761" s="167">
        <f>Q761*H761</f>
        <v>1.2556296</v>
      </c>
      <c r="S761" s="167">
        <v>0</v>
      </c>
      <c r="T761" s="168">
        <f>S761*H761</f>
        <v>0</v>
      </c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R761" s="169" t="s">
        <v>198</v>
      </c>
      <c r="AT761" s="169" t="s">
        <v>560</v>
      </c>
      <c r="AU761" s="169" t="s">
        <v>87</v>
      </c>
      <c r="AY761" s="18" t="s">
        <v>141</v>
      </c>
      <c r="BE761" s="170">
        <f>IF(N761="základná",J761,0)</f>
        <v>0</v>
      </c>
      <c r="BF761" s="170">
        <f>IF(N761="znížená",J761,0)</f>
        <v>0</v>
      </c>
      <c r="BG761" s="170">
        <f>IF(N761="zákl. prenesená",J761,0)</f>
        <v>0</v>
      </c>
      <c r="BH761" s="170">
        <f>IF(N761="zníž. prenesená",J761,0)</f>
        <v>0</v>
      </c>
      <c r="BI761" s="170">
        <f>IF(N761="nulová",J761,0)</f>
        <v>0</v>
      </c>
      <c r="BJ761" s="18" t="s">
        <v>87</v>
      </c>
      <c r="BK761" s="170">
        <f>ROUND(I761*H761,2)</f>
        <v>0</v>
      </c>
      <c r="BL761" s="18" t="s">
        <v>147</v>
      </c>
      <c r="BM761" s="169" t="s">
        <v>978</v>
      </c>
    </row>
    <row r="762" spans="1:65" s="14" customFormat="1">
      <c r="B762" s="179"/>
      <c r="D762" s="172" t="s">
        <v>149</v>
      </c>
      <c r="F762" s="181" t="s">
        <v>979</v>
      </c>
      <c r="H762" s="182">
        <v>348.786</v>
      </c>
      <c r="I762" s="183"/>
      <c r="L762" s="179"/>
      <c r="M762" s="184"/>
      <c r="N762" s="185"/>
      <c r="O762" s="185"/>
      <c r="P762" s="185"/>
      <c r="Q762" s="185"/>
      <c r="R762" s="185"/>
      <c r="S762" s="185"/>
      <c r="T762" s="186"/>
      <c r="AT762" s="180" t="s">
        <v>149</v>
      </c>
      <c r="AU762" s="180" t="s">
        <v>87</v>
      </c>
      <c r="AV762" s="14" t="s">
        <v>87</v>
      </c>
      <c r="AW762" s="14" t="s">
        <v>3</v>
      </c>
      <c r="AX762" s="14" t="s">
        <v>81</v>
      </c>
      <c r="AY762" s="180" t="s">
        <v>141</v>
      </c>
    </row>
    <row r="763" spans="1:65" s="2" customFormat="1" ht="24.2" customHeight="1">
      <c r="A763" s="33"/>
      <c r="B763" s="156"/>
      <c r="C763" s="157" t="s">
        <v>980</v>
      </c>
      <c r="D763" s="157" t="s">
        <v>143</v>
      </c>
      <c r="E763" s="158" t="s">
        <v>981</v>
      </c>
      <c r="F763" s="159" t="s">
        <v>982</v>
      </c>
      <c r="G763" s="160" t="s">
        <v>362</v>
      </c>
      <c r="H763" s="161">
        <v>2</v>
      </c>
      <c r="I763" s="162"/>
      <c r="J763" s="163">
        <f>ROUND(I763*H763,2)</f>
        <v>0</v>
      </c>
      <c r="K763" s="164"/>
      <c r="L763" s="34"/>
      <c r="M763" s="165" t="s">
        <v>1</v>
      </c>
      <c r="N763" s="166" t="s">
        <v>40</v>
      </c>
      <c r="O763" s="62"/>
      <c r="P763" s="167">
        <f>O763*H763</f>
        <v>0</v>
      </c>
      <c r="Q763" s="167">
        <v>0</v>
      </c>
      <c r="R763" s="167">
        <f>Q763*H763</f>
        <v>0</v>
      </c>
      <c r="S763" s="167">
        <v>0</v>
      </c>
      <c r="T763" s="168">
        <f>S763*H763</f>
        <v>0</v>
      </c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R763" s="169" t="s">
        <v>275</v>
      </c>
      <c r="AT763" s="169" t="s">
        <v>143</v>
      </c>
      <c r="AU763" s="169" t="s">
        <v>87</v>
      </c>
      <c r="AY763" s="18" t="s">
        <v>141</v>
      </c>
      <c r="BE763" s="170">
        <f>IF(N763="základná",J763,0)</f>
        <v>0</v>
      </c>
      <c r="BF763" s="170">
        <f>IF(N763="znížená",J763,0)</f>
        <v>0</v>
      </c>
      <c r="BG763" s="170">
        <f>IF(N763="zákl. prenesená",J763,0)</f>
        <v>0</v>
      </c>
      <c r="BH763" s="170">
        <f>IF(N763="zníž. prenesená",J763,0)</f>
        <v>0</v>
      </c>
      <c r="BI763" s="170">
        <f>IF(N763="nulová",J763,0)</f>
        <v>0</v>
      </c>
      <c r="BJ763" s="18" t="s">
        <v>87</v>
      </c>
      <c r="BK763" s="170">
        <f>ROUND(I763*H763,2)</f>
        <v>0</v>
      </c>
      <c r="BL763" s="18" t="s">
        <v>275</v>
      </c>
      <c r="BM763" s="169" t="s">
        <v>983</v>
      </c>
    </row>
    <row r="764" spans="1:65" s="2" customFormat="1" ht="37.9" customHeight="1">
      <c r="A764" s="33"/>
      <c r="B764" s="156"/>
      <c r="C764" s="203" t="s">
        <v>984</v>
      </c>
      <c r="D764" s="203" t="s">
        <v>560</v>
      </c>
      <c r="E764" s="204" t="s">
        <v>985</v>
      </c>
      <c r="F764" s="205" t="s">
        <v>986</v>
      </c>
      <c r="G764" s="206" t="s">
        <v>362</v>
      </c>
      <c r="H764" s="207">
        <v>2</v>
      </c>
      <c r="I764" s="208"/>
      <c r="J764" s="209">
        <f>ROUND(I764*H764,2)</f>
        <v>0</v>
      </c>
      <c r="K764" s="210"/>
      <c r="L764" s="211"/>
      <c r="M764" s="212" t="s">
        <v>1</v>
      </c>
      <c r="N764" s="213" t="s">
        <v>40</v>
      </c>
      <c r="O764" s="62"/>
      <c r="P764" s="167">
        <f>O764*H764</f>
        <v>0</v>
      </c>
      <c r="Q764" s="167">
        <v>0.32</v>
      </c>
      <c r="R764" s="167">
        <f>Q764*H764</f>
        <v>0.64</v>
      </c>
      <c r="S764" s="167">
        <v>0</v>
      </c>
      <c r="T764" s="168">
        <f>S764*H764</f>
        <v>0</v>
      </c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R764" s="169" t="s">
        <v>381</v>
      </c>
      <c r="AT764" s="169" t="s">
        <v>560</v>
      </c>
      <c r="AU764" s="169" t="s">
        <v>87</v>
      </c>
      <c r="AY764" s="18" t="s">
        <v>141</v>
      </c>
      <c r="BE764" s="170">
        <f>IF(N764="základná",J764,0)</f>
        <v>0</v>
      </c>
      <c r="BF764" s="170">
        <f>IF(N764="znížená",J764,0)</f>
        <v>0</v>
      </c>
      <c r="BG764" s="170">
        <f>IF(N764="zákl. prenesená",J764,0)</f>
        <v>0</v>
      </c>
      <c r="BH764" s="170">
        <f>IF(N764="zníž. prenesená",J764,0)</f>
        <v>0</v>
      </c>
      <c r="BI764" s="170">
        <f>IF(N764="nulová",J764,0)</f>
        <v>0</v>
      </c>
      <c r="BJ764" s="18" t="s">
        <v>87</v>
      </c>
      <c r="BK764" s="170">
        <f>ROUND(I764*H764,2)</f>
        <v>0</v>
      </c>
      <c r="BL764" s="18" t="s">
        <v>275</v>
      </c>
      <c r="BM764" s="169" t="s">
        <v>987</v>
      </c>
    </row>
    <row r="765" spans="1:65" s="2" customFormat="1" ht="24.2" customHeight="1">
      <c r="A765" s="33"/>
      <c r="B765" s="156"/>
      <c r="C765" s="157" t="s">
        <v>988</v>
      </c>
      <c r="D765" s="157" t="s">
        <v>143</v>
      </c>
      <c r="E765" s="158" t="s">
        <v>989</v>
      </c>
      <c r="F765" s="159" t="s">
        <v>990</v>
      </c>
      <c r="G765" s="160" t="s">
        <v>189</v>
      </c>
      <c r="H765" s="161">
        <v>174.8</v>
      </c>
      <c r="I765" s="162"/>
      <c r="J765" s="163">
        <f>ROUND(I765*H765,2)</f>
        <v>0</v>
      </c>
      <c r="K765" s="164"/>
      <c r="L765" s="34"/>
      <c r="M765" s="165" t="s">
        <v>1</v>
      </c>
      <c r="N765" s="166" t="s">
        <v>40</v>
      </c>
      <c r="O765" s="62"/>
      <c r="P765" s="167">
        <f>O765*H765</f>
        <v>0</v>
      </c>
      <c r="Q765" s="167">
        <v>0</v>
      </c>
      <c r="R765" s="167">
        <f>Q765*H765</f>
        <v>0</v>
      </c>
      <c r="S765" s="167">
        <v>0</v>
      </c>
      <c r="T765" s="168">
        <f>S765*H765</f>
        <v>0</v>
      </c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R765" s="169" t="s">
        <v>275</v>
      </c>
      <c r="AT765" s="169" t="s">
        <v>143</v>
      </c>
      <c r="AU765" s="169" t="s">
        <v>87</v>
      </c>
      <c r="AY765" s="18" t="s">
        <v>141</v>
      </c>
      <c r="BE765" s="170">
        <f>IF(N765="základná",J765,0)</f>
        <v>0</v>
      </c>
      <c r="BF765" s="170">
        <f>IF(N765="znížená",J765,0)</f>
        <v>0</v>
      </c>
      <c r="BG765" s="170">
        <f>IF(N765="zákl. prenesená",J765,0)</f>
        <v>0</v>
      </c>
      <c r="BH765" s="170">
        <f>IF(N765="zníž. prenesená",J765,0)</f>
        <v>0</v>
      </c>
      <c r="BI765" s="170">
        <f>IF(N765="nulová",J765,0)</f>
        <v>0</v>
      </c>
      <c r="BJ765" s="18" t="s">
        <v>87</v>
      </c>
      <c r="BK765" s="170">
        <f>ROUND(I765*H765,2)</f>
        <v>0</v>
      </c>
      <c r="BL765" s="18" t="s">
        <v>275</v>
      </c>
      <c r="BM765" s="169" t="s">
        <v>991</v>
      </c>
    </row>
    <row r="766" spans="1:65" s="13" customFormat="1">
      <c r="B766" s="171"/>
      <c r="D766" s="172" t="s">
        <v>149</v>
      </c>
      <c r="E766" s="173" t="s">
        <v>1</v>
      </c>
      <c r="F766" s="174" t="s">
        <v>992</v>
      </c>
      <c r="H766" s="173" t="s">
        <v>1</v>
      </c>
      <c r="I766" s="175"/>
      <c r="L766" s="171"/>
      <c r="M766" s="176"/>
      <c r="N766" s="177"/>
      <c r="O766" s="177"/>
      <c r="P766" s="177"/>
      <c r="Q766" s="177"/>
      <c r="R766" s="177"/>
      <c r="S766" s="177"/>
      <c r="T766" s="178"/>
      <c r="AT766" s="173" t="s">
        <v>149</v>
      </c>
      <c r="AU766" s="173" t="s">
        <v>87</v>
      </c>
      <c r="AV766" s="13" t="s">
        <v>81</v>
      </c>
      <c r="AW766" s="13" t="s">
        <v>31</v>
      </c>
      <c r="AX766" s="13" t="s">
        <v>74</v>
      </c>
      <c r="AY766" s="173" t="s">
        <v>141</v>
      </c>
    </row>
    <row r="767" spans="1:65" s="14" customFormat="1">
      <c r="B767" s="179"/>
      <c r="D767" s="172" t="s">
        <v>149</v>
      </c>
      <c r="E767" s="180" t="s">
        <v>1</v>
      </c>
      <c r="F767" s="181" t="s">
        <v>993</v>
      </c>
      <c r="H767" s="182">
        <v>165</v>
      </c>
      <c r="I767" s="183"/>
      <c r="L767" s="179"/>
      <c r="M767" s="184"/>
      <c r="N767" s="185"/>
      <c r="O767" s="185"/>
      <c r="P767" s="185"/>
      <c r="Q767" s="185"/>
      <c r="R767" s="185"/>
      <c r="S767" s="185"/>
      <c r="T767" s="186"/>
      <c r="AT767" s="180" t="s">
        <v>149</v>
      </c>
      <c r="AU767" s="180" t="s">
        <v>87</v>
      </c>
      <c r="AV767" s="14" t="s">
        <v>87</v>
      </c>
      <c r="AW767" s="14" t="s">
        <v>31</v>
      </c>
      <c r="AX767" s="14" t="s">
        <v>74</v>
      </c>
      <c r="AY767" s="180" t="s">
        <v>141</v>
      </c>
    </row>
    <row r="768" spans="1:65" s="14" customFormat="1">
      <c r="B768" s="179"/>
      <c r="D768" s="172" t="s">
        <v>149</v>
      </c>
      <c r="E768" s="180" t="s">
        <v>1</v>
      </c>
      <c r="F768" s="181" t="s">
        <v>994</v>
      </c>
      <c r="H768" s="182">
        <v>9.8000000000000007</v>
      </c>
      <c r="I768" s="183"/>
      <c r="L768" s="179"/>
      <c r="M768" s="184"/>
      <c r="N768" s="185"/>
      <c r="O768" s="185"/>
      <c r="P768" s="185"/>
      <c r="Q768" s="185"/>
      <c r="R768" s="185"/>
      <c r="S768" s="185"/>
      <c r="T768" s="186"/>
      <c r="AT768" s="180" t="s">
        <v>149</v>
      </c>
      <c r="AU768" s="180" t="s">
        <v>87</v>
      </c>
      <c r="AV768" s="14" t="s">
        <v>87</v>
      </c>
      <c r="AW768" s="14" t="s">
        <v>31</v>
      </c>
      <c r="AX768" s="14" t="s">
        <v>74</v>
      </c>
      <c r="AY768" s="180" t="s">
        <v>141</v>
      </c>
    </row>
    <row r="769" spans="1:65" s="16" customFormat="1">
      <c r="B769" s="195"/>
      <c r="D769" s="172" t="s">
        <v>149</v>
      </c>
      <c r="E769" s="196" t="s">
        <v>1</v>
      </c>
      <c r="F769" s="197" t="s">
        <v>159</v>
      </c>
      <c r="H769" s="198">
        <v>174.8</v>
      </c>
      <c r="I769" s="199"/>
      <c r="L769" s="195"/>
      <c r="M769" s="200"/>
      <c r="N769" s="201"/>
      <c r="O769" s="201"/>
      <c r="P769" s="201"/>
      <c r="Q769" s="201"/>
      <c r="R769" s="201"/>
      <c r="S769" s="201"/>
      <c r="T769" s="202"/>
      <c r="AT769" s="196" t="s">
        <v>149</v>
      </c>
      <c r="AU769" s="196" t="s">
        <v>87</v>
      </c>
      <c r="AV769" s="16" t="s">
        <v>147</v>
      </c>
      <c r="AW769" s="16" t="s">
        <v>31</v>
      </c>
      <c r="AX769" s="16" t="s">
        <v>81</v>
      </c>
      <c r="AY769" s="196" t="s">
        <v>141</v>
      </c>
    </row>
    <row r="770" spans="1:65" s="2" customFormat="1" ht="24.2" customHeight="1">
      <c r="A770" s="33"/>
      <c r="B770" s="156"/>
      <c r="C770" s="203" t="s">
        <v>995</v>
      </c>
      <c r="D770" s="203" t="s">
        <v>560</v>
      </c>
      <c r="E770" s="204" t="s">
        <v>996</v>
      </c>
      <c r="F770" s="205" t="s">
        <v>997</v>
      </c>
      <c r="G770" s="206" t="s">
        <v>189</v>
      </c>
      <c r="H770" s="207">
        <v>211.50800000000001</v>
      </c>
      <c r="I770" s="208"/>
      <c r="J770" s="209">
        <f>ROUND(I770*H770,2)</f>
        <v>0</v>
      </c>
      <c r="K770" s="210"/>
      <c r="L770" s="211"/>
      <c r="M770" s="212" t="s">
        <v>1</v>
      </c>
      <c r="N770" s="213" t="s">
        <v>40</v>
      </c>
      <c r="O770" s="62"/>
      <c r="P770" s="167">
        <f>O770*H770</f>
        <v>0</v>
      </c>
      <c r="Q770" s="167">
        <v>1.4999999999999999E-4</v>
      </c>
      <c r="R770" s="167">
        <f>Q770*H770</f>
        <v>3.1726199999999996E-2</v>
      </c>
      <c r="S770" s="167">
        <v>0</v>
      </c>
      <c r="T770" s="168">
        <f>S770*H770</f>
        <v>0</v>
      </c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R770" s="169" t="s">
        <v>381</v>
      </c>
      <c r="AT770" s="169" t="s">
        <v>560</v>
      </c>
      <c r="AU770" s="169" t="s">
        <v>87</v>
      </c>
      <c r="AY770" s="18" t="s">
        <v>141</v>
      </c>
      <c r="BE770" s="170">
        <f>IF(N770="základná",J770,0)</f>
        <v>0</v>
      </c>
      <c r="BF770" s="170">
        <f>IF(N770="znížená",J770,0)</f>
        <v>0</v>
      </c>
      <c r="BG770" s="170">
        <f>IF(N770="zákl. prenesená",J770,0)</f>
        <v>0</v>
      </c>
      <c r="BH770" s="170">
        <f>IF(N770="zníž. prenesená",J770,0)</f>
        <v>0</v>
      </c>
      <c r="BI770" s="170">
        <f>IF(N770="nulová",J770,0)</f>
        <v>0</v>
      </c>
      <c r="BJ770" s="18" t="s">
        <v>87</v>
      </c>
      <c r="BK770" s="170">
        <f>ROUND(I770*H770,2)</f>
        <v>0</v>
      </c>
      <c r="BL770" s="18" t="s">
        <v>275</v>
      </c>
      <c r="BM770" s="169" t="s">
        <v>998</v>
      </c>
    </row>
    <row r="771" spans="1:65" s="13" customFormat="1">
      <c r="B771" s="171"/>
      <c r="D771" s="172" t="s">
        <v>149</v>
      </c>
      <c r="E771" s="173" t="s">
        <v>1</v>
      </c>
      <c r="F771" s="174" t="s">
        <v>999</v>
      </c>
      <c r="H771" s="173" t="s">
        <v>1</v>
      </c>
      <c r="I771" s="175"/>
      <c r="L771" s="171"/>
      <c r="M771" s="176"/>
      <c r="N771" s="177"/>
      <c r="O771" s="177"/>
      <c r="P771" s="177"/>
      <c r="Q771" s="177"/>
      <c r="R771" s="177"/>
      <c r="S771" s="177"/>
      <c r="T771" s="178"/>
      <c r="AT771" s="173" t="s">
        <v>149</v>
      </c>
      <c r="AU771" s="173" t="s">
        <v>87</v>
      </c>
      <c r="AV771" s="13" t="s">
        <v>81</v>
      </c>
      <c r="AW771" s="13" t="s">
        <v>31</v>
      </c>
      <c r="AX771" s="13" t="s">
        <v>74</v>
      </c>
      <c r="AY771" s="173" t="s">
        <v>141</v>
      </c>
    </row>
    <row r="772" spans="1:65" s="14" customFormat="1">
      <c r="B772" s="179"/>
      <c r="D772" s="172" t="s">
        <v>149</v>
      </c>
      <c r="E772" s="180" t="s">
        <v>1</v>
      </c>
      <c r="F772" s="181" t="s">
        <v>1000</v>
      </c>
      <c r="H772" s="182">
        <v>181.5</v>
      </c>
      <c r="I772" s="183"/>
      <c r="L772" s="179"/>
      <c r="M772" s="184"/>
      <c r="N772" s="185"/>
      <c r="O772" s="185"/>
      <c r="P772" s="185"/>
      <c r="Q772" s="185"/>
      <c r="R772" s="185"/>
      <c r="S772" s="185"/>
      <c r="T772" s="186"/>
      <c r="AT772" s="180" t="s">
        <v>149</v>
      </c>
      <c r="AU772" s="180" t="s">
        <v>87</v>
      </c>
      <c r="AV772" s="14" t="s">
        <v>87</v>
      </c>
      <c r="AW772" s="14" t="s">
        <v>31</v>
      </c>
      <c r="AX772" s="14" t="s">
        <v>74</v>
      </c>
      <c r="AY772" s="180" t="s">
        <v>141</v>
      </c>
    </row>
    <row r="773" spans="1:65" s="14" customFormat="1">
      <c r="B773" s="179"/>
      <c r="D773" s="172" t="s">
        <v>149</v>
      </c>
      <c r="E773" s="180" t="s">
        <v>1</v>
      </c>
      <c r="F773" s="181" t="s">
        <v>1001</v>
      </c>
      <c r="H773" s="182">
        <v>10.78</v>
      </c>
      <c r="I773" s="183"/>
      <c r="L773" s="179"/>
      <c r="M773" s="184"/>
      <c r="N773" s="185"/>
      <c r="O773" s="185"/>
      <c r="P773" s="185"/>
      <c r="Q773" s="185"/>
      <c r="R773" s="185"/>
      <c r="S773" s="185"/>
      <c r="T773" s="186"/>
      <c r="AT773" s="180" t="s">
        <v>149</v>
      </c>
      <c r="AU773" s="180" t="s">
        <v>87</v>
      </c>
      <c r="AV773" s="14" t="s">
        <v>87</v>
      </c>
      <c r="AW773" s="14" t="s">
        <v>31</v>
      </c>
      <c r="AX773" s="14" t="s">
        <v>74</v>
      </c>
      <c r="AY773" s="180" t="s">
        <v>141</v>
      </c>
    </row>
    <row r="774" spans="1:65" s="16" customFormat="1">
      <c r="B774" s="195"/>
      <c r="D774" s="172" t="s">
        <v>149</v>
      </c>
      <c r="E774" s="196" t="s">
        <v>1</v>
      </c>
      <c r="F774" s="197" t="s">
        <v>159</v>
      </c>
      <c r="H774" s="198">
        <v>192.28</v>
      </c>
      <c r="I774" s="199"/>
      <c r="L774" s="195"/>
      <c r="M774" s="200"/>
      <c r="N774" s="201"/>
      <c r="O774" s="201"/>
      <c r="P774" s="201"/>
      <c r="Q774" s="201"/>
      <c r="R774" s="201"/>
      <c r="S774" s="201"/>
      <c r="T774" s="202"/>
      <c r="AT774" s="196" t="s">
        <v>149</v>
      </c>
      <c r="AU774" s="196" t="s">
        <v>87</v>
      </c>
      <c r="AV774" s="16" t="s">
        <v>147</v>
      </c>
      <c r="AW774" s="16" t="s">
        <v>31</v>
      </c>
      <c r="AX774" s="16" t="s">
        <v>81</v>
      </c>
      <c r="AY774" s="196" t="s">
        <v>141</v>
      </c>
    </row>
    <row r="775" spans="1:65" s="14" customFormat="1">
      <c r="B775" s="179"/>
      <c r="D775" s="172" t="s">
        <v>149</v>
      </c>
      <c r="F775" s="181" t="s">
        <v>1002</v>
      </c>
      <c r="H775" s="182">
        <v>211.50800000000001</v>
      </c>
      <c r="I775" s="183"/>
      <c r="L775" s="179"/>
      <c r="M775" s="184"/>
      <c r="N775" s="185"/>
      <c r="O775" s="185"/>
      <c r="P775" s="185"/>
      <c r="Q775" s="185"/>
      <c r="R775" s="185"/>
      <c r="S775" s="185"/>
      <c r="T775" s="186"/>
      <c r="AT775" s="180" t="s">
        <v>149</v>
      </c>
      <c r="AU775" s="180" t="s">
        <v>87</v>
      </c>
      <c r="AV775" s="14" t="s">
        <v>87</v>
      </c>
      <c r="AW775" s="14" t="s">
        <v>3</v>
      </c>
      <c r="AX775" s="14" t="s">
        <v>81</v>
      </c>
      <c r="AY775" s="180" t="s">
        <v>141</v>
      </c>
    </row>
    <row r="776" spans="1:65" s="2" customFormat="1" ht="24.2" customHeight="1">
      <c r="A776" s="33"/>
      <c r="B776" s="156"/>
      <c r="C776" s="157" t="s">
        <v>1003</v>
      </c>
      <c r="D776" s="157" t="s">
        <v>143</v>
      </c>
      <c r="E776" s="158" t="s">
        <v>1004</v>
      </c>
      <c r="F776" s="159" t="s">
        <v>1005</v>
      </c>
      <c r="G776" s="160" t="s">
        <v>362</v>
      </c>
      <c r="H776" s="161">
        <v>2</v>
      </c>
      <c r="I776" s="162"/>
      <c r="J776" s="163">
        <f>ROUND(I776*H776,2)</f>
        <v>0</v>
      </c>
      <c r="K776" s="164"/>
      <c r="L776" s="34"/>
      <c r="M776" s="165" t="s">
        <v>1</v>
      </c>
      <c r="N776" s="166" t="s">
        <v>40</v>
      </c>
      <c r="O776" s="62"/>
      <c r="P776" s="167">
        <f>O776*H776</f>
        <v>0</v>
      </c>
      <c r="Q776" s="167">
        <v>0</v>
      </c>
      <c r="R776" s="167">
        <f>Q776*H776</f>
        <v>0</v>
      </c>
      <c r="S776" s="167">
        <v>0</v>
      </c>
      <c r="T776" s="168">
        <f>S776*H776</f>
        <v>0</v>
      </c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R776" s="169" t="s">
        <v>275</v>
      </c>
      <c r="AT776" s="169" t="s">
        <v>143</v>
      </c>
      <c r="AU776" s="169" t="s">
        <v>87</v>
      </c>
      <c r="AY776" s="18" t="s">
        <v>141</v>
      </c>
      <c r="BE776" s="170">
        <f>IF(N776="základná",J776,0)</f>
        <v>0</v>
      </c>
      <c r="BF776" s="170">
        <f>IF(N776="znížená",J776,0)</f>
        <v>0</v>
      </c>
      <c r="BG776" s="170">
        <f>IF(N776="zákl. prenesená",J776,0)</f>
        <v>0</v>
      </c>
      <c r="BH776" s="170">
        <f>IF(N776="zníž. prenesená",J776,0)</f>
        <v>0</v>
      </c>
      <c r="BI776" s="170">
        <f>IF(N776="nulová",J776,0)</f>
        <v>0</v>
      </c>
      <c r="BJ776" s="18" t="s">
        <v>87</v>
      </c>
      <c r="BK776" s="170">
        <f>ROUND(I776*H776,2)</f>
        <v>0</v>
      </c>
      <c r="BL776" s="18" t="s">
        <v>275</v>
      </c>
      <c r="BM776" s="169" t="s">
        <v>1006</v>
      </c>
    </row>
    <row r="777" spans="1:65" s="2" customFormat="1" ht="24.2" customHeight="1">
      <c r="A777" s="33"/>
      <c r="B777" s="156"/>
      <c r="C777" s="203" t="s">
        <v>1007</v>
      </c>
      <c r="D777" s="203" t="s">
        <v>560</v>
      </c>
      <c r="E777" s="204" t="s">
        <v>1008</v>
      </c>
      <c r="F777" s="205" t="s">
        <v>1009</v>
      </c>
      <c r="G777" s="206" t="s">
        <v>362</v>
      </c>
      <c r="H777" s="207">
        <v>2</v>
      </c>
      <c r="I777" s="208"/>
      <c r="J777" s="209">
        <f>ROUND(I777*H777,2)</f>
        <v>0</v>
      </c>
      <c r="K777" s="210"/>
      <c r="L777" s="211"/>
      <c r="M777" s="212" t="s">
        <v>1</v>
      </c>
      <c r="N777" s="213" t="s">
        <v>40</v>
      </c>
      <c r="O777" s="62"/>
      <c r="P777" s="167">
        <f>O777*H777</f>
        <v>0</v>
      </c>
      <c r="Q777" s="167">
        <v>2.64E-2</v>
      </c>
      <c r="R777" s="167">
        <f>Q777*H777</f>
        <v>5.28E-2</v>
      </c>
      <c r="S777" s="167">
        <v>0</v>
      </c>
      <c r="T777" s="168">
        <f>S777*H777</f>
        <v>0</v>
      </c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R777" s="169" t="s">
        <v>381</v>
      </c>
      <c r="AT777" s="169" t="s">
        <v>560</v>
      </c>
      <c r="AU777" s="169" t="s">
        <v>87</v>
      </c>
      <c r="AY777" s="18" t="s">
        <v>141</v>
      </c>
      <c r="BE777" s="170">
        <f>IF(N777="základná",J777,0)</f>
        <v>0</v>
      </c>
      <c r="BF777" s="170">
        <f>IF(N777="znížená",J777,0)</f>
        <v>0</v>
      </c>
      <c r="BG777" s="170">
        <f>IF(N777="zákl. prenesená",J777,0)</f>
        <v>0</v>
      </c>
      <c r="BH777" s="170">
        <f>IF(N777="zníž. prenesená",J777,0)</f>
        <v>0</v>
      </c>
      <c r="BI777" s="170">
        <f>IF(N777="nulová",J777,0)</f>
        <v>0</v>
      </c>
      <c r="BJ777" s="18" t="s">
        <v>87</v>
      </c>
      <c r="BK777" s="170">
        <f>ROUND(I777*H777,2)</f>
        <v>0</v>
      </c>
      <c r="BL777" s="18" t="s">
        <v>275</v>
      </c>
      <c r="BM777" s="169" t="s">
        <v>1010</v>
      </c>
    </row>
    <row r="778" spans="1:65" s="2" customFormat="1" ht="24.2" customHeight="1">
      <c r="A778" s="33"/>
      <c r="B778" s="156"/>
      <c r="C778" s="157" t="s">
        <v>1011</v>
      </c>
      <c r="D778" s="157" t="s">
        <v>143</v>
      </c>
      <c r="E778" s="158" t="s">
        <v>1012</v>
      </c>
      <c r="F778" s="159" t="s">
        <v>1013</v>
      </c>
      <c r="G778" s="160" t="s">
        <v>362</v>
      </c>
      <c r="H778" s="161">
        <v>22</v>
      </c>
      <c r="I778" s="162"/>
      <c r="J778" s="163">
        <f>ROUND(I778*H778,2)</f>
        <v>0</v>
      </c>
      <c r="K778" s="164"/>
      <c r="L778" s="34"/>
      <c r="M778" s="165" t="s">
        <v>1</v>
      </c>
      <c r="N778" s="166" t="s">
        <v>40</v>
      </c>
      <c r="O778" s="62"/>
      <c r="P778" s="167">
        <f>O778*H778</f>
        <v>0</v>
      </c>
      <c r="Q778" s="167">
        <v>0</v>
      </c>
      <c r="R778" s="167">
        <f>Q778*H778</f>
        <v>0</v>
      </c>
      <c r="S778" s="167">
        <v>0</v>
      </c>
      <c r="T778" s="168">
        <f>S778*H778</f>
        <v>0</v>
      </c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R778" s="169" t="s">
        <v>275</v>
      </c>
      <c r="AT778" s="169" t="s">
        <v>143</v>
      </c>
      <c r="AU778" s="169" t="s">
        <v>87</v>
      </c>
      <c r="AY778" s="18" t="s">
        <v>141</v>
      </c>
      <c r="BE778" s="170">
        <f>IF(N778="základná",J778,0)</f>
        <v>0</v>
      </c>
      <c r="BF778" s="170">
        <f>IF(N778="znížená",J778,0)</f>
        <v>0</v>
      </c>
      <c r="BG778" s="170">
        <f>IF(N778="zákl. prenesená",J778,0)</f>
        <v>0</v>
      </c>
      <c r="BH778" s="170">
        <f>IF(N778="zníž. prenesená",J778,0)</f>
        <v>0</v>
      </c>
      <c r="BI778" s="170">
        <f>IF(N778="nulová",J778,0)</f>
        <v>0</v>
      </c>
      <c r="BJ778" s="18" t="s">
        <v>87</v>
      </c>
      <c r="BK778" s="170">
        <f>ROUND(I778*H778,2)</f>
        <v>0</v>
      </c>
      <c r="BL778" s="18" t="s">
        <v>275</v>
      </c>
      <c r="BM778" s="169" t="s">
        <v>1014</v>
      </c>
    </row>
    <row r="779" spans="1:65" s="13" customFormat="1">
      <c r="B779" s="171"/>
      <c r="D779" s="172" t="s">
        <v>149</v>
      </c>
      <c r="E779" s="173" t="s">
        <v>1</v>
      </c>
      <c r="F779" s="174" t="s">
        <v>1015</v>
      </c>
      <c r="H779" s="173" t="s">
        <v>1</v>
      </c>
      <c r="I779" s="175"/>
      <c r="L779" s="171"/>
      <c r="M779" s="176"/>
      <c r="N779" s="177"/>
      <c r="O779" s="177"/>
      <c r="P779" s="177"/>
      <c r="Q779" s="177"/>
      <c r="R779" s="177"/>
      <c r="S779" s="177"/>
      <c r="T779" s="178"/>
      <c r="AT779" s="173" t="s">
        <v>149</v>
      </c>
      <c r="AU779" s="173" t="s">
        <v>87</v>
      </c>
      <c r="AV779" s="13" t="s">
        <v>81</v>
      </c>
      <c r="AW779" s="13" t="s">
        <v>31</v>
      </c>
      <c r="AX779" s="13" t="s">
        <v>74</v>
      </c>
      <c r="AY779" s="173" t="s">
        <v>141</v>
      </c>
    </row>
    <row r="780" spans="1:65" s="14" customFormat="1">
      <c r="B780" s="179"/>
      <c r="D780" s="172" t="s">
        <v>149</v>
      </c>
      <c r="E780" s="180" t="s">
        <v>1</v>
      </c>
      <c r="F780" s="181" t="s">
        <v>1016</v>
      </c>
      <c r="H780" s="182">
        <v>22</v>
      </c>
      <c r="I780" s="183"/>
      <c r="L780" s="179"/>
      <c r="M780" s="184"/>
      <c r="N780" s="185"/>
      <c r="O780" s="185"/>
      <c r="P780" s="185"/>
      <c r="Q780" s="185"/>
      <c r="R780" s="185"/>
      <c r="S780" s="185"/>
      <c r="T780" s="186"/>
      <c r="AT780" s="180" t="s">
        <v>149</v>
      </c>
      <c r="AU780" s="180" t="s">
        <v>87</v>
      </c>
      <c r="AV780" s="14" t="s">
        <v>87</v>
      </c>
      <c r="AW780" s="14" t="s">
        <v>31</v>
      </c>
      <c r="AX780" s="14" t="s">
        <v>74</v>
      </c>
      <c r="AY780" s="180" t="s">
        <v>141</v>
      </c>
    </row>
    <row r="781" spans="1:65" s="16" customFormat="1">
      <c r="B781" s="195"/>
      <c r="D781" s="172" t="s">
        <v>149</v>
      </c>
      <c r="E781" s="196" t="s">
        <v>1</v>
      </c>
      <c r="F781" s="197" t="s">
        <v>159</v>
      </c>
      <c r="H781" s="198">
        <v>22</v>
      </c>
      <c r="I781" s="199"/>
      <c r="L781" s="195"/>
      <c r="M781" s="200"/>
      <c r="N781" s="201"/>
      <c r="O781" s="201"/>
      <c r="P781" s="201"/>
      <c r="Q781" s="201"/>
      <c r="R781" s="201"/>
      <c r="S781" s="201"/>
      <c r="T781" s="202"/>
      <c r="AT781" s="196" t="s">
        <v>149</v>
      </c>
      <c r="AU781" s="196" t="s">
        <v>87</v>
      </c>
      <c r="AV781" s="16" t="s">
        <v>147</v>
      </c>
      <c r="AW781" s="16" t="s">
        <v>31</v>
      </c>
      <c r="AX781" s="16" t="s">
        <v>81</v>
      </c>
      <c r="AY781" s="196" t="s">
        <v>141</v>
      </c>
    </row>
    <row r="782" spans="1:65" s="2" customFormat="1" ht="24.2" customHeight="1">
      <c r="A782" s="33"/>
      <c r="B782" s="156"/>
      <c r="C782" s="203" t="s">
        <v>1017</v>
      </c>
      <c r="D782" s="203" t="s">
        <v>560</v>
      </c>
      <c r="E782" s="204" t="s">
        <v>1018</v>
      </c>
      <c r="F782" s="205" t="s">
        <v>1019</v>
      </c>
      <c r="G782" s="206" t="s">
        <v>362</v>
      </c>
      <c r="H782" s="207">
        <v>22</v>
      </c>
      <c r="I782" s="208"/>
      <c r="J782" s="209">
        <f>ROUND(I782*H782,2)</f>
        <v>0</v>
      </c>
      <c r="K782" s="210"/>
      <c r="L782" s="211"/>
      <c r="M782" s="212" t="s">
        <v>1</v>
      </c>
      <c r="N782" s="213" t="s">
        <v>40</v>
      </c>
      <c r="O782" s="62"/>
      <c r="P782" s="167">
        <f>O782*H782</f>
        <v>0</v>
      </c>
      <c r="Q782" s="167">
        <v>3.4000000000000002E-2</v>
      </c>
      <c r="R782" s="167">
        <f>Q782*H782</f>
        <v>0.748</v>
      </c>
      <c r="S782" s="167">
        <v>0</v>
      </c>
      <c r="T782" s="168">
        <f>S782*H782</f>
        <v>0</v>
      </c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R782" s="169" t="s">
        <v>381</v>
      </c>
      <c r="AT782" s="169" t="s">
        <v>560</v>
      </c>
      <c r="AU782" s="169" t="s">
        <v>87</v>
      </c>
      <c r="AY782" s="18" t="s">
        <v>141</v>
      </c>
      <c r="BE782" s="170">
        <f>IF(N782="základná",J782,0)</f>
        <v>0</v>
      </c>
      <c r="BF782" s="170">
        <f>IF(N782="znížená",J782,0)</f>
        <v>0</v>
      </c>
      <c r="BG782" s="170">
        <f>IF(N782="zákl. prenesená",J782,0)</f>
        <v>0</v>
      </c>
      <c r="BH782" s="170">
        <f>IF(N782="zníž. prenesená",J782,0)</f>
        <v>0</v>
      </c>
      <c r="BI782" s="170">
        <f>IF(N782="nulová",J782,0)</f>
        <v>0</v>
      </c>
      <c r="BJ782" s="18" t="s">
        <v>87</v>
      </c>
      <c r="BK782" s="170">
        <f>ROUND(I782*H782,2)</f>
        <v>0</v>
      </c>
      <c r="BL782" s="18" t="s">
        <v>275</v>
      </c>
      <c r="BM782" s="169" t="s">
        <v>1020</v>
      </c>
    </row>
    <row r="783" spans="1:65" s="2" customFormat="1" ht="24.2" customHeight="1">
      <c r="A783" s="33"/>
      <c r="B783" s="156"/>
      <c r="C783" s="157" t="s">
        <v>1021</v>
      </c>
      <c r="D783" s="157" t="s">
        <v>143</v>
      </c>
      <c r="E783" s="158" t="s">
        <v>1022</v>
      </c>
      <c r="F783" s="159" t="s">
        <v>1023</v>
      </c>
      <c r="G783" s="160" t="s">
        <v>260</v>
      </c>
      <c r="H783" s="161">
        <v>29.361000000000001</v>
      </c>
      <c r="I783" s="162"/>
      <c r="J783" s="163">
        <f>ROUND(I783*H783,2)</f>
        <v>0</v>
      </c>
      <c r="K783" s="164"/>
      <c r="L783" s="34"/>
      <c r="M783" s="165" t="s">
        <v>1</v>
      </c>
      <c r="N783" s="166" t="s">
        <v>40</v>
      </c>
      <c r="O783" s="62"/>
      <c r="P783" s="167">
        <f>O783*H783</f>
        <v>0</v>
      </c>
      <c r="Q783" s="167">
        <v>0</v>
      </c>
      <c r="R783" s="167">
        <f>Q783*H783</f>
        <v>0</v>
      </c>
      <c r="S783" s="167">
        <v>0</v>
      </c>
      <c r="T783" s="168">
        <f>S783*H783</f>
        <v>0</v>
      </c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R783" s="169" t="s">
        <v>275</v>
      </c>
      <c r="AT783" s="169" t="s">
        <v>143</v>
      </c>
      <c r="AU783" s="169" t="s">
        <v>87</v>
      </c>
      <c r="AY783" s="18" t="s">
        <v>141</v>
      </c>
      <c r="BE783" s="170">
        <f>IF(N783="základná",J783,0)</f>
        <v>0</v>
      </c>
      <c r="BF783" s="170">
        <f>IF(N783="znížená",J783,0)</f>
        <v>0</v>
      </c>
      <c r="BG783" s="170">
        <f>IF(N783="zákl. prenesená",J783,0)</f>
        <v>0</v>
      </c>
      <c r="BH783" s="170">
        <f>IF(N783="zníž. prenesená",J783,0)</f>
        <v>0</v>
      </c>
      <c r="BI783" s="170">
        <f>IF(N783="nulová",J783,0)</f>
        <v>0</v>
      </c>
      <c r="BJ783" s="18" t="s">
        <v>87</v>
      </c>
      <c r="BK783" s="170">
        <f>ROUND(I783*H783,2)</f>
        <v>0</v>
      </c>
      <c r="BL783" s="18" t="s">
        <v>275</v>
      </c>
      <c r="BM783" s="169" t="s">
        <v>1024</v>
      </c>
    </row>
    <row r="784" spans="1:65" s="12" customFormat="1" ht="22.9" customHeight="1">
      <c r="B784" s="143"/>
      <c r="D784" s="144" t="s">
        <v>73</v>
      </c>
      <c r="E784" s="154" t="s">
        <v>1025</v>
      </c>
      <c r="F784" s="154" t="s">
        <v>1026</v>
      </c>
      <c r="I784" s="146"/>
      <c r="J784" s="155">
        <f>BK784</f>
        <v>0</v>
      </c>
      <c r="L784" s="143"/>
      <c r="M784" s="148"/>
      <c r="N784" s="149"/>
      <c r="O784" s="149"/>
      <c r="P784" s="150">
        <f>SUM(P785:P802)</f>
        <v>0</v>
      </c>
      <c r="Q784" s="149"/>
      <c r="R784" s="150">
        <f>SUM(R785:R802)</f>
        <v>1.0315175400000001</v>
      </c>
      <c r="S784" s="149"/>
      <c r="T784" s="151">
        <f>SUM(T785:T802)</f>
        <v>0</v>
      </c>
      <c r="AR784" s="144" t="s">
        <v>87</v>
      </c>
      <c r="AT784" s="152" t="s">
        <v>73</v>
      </c>
      <c r="AU784" s="152" t="s">
        <v>81</v>
      </c>
      <c r="AY784" s="144" t="s">
        <v>141</v>
      </c>
      <c r="BK784" s="153">
        <f>SUM(BK785:BK802)</f>
        <v>0</v>
      </c>
    </row>
    <row r="785" spans="1:65" s="2" customFormat="1" ht="24.2" customHeight="1">
      <c r="A785" s="33"/>
      <c r="B785" s="156"/>
      <c r="C785" s="157" t="s">
        <v>1027</v>
      </c>
      <c r="D785" s="157" t="s">
        <v>143</v>
      </c>
      <c r="E785" s="158" t="s">
        <v>1028</v>
      </c>
      <c r="F785" s="159" t="s">
        <v>1029</v>
      </c>
      <c r="G785" s="160" t="s">
        <v>645</v>
      </c>
      <c r="H785" s="161">
        <v>38.216000000000001</v>
      </c>
      <c r="I785" s="162"/>
      <c r="J785" s="163">
        <f>ROUND(I785*H785,2)</f>
        <v>0</v>
      </c>
      <c r="K785" s="164"/>
      <c r="L785" s="34"/>
      <c r="M785" s="165" t="s">
        <v>1</v>
      </c>
      <c r="N785" s="166" t="s">
        <v>40</v>
      </c>
      <c r="O785" s="62"/>
      <c r="P785" s="167">
        <f>O785*H785</f>
        <v>0</v>
      </c>
      <c r="Q785" s="167">
        <v>2.6700000000000001E-3</v>
      </c>
      <c r="R785" s="167">
        <f>Q785*H785</f>
        <v>0.10203672000000001</v>
      </c>
      <c r="S785" s="167">
        <v>0</v>
      </c>
      <c r="T785" s="168">
        <f>S785*H785</f>
        <v>0</v>
      </c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R785" s="169" t="s">
        <v>275</v>
      </c>
      <c r="AT785" s="169" t="s">
        <v>143</v>
      </c>
      <c r="AU785" s="169" t="s">
        <v>87</v>
      </c>
      <c r="AY785" s="18" t="s">
        <v>141</v>
      </c>
      <c r="BE785" s="170">
        <f>IF(N785="základná",J785,0)</f>
        <v>0</v>
      </c>
      <c r="BF785" s="170">
        <f>IF(N785="znížená",J785,0)</f>
        <v>0</v>
      </c>
      <c r="BG785" s="170">
        <f>IF(N785="zákl. prenesená",J785,0)</f>
        <v>0</v>
      </c>
      <c r="BH785" s="170">
        <f>IF(N785="zníž. prenesená",J785,0)</f>
        <v>0</v>
      </c>
      <c r="BI785" s="170">
        <f>IF(N785="nulová",J785,0)</f>
        <v>0</v>
      </c>
      <c r="BJ785" s="18" t="s">
        <v>87</v>
      </c>
      <c r="BK785" s="170">
        <f>ROUND(I785*H785,2)</f>
        <v>0</v>
      </c>
      <c r="BL785" s="18" t="s">
        <v>275</v>
      </c>
      <c r="BM785" s="169" t="s">
        <v>1030</v>
      </c>
    </row>
    <row r="786" spans="1:65" s="13" customFormat="1">
      <c r="B786" s="171"/>
      <c r="D786" s="172" t="s">
        <v>149</v>
      </c>
      <c r="E786" s="173" t="s">
        <v>1</v>
      </c>
      <c r="F786" s="174" t="s">
        <v>1031</v>
      </c>
      <c r="H786" s="173" t="s">
        <v>1</v>
      </c>
      <c r="I786" s="175"/>
      <c r="L786" s="171"/>
      <c r="M786" s="176"/>
      <c r="N786" s="177"/>
      <c r="O786" s="177"/>
      <c r="P786" s="177"/>
      <c r="Q786" s="177"/>
      <c r="R786" s="177"/>
      <c r="S786" s="177"/>
      <c r="T786" s="178"/>
      <c r="AT786" s="173" t="s">
        <v>149</v>
      </c>
      <c r="AU786" s="173" t="s">
        <v>87</v>
      </c>
      <c r="AV786" s="13" t="s">
        <v>81</v>
      </c>
      <c r="AW786" s="13" t="s">
        <v>31</v>
      </c>
      <c r="AX786" s="13" t="s">
        <v>74</v>
      </c>
      <c r="AY786" s="173" t="s">
        <v>141</v>
      </c>
    </row>
    <row r="787" spans="1:65" s="14" customFormat="1">
      <c r="B787" s="179"/>
      <c r="D787" s="172" t="s">
        <v>149</v>
      </c>
      <c r="E787" s="180" t="s">
        <v>1</v>
      </c>
      <c r="F787" s="181" t="s">
        <v>1032</v>
      </c>
      <c r="H787" s="182">
        <v>13.355</v>
      </c>
      <c r="I787" s="183"/>
      <c r="L787" s="179"/>
      <c r="M787" s="184"/>
      <c r="N787" s="185"/>
      <c r="O787" s="185"/>
      <c r="P787" s="185"/>
      <c r="Q787" s="185"/>
      <c r="R787" s="185"/>
      <c r="S787" s="185"/>
      <c r="T787" s="186"/>
      <c r="AT787" s="180" t="s">
        <v>149</v>
      </c>
      <c r="AU787" s="180" t="s">
        <v>87</v>
      </c>
      <c r="AV787" s="14" t="s">
        <v>87</v>
      </c>
      <c r="AW787" s="14" t="s">
        <v>31</v>
      </c>
      <c r="AX787" s="14" t="s">
        <v>74</v>
      </c>
      <c r="AY787" s="180" t="s">
        <v>141</v>
      </c>
    </row>
    <row r="788" spans="1:65" s="14" customFormat="1">
      <c r="B788" s="179"/>
      <c r="D788" s="172" t="s">
        <v>149</v>
      </c>
      <c r="E788" s="180" t="s">
        <v>1</v>
      </c>
      <c r="F788" s="181" t="s">
        <v>1033</v>
      </c>
      <c r="H788" s="182">
        <v>9.5530000000000008</v>
      </c>
      <c r="I788" s="183"/>
      <c r="L788" s="179"/>
      <c r="M788" s="184"/>
      <c r="N788" s="185"/>
      <c r="O788" s="185"/>
      <c r="P788" s="185"/>
      <c r="Q788" s="185"/>
      <c r="R788" s="185"/>
      <c r="S788" s="185"/>
      <c r="T788" s="186"/>
      <c r="AT788" s="180" t="s">
        <v>149</v>
      </c>
      <c r="AU788" s="180" t="s">
        <v>87</v>
      </c>
      <c r="AV788" s="14" t="s">
        <v>87</v>
      </c>
      <c r="AW788" s="14" t="s">
        <v>31</v>
      </c>
      <c r="AX788" s="14" t="s">
        <v>74</v>
      </c>
      <c r="AY788" s="180" t="s">
        <v>141</v>
      </c>
    </row>
    <row r="789" spans="1:65" s="14" customFormat="1">
      <c r="B789" s="179"/>
      <c r="D789" s="172" t="s">
        <v>149</v>
      </c>
      <c r="E789" s="180" t="s">
        <v>1</v>
      </c>
      <c r="F789" s="181" t="s">
        <v>1034</v>
      </c>
      <c r="H789" s="182">
        <v>15.308</v>
      </c>
      <c r="I789" s="183"/>
      <c r="L789" s="179"/>
      <c r="M789" s="184"/>
      <c r="N789" s="185"/>
      <c r="O789" s="185"/>
      <c r="P789" s="185"/>
      <c r="Q789" s="185"/>
      <c r="R789" s="185"/>
      <c r="S789" s="185"/>
      <c r="T789" s="186"/>
      <c r="AT789" s="180" t="s">
        <v>149</v>
      </c>
      <c r="AU789" s="180" t="s">
        <v>87</v>
      </c>
      <c r="AV789" s="14" t="s">
        <v>87</v>
      </c>
      <c r="AW789" s="14" t="s">
        <v>31</v>
      </c>
      <c r="AX789" s="14" t="s">
        <v>74</v>
      </c>
      <c r="AY789" s="180" t="s">
        <v>141</v>
      </c>
    </row>
    <row r="790" spans="1:65" s="16" customFormat="1">
      <c r="B790" s="195"/>
      <c r="D790" s="172" t="s">
        <v>149</v>
      </c>
      <c r="E790" s="196" t="s">
        <v>1</v>
      </c>
      <c r="F790" s="197" t="s">
        <v>159</v>
      </c>
      <c r="H790" s="198">
        <v>38.216000000000001</v>
      </c>
      <c r="I790" s="199"/>
      <c r="L790" s="195"/>
      <c r="M790" s="200"/>
      <c r="N790" s="201"/>
      <c r="O790" s="201"/>
      <c r="P790" s="201"/>
      <c r="Q790" s="201"/>
      <c r="R790" s="201"/>
      <c r="S790" s="201"/>
      <c r="T790" s="202"/>
      <c r="AT790" s="196" t="s">
        <v>149</v>
      </c>
      <c r="AU790" s="196" t="s">
        <v>87</v>
      </c>
      <c r="AV790" s="16" t="s">
        <v>147</v>
      </c>
      <c r="AW790" s="16" t="s">
        <v>31</v>
      </c>
      <c r="AX790" s="16" t="s">
        <v>81</v>
      </c>
      <c r="AY790" s="196" t="s">
        <v>141</v>
      </c>
    </row>
    <row r="791" spans="1:65" s="2" customFormat="1" ht="16.5" customHeight="1">
      <c r="A791" s="33"/>
      <c r="B791" s="156"/>
      <c r="C791" s="203" t="s">
        <v>1035</v>
      </c>
      <c r="D791" s="203" t="s">
        <v>560</v>
      </c>
      <c r="E791" s="204" t="s">
        <v>1036</v>
      </c>
      <c r="F791" s="205" t="s">
        <v>1037</v>
      </c>
      <c r="G791" s="206" t="s">
        <v>362</v>
      </c>
      <c r="H791" s="207">
        <v>132.495</v>
      </c>
      <c r="I791" s="208"/>
      <c r="J791" s="209">
        <f>ROUND(I791*H791,2)</f>
        <v>0</v>
      </c>
      <c r="K791" s="210"/>
      <c r="L791" s="211"/>
      <c r="M791" s="212" t="s">
        <v>1</v>
      </c>
      <c r="N791" s="213" t="s">
        <v>40</v>
      </c>
      <c r="O791" s="62"/>
      <c r="P791" s="167">
        <f>O791*H791</f>
        <v>0</v>
      </c>
      <c r="Q791" s="167">
        <v>4.2000000000000002E-4</v>
      </c>
      <c r="R791" s="167">
        <f>Q791*H791</f>
        <v>5.5647900000000007E-2</v>
      </c>
      <c r="S791" s="167">
        <v>0</v>
      </c>
      <c r="T791" s="168">
        <f>S791*H791</f>
        <v>0</v>
      </c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R791" s="169" t="s">
        <v>381</v>
      </c>
      <c r="AT791" s="169" t="s">
        <v>560</v>
      </c>
      <c r="AU791" s="169" t="s">
        <v>87</v>
      </c>
      <c r="AY791" s="18" t="s">
        <v>141</v>
      </c>
      <c r="BE791" s="170">
        <f>IF(N791="základná",J791,0)</f>
        <v>0</v>
      </c>
      <c r="BF791" s="170">
        <f>IF(N791="znížená",J791,0)</f>
        <v>0</v>
      </c>
      <c r="BG791" s="170">
        <f>IF(N791="zákl. prenesená",J791,0)</f>
        <v>0</v>
      </c>
      <c r="BH791" s="170">
        <f>IF(N791="zníž. prenesená",J791,0)</f>
        <v>0</v>
      </c>
      <c r="BI791" s="170">
        <f>IF(N791="nulová",J791,0)</f>
        <v>0</v>
      </c>
      <c r="BJ791" s="18" t="s">
        <v>87</v>
      </c>
      <c r="BK791" s="170">
        <f>ROUND(I791*H791,2)</f>
        <v>0</v>
      </c>
      <c r="BL791" s="18" t="s">
        <v>275</v>
      </c>
      <c r="BM791" s="169" t="s">
        <v>1038</v>
      </c>
    </row>
    <row r="792" spans="1:65" s="14" customFormat="1">
      <c r="B792" s="179"/>
      <c r="D792" s="172" t="s">
        <v>149</v>
      </c>
      <c r="F792" s="181" t="s">
        <v>1039</v>
      </c>
      <c r="H792" s="182">
        <v>132.495</v>
      </c>
      <c r="I792" s="183"/>
      <c r="L792" s="179"/>
      <c r="M792" s="184"/>
      <c r="N792" s="185"/>
      <c r="O792" s="185"/>
      <c r="P792" s="185"/>
      <c r="Q792" s="185"/>
      <c r="R792" s="185"/>
      <c r="S792" s="185"/>
      <c r="T792" s="186"/>
      <c r="AT792" s="180" t="s">
        <v>149</v>
      </c>
      <c r="AU792" s="180" t="s">
        <v>87</v>
      </c>
      <c r="AV792" s="14" t="s">
        <v>87</v>
      </c>
      <c r="AW792" s="14" t="s">
        <v>3</v>
      </c>
      <c r="AX792" s="14" t="s">
        <v>81</v>
      </c>
      <c r="AY792" s="180" t="s">
        <v>141</v>
      </c>
    </row>
    <row r="793" spans="1:65" s="2" customFormat="1" ht="24.2" customHeight="1">
      <c r="A793" s="33"/>
      <c r="B793" s="156"/>
      <c r="C793" s="157" t="s">
        <v>1040</v>
      </c>
      <c r="D793" s="157" t="s">
        <v>143</v>
      </c>
      <c r="E793" s="158" t="s">
        <v>1041</v>
      </c>
      <c r="F793" s="159" t="s">
        <v>1042</v>
      </c>
      <c r="G793" s="160" t="s">
        <v>189</v>
      </c>
      <c r="H793" s="161">
        <v>35.094000000000001</v>
      </c>
      <c r="I793" s="162"/>
      <c r="J793" s="163">
        <f>ROUND(I793*H793,2)</f>
        <v>0</v>
      </c>
      <c r="K793" s="164"/>
      <c r="L793" s="34"/>
      <c r="M793" s="165" t="s">
        <v>1</v>
      </c>
      <c r="N793" s="166" t="s">
        <v>40</v>
      </c>
      <c r="O793" s="62"/>
      <c r="P793" s="167">
        <f>O793*H793</f>
        <v>0</v>
      </c>
      <c r="Q793" s="167">
        <v>3.7799999999999999E-3</v>
      </c>
      <c r="R793" s="167">
        <f>Q793*H793</f>
        <v>0.13265531999999999</v>
      </c>
      <c r="S793" s="167">
        <v>0</v>
      </c>
      <c r="T793" s="168">
        <f>S793*H793</f>
        <v>0</v>
      </c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R793" s="169" t="s">
        <v>275</v>
      </c>
      <c r="AT793" s="169" t="s">
        <v>143</v>
      </c>
      <c r="AU793" s="169" t="s">
        <v>87</v>
      </c>
      <c r="AY793" s="18" t="s">
        <v>141</v>
      </c>
      <c r="BE793" s="170">
        <f>IF(N793="základná",J793,0)</f>
        <v>0</v>
      </c>
      <c r="BF793" s="170">
        <f>IF(N793="znížená",J793,0)</f>
        <v>0</v>
      </c>
      <c r="BG793" s="170">
        <f>IF(N793="zákl. prenesená",J793,0)</f>
        <v>0</v>
      </c>
      <c r="BH793" s="170">
        <f>IF(N793="zníž. prenesená",J793,0)</f>
        <v>0</v>
      </c>
      <c r="BI793" s="170">
        <f>IF(N793="nulová",J793,0)</f>
        <v>0</v>
      </c>
      <c r="BJ793" s="18" t="s">
        <v>87</v>
      </c>
      <c r="BK793" s="170">
        <f>ROUND(I793*H793,2)</f>
        <v>0</v>
      </c>
      <c r="BL793" s="18" t="s">
        <v>275</v>
      </c>
      <c r="BM793" s="169" t="s">
        <v>1043</v>
      </c>
    </row>
    <row r="794" spans="1:65" s="13" customFormat="1">
      <c r="B794" s="171"/>
      <c r="D794" s="172" t="s">
        <v>149</v>
      </c>
      <c r="E794" s="173" t="s">
        <v>1</v>
      </c>
      <c r="F794" s="174" t="s">
        <v>1044</v>
      </c>
      <c r="H794" s="173" t="s">
        <v>1</v>
      </c>
      <c r="I794" s="175"/>
      <c r="L794" s="171"/>
      <c r="M794" s="176"/>
      <c r="N794" s="177"/>
      <c r="O794" s="177"/>
      <c r="P794" s="177"/>
      <c r="Q794" s="177"/>
      <c r="R794" s="177"/>
      <c r="S794" s="177"/>
      <c r="T794" s="178"/>
      <c r="AT794" s="173" t="s">
        <v>149</v>
      </c>
      <c r="AU794" s="173" t="s">
        <v>87</v>
      </c>
      <c r="AV794" s="13" t="s">
        <v>81</v>
      </c>
      <c r="AW794" s="13" t="s">
        <v>31</v>
      </c>
      <c r="AX794" s="13" t="s">
        <v>74</v>
      </c>
      <c r="AY794" s="173" t="s">
        <v>141</v>
      </c>
    </row>
    <row r="795" spans="1:65" s="14" customFormat="1">
      <c r="B795" s="179"/>
      <c r="D795" s="172" t="s">
        <v>149</v>
      </c>
      <c r="E795" s="180" t="s">
        <v>1</v>
      </c>
      <c r="F795" s="181" t="s">
        <v>1045</v>
      </c>
      <c r="H795" s="182">
        <v>7.7709999999999999</v>
      </c>
      <c r="I795" s="183"/>
      <c r="L795" s="179"/>
      <c r="M795" s="184"/>
      <c r="N795" s="185"/>
      <c r="O795" s="185"/>
      <c r="P795" s="185"/>
      <c r="Q795" s="185"/>
      <c r="R795" s="185"/>
      <c r="S795" s="185"/>
      <c r="T795" s="186"/>
      <c r="AT795" s="180" t="s">
        <v>149</v>
      </c>
      <c r="AU795" s="180" t="s">
        <v>87</v>
      </c>
      <c r="AV795" s="14" t="s">
        <v>87</v>
      </c>
      <c r="AW795" s="14" t="s">
        <v>31</v>
      </c>
      <c r="AX795" s="14" t="s">
        <v>74</v>
      </c>
      <c r="AY795" s="180" t="s">
        <v>141</v>
      </c>
    </row>
    <row r="796" spans="1:65" s="14" customFormat="1">
      <c r="B796" s="179"/>
      <c r="D796" s="172" t="s">
        <v>149</v>
      </c>
      <c r="E796" s="180" t="s">
        <v>1</v>
      </c>
      <c r="F796" s="181" t="s">
        <v>466</v>
      </c>
      <c r="H796" s="182">
        <v>14.05</v>
      </c>
      <c r="I796" s="183"/>
      <c r="L796" s="179"/>
      <c r="M796" s="184"/>
      <c r="N796" s="185"/>
      <c r="O796" s="185"/>
      <c r="P796" s="185"/>
      <c r="Q796" s="185"/>
      <c r="R796" s="185"/>
      <c r="S796" s="185"/>
      <c r="T796" s="186"/>
      <c r="AT796" s="180" t="s">
        <v>149</v>
      </c>
      <c r="AU796" s="180" t="s">
        <v>87</v>
      </c>
      <c r="AV796" s="14" t="s">
        <v>87</v>
      </c>
      <c r="AW796" s="14" t="s">
        <v>31</v>
      </c>
      <c r="AX796" s="14" t="s">
        <v>74</v>
      </c>
      <c r="AY796" s="180" t="s">
        <v>141</v>
      </c>
    </row>
    <row r="797" spans="1:65" s="14" customFormat="1">
      <c r="B797" s="179"/>
      <c r="D797" s="172" t="s">
        <v>149</v>
      </c>
      <c r="E797" s="180" t="s">
        <v>1</v>
      </c>
      <c r="F797" s="181" t="s">
        <v>467</v>
      </c>
      <c r="H797" s="182">
        <v>5.0190000000000001</v>
      </c>
      <c r="I797" s="183"/>
      <c r="L797" s="179"/>
      <c r="M797" s="184"/>
      <c r="N797" s="185"/>
      <c r="O797" s="185"/>
      <c r="P797" s="185"/>
      <c r="Q797" s="185"/>
      <c r="R797" s="185"/>
      <c r="S797" s="185"/>
      <c r="T797" s="186"/>
      <c r="AT797" s="180" t="s">
        <v>149</v>
      </c>
      <c r="AU797" s="180" t="s">
        <v>87</v>
      </c>
      <c r="AV797" s="14" t="s">
        <v>87</v>
      </c>
      <c r="AW797" s="14" t="s">
        <v>31</v>
      </c>
      <c r="AX797" s="14" t="s">
        <v>74</v>
      </c>
      <c r="AY797" s="180" t="s">
        <v>141</v>
      </c>
    </row>
    <row r="798" spans="1:65" s="14" customFormat="1">
      <c r="B798" s="179"/>
      <c r="D798" s="172" t="s">
        <v>149</v>
      </c>
      <c r="E798" s="180" t="s">
        <v>1</v>
      </c>
      <c r="F798" s="181" t="s">
        <v>468</v>
      </c>
      <c r="H798" s="182">
        <v>8.2539999999999996</v>
      </c>
      <c r="I798" s="183"/>
      <c r="L798" s="179"/>
      <c r="M798" s="184"/>
      <c r="N798" s="185"/>
      <c r="O798" s="185"/>
      <c r="P798" s="185"/>
      <c r="Q798" s="185"/>
      <c r="R798" s="185"/>
      <c r="S798" s="185"/>
      <c r="T798" s="186"/>
      <c r="AT798" s="180" t="s">
        <v>149</v>
      </c>
      <c r="AU798" s="180" t="s">
        <v>87</v>
      </c>
      <c r="AV798" s="14" t="s">
        <v>87</v>
      </c>
      <c r="AW798" s="14" t="s">
        <v>31</v>
      </c>
      <c r="AX798" s="14" t="s">
        <v>74</v>
      </c>
      <c r="AY798" s="180" t="s">
        <v>141</v>
      </c>
    </row>
    <row r="799" spans="1:65" s="16" customFormat="1">
      <c r="B799" s="195"/>
      <c r="D799" s="172" t="s">
        <v>149</v>
      </c>
      <c r="E799" s="196" t="s">
        <v>1</v>
      </c>
      <c r="F799" s="197" t="s">
        <v>159</v>
      </c>
      <c r="H799" s="198">
        <v>35.094000000000001</v>
      </c>
      <c r="I799" s="199"/>
      <c r="L799" s="195"/>
      <c r="M799" s="200"/>
      <c r="N799" s="201"/>
      <c r="O799" s="201"/>
      <c r="P799" s="201"/>
      <c r="Q799" s="201"/>
      <c r="R799" s="201"/>
      <c r="S799" s="201"/>
      <c r="T799" s="202"/>
      <c r="AT799" s="196" t="s">
        <v>149</v>
      </c>
      <c r="AU799" s="196" t="s">
        <v>87</v>
      </c>
      <c r="AV799" s="16" t="s">
        <v>147</v>
      </c>
      <c r="AW799" s="16" t="s">
        <v>31</v>
      </c>
      <c r="AX799" s="16" t="s">
        <v>81</v>
      </c>
      <c r="AY799" s="196" t="s">
        <v>141</v>
      </c>
    </row>
    <row r="800" spans="1:65" s="2" customFormat="1" ht="24.2" customHeight="1">
      <c r="A800" s="33"/>
      <c r="B800" s="156"/>
      <c r="C800" s="203" t="s">
        <v>1046</v>
      </c>
      <c r="D800" s="203" t="s">
        <v>560</v>
      </c>
      <c r="E800" s="204" t="s">
        <v>1047</v>
      </c>
      <c r="F800" s="205" t="s">
        <v>1048</v>
      </c>
      <c r="G800" s="206" t="s">
        <v>189</v>
      </c>
      <c r="H800" s="207">
        <v>38.603000000000002</v>
      </c>
      <c r="I800" s="208"/>
      <c r="J800" s="209">
        <f>ROUND(I800*H800,2)</f>
        <v>0</v>
      </c>
      <c r="K800" s="210"/>
      <c r="L800" s="211"/>
      <c r="M800" s="212" t="s">
        <v>1</v>
      </c>
      <c r="N800" s="213" t="s">
        <v>40</v>
      </c>
      <c r="O800" s="62"/>
      <c r="P800" s="167">
        <f>O800*H800</f>
        <v>0</v>
      </c>
      <c r="Q800" s="167">
        <v>1.9199999999999998E-2</v>
      </c>
      <c r="R800" s="167">
        <f>Q800*H800</f>
        <v>0.74117759999999999</v>
      </c>
      <c r="S800" s="167">
        <v>0</v>
      </c>
      <c r="T800" s="168">
        <f>S800*H800</f>
        <v>0</v>
      </c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R800" s="169" t="s">
        <v>381</v>
      </c>
      <c r="AT800" s="169" t="s">
        <v>560</v>
      </c>
      <c r="AU800" s="169" t="s">
        <v>87</v>
      </c>
      <c r="AY800" s="18" t="s">
        <v>141</v>
      </c>
      <c r="BE800" s="170">
        <f>IF(N800="základná",J800,0)</f>
        <v>0</v>
      </c>
      <c r="BF800" s="170">
        <f>IF(N800="znížená",J800,0)</f>
        <v>0</v>
      </c>
      <c r="BG800" s="170">
        <f>IF(N800="zákl. prenesená",J800,0)</f>
        <v>0</v>
      </c>
      <c r="BH800" s="170">
        <f>IF(N800="zníž. prenesená",J800,0)</f>
        <v>0</v>
      </c>
      <c r="BI800" s="170">
        <f>IF(N800="nulová",J800,0)</f>
        <v>0</v>
      </c>
      <c r="BJ800" s="18" t="s">
        <v>87</v>
      </c>
      <c r="BK800" s="170">
        <f>ROUND(I800*H800,2)</f>
        <v>0</v>
      </c>
      <c r="BL800" s="18" t="s">
        <v>275</v>
      </c>
      <c r="BM800" s="169" t="s">
        <v>1049</v>
      </c>
    </row>
    <row r="801" spans="1:65" s="14" customFormat="1">
      <c r="B801" s="179"/>
      <c r="D801" s="172" t="s">
        <v>149</v>
      </c>
      <c r="F801" s="181" t="s">
        <v>1050</v>
      </c>
      <c r="H801" s="182">
        <v>38.603000000000002</v>
      </c>
      <c r="I801" s="183"/>
      <c r="L801" s="179"/>
      <c r="M801" s="184"/>
      <c r="N801" s="185"/>
      <c r="O801" s="185"/>
      <c r="P801" s="185"/>
      <c r="Q801" s="185"/>
      <c r="R801" s="185"/>
      <c r="S801" s="185"/>
      <c r="T801" s="186"/>
      <c r="AT801" s="180" t="s">
        <v>149</v>
      </c>
      <c r="AU801" s="180" t="s">
        <v>87</v>
      </c>
      <c r="AV801" s="14" t="s">
        <v>87</v>
      </c>
      <c r="AW801" s="14" t="s">
        <v>3</v>
      </c>
      <c r="AX801" s="14" t="s">
        <v>81</v>
      </c>
      <c r="AY801" s="180" t="s">
        <v>141</v>
      </c>
    </row>
    <row r="802" spans="1:65" s="2" customFormat="1" ht="24.2" customHeight="1">
      <c r="A802" s="33"/>
      <c r="B802" s="156"/>
      <c r="C802" s="157" t="s">
        <v>1051</v>
      </c>
      <c r="D802" s="157" t="s">
        <v>143</v>
      </c>
      <c r="E802" s="158" t="s">
        <v>1052</v>
      </c>
      <c r="F802" s="159" t="s">
        <v>1053</v>
      </c>
      <c r="G802" s="160" t="s">
        <v>260</v>
      </c>
      <c r="H802" s="161">
        <v>1.032</v>
      </c>
      <c r="I802" s="162"/>
      <c r="J802" s="163">
        <f>ROUND(I802*H802,2)</f>
        <v>0</v>
      </c>
      <c r="K802" s="164"/>
      <c r="L802" s="34"/>
      <c r="M802" s="165" t="s">
        <v>1</v>
      </c>
      <c r="N802" s="166" t="s">
        <v>40</v>
      </c>
      <c r="O802" s="62"/>
      <c r="P802" s="167">
        <f>O802*H802</f>
        <v>0</v>
      </c>
      <c r="Q802" s="167">
        <v>0</v>
      </c>
      <c r="R802" s="167">
        <f>Q802*H802</f>
        <v>0</v>
      </c>
      <c r="S802" s="167">
        <v>0</v>
      </c>
      <c r="T802" s="168">
        <f>S802*H802</f>
        <v>0</v>
      </c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R802" s="169" t="s">
        <v>275</v>
      </c>
      <c r="AT802" s="169" t="s">
        <v>143</v>
      </c>
      <c r="AU802" s="169" t="s">
        <v>87</v>
      </c>
      <c r="AY802" s="18" t="s">
        <v>141</v>
      </c>
      <c r="BE802" s="170">
        <f>IF(N802="základná",J802,0)</f>
        <v>0</v>
      </c>
      <c r="BF802" s="170">
        <f>IF(N802="znížená",J802,0)</f>
        <v>0</v>
      </c>
      <c r="BG802" s="170">
        <f>IF(N802="zákl. prenesená",J802,0)</f>
        <v>0</v>
      </c>
      <c r="BH802" s="170">
        <f>IF(N802="zníž. prenesená",J802,0)</f>
        <v>0</v>
      </c>
      <c r="BI802" s="170">
        <f>IF(N802="nulová",J802,0)</f>
        <v>0</v>
      </c>
      <c r="BJ802" s="18" t="s">
        <v>87</v>
      </c>
      <c r="BK802" s="170">
        <f>ROUND(I802*H802,2)</f>
        <v>0</v>
      </c>
      <c r="BL802" s="18" t="s">
        <v>275</v>
      </c>
      <c r="BM802" s="169" t="s">
        <v>1054</v>
      </c>
    </row>
    <row r="803" spans="1:65" s="12" customFormat="1" ht="22.9" customHeight="1">
      <c r="B803" s="143"/>
      <c r="D803" s="144" t="s">
        <v>73</v>
      </c>
      <c r="E803" s="154" t="s">
        <v>1055</v>
      </c>
      <c r="F803" s="154" t="s">
        <v>1056</v>
      </c>
      <c r="I803" s="146"/>
      <c r="J803" s="155">
        <f>BK803</f>
        <v>0</v>
      </c>
      <c r="L803" s="143"/>
      <c r="M803" s="148"/>
      <c r="N803" s="149"/>
      <c r="O803" s="149"/>
      <c r="P803" s="150">
        <f>SUM(P804:P816)</f>
        <v>0</v>
      </c>
      <c r="Q803" s="149"/>
      <c r="R803" s="150">
        <f>SUM(R804:R816)</f>
        <v>9.3395229999999996E-2</v>
      </c>
      <c r="S803" s="149"/>
      <c r="T803" s="151">
        <f>SUM(T804:T816)</f>
        <v>0</v>
      </c>
      <c r="AR803" s="144" t="s">
        <v>87</v>
      </c>
      <c r="AT803" s="152" t="s">
        <v>73</v>
      </c>
      <c r="AU803" s="152" t="s">
        <v>81</v>
      </c>
      <c r="AY803" s="144" t="s">
        <v>141</v>
      </c>
      <c r="BK803" s="153">
        <f>SUM(BK804:BK816)</f>
        <v>0</v>
      </c>
    </row>
    <row r="804" spans="1:65" s="2" customFormat="1" ht="16.5" customHeight="1">
      <c r="A804" s="33"/>
      <c r="B804" s="156"/>
      <c r="C804" s="157" t="s">
        <v>1057</v>
      </c>
      <c r="D804" s="157" t="s">
        <v>143</v>
      </c>
      <c r="E804" s="158" t="s">
        <v>1058</v>
      </c>
      <c r="F804" s="159" t="s">
        <v>1059</v>
      </c>
      <c r="G804" s="160" t="s">
        <v>645</v>
      </c>
      <c r="H804" s="161">
        <v>15.41</v>
      </c>
      <c r="I804" s="162"/>
      <c r="J804" s="163">
        <f>ROUND(I804*H804,2)</f>
        <v>0</v>
      </c>
      <c r="K804" s="164"/>
      <c r="L804" s="34"/>
      <c r="M804" s="165" t="s">
        <v>1</v>
      </c>
      <c r="N804" s="166" t="s">
        <v>40</v>
      </c>
      <c r="O804" s="62"/>
      <c r="P804" s="167">
        <f>O804*H804</f>
        <v>0</v>
      </c>
      <c r="Q804" s="167">
        <v>4.0000000000000003E-5</v>
      </c>
      <c r="R804" s="167">
        <f>Q804*H804</f>
        <v>6.1640000000000002E-4</v>
      </c>
      <c r="S804" s="167">
        <v>0</v>
      </c>
      <c r="T804" s="168">
        <f>S804*H804</f>
        <v>0</v>
      </c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R804" s="169" t="s">
        <v>275</v>
      </c>
      <c r="AT804" s="169" t="s">
        <v>143</v>
      </c>
      <c r="AU804" s="169" t="s">
        <v>87</v>
      </c>
      <c r="AY804" s="18" t="s">
        <v>141</v>
      </c>
      <c r="BE804" s="170">
        <f>IF(N804="základná",J804,0)</f>
        <v>0</v>
      </c>
      <c r="BF804" s="170">
        <f>IF(N804="znížená",J804,0)</f>
        <v>0</v>
      </c>
      <c r="BG804" s="170">
        <f>IF(N804="zákl. prenesená",J804,0)</f>
        <v>0</v>
      </c>
      <c r="BH804" s="170">
        <f>IF(N804="zníž. prenesená",J804,0)</f>
        <v>0</v>
      </c>
      <c r="BI804" s="170">
        <f>IF(N804="nulová",J804,0)</f>
        <v>0</v>
      </c>
      <c r="BJ804" s="18" t="s">
        <v>87</v>
      </c>
      <c r="BK804" s="170">
        <f>ROUND(I804*H804,2)</f>
        <v>0</v>
      </c>
      <c r="BL804" s="18" t="s">
        <v>275</v>
      </c>
      <c r="BM804" s="169" t="s">
        <v>1060</v>
      </c>
    </row>
    <row r="805" spans="1:65" s="13" customFormat="1">
      <c r="B805" s="171"/>
      <c r="D805" s="172" t="s">
        <v>149</v>
      </c>
      <c r="E805" s="173" t="s">
        <v>1</v>
      </c>
      <c r="F805" s="174" t="s">
        <v>1061</v>
      </c>
      <c r="H805" s="173" t="s">
        <v>1</v>
      </c>
      <c r="I805" s="175"/>
      <c r="L805" s="171"/>
      <c r="M805" s="176"/>
      <c r="N805" s="177"/>
      <c r="O805" s="177"/>
      <c r="P805" s="177"/>
      <c r="Q805" s="177"/>
      <c r="R805" s="177"/>
      <c r="S805" s="177"/>
      <c r="T805" s="178"/>
      <c r="AT805" s="173" t="s">
        <v>149</v>
      </c>
      <c r="AU805" s="173" t="s">
        <v>87</v>
      </c>
      <c r="AV805" s="13" t="s">
        <v>81</v>
      </c>
      <c r="AW805" s="13" t="s">
        <v>31</v>
      </c>
      <c r="AX805" s="13" t="s">
        <v>74</v>
      </c>
      <c r="AY805" s="173" t="s">
        <v>141</v>
      </c>
    </row>
    <row r="806" spans="1:65" s="14" customFormat="1">
      <c r="B806" s="179"/>
      <c r="D806" s="172" t="s">
        <v>149</v>
      </c>
      <c r="E806" s="180" t="s">
        <v>1</v>
      </c>
      <c r="F806" s="181" t="s">
        <v>1062</v>
      </c>
      <c r="H806" s="182">
        <v>15.41</v>
      </c>
      <c r="I806" s="183"/>
      <c r="L806" s="179"/>
      <c r="M806" s="184"/>
      <c r="N806" s="185"/>
      <c r="O806" s="185"/>
      <c r="P806" s="185"/>
      <c r="Q806" s="185"/>
      <c r="R806" s="185"/>
      <c r="S806" s="185"/>
      <c r="T806" s="186"/>
      <c r="AT806" s="180" t="s">
        <v>149</v>
      </c>
      <c r="AU806" s="180" t="s">
        <v>87</v>
      </c>
      <c r="AV806" s="14" t="s">
        <v>87</v>
      </c>
      <c r="AW806" s="14" t="s">
        <v>31</v>
      </c>
      <c r="AX806" s="14" t="s">
        <v>74</v>
      </c>
      <c r="AY806" s="180" t="s">
        <v>141</v>
      </c>
    </row>
    <row r="807" spans="1:65" s="16" customFormat="1">
      <c r="B807" s="195"/>
      <c r="D807" s="172" t="s">
        <v>149</v>
      </c>
      <c r="E807" s="196" t="s">
        <v>1</v>
      </c>
      <c r="F807" s="197" t="s">
        <v>159</v>
      </c>
      <c r="H807" s="198">
        <v>15.41</v>
      </c>
      <c r="I807" s="199"/>
      <c r="L807" s="195"/>
      <c r="M807" s="200"/>
      <c r="N807" s="201"/>
      <c r="O807" s="201"/>
      <c r="P807" s="201"/>
      <c r="Q807" s="201"/>
      <c r="R807" s="201"/>
      <c r="S807" s="201"/>
      <c r="T807" s="202"/>
      <c r="AT807" s="196" t="s">
        <v>149</v>
      </c>
      <c r="AU807" s="196" t="s">
        <v>87</v>
      </c>
      <c r="AV807" s="16" t="s">
        <v>147</v>
      </c>
      <c r="AW807" s="16" t="s">
        <v>31</v>
      </c>
      <c r="AX807" s="16" t="s">
        <v>81</v>
      </c>
      <c r="AY807" s="196" t="s">
        <v>141</v>
      </c>
    </row>
    <row r="808" spans="1:65" s="2" customFormat="1" ht="16.5" customHeight="1">
      <c r="A808" s="33"/>
      <c r="B808" s="156"/>
      <c r="C808" s="203" t="s">
        <v>1063</v>
      </c>
      <c r="D808" s="203" t="s">
        <v>560</v>
      </c>
      <c r="E808" s="204" t="s">
        <v>1064</v>
      </c>
      <c r="F808" s="205" t="s">
        <v>1065</v>
      </c>
      <c r="G808" s="206" t="s">
        <v>645</v>
      </c>
      <c r="H808" s="207">
        <v>16.951000000000001</v>
      </c>
      <c r="I808" s="208"/>
      <c r="J808" s="209">
        <f>ROUND(I808*H808,2)</f>
        <v>0</v>
      </c>
      <c r="K808" s="210"/>
      <c r="L808" s="211"/>
      <c r="M808" s="212" t="s">
        <v>1</v>
      </c>
      <c r="N808" s="213" t="s">
        <v>40</v>
      </c>
      <c r="O808" s="62"/>
      <c r="P808" s="167">
        <f>O808*H808</f>
        <v>0</v>
      </c>
      <c r="Q808" s="167">
        <v>1.6299999999999999E-3</v>
      </c>
      <c r="R808" s="167">
        <f>Q808*H808</f>
        <v>2.7630129999999999E-2</v>
      </c>
      <c r="S808" s="167">
        <v>0</v>
      </c>
      <c r="T808" s="168">
        <f>S808*H808</f>
        <v>0</v>
      </c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R808" s="169" t="s">
        <v>381</v>
      </c>
      <c r="AT808" s="169" t="s">
        <v>560</v>
      </c>
      <c r="AU808" s="169" t="s">
        <v>87</v>
      </c>
      <c r="AY808" s="18" t="s">
        <v>141</v>
      </c>
      <c r="BE808" s="170">
        <f>IF(N808="základná",J808,0)</f>
        <v>0</v>
      </c>
      <c r="BF808" s="170">
        <f>IF(N808="znížená",J808,0)</f>
        <v>0</v>
      </c>
      <c r="BG808" s="170">
        <f>IF(N808="zákl. prenesená",J808,0)</f>
        <v>0</v>
      </c>
      <c r="BH808" s="170">
        <f>IF(N808="zníž. prenesená",J808,0)</f>
        <v>0</v>
      </c>
      <c r="BI808" s="170">
        <f>IF(N808="nulová",J808,0)</f>
        <v>0</v>
      </c>
      <c r="BJ808" s="18" t="s">
        <v>87</v>
      </c>
      <c r="BK808" s="170">
        <f>ROUND(I808*H808,2)</f>
        <v>0</v>
      </c>
      <c r="BL808" s="18" t="s">
        <v>275</v>
      </c>
      <c r="BM808" s="169" t="s">
        <v>1066</v>
      </c>
    </row>
    <row r="809" spans="1:65" s="14" customFormat="1">
      <c r="B809" s="179"/>
      <c r="D809" s="172" t="s">
        <v>149</v>
      </c>
      <c r="F809" s="181" t="s">
        <v>1067</v>
      </c>
      <c r="H809" s="182">
        <v>16.951000000000001</v>
      </c>
      <c r="I809" s="183"/>
      <c r="L809" s="179"/>
      <c r="M809" s="184"/>
      <c r="N809" s="185"/>
      <c r="O809" s="185"/>
      <c r="P809" s="185"/>
      <c r="Q809" s="185"/>
      <c r="R809" s="185"/>
      <c r="S809" s="185"/>
      <c r="T809" s="186"/>
      <c r="AT809" s="180" t="s">
        <v>149</v>
      </c>
      <c r="AU809" s="180" t="s">
        <v>87</v>
      </c>
      <c r="AV809" s="14" t="s">
        <v>87</v>
      </c>
      <c r="AW809" s="14" t="s">
        <v>3</v>
      </c>
      <c r="AX809" s="14" t="s">
        <v>81</v>
      </c>
      <c r="AY809" s="180" t="s">
        <v>141</v>
      </c>
    </row>
    <row r="810" spans="1:65" s="2" customFormat="1" ht="24.2" customHeight="1">
      <c r="A810" s="33"/>
      <c r="B810" s="156"/>
      <c r="C810" s="157" t="s">
        <v>1068</v>
      </c>
      <c r="D810" s="157" t="s">
        <v>143</v>
      </c>
      <c r="E810" s="158" t="s">
        <v>1069</v>
      </c>
      <c r="F810" s="159" t="s">
        <v>1070</v>
      </c>
      <c r="G810" s="160" t="s">
        <v>189</v>
      </c>
      <c r="H810" s="161">
        <v>18.667000000000002</v>
      </c>
      <c r="I810" s="162"/>
      <c r="J810" s="163">
        <f>ROUND(I810*H810,2)</f>
        <v>0</v>
      </c>
      <c r="K810" s="164"/>
      <c r="L810" s="34"/>
      <c r="M810" s="165" t="s">
        <v>1</v>
      </c>
      <c r="N810" s="166" t="s">
        <v>40</v>
      </c>
      <c r="O810" s="62"/>
      <c r="P810" s="167">
        <f>O810*H810</f>
        <v>0</v>
      </c>
      <c r="Q810" s="167">
        <v>2.9999999999999997E-4</v>
      </c>
      <c r="R810" s="167">
        <f>Q810*H810</f>
        <v>5.6001000000000002E-3</v>
      </c>
      <c r="S810" s="167">
        <v>0</v>
      </c>
      <c r="T810" s="168">
        <f>S810*H810</f>
        <v>0</v>
      </c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R810" s="169" t="s">
        <v>275</v>
      </c>
      <c r="AT810" s="169" t="s">
        <v>143</v>
      </c>
      <c r="AU810" s="169" t="s">
        <v>87</v>
      </c>
      <c r="AY810" s="18" t="s">
        <v>141</v>
      </c>
      <c r="BE810" s="170">
        <f>IF(N810="základná",J810,0)</f>
        <v>0</v>
      </c>
      <c r="BF810" s="170">
        <f>IF(N810="znížená",J810,0)</f>
        <v>0</v>
      </c>
      <c r="BG810" s="170">
        <f>IF(N810="zákl. prenesená",J810,0)</f>
        <v>0</v>
      </c>
      <c r="BH810" s="170">
        <f>IF(N810="zníž. prenesená",J810,0)</f>
        <v>0</v>
      </c>
      <c r="BI810" s="170">
        <f>IF(N810="nulová",J810,0)</f>
        <v>0</v>
      </c>
      <c r="BJ810" s="18" t="s">
        <v>87</v>
      </c>
      <c r="BK810" s="170">
        <f>ROUND(I810*H810,2)</f>
        <v>0</v>
      </c>
      <c r="BL810" s="18" t="s">
        <v>275</v>
      </c>
      <c r="BM810" s="169" t="s">
        <v>1071</v>
      </c>
    </row>
    <row r="811" spans="1:65" s="13" customFormat="1">
      <c r="B811" s="171"/>
      <c r="D811" s="172" t="s">
        <v>149</v>
      </c>
      <c r="E811" s="173" t="s">
        <v>1</v>
      </c>
      <c r="F811" s="174" t="s">
        <v>1072</v>
      </c>
      <c r="H811" s="173" t="s">
        <v>1</v>
      </c>
      <c r="I811" s="175"/>
      <c r="L811" s="171"/>
      <c r="M811" s="176"/>
      <c r="N811" s="177"/>
      <c r="O811" s="177"/>
      <c r="P811" s="177"/>
      <c r="Q811" s="177"/>
      <c r="R811" s="177"/>
      <c r="S811" s="177"/>
      <c r="T811" s="178"/>
      <c r="AT811" s="173" t="s">
        <v>149</v>
      </c>
      <c r="AU811" s="173" t="s">
        <v>87</v>
      </c>
      <c r="AV811" s="13" t="s">
        <v>81</v>
      </c>
      <c r="AW811" s="13" t="s">
        <v>31</v>
      </c>
      <c r="AX811" s="13" t="s">
        <v>74</v>
      </c>
      <c r="AY811" s="173" t="s">
        <v>141</v>
      </c>
    </row>
    <row r="812" spans="1:65" s="14" customFormat="1">
      <c r="B812" s="179"/>
      <c r="D812" s="172" t="s">
        <v>149</v>
      </c>
      <c r="E812" s="180" t="s">
        <v>1</v>
      </c>
      <c r="F812" s="181" t="s">
        <v>570</v>
      </c>
      <c r="H812" s="182">
        <v>18.667000000000002</v>
      </c>
      <c r="I812" s="183"/>
      <c r="L812" s="179"/>
      <c r="M812" s="184"/>
      <c r="N812" s="185"/>
      <c r="O812" s="185"/>
      <c r="P812" s="185"/>
      <c r="Q812" s="185"/>
      <c r="R812" s="185"/>
      <c r="S812" s="185"/>
      <c r="T812" s="186"/>
      <c r="AT812" s="180" t="s">
        <v>149</v>
      </c>
      <c r="AU812" s="180" t="s">
        <v>87</v>
      </c>
      <c r="AV812" s="14" t="s">
        <v>87</v>
      </c>
      <c r="AW812" s="14" t="s">
        <v>31</v>
      </c>
      <c r="AX812" s="14" t="s">
        <v>74</v>
      </c>
      <c r="AY812" s="180" t="s">
        <v>141</v>
      </c>
    </row>
    <row r="813" spans="1:65" s="16" customFormat="1">
      <c r="B813" s="195"/>
      <c r="D813" s="172" t="s">
        <v>149</v>
      </c>
      <c r="E813" s="196" t="s">
        <v>1</v>
      </c>
      <c r="F813" s="197" t="s">
        <v>159</v>
      </c>
      <c r="H813" s="198">
        <v>18.667000000000002</v>
      </c>
      <c r="I813" s="199"/>
      <c r="L813" s="195"/>
      <c r="M813" s="200"/>
      <c r="N813" s="201"/>
      <c r="O813" s="201"/>
      <c r="P813" s="201"/>
      <c r="Q813" s="201"/>
      <c r="R813" s="201"/>
      <c r="S813" s="201"/>
      <c r="T813" s="202"/>
      <c r="AT813" s="196" t="s">
        <v>149</v>
      </c>
      <c r="AU813" s="196" t="s">
        <v>87</v>
      </c>
      <c r="AV813" s="16" t="s">
        <v>147</v>
      </c>
      <c r="AW813" s="16" t="s">
        <v>31</v>
      </c>
      <c r="AX813" s="16" t="s">
        <v>81</v>
      </c>
      <c r="AY813" s="196" t="s">
        <v>141</v>
      </c>
    </row>
    <row r="814" spans="1:65" s="2" customFormat="1" ht="16.5" customHeight="1">
      <c r="A814" s="33"/>
      <c r="B814" s="156"/>
      <c r="C814" s="203" t="s">
        <v>1073</v>
      </c>
      <c r="D814" s="203" t="s">
        <v>560</v>
      </c>
      <c r="E814" s="204" t="s">
        <v>1074</v>
      </c>
      <c r="F814" s="205" t="s">
        <v>1075</v>
      </c>
      <c r="G814" s="206" t="s">
        <v>189</v>
      </c>
      <c r="H814" s="207">
        <v>20.533999999999999</v>
      </c>
      <c r="I814" s="208"/>
      <c r="J814" s="209">
        <f>ROUND(I814*H814,2)</f>
        <v>0</v>
      </c>
      <c r="K814" s="210"/>
      <c r="L814" s="211"/>
      <c r="M814" s="212" t="s">
        <v>1</v>
      </c>
      <c r="N814" s="213" t="s">
        <v>40</v>
      </c>
      <c r="O814" s="62"/>
      <c r="P814" s="167">
        <f>O814*H814</f>
        <v>0</v>
      </c>
      <c r="Q814" s="167">
        <v>2.8999999999999998E-3</v>
      </c>
      <c r="R814" s="167">
        <f>Q814*H814</f>
        <v>5.9548599999999993E-2</v>
      </c>
      <c r="S814" s="167">
        <v>0</v>
      </c>
      <c r="T814" s="168">
        <f>S814*H814</f>
        <v>0</v>
      </c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R814" s="169" t="s">
        <v>381</v>
      </c>
      <c r="AT814" s="169" t="s">
        <v>560</v>
      </c>
      <c r="AU814" s="169" t="s">
        <v>87</v>
      </c>
      <c r="AY814" s="18" t="s">
        <v>141</v>
      </c>
      <c r="BE814" s="170">
        <f>IF(N814="základná",J814,0)</f>
        <v>0</v>
      </c>
      <c r="BF814" s="170">
        <f>IF(N814="znížená",J814,0)</f>
        <v>0</v>
      </c>
      <c r="BG814" s="170">
        <f>IF(N814="zákl. prenesená",J814,0)</f>
        <v>0</v>
      </c>
      <c r="BH814" s="170">
        <f>IF(N814="zníž. prenesená",J814,0)</f>
        <v>0</v>
      </c>
      <c r="BI814" s="170">
        <f>IF(N814="nulová",J814,0)</f>
        <v>0</v>
      </c>
      <c r="BJ814" s="18" t="s">
        <v>87</v>
      </c>
      <c r="BK814" s="170">
        <f>ROUND(I814*H814,2)</f>
        <v>0</v>
      </c>
      <c r="BL814" s="18" t="s">
        <v>275</v>
      </c>
      <c r="BM814" s="169" t="s">
        <v>1076</v>
      </c>
    </row>
    <row r="815" spans="1:65" s="14" customFormat="1">
      <c r="B815" s="179"/>
      <c r="D815" s="172" t="s">
        <v>149</v>
      </c>
      <c r="F815" s="181" t="s">
        <v>1077</v>
      </c>
      <c r="H815" s="182">
        <v>20.533999999999999</v>
      </c>
      <c r="I815" s="183"/>
      <c r="L815" s="179"/>
      <c r="M815" s="184"/>
      <c r="N815" s="185"/>
      <c r="O815" s="185"/>
      <c r="P815" s="185"/>
      <c r="Q815" s="185"/>
      <c r="R815" s="185"/>
      <c r="S815" s="185"/>
      <c r="T815" s="186"/>
      <c r="AT815" s="180" t="s">
        <v>149</v>
      </c>
      <c r="AU815" s="180" t="s">
        <v>87</v>
      </c>
      <c r="AV815" s="14" t="s">
        <v>87</v>
      </c>
      <c r="AW815" s="14" t="s">
        <v>3</v>
      </c>
      <c r="AX815" s="14" t="s">
        <v>81</v>
      </c>
      <c r="AY815" s="180" t="s">
        <v>141</v>
      </c>
    </row>
    <row r="816" spans="1:65" s="2" customFormat="1" ht="24.2" customHeight="1">
      <c r="A816" s="33"/>
      <c r="B816" s="156"/>
      <c r="C816" s="157" t="s">
        <v>1078</v>
      </c>
      <c r="D816" s="157" t="s">
        <v>143</v>
      </c>
      <c r="E816" s="158" t="s">
        <v>1079</v>
      </c>
      <c r="F816" s="159" t="s">
        <v>1080</v>
      </c>
      <c r="G816" s="160" t="s">
        <v>260</v>
      </c>
      <c r="H816" s="161">
        <v>9.2999999999999999E-2</v>
      </c>
      <c r="I816" s="162"/>
      <c r="J816" s="163">
        <f>ROUND(I816*H816,2)</f>
        <v>0</v>
      </c>
      <c r="K816" s="164"/>
      <c r="L816" s="34"/>
      <c r="M816" s="165" t="s">
        <v>1</v>
      </c>
      <c r="N816" s="166" t="s">
        <v>40</v>
      </c>
      <c r="O816" s="62"/>
      <c r="P816" s="167">
        <f>O816*H816</f>
        <v>0</v>
      </c>
      <c r="Q816" s="167">
        <v>0</v>
      </c>
      <c r="R816" s="167">
        <f>Q816*H816</f>
        <v>0</v>
      </c>
      <c r="S816" s="167">
        <v>0</v>
      </c>
      <c r="T816" s="168">
        <f>S816*H816</f>
        <v>0</v>
      </c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R816" s="169" t="s">
        <v>275</v>
      </c>
      <c r="AT816" s="169" t="s">
        <v>143</v>
      </c>
      <c r="AU816" s="169" t="s">
        <v>87</v>
      </c>
      <c r="AY816" s="18" t="s">
        <v>141</v>
      </c>
      <c r="BE816" s="170">
        <f>IF(N816="základná",J816,0)</f>
        <v>0</v>
      </c>
      <c r="BF816" s="170">
        <f>IF(N816="znížená",J816,0)</f>
        <v>0</v>
      </c>
      <c r="BG816" s="170">
        <f>IF(N816="zákl. prenesená",J816,0)</f>
        <v>0</v>
      </c>
      <c r="BH816" s="170">
        <f>IF(N816="zníž. prenesená",J816,0)</f>
        <v>0</v>
      </c>
      <c r="BI816" s="170">
        <f>IF(N816="nulová",J816,0)</f>
        <v>0</v>
      </c>
      <c r="BJ816" s="18" t="s">
        <v>87</v>
      </c>
      <c r="BK816" s="170">
        <f>ROUND(I816*H816,2)</f>
        <v>0</v>
      </c>
      <c r="BL816" s="18" t="s">
        <v>275</v>
      </c>
      <c r="BM816" s="169" t="s">
        <v>1081</v>
      </c>
    </row>
    <row r="817" spans="1:65" s="12" customFormat="1" ht="22.9" customHeight="1">
      <c r="B817" s="143"/>
      <c r="D817" s="144" t="s">
        <v>73</v>
      </c>
      <c r="E817" s="154" t="s">
        <v>1082</v>
      </c>
      <c r="F817" s="154" t="s">
        <v>1083</v>
      </c>
      <c r="I817" s="146"/>
      <c r="J817" s="155">
        <f>BK817</f>
        <v>0</v>
      </c>
      <c r="L817" s="143"/>
      <c r="M817" s="148"/>
      <c r="N817" s="149"/>
      <c r="O817" s="149"/>
      <c r="P817" s="150">
        <f>SUM(P818:P833)</f>
        <v>0</v>
      </c>
      <c r="Q817" s="149"/>
      <c r="R817" s="150">
        <f>SUM(R818:R833)</f>
        <v>1.8607723599999999</v>
      </c>
      <c r="S817" s="149"/>
      <c r="T817" s="151">
        <f>SUM(T818:T833)</f>
        <v>0</v>
      </c>
      <c r="AR817" s="144" t="s">
        <v>87</v>
      </c>
      <c r="AT817" s="152" t="s">
        <v>73</v>
      </c>
      <c r="AU817" s="152" t="s">
        <v>81</v>
      </c>
      <c r="AY817" s="144" t="s">
        <v>141</v>
      </c>
      <c r="BK817" s="153">
        <f>SUM(BK818:BK833)</f>
        <v>0</v>
      </c>
    </row>
    <row r="818" spans="1:65" s="2" customFormat="1" ht="24.2" customHeight="1">
      <c r="A818" s="33"/>
      <c r="B818" s="156"/>
      <c r="C818" s="157" t="s">
        <v>1084</v>
      </c>
      <c r="D818" s="157" t="s">
        <v>143</v>
      </c>
      <c r="E818" s="158" t="s">
        <v>1085</v>
      </c>
      <c r="F818" s="159" t="s">
        <v>1086</v>
      </c>
      <c r="G818" s="160" t="s">
        <v>189</v>
      </c>
      <c r="H818" s="161">
        <v>70.537000000000006</v>
      </c>
      <c r="I818" s="162"/>
      <c r="J818" s="163">
        <f>ROUND(I818*H818,2)</f>
        <v>0</v>
      </c>
      <c r="K818" s="164"/>
      <c r="L818" s="34"/>
      <c r="M818" s="165" t="s">
        <v>1</v>
      </c>
      <c r="N818" s="166" t="s">
        <v>40</v>
      </c>
      <c r="O818" s="62"/>
      <c r="P818" s="167">
        <f>O818*H818</f>
        <v>0</v>
      </c>
      <c r="Q818" s="167">
        <v>3.2799999999999999E-3</v>
      </c>
      <c r="R818" s="167">
        <f>Q818*H818</f>
        <v>0.23136136000000002</v>
      </c>
      <c r="S818" s="167">
        <v>0</v>
      </c>
      <c r="T818" s="168">
        <f>S818*H818</f>
        <v>0</v>
      </c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R818" s="169" t="s">
        <v>275</v>
      </c>
      <c r="AT818" s="169" t="s">
        <v>143</v>
      </c>
      <c r="AU818" s="169" t="s">
        <v>87</v>
      </c>
      <c r="AY818" s="18" t="s">
        <v>141</v>
      </c>
      <c r="BE818" s="170">
        <f>IF(N818="základná",J818,0)</f>
        <v>0</v>
      </c>
      <c r="BF818" s="170">
        <f>IF(N818="znížená",J818,0)</f>
        <v>0</v>
      </c>
      <c r="BG818" s="170">
        <f>IF(N818="zákl. prenesená",J818,0)</f>
        <v>0</v>
      </c>
      <c r="BH818" s="170">
        <f>IF(N818="zníž. prenesená",J818,0)</f>
        <v>0</v>
      </c>
      <c r="BI818" s="170">
        <f>IF(N818="nulová",J818,0)</f>
        <v>0</v>
      </c>
      <c r="BJ818" s="18" t="s">
        <v>87</v>
      </c>
      <c r="BK818" s="170">
        <f>ROUND(I818*H818,2)</f>
        <v>0</v>
      </c>
      <c r="BL818" s="18" t="s">
        <v>275</v>
      </c>
      <c r="BM818" s="169" t="s">
        <v>1087</v>
      </c>
    </row>
    <row r="819" spans="1:65" s="13" customFormat="1" ht="22.5">
      <c r="B819" s="171"/>
      <c r="D819" s="172" t="s">
        <v>149</v>
      </c>
      <c r="E819" s="173" t="s">
        <v>1</v>
      </c>
      <c r="F819" s="174" t="s">
        <v>1088</v>
      </c>
      <c r="H819" s="173" t="s">
        <v>1</v>
      </c>
      <c r="I819" s="175"/>
      <c r="L819" s="171"/>
      <c r="M819" s="176"/>
      <c r="N819" s="177"/>
      <c r="O819" s="177"/>
      <c r="P819" s="177"/>
      <c r="Q819" s="177"/>
      <c r="R819" s="177"/>
      <c r="S819" s="177"/>
      <c r="T819" s="178"/>
      <c r="AT819" s="173" t="s">
        <v>149</v>
      </c>
      <c r="AU819" s="173" t="s">
        <v>87</v>
      </c>
      <c r="AV819" s="13" t="s">
        <v>81</v>
      </c>
      <c r="AW819" s="13" t="s">
        <v>31</v>
      </c>
      <c r="AX819" s="13" t="s">
        <v>74</v>
      </c>
      <c r="AY819" s="173" t="s">
        <v>141</v>
      </c>
    </row>
    <row r="820" spans="1:65" s="13" customFormat="1">
      <c r="B820" s="171"/>
      <c r="D820" s="172" t="s">
        <v>149</v>
      </c>
      <c r="E820" s="173" t="s">
        <v>1</v>
      </c>
      <c r="F820" s="174" t="s">
        <v>497</v>
      </c>
      <c r="H820" s="173" t="s">
        <v>1</v>
      </c>
      <c r="I820" s="175"/>
      <c r="L820" s="171"/>
      <c r="M820" s="176"/>
      <c r="N820" s="177"/>
      <c r="O820" s="177"/>
      <c r="P820" s="177"/>
      <c r="Q820" s="177"/>
      <c r="R820" s="177"/>
      <c r="S820" s="177"/>
      <c r="T820" s="178"/>
      <c r="AT820" s="173" t="s">
        <v>149</v>
      </c>
      <c r="AU820" s="173" t="s">
        <v>87</v>
      </c>
      <c r="AV820" s="13" t="s">
        <v>81</v>
      </c>
      <c r="AW820" s="13" t="s">
        <v>31</v>
      </c>
      <c r="AX820" s="13" t="s">
        <v>74</v>
      </c>
      <c r="AY820" s="173" t="s">
        <v>141</v>
      </c>
    </row>
    <row r="821" spans="1:65" s="14" customFormat="1" ht="22.5">
      <c r="B821" s="179"/>
      <c r="D821" s="172" t="s">
        <v>149</v>
      </c>
      <c r="E821" s="180" t="s">
        <v>1</v>
      </c>
      <c r="F821" s="181" t="s">
        <v>1089</v>
      </c>
      <c r="H821" s="182">
        <v>38.746000000000002</v>
      </c>
      <c r="I821" s="183"/>
      <c r="L821" s="179"/>
      <c r="M821" s="184"/>
      <c r="N821" s="185"/>
      <c r="O821" s="185"/>
      <c r="P821" s="185"/>
      <c r="Q821" s="185"/>
      <c r="R821" s="185"/>
      <c r="S821" s="185"/>
      <c r="T821" s="186"/>
      <c r="AT821" s="180" t="s">
        <v>149</v>
      </c>
      <c r="AU821" s="180" t="s">
        <v>87</v>
      </c>
      <c r="AV821" s="14" t="s">
        <v>87</v>
      </c>
      <c r="AW821" s="14" t="s">
        <v>31</v>
      </c>
      <c r="AX821" s="14" t="s">
        <v>74</v>
      </c>
      <c r="AY821" s="180" t="s">
        <v>141</v>
      </c>
    </row>
    <row r="822" spans="1:65" s="13" customFormat="1">
      <c r="B822" s="171"/>
      <c r="D822" s="172" t="s">
        <v>149</v>
      </c>
      <c r="E822" s="173" t="s">
        <v>1</v>
      </c>
      <c r="F822" s="174" t="s">
        <v>499</v>
      </c>
      <c r="H822" s="173" t="s">
        <v>1</v>
      </c>
      <c r="I822" s="175"/>
      <c r="L822" s="171"/>
      <c r="M822" s="176"/>
      <c r="N822" s="177"/>
      <c r="O822" s="177"/>
      <c r="P822" s="177"/>
      <c r="Q822" s="177"/>
      <c r="R822" s="177"/>
      <c r="S822" s="177"/>
      <c r="T822" s="178"/>
      <c r="AT822" s="173" t="s">
        <v>149</v>
      </c>
      <c r="AU822" s="173" t="s">
        <v>87</v>
      </c>
      <c r="AV822" s="13" t="s">
        <v>81</v>
      </c>
      <c r="AW822" s="13" t="s">
        <v>31</v>
      </c>
      <c r="AX822" s="13" t="s">
        <v>74</v>
      </c>
      <c r="AY822" s="173" t="s">
        <v>141</v>
      </c>
    </row>
    <row r="823" spans="1:65" s="14" customFormat="1">
      <c r="B823" s="179"/>
      <c r="D823" s="172" t="s">
        <v>149</v>
      </c>
      <c r="E823" s="180" t="s">
        <v>1</v>
      </c>
      <c r="F823" s="181" t="s">
        <v>485</v>
      </c>
      <c r="H823" s="182">
        <v>28.100999999999999</v>
      </c>
      <c r="I823" s="183"/>
      <c r="L823" s="179"/>
      <c r="M823" s="184"/>
      <c r="N823" s="185"/>
      <c r="O823" s="185"/>
      <c r="P823" s="185"/>
      <c r="Q823" s="185"/>
      <c r="R823" s="185"/>
      <c r="S823" s="185"/>
      <c r="T823" s="186"/>
      <c r="AT823" s="180" t="s">
        <v>149</v>
      </c>
      <c r="AU823" s="180" t="s">
        <v>87</v>
      </c>
      <c r="AV823" s="14" t="s">
        <v>87</v>
      </c>
      <c r="AW823" s="14" t="s">
        <v>31</v>
      </c>
      <c r="AX823" s="14" t="s">
        <v>74</v>
      </c>
      <c r="AY823" s="180" t="s">
        <v>141</v>
      </c>
    </row>
    <row r="824" spans="1:65" s="13" customFormat="1">
      <c r="B824" s="171"/>
      <c r="D824" s="172" t="s">
        <v>149</v>
      </c>
      <c r="E824" s="173" t="s">
        <v>1</v>
      </c>
      <c r="F824" s="174" t="s">
        <v>501</v>
      </c>
      <c r="H824" s="173" t="s">
        <v>1</v>
      </c>
      <c r="I824" s="175"/>
      <c r="L824" s="171"/>
      <c r="M824" s="176"/>
      <c r="N824" s="177"/>
      <c r="O824" s="177"/>
      <c r="P824" s="177"/>
      <c r="Q824" s="177"/>
      <c r="R824" s="177"/>
      <c r="S824" s="177"/>
      <c r="T824" s="178"/>
      <c r="AT824" s="173" t="s">
        <v>149</v>
      </c>
      <c r="AU824" s="173" t="s">
        <v>87</v>
      </c>
      <c r="AV824" s="13" t="s">
        <v>81</v>
      </c>
      <c r="AW824" s="13" t="s">
        <v>31</v>
      </c>
      <c r="AX824" s="13" t="s">
        <v>74</v>
      </c>
      <c r="AY824" s="173" t="s">
        <v>141</v>
      </c>
    </row>
    <row r="825" spans="1:65" s="14" customFormat="1">
      <c r="B825" s="179"/>
      <c r="D825" s="172" t="s">
        <v>149</v>
      </c>
      <c r="E825" s="180" t="s">
        <v>1</v>
      </c>
      <c r="F825" s="181" t="s">
        <v>1090</v>
      </c>
      <c r="H825" s="182">
        <v>1.44</v>
      </c>
      <c r="I825" s="183"/>
      <c r="L825" s="179"/>
      <c r="M825" s="184"/>
      <c r="N825" s="185"/>
      <c r="O825" s="185"/>
      <c r="P825" s="185"/>
      <c r="Q825" s="185"/>
      <c r="R825" s="185"/>
      <c r="S825" s="185"/>
      <c r="T825" s="186"/>
      <c r="AT825" s="180" t="s">
        <v>149</v>
      </c>
      <c r="AU825" s="180" t="s">
        <v>87</v>
      </c>
      <c r="AV825" s="14" t="s">
        <v>87</v>
      </c>
      <c r="AW825" s="14" t="s">
        <v>31</v>
      </c>
      <c r="AX825" s="14" t="s">
        <v>74</v>
      </c>
      <c r="AY825" s="180" t="s">
        <v>141</v>
      </c>
    </row>
    <row r="826" spans="1:65" s="15" customFormat="1">
      <c r="B826" s="187"/>
      <c r="D826" s="172" t="s">
        <v>149</v>
      </c>
      <c r="E826" s="188" t="s">
        <v>1</v>
      </c>
      <c r="F826" s="189" t="s">
        <v>155</v>
      </c>
      <c r="H826" s="190">
        <v>68.287000000000006</v>
      </c>
      <c r="I826" s="191"/>
      <c r="L826" s="187"/>
      <c r="M826" s="192"/>
      <c r="N826" s="193"/>
      <c r="O826" s="193"/>
      <c r="P826" s="193"/>
      <c r="Q826" s="193"/>
      <c r="R826" s="193"/>
      <c r="S826" s="193"/>
      <c r="T826" s="194"/>
      <c r="AT826" s="188" t="s">
        <v>149</v>
      </c>
      <c r="AU826" s="188" t="s">
        <v>87</v>
      </c>
      <c r="AV826" s="15" t="s">
        <v>156</v>
      </c>
      <c r="AW826" s="15" t="s">
        <v>31</v>
      </c>
      <c r="AX826" s="15" t="s">
        <v>74</v>
      </c>
      <c r="AY826" s="188" t="s">
        <v>141</v>
      </c>
    </row>
    <row r="827" spans="1:65" s="13" customFormat="1">
      <c r="B827" s="171"/>
      <c r="D827" s="172" t="s">
        <v>149</v>
      </c>
      <c r="E827" s="173" t="s">
        <v>1</v>
      </c>
      <c r="F827" s="174" t="s">
        <v>1091</v>
      </c>
      <c r="H827" s="173" t="s">
        <v>1</v>
      </c>
      <c r="I827" s="175"/>
      <c r="L827" s="171"/>
      <c r="M827" s="176"/>
      <c r="N827" s="177"/>
      <c r="O827" s="177"/>
      <c r="P827" s="177"/>
      <c r="Q827" s="177"/>
      <c r="R827" s="177"/>
      <c r="S827" s="177"/>
      <c r="T827" s="178"/>
      <c r="AT827" s="173" t="s">
        <v>149</v>
      </c>
      <c r="AU827" s="173" t="s">
        <v>87</v>
      </c>
      <c r="AV827" s="13" t="s">
        <v>81</v>
      </c>
      <c r="AW827" s="13" t="s">
        <v>31</v>
      </c>
      <c r="AX827" s="13" t="s">
        <v>74</v>
      </c>
      <c r="AY827" s="173" t="s">
        <v>141</v>
      </c>
    </row>
    <row r="828" spans="1:65" s="14" customFormat="1">
      <c r="B828" s="179"/>
      <c r="D828" s="172" t="s">
        <v>149</v>
      </c>
      <c r="E828" s="180" t="s">
        <v>1</v>
      </c>
      <c r="F828" s="181" t="s">
        <v>1092</v>
      </c>
      <c r="H828" s="182">
        <v>2.25</v>
      </c>
      <c r="I828" s="183"/>
      <c r="L828" s="179"/>
      <c r="M828" s="184"/>
      <c r="N828" s="185"/>
      <c r="O828" s="185"/>
      <c r="P828" s="185"/>
      <c r="Q828" s="185"/>
      <c r="R828" s="185"/>
      <c r="S828" s="185"/>
      <c r="T828" s="186"/>
      <c r="AT828" s="180" t="s">
        <v>149</v>
      </c>
      <c r="AU828" s="180" t="s">
        <v>87</v>
      </c>
      <c r="AV828" s="14" t="s">
        <v>87</v>
      </c>
      <c r="AW828" s="14" t="s">
        <v>31</v>
      </c>
      <c r="AX828" s="14" t="s">
        <v>74</v>
      </c>
      <c r="AY828" s="180" t="s">
        <v>141</v>
      </c>
    </row>
    <row r="829" spans="1:65" s="15" customFormat="1">
      <c r="B829" s="187"/>
      <c r="D829" s="172" t="s">
        <v>149</v>
      </c>
      <c r="E829" s="188" t="s">
        <v>1</v>
      </c>
      <c r="F829" s="189" t="s">
        <v>155</v>
      </c>
      <c r="H829" s="190">
        <v>2.25</v>
      </c>
      <c r="I829" s="191"/>
      <c r="L829" s="187"/>
      <c r="M829" s="192"/>
      <c r="N829" s="193"/>
      <c r="O829" s="193"/>
      <c r="P829" s="193"/>
      <c r="Q829" s="193"/>
      <c r="R829" s="193"/>
      <c r="S829" s="193"/>
      <c r="T829" s="194"/>
      <c r="AT829" s="188" t="s">
        <v>149</v>
      </c>
      <c r="AU829" s="188" t="s">
        <v>87</v>
      </c>
      <c r="AV829" s="15" t="s">
        <v>156</v>
      </c>
      <c r="AW829" s="15" t="s">
        <v>31</v>
      </c>
      <c r="AX829" s="15" t="s">
        <v>74</v>
      </c>
      <c r="AY829" s="188" t="s">
        <v>141</v>
      </c>
    </row>
    <row r="830" spans="1:65" s="16" customFormat="1">
      <c r="B830" s="195"/>
      <c r="D830" s="172" t="s">
        <v>149</v>
      </c>
      <c r="E830" s="196" t="s">
        <v>1</v>
      </c>
      <c r="F830" s="197" t="s">
        <v>159</v>
      </c>
      <c r="H830" s="198">
        <v>70.537000000000006</v>
      </c>
      <c r="I830" s="199"/>
      <c r="L830" s="195"/>
      <c r="M830" s="200"/>
      <c r="N830" s="201"/>
      <c r="O830" s="201"/>
      <c r="P830" s="201"/>
      <c r="Q830" s="201"/>
      <c r="R830" s="201"/>
      <c r="S830" s="201"/>
      <c r="T830" s="202"/>
      <c r="AT830" s="196" t="s">
        <v>149</v>
      </c>
      <c r="AU830" s="196" t="s">
        <v>87</v>
      </c>
      <c r="AV830" s="16" t="s">
        <v>147</v>
      </c>
      <c r="AW830" s="16" t="s">
        <v>31</v>
      </c>
      <c r="AX830" s="16" t="s">
        <v>81</v>
      </c>
      <c r="AY830" s="196" t="s">
        <v>141</v>
      </c>
    </row>
    <row r="831" spans="1:65" s="2" customFormat="1" ht="24.2" customHeight="1">
      <c r="A831" s="33"/>
      <c r="B831" s="156"/>
      <c r="C831" s="203" t="s">
        <v>1093</v>
      </c>
      <c r="D831" s="203" t="s">
        <v>560</v>
      </c>
      <c r="E831" s="204" t="s">
        <v>1094</v>
      </c>
      <c r="F831" s="205" t="s">
        <v>1095</v>
      </c>
      <c r="G831" s="206" t="s">
        <v>189</v>
      </c>
      <c r="H831" s="207">
        <v>77.590999999999994</v>
      </c>
      <c r="I831" s="208"/>
      <c r="J831" s="209">
        <f>ROUND(I831*H831,2)</f>
        <v>0</v>
      </c>
      <c r="K831" s="210"/>
      <c r="L831" s="211"/>
      <c r="M831" s="212" t="s">
        <v>1</v>
      </c>
      <c r="N831" s="213" t="s">
        <v>40</v>
      </c>
      <c r="O831" s="62"/>
      <c r="P831" s="167">
        <f>O831*H831</f>
        <v>0</v>
      </c>
      <c r="Q831" s="167">
        <v>2.1000000000000001E-2</v>
      </c>
      <c r="R831" s="167">
        <f>Q831*H831</f>
        <v>1.6294109999999999</v>
      </c>
      <c r="S831" s="167">
        <v>0</v>
      </c>
      <c r="T831" s="168">
        <f>S831*H831</f>
        <v>0</v>
      </c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R831" s="169" t="s">
        <v>381</v>
      </c>
      <c r="AT831" s="169" t="s">
        <v>560</v>
      </c>
      <c r="AU831" s="169" t="s">
        <v>87</v>
      </c>
      <c r="AY831" s="18" t="s">
        <v>141</v>
      </c>
      <c r="BE831" s="170">
        <f>IF(N831="základná",J831,0)</f>
        <v>0</v>
      </c>
      <c r="BF831" s="170">
        <f>IF(N831="znížená",J831,0)</f>
        <v>0</v>
      </c>
      <c r="BG831" s="170">
        <f>IF(N831="zákl. prenesená",J831,0)</f>
        <v>0</v>
      </c>
      <c r="BH831" s="170">
        <f>IF(N831="zníž. prenesená",J831,0)</f>
        <v>0</v>
      </c>
      <c r="BI831" s="170">
        <f>IF(N831="nulová",J831,0)</f>
        <v>0</v>
      </c>
      <c r="BJ831" s="18" t="s">
        <v>87</v>
      </c>
      <c r="BK831" s="170">
        <f>ROUND(I831*H831,2)</f>
        <v>0</v>
      </c>
      <c r="BL831" s="18" t="s">
        <v>275</v>
      </c>
      <c r="BM831" s="169" t="s">
        <v>1096</v>
      </c>
    </row>
    <row r="832" spans="1:65" s="14" customFormat="1">
      <c r="B832" s="179"/>
      <c r="D832" s="172" t="s">
        <v>149</v>
      </c>
      <c r="F832" s="181" t="s">
        <v>1097</v>
      </c>
      <c r="H832" s="182">
        <v>77.590999999999994</v>
      </c>
      <c r="I832" s="183"/>
      <c r="L832" s="179"/>
      <c r="M832" s="184"/>
      <c r="N832" s="185"/>
      <c r="O832" s="185"/>
      <c r="P832" s="185"/>
      <c r="Q832" s="185"/>
      <c r="R832" s="185"/>
      <c r="S832" s="185"/>
      <c r="T832" s="186"/>
      <c r="AT832" s="180" t="s">
        <v>149</v>
      </c>
      <c r="AU832" s="180" t="s">
        <v>87</v>
      </c>
      <c r="AV832" s="14" t="s">
        <v>87</v>
      </c>
      <c r="AW832" s="14" t="s">
        <v>3</v>
      </c>
      <c r="AX832" s="14" t="s">
        <v>81</v>
      </c>
      <c r="AY832" s="180" t="s">
        <v>141</v>
      </c>
    </row>
    <row r="833" spans="1:65" s="2" customFormat="1" ht="24.2" customHeight="1">
      <c r="A833" s="33"/>
      <c r="B833" s="156"/>
      <c r="C833" s="157" t="s">
        <v>1098</v>
      </c>
      <c r="D833" s="157" t="s">
        <v>143</v>
      </c>
      <c r="E833" s="158" t="s">
        <v>1099</v>
      </c>
      <c r="F833" s="159" t="s">
        <v>1100</v>
      </c>
      <c r="G833" s="160" t="s">
        <v>260</v>
      </c>
      <c r="H833" s="161">
        <v>1.861</v>
      </c>
      <c r="I833" s="162"/>
      <c r="J833" s="163">
        <f>ROUND(I833*H833,2)</f>
        <v>0</v>
      </c>
      <c r="K833" s="164"/>
      <c r="L833" s="34"/>
      <c r="M833" s="165" t="s">
        <v>1</v>
      </c>
      <c r="N833" s="166" t="s">
        <v>40</v>
      </c>
      <c r="O833" s="62"/>
      <c r="P833" s="167">
        <f>O833*H833</f>
        <v>0</v>
      </c>
      <c r="Q833" s="167">
        <v>0</v>
      </c>
      <c r="R833" s="167">
        <f>Q833*H833</f>
        <v>0</v>
      </c>
      <c r="S833" s="167">
        <v>0</v>
      </c>
      <c r="T833" s="168">
        <f>S833*H833</f>
        <v>0</v>
      </c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R833" s="169" t="s">
        <v>275</v>
      </c>
      <c r="AT833" s="169" t="s">
        <v>143</v>
      </c>
      <c r="AU833" s="169" t="s">
        <v>87</v>
      </c>
      <c r="AY833" s="18" t="s">
        <v>141</v>
      </c>
      <c r="BE833" s="170">
        <f>IF(N833="základná",J833,0)</f>
        <v>0</v>
      </c>
      <c r="BF833" s="170">
        <f>IF(N833="znížená",J833,0)</f>
        <v>0</v>
      </c>
      <c r="BG833" s="170">
        <f>IF(N833="zákl. prenesená",J833,0)</f>
        <v>0</v>
      </c>
      <c r="BH833" s="170">
        <f>IF(N833="zníž. prenesená",J833,0)</f>
        <v>0</v>
      </c>
      <c r="BI833" s="170">
        <f>IF(N833="nulová",J833,0)</f>
        <v>0</v>
      </c>
      <c r="BJ833" s="18" t="s">
        <v>87</v>
      </c>
      <c r="BK833" s="170">
        <f>ROUND(I833*H833,2)</f>
        <v>0</v>
      </c>
      <c r="BL833" s="18" t="s">
        <v>275</v>
      </c>
      <c r="BM833" s="169" t="s">
        <v>1101</v>
      </c>
    </row>
    <row r="834" spans="1:65" s="12" customFormat="1" ht="22.9" customHeight="1">
      <c r="B834" s="143"/>
      <c r="D834" s="144" t="s">
        <v>73</v>
      </c>
      <c r="E834" s="154" t="s">
        <v>1102</v>
      </c>
      <c r="F834" s="154" t="s">
        <v>1103</v>
      </c>
      <c r="I834" s="146"/>
      <c r="J834" s="155">
        <f>BK834</f>
        <v>0</v>
      </c>
      <c r="L834" s="143"/>
      <c r="M834" s="148"/>
      <c r="N834" s="149"/>
      <c r="O834" s="149"/>
      <c r="P834" s="150">
        <f>SUM(P835:P856)</f>
        <v>0</v>
      </c>
      <c r="Q834" s="149"/>
      <c r="R834" s="150">
        <f>SUM(R835:R856)</f>
        <v>2.2109255999999999</v>
      </c>
      <c r="S834" s="149"/>
      <c r="T834" s="151">
        <f>SUM(T835:T856)</f>
        <v>0</v>
      </c>
      <c r="AR834" s="144" t="s">
        <v>87</v>
      </c>
      <c r="AT834" s="152" t="s">
        <v>73</v>
      </c>
      <c r="AU834" s="152" t="s">
        <v>81</v>
      </c>
      <c r="AY834" s="144" t="s">
        <v>141</v>
      </c>
      <c r="BK834" s="153">
        <f>SUM(BK835:BK856)</f>
        <v>0</v>
      </c>
    </row>
    <row r="835" spans="1:65" s="2" customFormat="1" ht="24.2" customHeight="1">
      <c r="A835" s="33"/>
      <c r="B835" s="156"/>
      <c r="C835" s="157" t="s">
        <v>1104</v>
      </c>
      <c r="D835" s="157" t="s">
        <v>143</v>
      </c>
      <c r="E835" s="158" t="s">
        <v>1105</v>
      </c>
      <c r="F835" s="159" t="s">
        <v>1106</v>
      </c>
      <c r="G835" s="160" t="s">
        <v>189</v>
      </c>
      <c r="H835" s="161">
        <v>2125.89</v>
      </c>
      <c r="I835" s="162"/>
      <c r="J835" s="163">
        <f>ROUND(I835*H835,2)</f>
        <v>0</v>
      </c>
      <c r="K835" s="164"/>
      <c r="L835" s="34"/>
      <c r="M835" s="165" t="s">
        <v>1</v>
      </c>
      <c r="N835" s="166" t="s">
        <v>40</v>
      </c>
      <c r="O835" s="62"/>
      <c r="P835" s="167">
        <f>O835*H835</f>
        <v>0</v>
      </c>
      <c r="Q835" s="167">
        <v>7.5000000000000002E-4</v>
      </c>
      <c r="R835" s="167">
        <f>Q835*H835</f>
        <v>1.5944175</v>
      </c>
      <c r="S835" s="167">
        <v>0</v>
      </c>
      <c r="T835" s="168">
        <f>S835*H835</f>
        <v>0</v>
      </c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R835" s="169" t="s">
        <v>275</v>
      </c>
      <c r="AT835" s="169" t="s">
        <v>143</v>
      </c>
      <c r="AU835" s="169" t="s">
        <v>87</v>
      </c>
      <c r="AY835" s="18" t="s">
        <v>141</v>
      </c>
      <c r="BE835" s="170">
        <f>IF(N835="základná",J835,0)</f>
        <v>0</v>
      </c>
      <c r="BF835" s="170">
        <f>IF(N835="znížená",J835,0)</f>
        <v>0</v>
      </c>
      <c r="BG835" s="170">
        <f>IF(N835="zákl. prenesená",J835,0)</f>
        <v>0</v>
      </c>
      <c r="BH835" s="170">
        <f>IF(N835="zníž. prenesená",J835,0)</f>
        <v>0</v>
      </c>
      <c r="BI835" s="170">
        <f>IF(N835="nulová",J835,0)</f>
        <v>0</v>
      </c>
      <c r="BJ835" s="18" t="s">
        <v>87</v>
      </c>
      <c r="BK835" s="170">
        <f>ROUND(I835*H835,2)</f>
        <v>0</v>
      </c>
      <c r="BL835" s="18" t="s">
        <v>275</v>
      </c>
      <c r="BM835" s="169" t="s">
        <v>1107</v>
      </c>
    </row>
    <row r="836" spans="1:65" s="13" customFormat="1" ht="22.5">
      <c r="B836" s="171"/>
      <c r="D836" s="172" t="s">
        <v>149</v>
      </c>
      <c r="E836" s="173" t="s">
        <v>1</v>
      </c>
      <c r="F836" s="174" t="s">
        <v>1108</v>
      </c>
      <c r="H836" s="173" t="s">
        <v>1</v>
      </c>
      <c r="I836" s="175"/>
      <c r="L836" s="171"/>
      <c r="M836" s="176"/>
      <c r="N836" s="177"/>
      <c r="O836" s="177"/>
      <c r="P836" s="177"/>
      <c r="Q836" s="177"/>
      <c r="R836" s="177"/>
      <c r="S836" s="177"/>
      <c r="T836" s="178"/>
      <c r="AT836" s="173" t="s">
        <v>149</v>
      </c>
      <c r="AU836" s="173" t="s">
        <v>87</v>
      </c>
      <c r="AV836" s="13" t="s">
        <v>81</v>
      </c>
      <c r="AW836" s="13" t="s">
        <v>31</v>
      </c>
      <c r="AX836" s="13" t="s">
        <v>74</v>
      </c>
      <c r="AY836" s="173" t="s">
        <v>141</v>
      </c>
    </row>
    <row r="837" spans="1:65" s="13" customFormat="1">
      <c r="B837" s="171"/>
      <c r="D837" s="172" t="s">
        <v>149</v>
      </c>
      <c r="E837" s="173" t="s">
        <v>1</v>
      </c>
      <c r="F837" s="174" t="s">
        <v>1109</v>
      </c>
      <c r="H837" s="173" t="s">
        <v>1</v>
      </c>
      <c r="I837" s="175"/>
      <c r="L837" s="171"/>
      <c r="M837" s="176"/>
      <c r="N837" s="177"/>
      <c r="O837" s="177"/>
      <c r="P837" s="177"/>
      <c r="Q837" s="177"/>
      <c r="R837" s="177"/>
      <c r="S837" s="177"/>
      <c r="T837" s="178"/>
      <c r="AT837" s="173" t="s">
        <v>149</v>
      </c>
      <c r="AU837" s="173" t="s">
        <v>87</v>
      </c>
      <c r="AV837" s="13" t="s">
        <v>81</v>
      </c>
      <c r="AW837" s="13" t="s">
        <v>31</v>
      </c>
      <c r="AX837" s="13" t="s">
        <v>74</v>
      </c>
      <c r="AY837" s="173" t="s">
        <v>141</v>
      </c>
    </row>
    <row r="838" spans="1:65" s="13" customFormat="1">
      <c r="B838" s="171"/>
      <c r="D838" s="172" t="s">
        <v>149</v>
      </c>
      <c r="E838" s="173" t="s">
        <v>1</v>
      </c>
      <c r="F838" s="174" t="s">
        <v>1110</v>
      </c>
      <c r="H838" s="173" t="s">
        <v>1</v>
      </c>
      <c r="I838" s="175"/>
      <c r="L838" s="171"/>
      <c r="M838" s="176"/>
      <c r="N838" s="177"/>
      <c r="O838" s="177"/>
      <c r="P838" s="177"/>
      <c r="Q838" s="177"/>
      <c r="R838" s="177"/>
      <c r="S838" s="177"/>
      <c r="T838" s="178"/>
      <c r="AT838" s="173" t="s">
        <v>149</v>
      </c>
      <c r="AU838" s="173" t="s">
        <v>87</v>
      </c>
      <c r="AV838" s="13" t="s">
        <v>81</v>
      </c>
      <c r="AW838" s="13" t="s">
        <v>31</v>
      </c>
      <c r="AX838" s="13" t="s">
        <v>74</v>
      </c>
      <c r="AY838" s="173" t="s">
        <v>141</v>
      </c>
    </row>
    <row r="839" spans="1:65" s="14" customFormat="1">
      <c r="B839" s="179"/>
      <c r="D839" s="172" t="s">
        <v>149</v>
      </c>
      <c r="E839" s="180" t="s">
        <v>1</v>
      </c>
      <c r="F839" s="181" t="s">
        <v>1111</v>
      </c>
      <c r="H839" s="182">
        <v>166.63499999999999</v>
      </c>
      <c r="I839" s="183"/>
      <c r="L839" s="179"/>
      <c r="M839" s="184"/>
      <c r="N839" s="185"/>
      <c r="O839" s="185"/>
      <c r="P839" s="185"/>
      <c r="Q839" s="185"/>
      <c r="R839" s="185"/>
      <c r="S839" s="185"/>
      <c r="T839" s="186"/>
      <c r="AT839" s="180" t="s">
        <v>149</v>
      </c>
      <c r="AU839" s="180" t="s">
        <v>87</v>
      </c>
      <c r="AV839" s="14" t="s">
        <v>87</v>
      </c>
      <c r="AW839" s="14" t="s">
        <v>31</v>
      </c>
      <c r="AX839" s="14" t="s">
        <v>74</v>
      </c>
      <c r="AY839" s="180" t="s">
        <v>141</v>
      </c>
    </row>
    <row r="840" spans="1:65" s="13" customFormat="1">
      <c r="B840" s="171"/>
      <c r="D840" s="172" t="s">
        <v>149</v>
      </c>
      <c r="E840" s="173" t="s">
        <v>1</v>
      </c>
      <c r="F840" s="174" t="s">
        <v>1112</v>
      </c>
      <c r="H840" s="173" t="s">
        <v>1</v>
      </c>
      <c r="I840" s="175"/>
      <c r="L840" s="171"/>
      <c r="M840" s="176"/>
      <c r="N840" s="177"/>
      <c r="O840" s="177"/>
      <c r="P840" s="177"/>
      <c r="Q840" s="177"/>
      <c r="R840" s="177"/>
      <c r="S840" s="177"/>
      <c r="T840" s="178"/>
      <c r="AT840" s="173" t="s">
        <v>149</v>
      </c>
      <c r="AU840" s="173" t="s">
        <v>87</v>
      </c>
      <c r="AV840" s="13" t="s">
        <v>81</v>
      </c>
      <c r="AW840" s="13" t="s">
        <v>31</v>
      </c>
      <c r="AX840" s="13" t="s">
        <v>74</v>
      </c>
      <c r="AY840" s="173" t="s">
        <v>141</v>
      </c>
    </row>
    <row r="841" spans="1:65" s="14" customFormat="1">
      <c r="B841" s="179"/>
      <c r="D841" s="172" t="s">
        <v>149</v>
      </c>
      <c r="E841" s="180" t="s">
        <v>1</v>
      </c>
      <c r="F841" s="181" t="s">
        <v>1113</v>
      </c>
      <c r="H841" s="182">
        <v>489.39400000000001</v>
      </c>
      <c r="I841" s="183"/>
      <c r="L841" s="179"/>
      <c r="M841" s="184"/>
      <c r="N841" s="185"/>
      <c r="O841" s="185"/>
      <c r="P841" s="185"/>
      <c r="Q841" s="185"/>
      <c r="R841" s="185"/>
      <c r="S841" s="185"/>
      <c r="T841" s="186"/>
      <c r="AT841" s="180" t="s">
        <v>149</v>
      </c>
      <c r="AU841" s="180" t="s">
        <v>87</v>
      </c>
      <c r="AV841" s="14" t="s">
        <v>87</v>
      </c>
      <c r="AW841" s="14" t="s">
        <v>31</v>
      </c>
      <c r="AX841" s="14" t="s">
        <v>74</v>
      </c>
      <c r="AY841" s="180" t="s">
        <v>141</v>
      </c>
    </row>
    <row r="842" spans="1:65" s="14" customFormat="1">
      <c r="B842" s="179"/>
      <c r="D842" s="172" t="s">
        <v>149</v>
      </c>
      <c r="E842" s="180" t="s">
        <v>1</v>
      </c>
      <c r="F842" s="181" t="s">
        <v>1114</v>
      </c>
      <c r="H842" s="182">
        <v>74.412000000000006</v>
      </c>
      <c r="I842" s="183"/>
      <c r="L842" s="179"/>
      <c r="M842" s="184"/>
      <c r="N842" s="185"/>
      <c r="O842" s="185"/>
      <c r="P842" s="185"/>
      <c r="Q842" s="185"/>
      <c r="R842" s="185"/>
      <c r="S842" s="185"/>
      <c r="T842" s="186"/>
      <c r="AT842" s="180" t="s">
        <v>149</v>
      </c>
      <c r="AU842" s="180" t="s">
        <v>87</v>
      </c>
      <c r="AV842" s="14" t="s">
        <v>87</v>
      </c>
      <c r="AW842" s="14" t="s">
        <v>31</v>
      </c>
      <c r="AX842" s="14" t="s">
        <v>74</v>
      </c>
      <c r="AY842" s="180" t="s">
        <v>141</v>
      </c>
    </row>
    <row r="843" spans="1:65" s="13" customFormat="1">
      <c r="B843" s="171"/>
      <c r="D843" s="172" t="s">
        <v>149</v>
      </c>
      <c r="E843" s="173" t="s">
        <v>1</v>
      </c>
      <c r="F843" s="174" t="s">
        <v>1115</v>
      </c>
      <c r="H843" s="173" t="s">
        <v>1</v>
      </c>
      <c r="I843" s="175"/>
      <c r="L843" s="171"/>
      <c r="M843" s="176"/>
      <c r="N843" s="177"/>
      <c r="O843" s="177"/>
      <c r="P843" s="177"/>
      <c r="Q843" s="177"/>
      <c r="R843" s="177"/>
      <c r="S843" s="177"/>
      <c r="T843" s="178"/>
      <c r="AT843" s="173" t="s">
        <v>149</v>
      </c>
      <c r="AU843" s="173" t="s">
        <v>87</v>
      </c>
      <c r="AV843" s="13" t="s">
        <v>81</v>
      </c>
      <c r="AW843" s="13" t="s">
        <v>31</v>
      </c>
      <c r="AX843" s="13" t="s">
        <v>74</v>
      </c>
      <c r="AY843" s="173" t="s">
        <v>141</v>
      </c>
    </row>
    <row r="844" spans="1:65" s="14" customFormat="1" ht="22.5">
      <c r="B844" s="179"/>
      <c r="D844" s="172" t="s">
        <v>149</v>
      </c>
      <c r="E844" s="180" t="s">
        <v>1</v>
      </c>
      <c r="F844" s="181" t="s">
        <v>1116</v>
      </c>
      <c r="H844" s="182">
        <v>127.251</v>
      </c>
      <c r="I844" s="183"/>
      <c r="L844" s="179"/>
      <c r="M844" s="184"/>
      <c r="N844" s="185"/>
      <c r="O844" s="185"/>
      <c r="P844" s="185"/>
      <c r="Q844" s="185"/>
      <c r="R844" s="185"/>
      <c r="S844" s="185"/>
      <c r="T844" s="186"/>
      <c r="AT844" s="180" t="s">
        <v>149</v>
      </c>
      <c r="AU844" s="180" t="s">
        <v>87</v>
      </c>
      <c r="AV844" s="14" t="s">
        <v>87</v>
      </c>
      <c r="AW844" s="14" t="s">
        <v>31</v>
      </c>
      <c r="AX844" s="14" t="s">
        <v>74</v>
      </c>
      <c r="AY844" s="180" t="s">
        <v>141</v>
      </c>
    </row>
    <row r="845" spans="1:65" s="13" customFormat="1">
      <c r="B845" s="171"/>
      <c r="D845" s="172" t="s">
        <v>149</v>
      </c>
      <c r="E845" s="173" t="s">
        <v>1</v>
      </c>
      <c r="F845" s="174" t="s">
        <v>1117</v>
      </c>
      <c r="H845" s="173" t="s">
        <v>1</v>
      </c>
      <c r="I845" s="175"/>
      <c r="L845" s="171"/>
      <c r="M845" s="176"/>
      <c r="N845" s="177"/>
      <c r="O845" s="177"/>
      <c r="P845" s="177"/>
      <c r="Q845" s="177"/>
      <c r="R845" s="177"/>
      <c r="S845" s="177"/>
      <c r="T845" s="178"/>
      <c r="AT845" s="173" t="s">
        <v>149</v>
      </c>
      <c r="AU845" s="173" t="s">
        <v>87</v>
      </c>
      <c r="AV845" s="13" t="s">
        <v>81</v>
      </c>
      <c r="AW845" s="13" t="s">
        <v>31</v>
      </c>
      <c r="AX845" s="13" t="s">
        <v>74</v>
      </c>
      <c r="AY845" s="173" t="s">
        <v>141</v>
      </c>
    </row>
    <row r="846" spans="1:65" s="14" customFormat="1" ht="22.5">
      <c r="B846" s="179"/>
      <c r="D846" s="172" t="s">
        <v>149</v>
      </c>
      <c r="E846" s="180" t="s">
        <v>1</v>
      </c>
      <c r="F846" s="181" t="s">
        <v>1118</v>
      </c>
      <c r="H846" s="182">
        <v>769.87</v>
      </c>
      <c r="I846" s="183"/>
      <c r="L846" s="179"/>
      <c r="M846" s="184"/>
      <c r="N846" s="185"/>
      <c r="O846" s="185"/>
      <c r="P846" s="185"/>
      <c r="Q846" s="185"/>
      <c r="R846" s="185"/>
      <c r="S846" s="185"/>
      <c r="T846" s="186"/>
      <c r="AT846" s="180" t="s">
        <v>149</v>
      </c>
      <c r="AU846" s="180" t="s">
        <v>87</v>
      </c>
      <c r="AV846" s="14" t="s">
        <v>87</v>
      </c>
      <c r="AW846" s="14" t="s">
        <v>31</v>
      </c>
      <c r="AX846" s="14" t="s">
        <v>74</v>
      </c>
      <c r="AY846" s="180" t="s">
        <v>141</v>
      </c>
    </row>
    <row r="847" spans="1:65" s="13" customFormat="1">
      <c r="B847" s="171"/>
      <c r="D847" s="172" t="s">
        <v>149</v>
      </c>
      <c r="E847" s="173" t="s">
        <v>1</v>
      </c>
      <c r="F847" s="174" t="s">
        <v>1119</v>
      </c>
      <c r="H847" s="173" t="s">
        <v>1</v>
      </c>
      <c r="I847" s="175"/>
      <c r="L847" s="171"/>
      <c r="M847" s="176"/>
      <c r="N847" s="177"/>
      <c r="O847" s="177"/>
      <c r="P847" s="177"/>
      <c r="Q847" s="177"/>
      <c r="R847" s="177"/>
      <c r="S847" s="177"/>
      <c r="T847" s="178"/>
      <c r="AT847" s="173" t="s">
        <v>149</v>
      </c>
      <c r="AU847" s="173" t="s">
        <v>87</v>
      </c>
      <c r="AV847" s="13" t="s">
        <v>81</v>
      </c>
      <c r="AW847" s="13" t="s">
        <v>31</v>
      </c>
      <c r="AX847" s="13" t="s">
        <v>74</v>
      </c>
      <c r="AY847" s="173" t="s">
        <v>141</v>
      </c>
    </row>
    <row r="848" spans="1:65" s="13" customFormat="1">
      <c r="B848" s="171"/>
      <c r="D848" s="172" t="s">
        <v>149</v>
      </c>
      <c r="E848" s="173" t="s">
        <v>1</v>
      </c>
      <c r="F848" s="174" t="s">
        <v>1120</v>
      </c>
      <c r="H848" s="173" t="s">
        <v>1</v>
      </c>
      <c r="I848" s="175"/>
      <c r="L848" s="171"/>
      <c r="M848" s="176"/>
      <c r="N848" s="177"/>
      <c r="O848" s="177"/>
      <c r="P848" s="177"/>
      <c r="Q848" s="177"/>
      <c r="R848" s="177"/>
      <c r="S848" s="177"/>
      <c r="T848" s="178"/>
      <c r="AT848" s="173" t="s">
        <v>149</v>
      </c>
      <c r="AU848" s="173" t="s">
        <v>87</v>
      </c>
      <c r="AV848" s="13" t="s">
        <v>81</v>
      </c>
      <c r="AW848" s="13" t="s">
        <v>31</v>
      </c>
      <c r="AX848" s="13" t="s">
        <v>74</v>
      </c>
      <c r="AY848" s="173" t="s">
        <v>141</v>
      </c>
    </row>
    <row r="849" spans="1:65" s="13" customFormat="1">
      <c r="B849" s="171"/>
      <c r="D849" s="172" t="s">
        <v>149</v>
      </c>
      <c r="E849" s="173" t="s">
        <v>1</v>
      </c>
      <c r="F849" s="174" t="s">
        <v>1121</v>
      </c>
      <c r="H849" s="173" t="s">
        <v>1</v>
      </c>
      <c r="I849" s="175"/>
      <c r="L849" s="171"/>
      <c r="M849" s="176"/>
      <c r="N849" s="177"/>
      <c r="O849" s="177"/>
      <c r="P849" s="177"/>
      <c r="Q849" s="177"/>
      <c r="R849" s="177"/>
      <c r="S849" s="177"/>
      <c r="T849" s="178"/>
      <c r="AT849" s="173" t="s">
        <v>149</v>
      </c>
      <c r="AU849" s="173" t="s">
        <v>87</v>
      </c>
      <c r="AV849" s="13" t="s">
        <v>81</v>
      </c>
      <c r="AW849" s="13" t="s">
        <v>31</v>
      </c>
      <c r="AX849" s="13" t="s">
        <v>74</v>
      </c>
      <c r="AY849" s="173" t="s">
        <v>141</v>
      </c>
    </row>
    <row r="850" spans="1:65" s="14" customFormat="1">
      <c r="B850" s="179"/>
      <c r="D850" s="172" t="s">
        <v>149</v>
      </c>
      <c r="E850" s="180" t="s">
        <v>1</v>
      </c>
      <c r="F850" s="181" t="s">
        <v>1122</v>
      </c>
      <c r="H850" s="182">
        <v>83.88</v>
      </c>
      <c r="I850" s="183"/>
      <c r="L850" s="179"/>
      <c r="M850" s="184"/>
      <c r="N850" s="185"/>
      <c r="O850" s="185"/>
      <c r="P850" s="185"/>
      <c r="Q850" s="185"/>
      <c r="R850" s="185"/>
      <c r="S850" s="185"/>
      <c r="T850" s="186"/>
      <c r="AT850" s="180" t="s">
        <v>149</v>
      </c>
      <c r="AU850" s="180" t="s">
        <v>87</v>
      </c>
      <c r="AV850" s="14" t="s">
        <v>87</v>
      </c>
      <c r="AW850" s="14" t="s">
        <v>31</v>
      </c>
      <c r="AX850" s="14" t="s">
        <v>74</v>
      </c>
      <c r="AY850" s="180" t="s">
        <v>141</v>
      </c>
    </row>
    <row r="851" spans="1:65" s="13" customFormat="1">
      <c r="B851" s="171"/>
      <c r="D851" s="172" t="s">
        <v>149</v>
      </c>
      <c r="E851" s="173" t="s">
        <v>1</v>
      </c>
      <c r="F851" s="174" t="s">
        <v>1123</v>
      </c>
      <c r="H851" s="173" t="s">
        <v>1</v>
      </c>
      <c r="I851" s="175"/>
      <c r="L851" s="171"/>
      <c r="M851" s="176"/>
      <c r="N851" s="177"/>
      <c r="O851" s="177"/>
      <c r="P851" s="177"/>
      <c r="Q851" s="177"/>
      <c r="R851" s="177"/>
      <c r="S851" s="177"/>
      <c r="T851" s="178"/>
      <c r="AT851" s="173" t="s">
        <v>149</v>
      </c>
      <c r="AU851" s="173" t="s">
        <v>87</v>
      </c>
      <c r="AV851" s="13" t="s">
        <v>81</v>
      </c>
      <c r="AW851" s="13" t="s">
        <v>31</v>
      </c>
      <c r="AX851" s="13" t="s">
        <v>74</v>
      </c>
      <c r="AY851" s="173" t="s">
        <v>141</v>
      </c>
    </row>
    <row r="852" spans="1:65" s="14" customFormat="1">
      <c r="B852" s="179"/>
      <c r="D852" s="172" t="s">
        <v>149</v>
      </c>
      <c r="E852" s="180" t="s">
        <v>1</v>
      </c>
      <c r="F852" s="181" t="s">
        <v>1124</v>
      </c>
      <c r="H852" s="182">
        <v>164.44800000000001</v>
      </c>
      <c r="I852" s="183"/>
      <c r="L852" s="179"/>
      <c r="M852" s="184"/>
      <c r="N852" s="185"/>
      <c r="O852" s="185"/>
      <c r="P852" s="185"/>
      <c r="Q852" s="185"/>
      <c r="R852" s="185"/>
      <c r="S852" s="185"/>
      <c r="T852" s="186"/>
      <c r="AT852" s="180" t="s">
        <v>149</v>
      </c>
      <c r="AU852" s="180" t="s">
        <v>87</v>
      </c>
      <c r="AV852" s="14" t="s">
        <v>87</v>
      </c>
      <c r="AW852" s="14" t="s">
        <v>31</v>
      </c>
      <c r="AX852" s="14" t="s">
        <v>74</v>
      </c>
      <c r="AY852" s="180" t="s">
        <v>141</v>
      </c>
    </row>
    <row r="853" spans="1:65" s="13" customFormat="1">
      <c r="B853" s="171"/>
      <c r="D853" s="172" t="s">
        <v>149</v>
      </c>
      <c r="E853" s="173" t="s">
        <v>1</v>
      </c>
      <c r="F853" s="174" t="s">
        <v>1125</v>
      </c>
      <c r="H853" s="173" t="s">
        <v>1</v>
      </c>
      <c r="I853" s="175"/>
      <c r="L853" s="171"/>
      <c r="M853" s="176"/>
      <c r="N853" s="177"/>
      <c r="O853" s="177"/>
      <c r="P853" s="177"/>
      <c r="Q853" s="177"/>
      <c r="R853" s="177"/>
      <c r="S853" s="177"/>
      <c r="T853" s="178"/>
      <c r="AT853" s="173" t="s">
        <v>149</v>
      </c>
      <c r="AU853" s="173" t="s">
        <v>87</v>
      </c>
      <c r="AV853" s="13" t="s">
        <v>81</v>
      </c>
      <c r="AW853" s="13" t="s">
        <v>31</v>
      </c>
      <c r="AX853" s="13" t="s">
        <v>74</v>
      </c>
      <c r="AY853" s="173" t="s">
        <v>141</v>
      </c>
    </row>
    <row r="854" spans="1:65" s="14" customFormat="1">
      <c r="B854" s="179"/>
      <c r="D854" s="172" t="s">
        <v>149</v>
      </c>
      <c r="E854" s="180" t="s">
        <v>1</v>
      </c>
      <c r="F854" s="181" t="s">
        <v>1126</v>
      </c>
      <c r="H854" s="182">
        <v>250</v>
      </c>
      <c r="I854" s="183"/>
      <c r="L854" s="179"/>
      <c r="M854" s="184"/>
      <c r="N854" s="185"/>
      <c r="O854" s="185"/>
      <c r="P854" s="185"/>
      <c r="Q854" s="185"/>
      <c r="R854" s="185"/>
      <c r="S854" s="185"/>
      <c r="T854" s="186"/>
      <c r="AT854" s="180" t="s">
        <v>149</v>
      </c>
      <c r="AU854" s="180" t="s">
        <v>87</v>
      </c>
      <c r="AV854" s="14" t="s">
        <v>87</v>
      </c>
      <c r="AW854" s="14" t="s">
        <v>31</v>
      </c>
      <c r="AX854" s="14" t="s">
        <v>74</v>
      </c>
      <c r="AY854" s="180" t="s">
        <v>141</v>
      </c>
    </row>
    <row r="855" spans="1:65" s="16" customFormat="1">
      <c r="B855" s="195"/>
      <c r="D855" s="172" t="s">
        <v>149</v>
      </c>
      <c r="E855" s="196" t="s">
        <v>1</v>
      </c>
      <c r="F855" s="197" t="s">
        <v>159</v>
      </c>
      <c r="H855" s="198">
        <v>2125.89</v>
      </c>
      <c r="I855" s="199"/>
      <c r="L855" s="195"/>
      <c r="M855" s="200"/>
      <c r="N855" s="201"/>
      <c r="O855" s="201"/>
      <c r="P855" s="201"/>
      <c r="Q855" s="201"/>
      <c r="R855" s="201"/>
      <c r="S855" s="201"/>
      <c r="T855" s="202"/>
      <c r="AT855" s="196" t="s">
        <v>149</v>
      </c>
      <c r="AU855" s="196" t="s">
        <v>87</v>
      </c>
      <c r="AV855" s="16" t="s">
        <v>147</v>
      </c>
      <c r="AW855" s="16" t="s">
        <v>31</v>
      </c>
      <c r="AX855" s="16" t="s">
        <v>81</v>
      </c>
      <c r="AY855" s="196" t="s">
        <v>141</v>
      </c>
    </row>
    <row r="856" spans="1:65" s="2" customFormat="1" ht="24.2" customHeight="1">
      <c r="A856" s="33"/>
      <c r="B856" s="156"/>
      <c r="C856" s="157" t="s">
        <v>1127</v>
      </c>
      <c r="D856" s="157" t="s">
        <v>143</v>
      </c>
      <c r="E856" s="158" t="s">
        <v>1128</v>
      </c>
      <c r="F856" s="159" t="s">
        <v>1129</v>
      </c>
      <c r="G856" s="160" t="s">
        <v>189</v>
      </c>
      <c r="H856" s="161">
        <v>2125.89</v>
      </c>
      <c r="I856" s="162"/>
      <c r="J856" s="163">
        <f>ROUND(I856*H856,2)</f>
        <v>0</v>
      </c>
      <c r="K856" s="164"/>
      <c r="L856" s="34"/>
      <c r="M856" s="165" t="s">
        <v>1</v>
      </c>
      <c r="N856" s="166" t="s">
        <v>40</v>
      </c>
      <c r="O856" s="62"/>
      <c r="P856" s="167">
        <f>O856*H856</f>
        <v>0</v>
      </c>
      <c r="Q856" s="167">
        <v>2.9E-4</v>
      </c>
      <c r="R856" s="167">
        <f>Q856*H856</f>
        <v>0.6165081</v>
      </c>
      <c r="S856" s="167">
        <v>0</v>
      </c>
      <c r="T856" s="168">
        <f>S856*H856</f>
        <v>0</v>
      </c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R856" s="169" t="s">
        <v>275</v>
      </c>
      <c r="AT856" s="169" t="s">
        <v>143</v>
      </c>
      <c r="AU856" s="169" t="s">
        <v>87</v>
      </c>
      <c r="AY856" s="18" t="s">
        <v>141</v>
      </c>
      <c r="BE856" s="170">
        <f>IF(N856="základná",J856,0)</f>
        <v>0</v>
      </c>
      <c r="BF856" s="170">
        <f>IF(N856="znížená",J856,0)</f>
        <v>0</v>
      </c>
      <c r="BG856" s="170">
        <f>IF(N856="zákl. prenesená",J856,0)</f>
        <v>0</v>
      </c>
      <c r="BH856" s="170">
        <f>IF(N856="zníž. prenesená",J856,0)</f>
        <v>0</v>
      </c>
      <c r="BI856" s="170">
        <f>IF(N856="nulová",J856,0)</f>
        <v>0</v>
      </c>
      <c r="BJ856" s="18" t="s">
        <v>87</v>
      </c>
      <c r="BK856" s="170">
        <f>ROUND(I856*H856,2)</f>
        <v>0</v>
      </c>
      <c r="BL856" s="18" t="s">
        <v>275</v>
      </c>
      <c r="BM856" s="169" t="s">
        <v>1130</v>
      </c>
    </row>
    <row r="857" spans="1:65" s="12" customFormat="1" ht="22.9" customHeight="1">
      <c r="B857" s="143"/>
      <c r="D857" s="144" t="s">
        <v>73</v>
      </c>
      <c r="E857" s="154" t="s">
        <v>1131</v>
      </c>
      <c r="F857" s="154" t="s">
        <v>1132</v>
      </c>
      <c r="I857" s="146"/>
      <c r="J857" s="155">
        <f>BK857</f>
        <v>0</v>
      </c>
      <c r="L857" s="143"/>
      <c r="M857" s="148"/>
      <c r="N857" s="149"/>
      <c r="O857" s="149"/>
      <c r="P857" s="150">
        <f>SUM(P858:P883)</f>
        <v>0</v>
      </c>
      <c r="Q857" s="149"/>
      <c r="R857" s="150">
        <f>SUM(R858:R883)</f>
        <v>0.54581849999999998</v>
      </c>
      <c r="S857" s="149"/>
      <c r="T857" s="151">
        <f>SUM(T858:T883)</f>
        <v>0</v>
      </c>
      <c r="AR857" s="144" t="s">
        <v>87</v>
      </c>
      <c r="AT857" s="152" t="s">
        <v>73</v>
      </c>
      <c r="AU857" s="152" t="s">
        <v>81</v>
      </c>
      <c r="AY857" s="144" t="s">
        <v>141</v>
      </c>
      <c r="BK857" s="153">
        <f>SUM(BK858:BK883)</f>
        <v>0</v>
      </c>
    </row>
    <row r="858" spans="1:65" s="2" customFormat="1" ht="37.9" customHeight="1">
      <c r="A858" s="33"/>
      <c r="B858" s="156"/>
      <c r="C858" s="157" t="s">
        <v>1133</v>
      </c>
      <c r="D858" s="157" t="s">
        <v>143</v>
      </c>
      <c r="E858" s="158" t="s">
        <v>1134</v>
      </c>
      <c r="F858" s="159" t="s">
        <v>1135</v>
      </c>
      <c r="G858" s="160" t="s">
        <v>189</v>
      </c>
      <c r="H858" s="161">
        <v>170.11199999999999</v>
      </c>
      <c r="I858" s="162"/>
      <c r="J858" s="163">
        <f>ROUND(I858*H858,2)</f>
        <v>0</v>
      </c>
      <c r="K858" s="164"/>
      <c r="L858" s="34"/>
      <c r="M858" s="165" t="s">
        <v>1</v>
      </c>
      <c r="N858" s="166" t="s">
        <v>40</v>
      </c>
      <c r="O858" s="62"/>
      <c r="P858" s="167">
        <f>O858*H858</f>
        <v>0</v>
      </c>
      <c r="Q858" s="167">
        <v>1.1E-4</v>
      </c>
      <c r="R858" s="167">
        <f>Q858*H858</f>
        <v>1.8712320000000001E-2</v>
      </c>
      <c r="S858" s="167">
        <v>0</v>
      </c>
      <c r="T858" s="168">
        <f>S858*H858</f>
        <v>0</v>
      </c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R858" s="169" t="s">
        <v>275</v>
      </c>
      <c r="AT858" s="169" t="s">
        <v>143</v>
      </c>
      <c r="AU858" s="169" t="s">
        <v>87</v>
      </c>
      <c r="AY858" s="18" t="s">
        <v>141</v>
      </c>
      <c r="BE858" s="170">
        <f>IF(N858="základná",J858,0)</f>
        <v>0</v>
      </c>
      <c r="BF858" s="170">
        <f>IF(N858="znížená",J858,0)</f>
        <v>0</v>
      </c>
      <c r="BG858" s="170">
        <f>IF(N858="zákl. prenesená",J858,0)</f>
        <v>0</v>
      </c>
      <c r="BH858" s="170">
        <f>IF(N858="zníž. prenesená",J858,0)</f>
        <v>0</v>
      </c>
      <c r="BI858" s="170">
        <f>IF(N858="nulová",J858,0)</f>
        <v>0</v>
      </c>
      <c r="BJ858" s="18" t="s">
        <v>87</v>
      </c>
      <c r="BK858" s="170">
        <f>ROUND(I858*H858,2)</f>
        <v>0</v>
      </c>
      <c r="BL858" s="18" t="s">
        <v>275</v>
      </c>
      <c r="BM858" s="169" t="s">
        <v>1136</v>
      </c>
    </row>
    <row r="859" spans="1:65" s="13" customFormat="1">
      <c r="B859" s="171"/>
      <c r="D859" s="172" t="s">
        <v>149</v>
      </c>
      <c r="E859" s="173" t="s">
        <v>1</v>
      </c>
      <c r="F859" s="174" t="s">
        <v>1137</v>
      </c>
      <c r="H859" s="173" t="s">
        <v>1</v>
      </c>
      <c r="I859" s="175"/>
      <c r="L859" s="171"/>
      <c r="M859" s="176"/>
      <c r="N859" s="177"/>
      <c r="O859" s="177"/>
      <c r="P859" s="177"/>
      <c r="Q859" s="177"/>
      <c r="R859" s="177"/>
      <c r="S859" s="177"/>
      <c r="T859" s="178"/>
      <c r="AT859" s="173" t="s">
        <v>149</v>
      </c>
      <c r="AU859" s="173" t="s">
        <v>87</v>
      </c>
      <c r="AV859" s="13" t="s">
        <v>81</v>
      </c>
      <c r="AW859" s="13" t="s">
        <v>31</v>
      </c>
      <c r="AX859" s="13" t="s">
        <v>74</v>
      </c>
      <c r="AY859" s="173" t="s">
        <v>141</v>
      </c>
    </row>
    <row r="860" spans="1:65" s="13" customFormat="1">
      <c r="B860" s="171"/>
      <c r="D860" s="172" t="s">
        <v>149</v>
      </c>
      <c r="E860" s="173" t="s">
        <v>1</v>
      </c>
      <c r="F860" s="174" t="s">
        <v>1138</v>
      </c>
      <c r="H860" s="173" t="s">
        <v>1</v>
      </c>
      <c r="I860" s="175"/>
      <c r="L860" s="171"/>
      <c r="M860" s="176"/>
      <c r="N860" s="177"/>
      <c r="O860" s="177"/>
      <c r="P860" s="177"/>
      <c r="Q860" s="177"/>
      <c r="R860" s="177"/>
      <c r="S860" s="177"/>
      <c r="T860" s="178"/>
      <c r="AT860" s="173" t="s">
        <v>149</v>
      </c>
      <c r="AU860" s="173" t="s">
        <v>87</v>
      </c>
      <c r="AV860" s="13" t="s">
        <v>81</v>
      </c>
      <c r="AW860" s="13" t="s">
        <v>31</v>
      </c>
      <c r="AX860" s="13" t="s">
        <v>74</v>
      </c>
      <c r="AY860" s="173" t="s">
        <v>141</v>
      </c>
    </row>
    <row r="861" spans="1:65" s="14" customFormat="1">
      <c r="B861" s="179"/>
      <c r="D861" s="172" t="s">
        <v>149</v>
      </c>
      <c r="E861" s="180" t="s">
        <v>1</v>
      </c>
      <c r="F861" s="181" t="s">
        <v>633</v>
      </c>
      <c r="H861" s="182">
        <v>54.259</v>
      </c>
      <c r="I861" s="183"/>
      <c r="L861" s="179"/>
      <c r="M861" s="184"/>
      <c r="N861" s="185"/>
      <c r="O861" s="185"/>
      <c r="P861" s="185"/>
      <c r="Q861" s="185"/>
      <c r="R861" s="185"/>
      <c r="S861" s="185"/>
      <c r="T861" s="186"/>
      <c r="AT861" s="180" t="s">
        <v>149</v>
      </c>
      <c r="AU861" s="180" t="s">
        <v>87</v>
      </c>
      <c r="AV861" s="14" t="s">
        <v>87</v>
      </c>
      <c r="AW861" s="14" t="s">
        <v>31</v>
      </c>
      <c r="AX861" s="14" t="s">
        <v>74</v>
      </c>
      <c r="AY861" s="180" t="s">
        <v>141</v>
      </c>
    </row>
    <row r="862" spans="1:65" s="13" customFormat="1">
      <c r="B862" s="171"/>
      <c r="D862" s="172" t="s">
        <v>149</v>
      </c>
      <c r="E862" s="173" t="s">
        <v>1</v>
      </c>
      <c r="F862" s="174" t="s">
        <v>634</v>
      </c>
      <c r="H862" s="173" t="s">
        <v>1</v>
      </c>
      <c r="I862" s="175"/>
      <c r="L862" s="171"/>
      <c r="M862" s="176"/>
      <c r="N862" s="177"/>
      <c r="O862" s="177"/>
      <c r="P862" s="177"/>
      <c r="Q862" s="177"/>
      <c r="R862" s="177"/>
      <c r="S862" s="177"/>
      <c r="T862" s="178"/>
      <c r="AT862" s="173" t="s">
        <v>149</v>
      </c>
      <c r="AU862" s="173" t="s">
        <v>87</v>
      </c>
      <c r="AV862" s="13" t="s">
        <v>81</v>
      </c>
      <c r="AW862" s="13" t="s">
        <v>31</v>
      </c>
      <c r="AX862" s="13" t="s">
        <v>74</v>
      </c>
      <c r="AY862" s="173" t="s">
        <v>141</v>
      </c>
    </row>
    <row r="863" spans="1:65" s="14" customFormat="1">
      <c r="B863" s="179"/>
      <c r="D863" s="172" t="s">
        <v>149</v>
      </c>
      <c r="E863" s="180" t="s">
        <v>1</v>
      </c>
      <c r="F863" s="181" t="s">
        <v>1139</v>
      </c>
      <c r="H863" s="182">
        <v>115.85299999999999</v>
      </c>
      <c r="I863" s="183"/>
      <c r="L863" s="179"/>
      <c r="M863" s="184"/>
      <c r="N863" s="185"/>
      <c r="O863" s="185"/>
      <c r="P863" s="185"/>
      <c r="Q863" s="185"/>
      <c r="R863" s="185"/>
      <c r="S863" s="185"/>
      <c r="T863" s="186"/>
      <c r="AT863" s="180" t="s">
        <v>149</v>
      </c>
      <c r="AU863" s="180" t="s">
        <v>87</v>
      </c>
      <c r="AV863" s="14" t="s">
        <v>87</v>
      </c>
      <c r="AW863" s="14" t="s">
        <v>31</v>
      </c>
      <c r="AX863" s="14" t="s">
        <v>74</v>
      </c>
      <c r="AY863" s="180" t="s">
        <v>141</v>
      </c>
    </row>
    <row r="864" spans="1:65" s="16" customFormat="1">
      <c r="B864" s="195"/>
      <c r="D864" s="172" t="s">
        <v>149</v>
      </c>
      <c r="E864" s="196" t="s">
        <v>1</v>
      </c>
      <c r="F864" s="197" t="s">
        <v>159</v>
      </c>
      <c r="H864" s="198">
        <v>170.11199999999999</v>
      </c>
      <c r="I864" s="199"/>
      <c r="L864" s="195"/>
      <c r="M864" s="200"/>
      <c r="N864" s="201"/>
      <c r="O864" s="201"/>
      <c r="P864" s="201"/>
      <c r="Q864" s="201"/>
      <c r="R864" s="201"/>
      <c r="S864" s="201"/>
      <c r="T864" s="202"/>
      <c r="AT864" s="196" t="s">
        <v>149</v>
      </c>
      <c r="AU864" s="196" t="s">
        <v>87</v>
      </c>
      <c r="AV864" s="16" t="s">
        <v>147</v>
      </c>
      <c r="AW864" s="16" t="s">
        <v>31</v>
      </c>
      <c r="AX864" s="16" t="s">
        <v>81</v>
      </c>
      <c r="AY864" s="196" t="s">
        <v>141</v>
      </c>
    </row>
    <row r="865" spans="1:65" s="2" customFormat="1" ht="37.9" customHeight="1">
      <c r="A865" s="33"/>
      <c r="B865" s="156"/>
      <c r="C865" s="157" t="s">
        <v>1140</v>
      </c>
      <c r="D865" s="157" t="s">
        <v>143</v>
      </c>
      <c r="E865" s="158" t="s">
        <v>1141</v>
      </c>
      <c r="F865" s="159" t="s">
        <v>1142</v>
      </c>
      <c r="G865" s="160" t="s">
        <v>189</v>
      </c>
      <c r="H865" s="161">
        <v>869.01499999999999</v>
      </c>
      <c r="I865" s="162"/>
      <c r="J865" s="163">
        <f>ROUND(I865*H865,2)</f>
        <v>0</v>
      </c>
      <c r="K865" s="164"/>
      <c r="L865" s="34"/>
      <c r="M865" s="165" t="s">
        <v>1</v>
      </c>
      <c r="N865" s="166" t="s">
        <v>40</v>
      </c>
      <c r="O865" s="62"/>
      <c r="P865" s="167">
        <f>O865*H865</f>
        <v>0</v>
      </c>
      <c r="Q865" s="167">
        <v>1.3999999999999999E-4</v>
      </c>
      <c r="R865" s="167">
        <f>Q865*H865</f>
        <v>0.12166209999999998</v>
      </c>
      <c r="S865" s="167">
        <v>0</v>
      </c>
      <c r="T865" s="168">
        <f>S865*H865</f>
        <v>0</v>
      </c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R865" s="169" t="s">
        <v>275</v>
      </c>
      <c r="AT865" s="169" t="s">
        <v>143</v>
      </c>
      <c r="AU865" s="169" t="s">
        <v>87</v>
      </c>
      <c r="AY865" s="18" t="s">
        <v>141</v>
      </c>
      <c r="BE865" s="170">
        <f>IF(N865="základná",J865,0)</f>
        <v>0</v>
      </c>
      <c r="BF865" s="170">
        <f>IF(N865="znížená",J865,0)</f>
        <v>0</v>
      </c>
      <c r="BG865" s="170">
        <f>IF(N865="zákl. prenesená",J865,0)</f>
        <v>0</v>
      </c>
      <c r="BH865" s="170">
        <f>IF(N865="zníž. prenesená",J865,0)</f>
        <v>0</v>
      </c>
      <c r="BI865" s="170">
        <f>IF(N865="nulová",J865,0)</f>
        <v>0</v>
      </c>
      <c r="BJ865" s="18" t="s">
        <v>87</v>
      </c>
      <c r="BK865" s="170">
        <f>ROUND(I865*H865,2)</f>
        <v>0</v>
      </c>
      <c r="BL865" s="18" t="s">
        <v>275</v>
      </c>
      <c r="BM865" s="169" t="s">
        <v>1143</v>
      </c>
    </row>
    <row r="866" spans="1:65" s="13" customFormat="1" ht="22.5">
      <c r="B866" s="171"/>
      <c r="D866" s="172" t="s">
        <v>149</v>
      </c>
      <c r="E866" s="173" t="s">
        <v>1</v>
      </c>
      <c r="F866" s="174" t="s">
        <v>1144</v>
      </c>
      <c r="H866" s="173" t="s">
        <v>1</v>
      </c>
      <c r="I866" s="175"/>
      <c r="L866" s="171"/>
      <c r="M866" s="176"/>
      <c r="N866" s="177"/>
      <c r="O866" s="177"/>
      <c r="P866" s="177"/>
      <c r="Q866" s="177"/>
      <c r="R866" s="177"/>
      <c r="S866" s="177"/>
      <c r="T866" s="178"/>
      <c r="AT866" s="173" t="s">
        <v>149</v>
      </c>
      <c r="AU866" s="173" t="s">
        <v>87</v>
      </c>
      <c r="AV866" s="13" t="s">
        <v>81</v>
      </c>
      <c r="AW866" s="13" t="s">
        <v>31</v>
      </c>
      <c r="AX866" s="13" t="s">
        <v>74</v>
      </c>
      <c r="AY866" s="173" t="s">
        <v>141</v>
      </c>
    </row>
    <row r="867" spans="1:65" s="13" customFormat="1">
      <c r="B867" s="171"/>
      <c r="D867" s="172" t="s">
        <v>149</v>
      </c>
      <c r="E867" s="173" t="s">
        <v>1</v>
      </c>
      <c r="F867" s="174" t="s">
        <v>151</v>
      </c>
      <c r="H867" s="173" t="s">
        <v>1</v>
      </c>
      <c r="I867" s="175"/>
      <c r="L867" s="171"/>
      <c r="M867" s="176"/>
      <c r="N867" s="177"/>
      <c r="O867" s="177"/>
      <c r="P867" s="177"/>
      <c r="Q867" s="177"/>
      <c r="R867" s="177"/>
      <c r="S867" s="177"/>
      <c r="T867" s="178"/>
      <c r="AT867" s="173" t="s">
        <v>149</v>
      </c>
      <c r="AU867" s="173" t="s">
        <v>87</v>
      </c>
      <c r="AV867" s="13" t="s">
        <v>81</v>
      </c>
      <c r="AW867" s="13" t="s">
        <v>31</v>
      </c>
      <c r="AX867" s="13" t="s">
        <v>74</v>
      </c>
      <c r="AY867" s="173" t="s">
        <v>141</v>
      </c>
    </row>
    <row r="868" spans="1:65" s="14" customFormat="1">
      <c r="B868" s="179"/>
      <c r="D868" s="172" t="s">
        <v>149</v>
      </c>
      <c r="E868" s="180" t="s">
        <v>1</v>
      </c>
      <c r="F868" s="181" t="s">
        <v>1145</v>
      </c>
      <c r="H868" s="182">
        <v>636.35500000000002</v>
      </c>
      <c r="I868" s="183"/>
      <c r="L868" s="179"/>
      <c r="M868" s="184"/>
      <c r="N868" s="185"/>
      <c r="O868" s="185"/>
      <c r="P868" s="185"/>
      <c r="Q868" s="185"/>
      <c r="R868" s="185"/>
      <c r="S868" s="185"/>
      <c r="T868" s="186"/>
      <c r="AT868" s="180" t="s">
        <v>149</v>
      </c>
      <c r="AU868" s="180" t="s">
        <v>87</v>
      </c>
      <c r="AV868" s="14" t="s">
        <v>87</v>
      </c>
      <c r="AW868" s="14" t="s">
        <v>31</v>
      </c>
      <c r="AX868" s="14" t="s">
        <v>74</v>
      </c>
      <c r="AY868" s="180" t="s">
        <v>141</v>
      </c>
    </row>
    <row r="869" spans="1:65" s="13" customFormat="1">
      <c r="B869" s="171"/>
      <c r="D869" s="172" t="s">
        <v>149</v>
      </c>
      <c r="E869" s="173" t="s">
        <v>1</v>
      </c>
      <c r="F869" s="174" t="s">
        <v>339</v>
      </c>
      <c r="H869" s="173" t="s">
        <v>1</v>
      </c>
      <c r="I869" s="175"/>
      <c r="L869" s="171"/>
      <c r="M869" s="176"/>
      <c r="N869" s="177"/>
      <c r="O869" s="177"/>
      <c r="P869" s="177"/>
      <c r="Q869" s="177"/>
      <c r="R869" s="177"/>
      <c r="S869" s="177"/>
      <c r="T869" s="178"/>
      <c r="AT869" s="173" t="s">
        <v>149</v>
      </c>
      <c r="AU869" s="173" t="s">
        <v>87</v>
      </c>
      <c r="AV869" s="13" t="s">
        <v>81</v>
      </c>
      <c r="AW869" s="13" t="s">
        <v>31</v>
      </c>
      <c r="AX869" s="13" t="s">
        <v>74</v>
      </c>
      <c r="AY869" s="173" t="s">
        <v>141</v>
      </c>
    </row>
    <row r="870" spans="1:65" s="14" customFormat="1">
      <c r="B870" s="179"/>
      <c r="D870" s="172" t="s">
        <v>149</v>
      </c>
      <c r="E870" s="180" t="s">
        <v>1</v>
      </c>
      <c r="F870" s="181" t="s">
        <v>1146</v>
      </c>
      <c r="H870" s="182">
        <v>-204.96</v>
      </c>
      <c r="I870" s="183"/>
      <c r="L870" s="179"/>
      <c r="M870" s="184"/>
      <c r="N870" s="185"/>
      <c r="O870" s="185"/>
      <c r="P870" s="185"/>
      <c r="Q870" s="185"/>
      <c r="R870" s="185"/>
      <c r="S870" s="185"/>
      <c r="T870" s="186"/>
      <c r="AT870" s="180" t="s">
        <v>149</v>
      </c>
      <c r="AU870" s="180" t="s">
        <v>87</v>
      </c>
      <c r="AV870" s="14" t="s">
        <v>87</v>
      </c>
      <c r="AW870" s="14" t="s">
        <v>31</v>
      </c>
      <c r="AX870" s="14" t="s">
        <v>74</v>
      </c>
      <c r="AY870" s="180" t="s">
        <v>141</v>
      </c>
    </row>
    <row r="871" spans="1:65" s="15" customFormat="1">
      <c r="B871" s="187"/>
      <c r="D871" s="172" t="s">
        <v>149</v>
      </c>
      <c r="E871" s="188" t="s">
        <v>1</v>
      </c>
      <c r="F871" s="189" t="s">
        <v>155</v>
      </c>
      <c r="H871" s="190">
        <v>431.39499999999998</v>
      </c>
      <c r="I871" s="191"/>
      <c r="L871" s="187"/>
      <c r="M871" s="192"/>
      <c r="N871" s="193"/>
      <c r="O871" s="193"/>
      <c r="P871" s="193"/>
      <c r="Q871" s="193"/>
      <c r="R871" s="193"/>
      <c r="S871" s="193"/>
      <c r="T871" s="194"/>
      <c r="AT871" s="188" t="s">
        <v>149</v>
      </c>
      <c r="AU871" s="188" t="s">
        <v>87</v>
      </c>
      <c r="AV871" s="15" t="s">
        <v>156</v>
      </c>
      <c r="AW871" s="15" t="s">
        <v>31</v>
      </c>
      <c r="AX871" s="15" t="s">
        <v>74</v>
      </c>
      <c r="AY871" s="188" t="s">
        <v>141</v>
      </c>
    </row>
    <row r="872" spans="1:65" s="13" customFormat="1">
      <c r="B872" s="171"/>
      <c r="D872" s="172" t="s">
        <v>149</v>
      </c>
      <c r="E872" s="173" t="s">
        <v>1</v>
      </c>
      <c r="F872" s="174" t="s">
        <v>346</v>
      </c>
      <c r="H872" s="173" t="s">
        <v>1</v>
      </c>
      <c r="I872" s="175"/>
      <c r="L872" s="171"/>
      <c r="M872" s="176"/>
      <c r="N872" s="177"/>
      <c r="O872" s="177"/>
      <c r="P872" s="177"/>
      <c r="Q872" s="177"/>
      <c r="R872" s="177"/>
      <c r="S872" s="177"/>
      <c r="T872" s="178"/>
      <c r="AT872" s="173" t="s">
        <v>149</v>
      </c>
      <c r="AU872" s="173" t="s">
        <v>87</v>
      </c>
      <c r="AV872" s="13" t="s">
        <v>81</v>
      </c>
      <c r="AW872" s="13" t="s">
        <v>31</v>
      </c>
      <c r="AX872" s="13" t="s">
        <v>74</v>
      </c>
      <c r="AY872" s="173" t="s">
        <v>141</v>
      </c>
    </row>
    <row r="873" spans="1:65" s="14" customFormat="1" ht="22.5">
      <c r="B873" s="179"/>
      <c r="D873" s="172" t="s">
        <v>149</v>
      </c>
      <c r="E873" s="180" t="s">
        <v>1</v>
      </c>
      <c r="F873" s="181" t="s">
        <v>1147</v>
      </c>
      <c r="H873" s="182">
        <v>192.94200000000001</v>
      </c>
      <c r="I873" s="183"/>
      <c r="L873" s="179"/>
      <c r="M873" s="184"/>
      <c r="N873" s="185"/>
      <c r="O873" s="185"/>
      <c r="P873" s="185"/>
      <c r="Q873" s="185"/>
      <c r="R873" s="185"/>
      <c r="S873" s="185"/>
      <c r="T873" s="186"/>
      <c r="AT873" s="180" t="s">
        <v>149</v>
      </c>
      <c r="AU873" s="180" t="s">
        <v>87</v>
      </c>
      <c r="AV873" s="14" t="s">
        <v>87</v>
      </c>
      <c r="AW873" s="14" t="s">
        <v>31</v>
      </c>
      <c r="AX873" s="14" t="s">
        <v>74</v>
      </c>
      <c r="AY873" s="180" t="s">
        <v>141</v>
      </c>
    </row>
    <row r="874" spans="1:65" s="13" customFormat="1">
      <c r="B874" s="171"/>
      <c r="D874" s="172" t="s">
        <v>149</v>
      </c>
      <c r="E874" s="173" t="s">
        <v>1</v>
      </c>
      <c r="F874" s="174" t="s">
        <v>339</v>
      </c>
      <c r="H874" s="173" t="s">
        <v>1</v>
      </c>
      <c r="I874" s="175"/>
      <c r="L874" s="171"/>
      <c r="M874" s="176"/>
      <c r="N874" s="177"/>
      <c r="O874" s="177"/>
      <c r="P874" s="177"/>
      <c r="Q874" s="177"/>
      <c r="R874" s="177"/>
      <c r="S874" s="177"/>
      <c r="T874" s="178"/>
      <c r="AT874" s="173" t="s">
        <v>149</v>
      </c>
      <c r="AU874" s="173" t="s">
        <v>87</v>
      </c>
      <c r="AV874" s="13" t="s">
        <v>81</v>
      </c>
      <c r="AW874" s="13" t="s">
        <v>31</v>
      </c>
      <c r="AX874" s="13" t="s">
        <v>74</v>
      </c>
      <c r="AY874" s="173" t="s">
        <v>141</v>
      </c>
    </row>
    <row r="875" spans="1:65" s="14" customFormat="1">
      <c r="B875" s="179"/>
      <c r="D875" s="172" t="s">
        <v>149</v>
      </c>
      <c r="E875" s="180" t="s">
        <v>1</v>
      </c>
      <c r="F875" s="181" t="s">
        <v>511</v>
      </c>
      <c r="H875" s="182">
        <v>-83.2</v>
      </c>
      <c r="I875" s="183"/>
      <c r="L875" s="179"/>
      <c r="M875" s="184"/>
      <c r="N875" s="185"/>
      <c r="O875" s="185"/>
      <c r="P875" s="185"/>
      <c r="Q875" s="185"/>
      <c r="R875" s="185"/>
      <c r="S875" s="185"/>
      <c r="T875" s="186"/>
      <c r="AT875" s="180" t="s">
        <v>149</v>
      </c>
      <c r="AU875" s="180" t="s">
        <v>87</v>
      </c>
      <c r="AV875" s="14" t="s">
        <v>87</v>
      </c>
      <c r="AW875" s="14" t="s">
        <v>31</v>
      </c>
      <c r="AX875" s="14" t="s">
        <v>74</v>
      </c>
      <c r="AY875" s="180" t="s">
        <v>141</v>
      </c>
    </row>
    <row r="876" spans="1:65" s="15" customFormat="1">
      <c r="B876" s="187"/>
      <c r="D876" s="172" t="s">
        <v>149</v>
      </c>
      <c r="E876" s="188" t="s">
        <v>1</v>
      </c>
      <c r="F876" s="189" t="s">
        <v>155</v>
      </c>
      <c r="H876" s="190">
        <v>109.742</v>
      </c>
      <c r="I876" s="191"/>
      <c r="L876" s="187"/>
      <c r="M876" s="192"/>
      <c r="N876" s="193"/>
      <c r="O876" s="193"/>
      <c r="P876" s="193"/>
      <c r="Q876" s="193"/>
      <c r="R876" s="193"/>
      <c r="S876" s="193"/>
      <c r="T876" s="194"/>
      <c r="AT876" s="188" t="s">
        <v>149</v>
      </c>
      <c r="AU876" s="188" t="s">
        <v>87</v>
      </c>
      <c r="AV876" s="15" t="s">
        <v>156</v>
      </c>
      <c r="AW876" s="15" t="s">
        <v>31</v>
      </c>
      <c r="AX876" s="15" t="s">
        <v>74</v>
      </c>
      <c r="AY876" s="188" t="s">
        <v>141</v>
      </c>
    </row>
    <row r="877" spans="1:65" s="13" customFormat="1" ht="22.5">
      <c r="B877" s="171"/>
      <c r="D877" s="172" t="s">
        <v>149</v>
      </c>
      <c r="E877" s="173" t="s">
        <v>1</v>
      </c>
      <c r="F877" s="174" t="s">
        <v>349</v>
      </c>
      <c r="H877" s="173" t="s">
        <v>1</v>
      </c>
      <c r="I877" s="175"/>
      <c r="L877" s="171"/>
      <c r="M877" s="176"/>
      <c r="N877" s="177"/>
      <c r="O877" s="177"/>
      <c r="P877" s="177"/>
      <c r="Q877" s="177"/>
      <c r="R877" s="177"/>
      <c r="S877" s="177"/>
      <c r="T877" s="178"/>
      <c r="AT877" s="173" t="s">
        <v>149</v>
      </c>
      <c r="AU877" s="173" t="s">
        <v>87</v>
      </c>
      <c r="AV877" s="13" t="s">
        <v>81</v>
      </c>
      <c r="AW877" s="13" t="s">
        <v>31</v>
      </c>
      <c r="AX877" s="13" t="s">
        <v>74</v>
      </c>
      <c r="AY877" s="173" t="s">
        <v>141</v>
      </c>
    </row>
    <row r="878" spans="1:65" s="14" customFormat="1" ht="22.5">
      <c r="B878" s="179"/>
      <c r="D878" s="172" t="s">
        <v>149</v>
      </c>
      <c r="E878" s="180" t="s">
        <v>1</v>
      </c>
      <c r="F878" s="181" t="s">
        <v>1148</v>
      </c>
      <c r="H878" s="182">
        <v>166.69200000000001</v>
      </c>
      <c r="I878" s="183"/>
      <c r="L878" s="179"/>
      <c r="M878" s="184"/>
      <c r="N878" s="185"/>
      <c r="O878" s="185"/>
      <c r="P878" s="185"/>
      <c r="Q878" s="185"/>
      <c r="R878" s="185"/>
      <c r="S878" s="185"/>
      <c r="T878" s="186"/>
      <c r="AT878" s="180" t="s">
        <v>149</v>
      </c>
      <c r="AU878" s="180" t="s">
        <v>87</v>
      </c>
      <c r="AV878" s="14" t="s">
        <v>87</v>
      </c>
      <c r="AW878" s="14" t="s">
        <v>31</v>
      </c>
      <c r="AX878" s="14" t="s">
        <v>74</v>
      </c>
      <c r="AY878" s="180" t="s">
        <v>141</v>
      </c>
    </row>
    <row r="879" spans="1:65" s="14" customFormat="1" ht="45">
      <c r="B879" s="179"/>
      <c r="D879" s="172" t="s">
        <v>149</v>
      </c>
      <c r="E879" s="180" t="s">
        <v>1</v>
      </c>
      <c r="F879" s="181" t="s">
        <v>1149</v>
      </c>
      <c r="H879" s="182">
        <v>161.18600000000001</v>
      </c>
      <c r="I879" s="183"/>
      <c r="L879" s="179"/>
      <c r="M879" s="184"/>
      <c r="N879" s="185"/>
      <c r="O879" s="185"/>
      <c r="P879" s="185"/>
      <c r="Q879" s="185"/>
      <c r="R879" s="185"/>
      <c r="S879" s="185"/>
      <c r="T879" s="186"/>
      <c r="AT879" s="180" t="s">
        <v>149</v>
      </c>
      <c r="AU879" s="180" t="s">
        <v>87</v>
      </c>
      <c r="AV879" s="14" t="s">
        <v>87</v>
      </c>
      <c r="AW879" s="14" t="s">
        <v>31</v>
      </c>
      <c r="AX879" s="14" t="s">
        <v>74</v>
      </c>
      <c r="AY879" s="180" t="s">
        <v>141</v>
      </c>
    </row>
    <row r="880" spans="1:65" s="15" customFormat="1">
      <c r="B880" s="187"/>
      <c r="D880" s="172" t="s">
        <v>149</v>
      </c>
      <c r="E880" s="188" t="s">
        <v>1</v>
      </c>
      <c r="F880" s="189" t="s">
        <v>155</v>
      </c>
      <c r="H880" s="190">
        <v>327.87800000000004</v>
      </c>
      <c r="I880" s="191"/>
      <c r="L880" s="187"/>
      <c r="M880" s="192"/>
      <c r="N880" s="193"/>
      <c r="O880" s="193"/>
      <c r="P880" s="193"/>
      <c r="Q880" s="193"/>
      <c r="R880" s="193"/>
      <c r="S880" s="193"/>
      <c r="T880" s="194"/>
      <c r="AT880" s="188" t="s">
        <v>149</v>
      </c>
      <c r="AU880" s="188" t="s">
        <v>87</v>
      </c>
      <c r="AV880" s="15" t="s">
        <v>156</v>
      </c>
      <c r="AW880" s="15" t="s">
        <v>31</v>
      </c>
      <c r="AX880" s="15" t="s">
        <v>74</v>
      </c>
      <c r="AY880" s="188" t="s">
        <v>141</v>
      </c>
    </row>
    <row r="881" spans="1:65" s="16" customFormat="1">
      <c r="B881" s="195"/>
      <c r="D881" s="172" t="s">
        <v>149</v>
      </c>
      <c r="E881" s="196" t="s">
        <v>1</v>
      </c>
      <c r="F881" s="197" t="s">
        <v>159</v>
      </c>
      <c r="H881" s="198">
        <v>869.01499999999999</v>
      </c>
      <c r="I881" s="199"/>
      <c r="L881" s="195"/>
      <c r="M881" s="200"/>
      <c r="N881" s="201"/>
      <c r="O881" s="201"/>
      <c r="P881" s="201"/>
      <c r="Q881" s="201"/>
      <c r="R881" s="201"/>
      <c r="S881" s="201"/>
      <c r="T881" s="202"/>
      <c r="AT881" s="196" t="s">
        <v>149</v>
      </c>
      <c r="AU881" s="196" t="s">
        <v>87</v>
      </c>
      <c r="AV881" s="16" t="s">
        <v>147</v>
      </c>
      <c r="AW881" s="16" t="s">
        <v>31</v>
      </c>
      <c r="AX881" s="16" t="s">
        <v>81</v>
      </c>
      <c r="AY881" s="196" t="s">
        <v>141</v>
      </c>
    </row>
    <row r="882" spans="1:65" s="2" customFormat="1" ht="37.9" customHeight="1">
      <c r="A882" s="33"/>
      <c r="B882" s="156"/>
      <c r="C882" s="157" t="s">
        <v>1150</v>
      </c>
      <c r="D882" s="157" t="s">
        <v>143</v>
      </c>
      <c r="E882" s="158" t="s">
        <v>1151</v>
      </c>
      <c r="F882" s="159" t="s">
        <v>1152</v>
      </c>
      <c r="G882" s="160" t="s">
        <v>189</v>
      </c>
      <c r="H882" s="161">
        <v>170.11199999999999</v>
      </c>
      <c r="I882" s="162"/>
      <c r="J882" s="163">
        <f>ROUND(I882*H882,2)</f>
        <v>0</v>
      </c>
      <c r="K882" s="164"/>
      <c r="L882" s="34"/>
      <c r="M882" s="165" t="s">
        <v>1</v>
      </c>
      <c r="N882" s="166" t="s">
        <v>40</v>
      </c>
      <c r="O882" s="62"/>
      <c r="P882" s="167">
        <f>O882*H882</f>
        <v>0</v>
      </c>
      <c r="Q882" s="167">
        <v>3.4000000000000002E-4</v>
      </c>
      <c r="R882" s="167">
        <f>Q882*H882</f>
        <v>5.783808E-2</v>
      </c>
      <c r="S882" s="167">
        <v>0</v>
      </c>
      <c r="T882" s="168">
        <f>S882*H882</f>
        <v>0</v>
      </c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R882" s="169" t="s">
        <v>275</v>
      </c>
      <c r="AT882" s="169" t="s">
        <v>143</v>
      </c>
      <c r="AU882" s="169" t="s">
        <v>87</v>
      </c>
      <c r="AY882" s="18" t="s">
        <v>141</v>
      </c>
      <c r="BE882" s="170">
        <f>IF(N882="základná",J882,0)</f>
        <v>0</v>
      </c>
      <c r="BF882" s="170">
        <f>IF(N882="znížená",J882,0)</f>
        <v>0</v>
      </c>
      <c r="BG882" s="170">
        <f>IF(N882="zákl. prenesená",J882,0)</f>
        <v>0</v>
      </c>
      <c r="BH882" s="170">
        <f>IF(N882="zníž. prenesená",J882,0)</f>
        <v>0</v>
      </c>
      <c r="BI882" s="170">
        <f>IF(N882="nulová",J882,0)</f>
        <v>0</v>
      </c>
      <c r="BJ882" s="18" t="s">
        <v>87</v>
      </c>
      <c r="BK882" s="170">
        <f>ROUND(I882*H882,2)</f>
        <v>0</v>
      </c>
      <c r="BL882" s="18" t="s">
        <v>275</v>
      </c>
      <c r="BM882" s="169" t="s">
        <v>1153</v>
      </c>
    </row>
    <row r="883" spans="1:65" s="2" customFormat="1" ht="37.9" customHeight="1">
      <c r="A883" s="33"/>
      <c r="B883" s="156"/>
      <c r="C883" s="157" t="s">
        <v>1154</v>
      </c>
      <c r="D883" s="157" t="s">
        <v>143</v>
      </c>
      <c r="E883" s="158" t="s">
        <v>1155</v>
      </c>
      <c r="F883" s="159" t="s">
        <v>1156</v>
      </c>
      <c r="G883" s="160" t="s">
        <v>189</v>
      </c>
      <c r="H883" s="161">
        <v>869.01499999999999</v>
      </c>
      <c r="I883" s="162"/>
      <c r="J883" s="163">
        <f>ROUND(I883*H883,2)</f>
        <v>0</v>
      </c>
      <c r="K883" s="164"/>
      <c r="L883" s="34"/>
      <c r="M883" s="165" t="s">
        <v>1</v>
      </c>
      <c r="N883" s="166" t="s">
        <v>40</v>
      </c>
      <c r="O883" s="62"/>
      <c r="P883" s="167">
        <f>O883*H883</f>
        <v>0</v>
      </c>
      <c r="Q883" s="167">
        <v>4.0000000000000002E-4</v>
      </c>
      <c r="R883" s="167">
        <f>Q883*H883</f>
        <v>0.34760600000000003</v>
      </c>
      <c r="S883" s="167">
        <v>0</v>
      </c>
      <c r="T883" s="168">
        <f>S883*H883</f>
        <v>0</v>
      </c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R883" s="169" t="s">
        <v>275</v>
      </c>
      <c r="AT883" s="169" t="s">
        <v>143</v>
      </c>
      <c r="AU883" s="169" t="s">
        <v>87</v>
      </c>
      <c r="AY883" s="18" t="s">
        <v>141</v>
      </c>
      <c r="BE883" s="170">
        <f>IF(N883="základná",J883,0)</f>
        <v>0</v>
      </c>
      <c r="BF883" s="170">
        <f>IF(N883="znížená",J883,0)</f>
        <v>0</v>
      </c>
      <c r="BG883" s="170">
        <f>IF(N883="zákl. prenesená",J883,0)</f>
        <v>0</v>
      </c>
      <c r="BH883" s="170">
        <f>IF(N883="zníž. prenesená",J883,0)</f>
        <v>0</v>
      </c>
      <c r="BI883" s="170">
        <f>IF(N883="nulová",J883,0)</f>
        <v>0</v>
      </c>
      <c r="BJ883" s="18" t="s">
        <v>87</v>
      </c>
      <c r="BK883" s="170">
        <f>ROUND(I883*H883,2)</f>
        <v>0</v>
      </c>
      <c r="BL883" s="18" t="s">
        <v>275</v>
      </c>
      <c r="BM883" s="169" t="s">
        <v>1157</v>
      </c>
    </row>
    <row r="884" spans="1:65" s="12" customFormat="1" ht="25.9" customHeight="1">
      <c r="B884" s="143"/>
      <c r="D884" s="144" t="s">
        <v>73</v>
      </c>
      <c r="E884" s="145" t="s">
        <v>560</v>
      </c>
      <c r="F884" s="145" t="s">
        <v>1158</v>
      </c>
      <c r="I884" s="146"/>
      <c r="J884" s="147">
        <f>BK884</f>
        <v>0</v>
      </c>
      <c r="L884" s="143"/>
      <c r="M884" s="148"/>
      <c r="N884" s="149"/>
      <c r="O884" s="149"/>
      <c r="P884" s="150">
        <f>P885+P935</f>
        <v>0</v>
      </c>
      <c r="Q884" s="149"/>
      <c r="R884" s="150">
        <f>R885+R935</f>
        <v>93.668000000000006</v>
      </c>
      <c r="S884" s="149"/>
      <c r="T884" s="151">
        <f>T885+T935</f>
        <v>0</v>
      </c>
      <c r="AR884" s="144" t="s">
        <v>156</v>
      </c>
      <c r="AT884" s="152" t="s">
        <v>73</v>
      </c>
      <c r="AU884" s="152" t="s">
        <v>74</v>
      </c>
      <c r="AY884" s="144" t="s">
        <v>141</v>
      </c>
      <c r="BK884" s="153">
        <f>BK885+BK935</f>
        <v>0</v>
      </c>
    </row>
    <row r="885" spans="1:65" s="12" customFormat="1" ht="22.9" customHeight="1">
      <c r="B885" s="143"/>
      <c r="D885" s="144" t="s">
        <v>73</v>
      </c>
      <c r="E885" s="154" t="s">
        <v>1159</v>
      </c>
      <c r="F885" s="154" t="s">
        <v>1160</v>
      </c>
      <c r="I885" s="146"/>
      <c r="J885" s="155">
        <f>BK885</f>
        <v>0</v>
      </c>
      <c r="L885" s="143"/>
      <c r="M885" s="148"/>
      <c r="N885" s="149"/>
      <c r="O885" s="149"/>
      <c r="P885" s="150">
        <f>SUM(P886:P934)</f>
        <v>0</v>
      </c>
      <c r="Q885" s="149"/>
      <c r="R885" s="150">
        <f>SUM(R886:R934)</f>
        <v>93.668000000000006</v>
      </c>
      <c r="S885" s="149"/>
      <c r="T885" s="151">
        <f>SUM(T886:T934)</f>
        <v>0</v>
      </c>
      <c r="AR885" s="144" t="s">
        <v>156</v>
      </c>
      <c r="AT885" s="152" t="s">
        <v>73</v>
      </c>
      <c r="AU885" s="152" t="s">
        <v>81</v>
      </c>
      <c r="AY885" s="144" t="s">
        <v>141</v>
      </c>
      <c r="BK885" s="153">
        <f>SUM(BK886:BK934)</f>
        <v>0</v>
      </c>
    </row>
    <row r="886" spans="1:65" s="2" customFormat="1" ht="37.9" customHeight="1">
      <c r="A886" s="33"/>
      <c r="B886" s="156"/>
      <c r="C886" s="157" t="s">
        <v>1161</v>
      </c>
      <c r="D886" s="157" t="s">
        <v>143</v>
      </c>
      <c r="E886" s="158" t="s">
        <v>1162</v>
      </c>
      <c r="F886" s="159" t="s">
        <v>1163</v>
      </c>
      <c r="G886" s="160" t="s">
        <v>1164</v>
      </c>
      <c r="H886" s="161">
        <v>851.53399999999999</v>
      </c>
      <c r="I886" s="162"/>
      <c r="J886" s="163">
        <f>ROUND(I886*H886,2)</f>
        <v>0</v>
      </c>
      <c r="K886" s="164"/>
      <c r="L886" s="34"/>
      <c r="M886" s="165" t="s">
        <v>1</v>
      </c>
      <c r="N886" s="166" t="s">
        <v>40</v>
      </c>
      <c r="O886" s="62"/>
      <c r="P886" s="167">
        <f>O886*H886</f>
        <v>0</v>
      </c>
      <c r="Q886" s="167">
        <v>0</v>
      </c>
      <c r="R886" s="167">
        <f>Q886*H886</f>
        <v>0</v>
      </c>
      <c r="S886" s="167">
        <v>0</v>
      </c>
      <c r="T886" s="168">
        <f>S886*H886</f>
        <v>0</v>
      </c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R886" s="169" t="s">
        <v>587</v>
      </c>
      <c r="AT886" s="169" t="s">
        <v>143</v>
      </c>
      <c r="AU886" s="169" t="s">
        <v>87</v>
      </c>
      <c r="AY886" s="18" t="s">
        <v>141</v>
      </c>
      <c r="BE886" s="170">
        <f>IF(N886="základná",J886,0)</f>
        <v>0</v>
      </c>
      <c r="BF886" s="170">
        <f>IF(N886="znížená",J886,0)</f>
        <v>0</v>
      </c>
      <c r="BG886" s="170">
        <f>IF(N886="zákl. prenesená",J886,0)</f>
        <v>0</v>
      </c>
      <c r="BH886" s="170">
        <f>IF(N886="zníž. prenesená",J886,0)</f>
        <v>0</v>
      </c>
      <c r="BI886" s="170">
        <f>IF(N886="nulová",J886,0)</f>
        <v>0</v>
      </c>
      <c r="BJ886" s="18" t="s">
        <v>87</v>
      </c>
      <c r="BK886" s="170">
        <f>ROUND(I886*H886,2)</f>
        <v>0</v>
      </c>
      <c r="BL886" s="18" t="s">
        <v>587</v>
      </c>
      <c r="BM886" s="169" t="s">
        <v>1165</v>
      </c>
    </row>
    <row r="887" spans="1:65" s="13" customFormat="1">
      <c r="B887" s="171"/>
      <c r="D887" s="172" t="s">
        <v>149</v>
      </c>
      <c r="E887" s="173" t="s">
        <v>1</v>
      </c>
      <c r="F887" s="174" t="s">
        <v>1166</v>
      </c>
      <c r="H887" s="173" t="s">
        <v>1</v>
      </c>
      <c r="I887" s="175"/>
      <c r="L887" s="171"/>
      <c r="M887" s="176"/>
      <c r="N887" s="177"/>
      <c r="O887" s="177"/>
      <c r="P887" s="177"/>
      <c r="Q887" s="177"/>
      <c r="R887" s="177"/>
      <c r="S887" s="177"/>
      <c r="T887" s="178"/>
      <c r="AT887" s="173" t="s">
        <v>149</v>
      </c>
      <c r="AU887" s="173" t="s">
        <v>87</v>
      </c>
      <c r="AV887" s="13" t="s">
        <v>81</v>
      </c>
      <c r="AW887" s="13" t="s">
        <v>31</v>
      </c>
      <c r="AX887" s="13" t="s">
        <v>74</v>
      </c>
      <c r="AY887" s="173" t="s">
        <v>141</v>
      </c>
    </row>
    <row r="888" spans="1:65" s="13" customFormat="1">
      <c r="B888" s="171"/>
      <c r="D888" s="172" t="s">
        <v>149</v>
      </c>
      <c r="E888" s="173" t="s">
        <v>1</v>
      </c>
      <c r="F888" s="174" t="s">
        <v>1109</v>
      </c>
      <c r="H888" s="173" t="s">
        <v>1</v>
      </c>
      <c r="I888" s="175"/>
      <c r="L888" s="171"/>
      <c r="M888" s="176"/>
      <c r="N888" s="177"/>
      <c r="O888" s="177"/>
      <c r="P888" s="177"/>
      <c r="Q888" s="177"/>
      <c r="R888" s="177"/>
      <c r="S888" s="177"/>
      <c r="T888" s="178"/>
      <c r="AT888" s="173" t="s">
        <v>149</v>
      </c>
      <c r="AU888" s="173" t="s">
        <v>87</v>
      </c>
      <c r="AV888" s="13" t="s">
        <v>81</v>
      </c>
      <c r="AW888" s="13" t="s">
        <v>31</v>
      </c>
      <c r="AX888" s="13" t="s">
        <v>74</v>
      </c>
      <c r="AY888" s="173" t="s">
        <v>141</v>
      </c>
    </row>
    <row r="889" spans="1:65" s="13" customFormat="1">
      <c r="B889" s="171"/>
      <c r="D889" s="172" t="s">
        <v>149</v>
      </c>
      <c r="E889" s="173" t="s">
        <v>1</v>
      </c>
      <c r="F889" s="174" t="s">
        <v>1167</v>
      </c>
      <c r="H889" s="173" t="s">
        <v>1</v>
      </c>
      <c r="I889" s="175"/>
      <c r="L889" s="171"/>
      <c r="M889" s="176"/>
      <c r="N889" s="177"/>
      <c r="O889" s="177"/>
      <c r="P889" s="177"/>
      <c r="Q889" s="177"/>
      <c r="R889" s="177"/>
      <c r="S889" s="177"/>
      <c r="T889" s="178"/>
      <c r="AT889" s="173" t="s">
        <v>149</v>
      </c>
      <c r="AU889" s="173" t="s">
        <v>87</v>
      </c>
      <c r="AV889" s="13" t="s">
        <v>81</v>
      </c>
      <c r="AW889" s="13" t="s">
        <v>31</v>
      </c>
      <c r="AX889" s="13" t="s">
        <v>74</v>
      </c>
      <c r="AY889" s="173" t="s">
        <v>141</v>
      </c>
    </row>
    <row r="890" spans="1:65" s="14" customFormat="1">
      <c r="B890" s="179"/>
      <c r="D890" s="172" t="s">
        <v>149</v>
      </c>
      <c r="E890" s="180" t="s">
        <v>1</v>
      </c>
      <c r="F890" s="181" t="s">
        <v>1168</v>
      </c>
      <c r="H890" s="182">
        <v>78.132999999999996</v>
      </c>
      <c r="I890" s="183"/>
      <c r="L890" s="179"/>
      <c r="M890" s="184"/>
      <c r="N890" s="185"/>
      <c r="O890" s="185"/>
      <c r="P890" s="185"/>
      <c r="Q890" s="185"/>
      <c r="R890" s="185"/>
      <c r="S890" s="185"/>
      <c r="T890" s="186"/>
      <c r="AT890" s="180" t="s">
        <v>149</v>
      </c>
      <c r="AU890" s="180" t="s">
        <v>87</v>
      </c>
      <c r="AV890" s="14" t="s">
        <v>87</v>
      </c>
      <c r="AW890" s="14" t="s">
        <v>31</v>
      </c>
      <c r="AX890" s="14" t="s">
        <v>74</v>
      </c>
      <c r="AY890" s="180" t="s">
        <v>141</v>
      </c>
    </row>
    <row r="891" spans="1:65" s="13" customFormat="1">
      <c r="B891" s="171"/>
      <c r="D891" s="172" t="s">
        <v>149</v>
      </c>
      <c r="E891" s="173" t="s">
        <v>1</v>
      </c>
      <c r="F891" s="174" t="s">
        <v>1169</v>
      </c>
      <c r="H891" s="173" t="s">
        <v>1</v>
      </c>
      <c r="I891" s="175"/>
      <c r="L891" s="171"/>
      <c r="M891" s="176"/>
      <c r="N891" s="177"/>
      <c r="O891" s="177"/>
      <c r="P891" s="177"/>
      <c r="Q891" s="177"/>
      <c r="R891" s="177"/>
      <c r="S891" s="177"/>
      <c r="T891" s="178"/>
      <c r="AT891" s="173" t="s">
        <v>149</v>
      </c>
      <c r="AU891" s="173" t="s">
        <v>87</v>
      </c>
      <c r="AV891" s="13" t="s">
        <v>81</v>
      </c>
      <c r="AW891" s="13" t="s">
        <v>31</v>
      </c>
      <c r="AX891" s="13" t="s">
        <v>74</v>
      </c>
      <c r="AY891" s="173" t="s">
        <v>141</v>
      </c>
    </row>
    <row r="892" spans="1:65" s="14" customFormat="1">
      <c r="B892" s="179"/>
      <c r="D892" s="172" t="s">
        <v>149</v>
      </c>
      <c r="E892" s="180" t="s">
        <v>1</v>
      </c>
      <c r="F892" s="181" t="s">
        <v>1170</v>
      </c>
      <c r="H892" s="182">
        <v>263.62599999999998</v>
      </c>
      <c r="I892" s="183"/>
      <c r="L892" s="179"/>
      <c r="M892" s="184"/>
      <c r="N892" s="185"/>
      <c r="O892" s="185"/>
      <c r="P892" s="185"/>
      <c r="Q892" s="185"/>
      <c r="R892" s="185"/>
      <c r="S892" s="185"/>
      <c r="T892" s="186"/>
      <c r="AT892" s="180" t="s">
        <v>149</v>
      </c>
      <c r="AU892" s="180" t="s">
        <v>87</v>
      </c>
      <c r="AV892" s="14" t="s">
        <v>87</v>
      </c>
      <c r="AW892" s="14" t="s">
        <v>31</v>
      </c>
      <c r="AX892" s="14" t="s">
        <v>74</v>
      </c>
      <c r="AY892" s="180" t="s">
        <v>141</v>
      </c>
    </row>
    <row r="893" spans="1:65" s="14" customFormat="1">
      <c r="B893" s="179"/>
      <c r="D893" s="172" t="s">
        <v>149</v>
      </c>
      <c r="E893" s="180" t="s">
        <v>1</v>
      </c>
      <c r="F893" s="181" t="s">
        <v>1171</v>
      </c>
      <c r="H893" s="182">
        <v>40.084000000000003</v>
      </c>
      <c r="I893" s="183"/>
      <c r="L893" s="179"/>
      <c r="M893" s="184"/>
      <c r="N893" s="185"/>
      <c r="O893" s="185"/>
      <c r="P893" s="185"/>
      <c r="Q893" s="185"/>
      <c r="R893" s="185"/>
      <c r="S893" s="185"/>
      <c r="T893" s="186"/>
      <c r="AT893" s="180" t="s">
        <v>149</v>
      </c>
      <c r="AU893" s="180" t="s">
        <v>87</v>
      </c>
      <c r="AV893" s="14" t="s">
        <v>87</v>
      </c>
      <c r="AW893" s="14" t="s">
        <v>31</v>
      </c>
      <c r="AX893" s="14" t="s">
        <v>74</v>
      </c>
      <c r="AY893" s="180" t="s">
        <v>141</v>
      </c>
    </row>
    <row r="894" spans="1:65" s="13" customFormat="1">
      <c r="B894" s="171"/>
      <c r="D894" s="172" t="s">
        <v>149</v>
      </c>
      <c r="E894" s="173" t="s">
        <v>1</v>
      </c>
      <c r="F894" s="174" t="s">
        <v>1172</v>
      </c>
      <c r="H894" s="173" t="s">
        <v>1</v>
      </c>
      <c r="I894" s="175"/>
      <c r="L894" s="171"/>
      <c r="M894" s="176"/>
      <c r="N894" s="177"/>
      <c r="O894" s="177"/>
      <c r="P894" s="177"/>
      <c r="Q894" s="177"/>
      <c r="R894" s="177"/>
      <c r="S894" s="177"/>
      <c r="T894" s="178"/>
      <c r="AT894" s="173" t="s">
        <v>149</v>
      </c>
      <c r="AU894" s="173" t="s">
        <v>87</v>
      </c>
      <c r="AV894" s="13" t="s">
        <v>81</v>
      </c>
      <c r="AW894" s="13" t="s">
        <v>31</v>
      </c>
      <c r="AX894" s="13" t="s">
        <v>74</v>
      </c>
      <c r="AY894" s="173" t="s">
        <v>141</v>
      </c>
    </row>
    <row r="895" spans="1:65" s="14" customFormat="1" ht="22.5">
      <c r="B895" s="179"/>
      <c r="D895" s="172" t="s">
        <v>149</v>
      </c>
      <c r="E895" s="180" t="s">
        <v>1</v>
      </c>
      <c r="F895" s="181" t="s">
        <v>1173</v>
      </c>
      <c r="H895" s="182">
        <v>87.484999999999999</v>
      </c>
      <c r="I895" s="183"/>
      <c r="L895" s="179"/>
      <c r="M895" s="184"/>
      <c r="N895" s="185"/>
      <c r="O895" s="185"/>
      <c r="P895" s="185"/>
      <c r="Q895" s="185"/>
      <c r="R895" s="185"/>
      <c r="S895" s="185"/>
      <c r="T895" s="186"/>
      <c r="AT895" s="180" t="s">
        <v>149</v>
      </c>
      <c r="AU895" s="180" t="s">
        <v>87</v>
      </c>
      <c r="AV895" s="14" t="s">
        <v>87</v>
      </c>
      <c r="AW895" s="14" t="s">
        <v>31</v>
      </c>
      <c r="AX895" s="14" t="s">
        <v>74</v>
      </c>
      <c r="AY895" s="180" t="s">
        <v>141</v>
      </c>
    </row>
    <row r="896" spans="1:65" s="13" customFormat="1">
      <c r="B896" s="171"/>
      <c r="D896" s="172" t="s">
        <v>149</v>
      </c>
      <c r="E896" s="173" t="s">
        <v>1</v>
      </c>
      <c r="F896" s="174" t="s">
        <v>1174</v>
      </c>
      <c r="H896" s="173" t="s">
        <v>1</v>
      </c>
      <c r="I896" s="175"/>
      <c r="L896" s="171"/>
      <c r="M896" s="176"/>
      <c r="N896" s="177"/>
      <c r="O896" s="177"/>
      <c r="P896" s="177"/>
      <c r="Q896" s="177"/>
      <c r="R896" s="177"/>
      <c r="S896" s="177"/>
      <c r="T896" s="178"/>
      <c r="AT896" s="173" t="s">
        <v>149</v>
      </c>
      <c r="AU896" s="173" t="s">
        <v>87</v>
      </c>
      <c r="AV896" s="13" t="s">
        <v>81</v>
      </c>
      <c r="AW896" s="13" t="s">
        <v>31</v>
      </c>
      <c r="AX896" s="13" t="s">
        <v>74</v>
      </c>
      <c r="AY896" s="173" t="s">
        <v>141</v>
      </c>
    </row>
    <row r="897" spans="1:65" s="14" customFormat="1" ht="22.5">
      <c r="B897" s="179"/>
      <c r="D897" s="172" t="s">
        <v>149</v>
      </c>
      <c r="E897" s="180" t="s">
        <v>1</v>
      </c>
      <c r="F897" s="181" t="s">
        <v>1175</v>
      </c>
      <c r="H897" s="182">
        <v>251.321</v>
      </c>
      <c r="I897" s="183"/>
      <c r="L897" s="179"/>
      <c r="M897" s="184"/>
      <c r="N897" s="185"/>
      <c r="O897" s="185"/>
      <c r="P897" s="185"/>
      <c r="Q897" s="185"/>
      <c r="R897" s="185"/>
      <c r="S897" s="185"/>
      <c r="T897" s="186"/>
      <c r="AT897" s="180" t="s">
        <v>149</v>
      </c>
      <c r="AU897" s="180" t="s">
        <v>87</v>
      </c>
      <c r="AV897" s="14" t="s">
        <v>87</v>
      </c>
      <c r="AW897" s="14" t="s">
        <v>31</v>
      </c>
      <c r="AX897" s="14" t="s">
        <v>74</v>
      </c>
      <c r="AY897" s="180" t="s">
        <v>141</v>
      </c>
    </row>
    <row r="898" spans="1:65" s="13" customFormat="1">
      <c r="B898" s="171"/>
      <c r="D898" s="172" t="s">
        <v>149</v>
      </c>
      <c r="E898" s="173" t="s">
        <v>1</v>
      </c>
      <c r="F898" s="174" t="s">
        <v>1119</v>
      </c>
      <c r="H898" s="173" t="s">
        <v>1</v>
      </c>
      <c r="I898" s="175"/>
      <c r="L898" s="171"/>
      <c r="M898" s="176"/>
      <c r="N898" s="177"/>
      <c r="O898" s="177"/>
      <c r="P898" s="177"/>
      <c r="Q898" s="177"/>
      <c r="R898" s="177"/>
      <c r="S898" s="177"/>
      <c r="T898" s="178"/>
      <c r="AT898" s="173" t="s">
        <v>149</v>
      </c>
      <c r="AU898" s="173" t="s">
        <v>87</v>
      </c>
      <c r="AV898" s="13" t="s">
        <v>81</v>
      </c>
      <c r="AW898" s="13" t="s">
        <v>31</v>
      </c>
      <c r="AX898" s="13" t="s">
        <v>74</v>
      </c>
      <c r="AY898" s="173" t="s">
        <v>141</v>
      </c>
    </row>
    <row r="899" spans="1:65" s="13" customFormat="1">
      <c r="B899" s="171"/>
      <c r="D899" s="172" t="s">
        <v>149</v>
      </c>
      <c r="E899" s="173" t="s">
        <v>1</v>
      </c>
      <c r="F899" s="174" t="s">
        <v>1176</v>
      </c>
      <c r="H899" s="173" t="s">
        <v>1</v>
      </c>
      <c r="I899" s="175"/>
      <c r="L899" s="171"/>
      <c r="M899" s="176"/>
      <c r="N899" s="177"/>
      <c r="O899" s="177"/>
      <c r="P899" s="177"/>
      <c r="Q899" s="177"/>
      <c r="R899" s="177"/>
      <c r="S899" s="177"/>
      <c r="T899" s="178"/>
      <c r="AT899" s="173" t="s">
        <v>149</v>
      </c>
      <c r="AU899" s="173" t="s">
        <v>87</v>
      </c>
      <c r="AV899" s="13" t="s">
        <v>81</v>
      </c>
      <c r="AW899" s="13" t="s">
        <v>31</v>
      </c>
      <c r="AX899" s="13" t="s">
        <v>74</v>
      </c>
      <c r="AY899" s="173" t="s">
        <v>141</v>
      </c>
    </row>
    <row r="900" spans="1:65" s="13" customFormat="1">
      <c r="B900" s="171"/>
      <c r="D900" s="172" t="s">
        <v>149</v>
      </c>
      <c r="E900" s="173" t="s">
        <v>1</v>
      </c>
      <c r="F900" s="174" t="s">
        <v>1121</v>
      </c>
      <c r="H900" s="173" t="s">
        <v>1</v>
      </c>
      <c r="I900" s="175"/>
      <c r="L900" s="171"/>
      <c r="M900" s="176"/>
      <c r="N900" s="177"/>
      <c r="O900" s="177"/>
      <c r="P900" s="177"/>
      <c r="Q900" s="177"/>
      <c r="R900" s="177"/>
      <c r="S900" s="177"/>
      <c r="T900" s="178"/>
      <c r="AT900" s="173" t="s">
        <v>149</v>
      </c>
      <c r="AU900" s="173" t="s">
        <v>87</v>
      </c>
      <c r="AV900" s="13" t="s">
        <v>81</v>
      </c>
      <c r="AW900" s="13" t="s">
        <v>31</v>
      </c>
      <c r="AX900" s="13" t="s">
        <v>74</v>
      </c>
      <c r="AY900" s="173" t="s">
        <v>141</v>
      </c>
    </row>
    <row r="901" spans="1:65" s="14" customFormat="1">
      <c r="B901" s="179"/>
      <c r="D901" s="172" t="s">
        <v>149</v>
      </c>
      <c r="E901" s="180" t="s">
        <v>1</v>
      </c>
      <c r="F901" s="181" t="s">
        <v>1177</v>
      </c>
      <c r="H901" s="182">
        <v>35.765999999999998</v>
      </c>
      <c r="I901" s="183"/>
      <c r="L901" s="179"/>
      <c r="M901" s="184"/>
      <c r="N901" s="185"/>
      <c r="O901" s="185"/>
      <c r="P901" s="185"/>
      <c r="Q901" s="185"/>
      <c r="R901" s="185"/>
      <c r="S901" s="185"/>
      <c r="T901" s="186"/>
      <c r="AT901" s="180" t="s">
        <v>149</v>
      </c>
      <c r="AU901" s="180" t="s">
        <v>87</v>
      </c>
      <c r="AV901" s="14" t="s">
        <v>87</v>
      </c>
      <c r="AW901" s="14" t="s">
        <v>31</v>
      </c>
      <c r="AX901" s="14" t="s">
        <v>74</v>
      </c>
      <c r="AY901" s="180" t="s">
        <v>141</v>
      </c>
    </row>
    <row r="902" spans="1:65" s="13" customFormat="1">
      <c r="B902" s="171"/>
      <c r="D902" s="172" t="s">
        <v>149</v>
      </c>
      <c r="E902" s="173" t="s">
        <v>1</v>
      </c>
      <c r="F902" s="174" t="s">
        <v>1123</v>
      </c>
      <c r="H902" s="173" t="s">
        <v>1</v>
      </c>
      <c r="I902" s="175"/>
      <c r="L902" s="171"/>
      <c r="M902" s="176"/>
      <c r="N902" s="177"/>
      <c r="O902" s="177"/>
      <c r="P902" s="177"/>
      <c r="Q902" s="177"/>
      <c r="R902" s="177"/>
      <c r="S902" s="177"/>
      <c r="T902" s="178"/>
      <c r="AT902" s="173" t="s">
        <v>149</v>
      </c>
      <c r="AU902" s="173" t="s">
        <v>87</v>
      </c>
      <c r="AV902" s="13" t="s">
        <v>81</v>
      </c>
      <c r="AW902" s="13" t="s">
        <v>31</v>
      </c>
      <c r="AX902" s="13" t="s">
        <v>74</v>
      </c>
      <c r="AY902" s="173" t="s">
        <v>141</v>
      </c>
    </row>
    <row r="903" spans="1:65" s="14" customFormat="1">
      <c r="B903" s="179"/>
      <c r="D903" s="172" t="s">
        <v>149</v>
      </c>
      <c r="E903" s="180" t="s">
        <v>1</v>
      </c>
      <c r="F903" s="181" t="s">
        <v>1178</v>
      </c>
      <c r="H903" s="182">
        <v>70.119</v>
      </c>
      <c r="I903" s="183"/>
      <c r="L903" s="179"/>
      <c r="M903" s="184"/>
      <c r="N903" s="185"/>
      <c r="O903" s="185"/>
      <c r="P903" s="185"/>
      <c r="Q903" s="185"/>
      <c r="R903" s="185"/>
      <c r="S903" s="185"/>
      <c r="T903" s="186"/>
      <c r="AT903" s="180" t="s">
        <v>149</v>
      </c>
      <c r="AU903" s="180" t="s">
        <v>87</v>
      </c>
      <c r="AV903" s="14" t="s">
        <v>87</v>
      </c>
      <c r="AW903" s="14" t="s">
        <v>31</v>
      </c>
      <c r="AX903" s="14" t="s">
        <v>74</v>
      </c>
      <c r="AY903" s="180" t="s">
        <v>141</v>
      </c>
    </row>
    <row r="904" spans="1:65" s="13" customFormat="1">
      <c r="B904" s="171"/>
      <c r="D904" s="172" t="s">
        <v>149</v>
      </c>
      <c r="E904" s="173" t="s">
        <v>1</v>
      </c>
      <c r="F904" s="174" t="s">
        <v>1125</v>
      </c>
      <c r="H904" s="173" t="s">
        <v>1</v>
      </c>
      <c r="I904" s="175"/>
      <c r="L904" s="171"/>
      <c r="M904" s="176"/>
      <c r="N904" s="177"/>
      <c r="O904" s="177"/>
      <c r="P904" s="177"/>
      <c r="Q904" s="177"/>
      <c r="R904" s="177"/>
      <c r="S904" s="177"/>
      <c r="T904" s="178"/>
      <c r="AT904" s="173" t="s">
        <v>149</v>
      </c>
      <c r="AU904" s="173" t="s">
        <v>87</v>
      </c>
      <c r="AV904" s="13" t="s">
        <v>81</v>
      </c>
      <c r="AW904" s="13" t="s">
        <v>31</v>
      </c>
      <c r="AX904" s="13" t="s">
        <v>74</v>
      </c>
      <c r="AY904" s="173" t="s">
        <v>141</v>
      </c>
    </row>
    <row r="905" spans="1:65" s="14" customFormat="1">
      <c r="B905" s="179"/>
      <c r="D905" s="172" t="s">
        <v>149</v>
      </c>
      <c r="E905" s="180" t="s">
        <v>1</v>
      </c>
      <c r="F905" s="181" t="s">
        <v>1179</v>
      </c>
      <c r="H905" s="182">
        <v>25</v>
      </c>
      <c r="I905" s="183"/>
      <c r="L905" s="179"/>
      <c r="M905" s="184"/>
      <c r="N905" s="185"/>
      <c r="O905" s="185"/>
      <c r="P905" s="185"/>
      <c r="Q905" s="185"/>
      <c r="R905" s="185"/>
      <c r="S905" s="185"/>
      <c r="T905" s="186"/>
      <c r="AT905" s="180" t="s">
        <v>149</v>
      </c>
      <c r="AU905" s="180" t="s">
        <v>87</v>
      </c>
      <c r="AV905" s="14" t="s">
        <v>87</v>
      </c>
      <c r="AW905" s="14" t="s">
        <v>31</v>
      </c>
      <c r="AX905" s="14" t="s">
        <v>74</v>
      </c>
      <c r="AY905" s="180" t="s">
        <v>141</v>
      </c>
    </row>
    <row r="906" spans="1:65" s="16" customFormat="1">
      <c r="B906" s="195"/>
      <c r="D906" s="172" t="s">
        <v>149</v>
      </c>
      <c r="E906" s="196" t="s">
        <v>1</v>
      </c>
      <c r="F906" s="197" t="s">
        <v>159</v>
      </c>
      <c r="H906" s="198">
        <v>851.53399999999999</v>
      </c>
      <c r="I906" s="199"/>
      <c r="L906" s="195"/>
      <c r="M906" s="200"/>
      <c r="N906" s="201"/>
      <c r="O906" s="201"/>
      <c r="P906" s="201"/>
      <c r="Q906" s="201"/>
      <c r="R906" s="201"/>
      <c r="S906" s="201"/>
      <c r="T906" s="202"/>
      <c r="AT906" s="196" t="s">
        <v>149</v>
      </c>
      <c r="AU906" s="196" t="s">
        <v>87</v>
      </c>
      <c r="AV906" s="16" t="s">
        <v>147</v>
      </c>
      <c r="AW906" s="16" t="s">
        <v>31</v>
      </c>
      <c r="AX906" s="16" t="s">
        <v>81</v>
      </c>
      <c r="AY906" s="196" t="s">
        <v>141</v>
      </c>
    </row>
    <row r="907" spans="1:65" s="2" customFormat="1" ht="24.2" customHeight="1">
      <c r="A907" s="33"/>
      <c r="B907" s="156"/>
      <c r="C907" s="203" t="s">
        <v>1180</v>
      </c>
      <c r="D907" s="203" t="s">
        <v>560</v>
      </c>
      <c r="E907" s="204" t="s">
        <v>1181</v>
      </c>
      <c r="F907" s="205" t="s">
        <v>1182</v>
      </c>
      <c r="G907" s="206" t="s">
        <v>260</v>
      </c>
      <c r="H907" s="207">
        <v>2.75</v>
      </c>
      <c r="I907" s="208"/>
      <c r="J907" s="209">
        <f>ROUND(I907*H907,2)</f>
        <v>0</v>
      </c>
      <c r="K907" s="210"/>
      <c r="L907" s="211"/>
      <c r="M907" s="212" t="s">
        <v>1</v>
      </c>
      <c r="N907" s="213" t="s">
        <v>40</v>
      </c>
      <c r="O907" s="62"/>
      <c r="P907" s="167">
        <f>O907*H907</f>
        <v>0</v>
      </c>
      <c r="Q907" s="167">
        <v>1</v>
      </c>
      <c r="R907" s="167">
        <f>Q907*H907</f>
        <v>2.75</v>
      </c>
      <c r="S907" s="167">
        <v>0</v>
      </c>
      <c r="T907" s="168">
        <f>S907*H907</f>
        <v>0</v>
      </c>
      <c r="U907" s="33"/>
      <c r="V907" s="33"/>
      <c r="W907" s="33"/>
      <c r="X907" s="33"/>
      <c r="Y907" s="33"/>
      <c r="Z907" s="33"/>
      <c r="AA907" s="33"/>
      <c r="AB907" s="33"/>
      <c r="AC907" s="33"/>
      <c r="AD907" s="33"/>
      <c r="AE907" s="33"/>
      <c r="AR907" s="169" t="s">
        <v>1003</v>
      </c>
      <c r="AT907" s="169" t="s">
        <v>560</v>
      </c>
      <c r="AU907" s="169" t="s">
        <v>87</v>
      </c>
      <c r="AY907" s="18" t="s">
        <v>141</v>
      </c>
      <c r="BE907" s="170">
        <f>IF(N907="základná",J907,0)</f>
        <v>0</v>
      </c>
      <c r="BF907" s="170">
        <f>IF(N907="znížená",J907,0)</f>
        <v>0</v>
      </c>
      <c r="BG907" s="170">
        <f>IF(N907="zákl. prenesená",J907,0)</f>
        <v>0</v>
      </c>
      <c r="BH907" s="170">
        <f>IF(N907="zníž. prenesená",J907,0)</f>
        <v>0</v>
      </c>
      <c r="BI907" s="170">
        <f>IF(N907="nulová",J907,0)</f>
        <v>0</v>
      </c>
      <c r="BJ907" s="18" t="s">
        <v>87</v>
      </c>
      <c r="BK907" s="170">
        <f>ROUND(I907*H907,2)</f>
        <v>0</v>
      </c>
      <c r="BL907" s="18" t="s">
        <v>1003</v>
      </c>
      <c r="BM907" s="169" t="s">
        <v>1183</v>
      </c>
    </row>
    <row r="908" spans="1:65" s="13" customFormat="1">
      <c r="B908" s="171"/>
      <c r="D908" s="172" t="s">
        <v>149</v>
      </c>
      <c r="E908" s="173" t="s">
        <v>1</v>
      </c>
      <c r="F908" s="174" t="s">
        <v>1166</v>
      </c>
      <c r="H908" s="173" t="s">
        <v>1</v>
      </c>
      <c r="I908" s="175"/>
      <c r="L908" s="171"/>
      <c r="M908" s="176"/>
      <c r="N908" s="177"/>
      <c r="O908" s="177"/>
      <c r="P908" s="177"/>
      <c r="Q908" s="177"/>
      <c r="R908" s="177"/>
      <c r="S908" s="177"/>
      <c r="T908" s="178"/>
      <c r="AT908" s="173" t="s">
        <v>149</v>
      </c>
      <c r="AU908" s="173" t="s">
        <v>87</v>
      </c>
      <c r="AV908" s="13" t="s">
        <v>81</v>
      </c>
      <c r="AW908" s="13" t="s">
        <v>31</v>
      </c>
      <c r="AX908" s="13" t="s">
        <v>74</v>
      </c>
      <c r="AY908" s="173" t="s">
        <v>141</v>
      </c>
    </row>
    <row r="909" spans="1:65" s="13" customFormat="1">
      <c r="B909" s="171"/>
      <c r="D909" s="172" t="s">
        <v>149</v>
      </c>
      <c r="E909" s="173" t="s">
        <v>1</v>
      </c>
      <c r="F909" s="174" t="s">
        <v>1125</v>
      </c>
      <c r="H909" s="173" t="s">
        <v>1</v>
      </c>
      <c r="I909" s="175"/>
      <c r="L909" s="171"/>
      <c r="M909" s="176"/>
      <c r="N909" s="177"/>
      <c r="O909" s="177"/>
      <c r="P909" s="177"/>
      <c r="Q909" s="177"/>
      <c r="R909" s="177"/>
      <c r="S909" s="177"/>
      <c r="T909" s="178"/>
      <c r="AT909" s="173" t="s">
        <v>149</v>
      </c>
      <c r="AU909" s="173" t="s">
        <v>87</v>
      </c>
      <c r="AV909" s="13" t="s">
        <v>81</v>
      </c>
      <c r="AW909" s="13" t="s">
        <v>31</v>
      </c>
      <c r="AX909" s="13" t="s">
        <v>74</v>
      </c>
      <c r="AY909" s="173" t="s">
        <v>141</v>
      </c>
    </row>
    <row r="910" spans="1:65" s="14" customFormat="1">
      <c r="B910" s="179"/>
      <c r="D910" s="172" t="s">
        <v>149</v>
      </c>
      <c r="E910" s="180" t="s">
        <v>1</v>
      </c>
      <c r="F910" s="181" t="s">
        <v>1184</v>
      </c>
      <c r="H910" s="182">
        <v>2.75</v>
      </c>
      <c r="I910" s="183"/>
      <c r="L910" s="179"/>
      <c r="M910" s="184"/>
      <c r="N910" s="185"/>
      <c r="O910" s="185"/>
      <c r="P910" s="185"/>
      <c r="Q910" s="185"/>
      <c r="R910" s="185"/>
      <c r="S910" s="185"/>
      <c r="T910" s="186"/>
      <c r="AT910" s="180" t="s">
        <v>149</v>
      </c>
      <c r="AU910" s="180" t="s">
        <v>87</v>
      </c>
      <c r="AV910" s="14" t="s">
        <v>87</v>
      </c>
      <c r="AW910" s="14" t="s">
        <v>31</v>
      </c>
      <c r="AX910" s="14" t="s">
        <v>74</v>
      </c>
      <c r="AY910" s="180" t="s">
        <v>141</v>
      </c>
    </row>
    <row r="911" spans="1:65" s="16" customFormat="1">
      <c r="B911" s="195"/>
      <c r="D911" s="172" t="s">
        <v>149</v>
      </c>
      <c r="E911" s="196" t="s">
        <v>1</v>
      </c>
      <c r="F911" s="197" t="s">
        <v>159</v>
      </c>
      <c r="H911" s="198">
        <v>2.75</v>
      </c>
      <c r="I911" s="199"/>
      <c r="L911" s="195"/>
      <c r="M911" s="200"/>
      <c r="N911" s="201"/>
      <c r="O911" s="201"/>
      <c r="P911" s="201"/>
      <c r="Q911" s="201"/>
      <c r="R911" s="201"/>
      <c r="S911" s="201"/>
      <c r="T911" s="202"/>
      <c r="AT911" s="196" t="s">
        <v>149</v>
      </c>
      <c r="AU911" s="196" t="s">
        <v>87</v>
      </c>
      <c r="AV911" s="16" t="s">
        <v>147</v>
      </c>
      <c r="AW911" s="16" t="s">
        <v>31</v>
      </c>
      <c r="AX911" s="16" t="s">
        <v>81</v>
      </c>
      <c r="AY911" s="196" t="s">
        <v>141</v>
      </c>
    </row>
    <row r="912" spans="1:65" s="2" customFormat="1" ht="24.2" customHeight="1">
      <c r="A912" s="33"/>
      <c r="B912" s="156"/>
      <c r="C912" s="203" t="s">
        <v>1185</v>
      </c>
      <c r="D912" s="203" t="s">
        <v>560</v>
      </c>
      <c r="E912" s="204" t="s">
        <v>1186</v>
      </c>
      <c r="F912" s="205" t="s">
        <v>1187</v>
      </c>
      <c r="G912" s="206" t="s">
        <v>260</v>
      </c>
      <c r="H912" s="207">
        <v>57.51</v>
      </c>
      <c r="I912" s="208"/>
      <c r="J912" s="209">
        <f>ROUND(I912*H912,2)</f>
        <v>0</v>
      </c>
      <c r="K912" s="210"/>
      <c r="L912" s="211"/>
      <c r="M912" s="212" t="s">
        <v>1</v>
      </c>
      <c r="N912" s="213" t="s">
        <v>40</v>
      </c>
      <c r="O912" s="62"/>
      <c r="P912" s="167">
        <f>O912*H912</f>
        <v>0</v>
      </c>
      <c r="Q912" s="167">
        <v>1</v>
      </c>
      <c r="R912" s="167">
        <f>Q912*H912</f>
        <v>57.51</v>
      </c>
      <c r="S912" s="167">
        <v>0</v>
      </c>
      <c r="T912" s="168">
        <f>S912*H912</f>
        <v>0</v>
      </c>
      <c r="U912" s="33"/>
      <c r="V912" s="33"/>
      <c r="W912" s="33"/>
      <c r="X912" s="33"/>
      <c r="Y912" s="33"/>
      <c r="Z912" s="33"/>
      <c r="AA912" s="33"/>
      <c r="AB912" s="33"/>
      <c r="AC912" s="33"/>
      <c r="AD912" s="33"/>
      <c r="AE912" s="33"/>
      <c r="AR912" s="169" t="s">
        <v>1003</v>
      </c>
      <c r="AT912" s="169" t="s">
        <v>560</v>
      </c>
      <c r="AU912" s="169" t="s">
        <v>87</v>
      </c>
      <c r="AY912" s="18" t="s">
        <v>141</v>
      </c>
      <c r="BE912" s="170">
        <f>IF(N912="základná",J912,0)</f>
        <v>0</v>
      </c>
      <c r="BF912" s="170">
        <f>IF(N912="znížená",J912,0)</f>
        <v>0</v>
      </c>
      <c r="BG912" s="170">
        <f>IF(N912="zákl. prenesená",J912,0)</f>
        <v>0</v>
      </c>
      <c r="BH912" s="170">
        <f>IF(N912="zníž. prenesená",J912,0)</f>
        <v>0</v>
      </c>
      <c r="BI912" s="170">
        <f>IF(N912="nulová",J912,0)</f>
        <v>0</v>
      </c>
      <c r="BJ912" s="18" t="s">
        <v>87</v>
      </c>
      <c r="BK912" s="170">
        <f>ROUND(I912*H912,2)</f>
        <v>0</v>
      </c>
      <c r="BL912" s="18" t="s">
        <v>1003</v>
      </c>
      <c r="BM912" s="169" t="s">
        <v>1188</v>
      </c>
    </row>
    <row r="913" spans="1:65" s="13" customFormat="1">
      <c r="B913" s="171"/>
      <c r="D913" s="172" t="s">
        <v>149</v>
      </c>
      <c r="E913" s="173" t="s">
        <v>1</v>
      </c>
      <c r="F913" s="174" t="s">
        <v>1189</v>
      </c>
      <c r="H913" s="173" t="s">
        <v>1</v>
      </c>
      <c r="I913" s="175"/>
      <c r="L913" s="171"/>
      <c r="M913" s="176"/>
      <c r="N913" s="177"/>
      <c r="O913" s="177"/>
      <c r="P913" s="177"/>
      <c r="Q913" s="177"/>
      <c r="R913" s="177"/>
      <c r="S913" s="177"/>
      <c r="T913" s="178"/>
      <c r="AT913" s="173" t="s">
        <v>149</v>
      </c>
      <c r="AU913" s="173" t="s">
        <v>87</v>
      </c>
      <c r="AV913" s="13" t="s">
        <v>81</v>
      </c>
      <c r="AW913" s="13" t="s">
        <v>31</v>
      </c>
      <c r="AX913" s="13" t="s">
        <v>74</v>
      </c>
      <c r="AY913" s="173" t="s">
        <v>141</v>
      </c>
    </row>
    <row r="914" spans="1:65" s="13" customFormat="1">
      <c r="B914" s="171"/>
      <c r="D914" s="172" t="s">
        <v>149</v>
      </c>
      <c r="E914" s="173" t="s">
        <v>1</v>
      </c>
      <c r="F914" s="174" t="s">
        <v>1109</v>
      </c>
      <c r="H914" s="173" t="s">
        <v>1</v>
      </c>
      <c r="I914" s="175"/>
      <c r="L914" s="171"/>
      <c r="M914" s="176"/>
      <c r="N914" s="177"/>
      <c r="O914" s="177"/>
      <c r="P914" s="177"/>
      <c r="Q914" s="177"/>
      <c r="R914" s="177"/>
      <c r="S914" s="177"/>
      <c r="T914" s="178"/>
      <c r="AT914" s="173" t="s">
        <v>149</v>
      </c>
      <c r="AU914" s="173" t="s">
        <v>87</v>
      </c>
      <c r="AV914" s="13" t="s">
        <v>81</v>
      </c>
      <c r="AW914" s="13" t="s">
        <v>31</v>
      </c>
      <c r="AX914" s="13" t="s">
        <v>74</v>
      </c>
      <c r="AY914" s="173" t="s">
        <v>141</v>
      </c>
    </row>
    <row r="915" spans="1:65" s="13" customFormat="1">
      <c r="B915" s="171"/>
      <c r="D915" s="172" t="s">
        <v>149</v>
      </c>
      <c r="E915" s="173" t="s">
        <v>1</v>
      </c>
      <c r="F915" s="174" t="s">
        <v>1167</v>
      </c>
      <c r="H915" s="173" t="s">
        <v>1</v>
      </c>
      <c r="I915" s="175"/>
      <c r="L915" s="171"/>
      <c r="M915" s="176"/>
      <c r="N915" s="177"/>
      <c r="O915" s="177"/>
      <c r="P915" s="177"/>
      <c r="Q915" s="177"/>
      <c r="R915" s="177"/>
      <c r="S915" s="177"/>
      <c r="T915" s="178"/>
      <c r="AT915" s="173" t="s">
        <v>149</v>
      </c>
      <c r="AU915" s="173" t="s">
        <v>87</v>
      </c>
      <c r="AV915" s="13" t="s">
        <v>81</v>
      </c>
      <c r="AW915" s="13" t="s">
        <v>31</v>
      </c>
      <c r="AX915" s="13" t="s">
        <v>74</v>
      </c>
      <c r="AY915" s="173" t="s">
        <v>141</v>
      </c>
    </row>
    <row r="916" spans="1:65" s="14" customFormat="1">
      <c r="B916" s="179"/>
      <c r="D916" s="172" t="s">
        <v>149</v>
      </c>
      <c r="E916" s="180" t="s">
        <v>1</v>
      </c>
      <c r="F916" s="181" t="s">
        <v>1190</v>
      </c>
      <c r="H916" s="182">
        <v>8.5950000000000006</v>
      </c>
      <c r="I916" s="183"/>
      <c r="L916" s="179"/>
      <c r="M916" s="184"/>
      <c r="N916" s="185"/>
      <c r="O916" s="185"/>
      <c r="P916" s="185"/>
      <c r="Q916" s="185"/>
      <c r="R916" s="185"/>
      <c r="S916" s="185"/>
      <c r="T916" s="186"/>
      <c r="AT916" s="180" t="s">
        <v>149</v>
      </c>
      <c r="AU916" s="180" t="s">
        <v>87</v>
      </c>
      <c r="AV916" s="14" t="s">
        <v>87</v>
      </c>
      <c r="AW916" s="14" t="s">
        <v>31</v>
      </c>
      <c r="AX916" s="14" t="s">
        <v>74</v>
      </c>
      <c r="AY916" s="180" t="s">
        <v>141</v>
      </c>
    </row>
    <row r="917" spans="1:65" s="13" customFormat="1">
      <c r="B917" s="171"/>
      <c r="D917" s="172" t="s">
        <v>149</v>
      </c>
      <c r="E917" s="173" t="s">
        <v>1</v>
      </c>
      <c r="F917" s="174" t="s">
        <v>1172</v>
      </c>
      <c r="H917" s="173" t="s">
        <v>1</v>
      </c>
      <c r="I917" s="175"/>
      <c r="L917" s="171"/>
      <c r="M917" s="176"/>
      <c r="N917" s="177"/>
      <c r="O917" s="177"/>
      <c r="P917" s="177"/>
      <c r="Q917" s="177"/>
      <c r="R917" s="177"/>
      <c r="S917" s="177"/>
      <c r="T917" s="178"/>
      <c r="AT917" s="173" t="s">
        <v>149</v>
      </c>
      <c r="AU917" s="173" t="s">
        <v>87</v>
      </c>
      <c r="AV917" s="13" t="s">
        <v>81</v>
      </c>
      <c r="AW917" s="13" t="s">
        <v>31</v>
      </c>
      <c r="AX917" s="13" t="s">
        <v>74</v>
      </c>
      <c r="AY917" s="173" t="s">
        <v>141</v>
      </c>
    </row>
    <row r="918" spans="1:65" s="14" customFormat="1" ht="22.5">
      <c r="B918" s="179"/>
      <c r="D918" s="172" t="s">
        <v>149</v>
      </c>
      <c r="E918" s="180" t="s">
        <v>1</v>
      </c>
      <c r="F918" s="181" t="s">
        <v>1191</v>
      </c>
      <c r="H918" s="182">
        <v>9.6229999999999993</v>
      </c>
      <c r="I918" s="183"/>
      <c r="L918" s="179"/>
      <c r="M918" s="184"/>
      <c r="N918" s="185"/>
      <c r="O918" s="185"/>
      <c r="P918" s="185"/>
      <c r="Q918" s="185"/>
      <c r="R918" s="185"/>
      <c r="S918" s="185"/>
      <c r="T918" s="186"/>
      <c r="AT918" s="180" t="s">
        <v>149</v>
      </c>
      <c r="AU918" s="180" t="s">
        <v>87</v>
      </c>
      <c r="AV918" s="14" t="s">
        <v>87</v>
      </c>
      <c r="AW918" s="14" t="s">
        <v>31</v>
      </c>
      <c r="AX918" s="14" t="s">
        <v>74</v>
      </c>
      <c r="AY918" s="180" t="s">
        <v>141</v>
      </c>
    </row>
    <row r="919" spans="1:65" s="13" customFormat="1">
      <c r="B919" s="171"/>
      <c r="D919" s="172" t="s">
        <v>149</v>
      </c>
      <c r="E919" s="173" t="s">
        <v>1</v>
      </c>
      <c r="F919" s="174" t="s">
        <v>1174</v>
      </c>
      <c r="H919" s="173" t="s">
        <v>1</v>
      </c>
      <c r="I919" s="175"/>
      <c r="L919" s="171"/>
      <c r="M919" s="176"/>
      <c r="N919" s="177"/>
      <c r="O919" s="177"/>
      <c r="P919" s="177"/>
      <c r="Q919" s="177"/>
      <c r="R919" s="177"/>
      <c r="S919" s="177"/>
      <c r="T919" s="178"/>
      <c r="AT919" s="173" t="s">
        <v>149</v>
      </c>
      <c r="AU919" s="173" t="s">
        <v>87</v>
      </c>
      <c r="AV919" s="13" t="s">
        <v>81</v>
      </c>
      <c r="AW919" s="13" t="s">
        <v>31</v>
      </c>
      <c r="AX919" s="13" t="s">
        <v>74</v>
      </c>
      <c r="AY919" s="173" t="s">
        <v>141</v>
      </c>
    </row>
    <row r="920" spans="1:65" s="14" customFormat="1" ht="22.5">
      <c r="B920" s="179"/>
      <c r="D920" s="172" t="s">
        <v>149</v>
      </c>
      <c r="E920" s="180" t="s">
        <v>1</v>
      </c>
      <c r="F920" s="181" t="s">
        <v>1192</v>
      </c>
      <c r="H920" s="182">
        <v>27.645</v>
      </c>
      <c r="I920" s="183"/>
      <c r="L920" s="179"/>
      <c r="M920" s="184"/>
      <c r="N920" s="185"/>
      <c r="O920" s="185"/>
      <c r="P920" s="185"/>
      <c r="Q920" s="185"/>
      <c r="R920" s="185"/>
      <c r="S920" s="185"/>
      <c r="T920" s="186"/>
      <c r="AT920" s="180" t="s">
        <v>149</v>
      </c>
      <c r="AU920" s="180" t="s">
        <v>87</v>
      </c>
      <c r="AV920" s="14" t="s">
        <v>87</v>
      </c>
      <c r="AW920" s="14" t="s">
        <v>31</v>
      </c>
      <c r="AX920" s="14" t="s">
        <v>74</v>
      </c>
      <c r="AY920" s="180" t="s">
        <v>141</v>
      </c>
    </row>
    <row r="921" spans="1:65" s="13" customFormat="1">
      <c r="B921" s="171"/>
      <c r="D921" s="172" t="s">
        <v>149</v>
      </c>
      <c r="E921" s="173" t="s">
        <v>1</v>
      </c>
      <c r="F921" s="174" t="s">
        <v>1119</v>
      </c>
      <c r="H921" s="173" t="s">
        <v>1</v>
      </c>
      <c r="I921" s="175"/>
      <c r="L921" s="171"/>
      <c r="M921" s="176"/>
      <c r="N921" s="177"/>
      <c r="O921" s="177"/>
      <c r="P921" s="177"/>
      <c r="Q921" s="177"/>
      <c r="R921" s="177"/>
      <c r="S921" s="177"/>
      <c r="T921" s="178"/>
      <c r="AT921" s="173" t="s">
        <v>149</v>
      </c>
      <c r="AU921" s="173" t="s">
        <v>87</v>
      </c>
      <c r="AV921" s="13" t="s">
        <v>81</v>
      </c>
      <c r="AW921" s="13" t="s">
        <v>31</v>
      </c>
      <c r="AX921" s="13" t="s">
        <v>74</v>
      </c>
      <c r="AY921" s="173" t="s">
        <v>141</v>
      </c>
    </row>
    <row r="922" spans="1:65" s="13" customFormat="1">
      <c r="B922" s="171"/>
      <c r="D922" s="172" t="s">
        <v>149</v>
      </c>
      <c r="E922" s="173" t="s">
        <v>1</v>
      </c>
      <c r="F922" s="174" t="s">
        <v>1176</v>
      </c>
      <c r="H922" s="173" t="s">
        <v>1</v>
      </c>
      <c r="I922" s="175"/>
      <c r="L922" s="171"/>
      <c r="M922" s="176"/>
      <c r="N922" s="177"/>
      <c r="O922" s="177"/>
      <c r="P922" s="177"/>
      <c r="Q922" s="177"/>
      <c r="R922" s="177"/>
      <c r="S922" s="177"/>
      <c r="T922" s="178"/>
      <c r="AT922" s="173" t="s">
        <v>149</v>
      </c>
      <c r="AU922" s="173" t="s">
        <v>87</v>
      </c>
      <c r="AV922" s="13" t="s">
        <v>81</v>
      </c>
      <c r="AW922" s="13" t="s">
        <v>31</v>
      </c>
      <c r="AX922" s="13" t="s">
        <v>74</v>
      </c>
      <c r="AY922" s="173" t="s">
        <v>141</v>
      </c>
    </row>
    <row r="923" spans="1:65" s="13" customFormat="1">
      <c r="B923" s="171"/>
      <c r="D923" s="172" t="s">
        <v>149</v>
      </c>
      <c r="E923" s="173" t="s">
        <v>1</v>
      </c>
      <c r="F923" s="174" t="s">
        <v>1121</v>
      </c>
      <c r="H923" s="173" t="s">
        <v>1</v>
      </c>
      <c r="I923" s="175"/>
      <c r="L923" s="171"/>
      <c r="M923" s="176"/>
      <c r="N923" s="177"/>
      <c r="O923" s="177"/>
      <c r="P923" s="177"/>
      <c r="Q923" s="177"/>
      <c r="R923" s="177"/>
      <c r="S923" s="177"/>
      <c r="T923" s="178"/>
      <c r="AT923" s="173" t="s">
        <v>149</v>
      </c>
      <c r="AU923" s="173" t="s">
        <v>87</v>
      </c>
      <c r="AV923" s="13" t="s">
        <v>81</v>
      </c>
      <c r="AW923" s="13" t="s">
        <v>31</v>
      </c>
      <c r="AX923" s="13" t="s">
        <v>74</v>
      </c>
      <c r="AY923" s="173" t="s">
        <v>141</v>
      </c>
    </row>
    <row r="924" spans="1:65" s="14" customFormat="1">
      <c r="B924" s="179"/>
      <c r="D924" s="172" t="s">
        <v>149</v>
      </c>
      <c r="E924" s="180" t="s">
        <v>1</v>
      </c>
      <c r="F924" s="181" t="s">
        <v>1193</v>
      </c>
      <c r="H924" s="182">
        <v>3.9340000000000002</v>
      </c>
      <c r="I924" s="183"/>
      <c r="L924" s="179"/>
      <c r="M924" s="184"/>
      <c r="N924" s="185"/>
      <c r="O924" s="185"/>
      <c r="P924" s="185"/>
      <c r="Q924" s="185"/>
      <c r="R924" s="185"/>
      <c r="S924" s="185"/>
      <c r="T924" s="186"/>
      <c r="AT924" s="180" t="s">
        <v>149</v>
      </c>
      <c r="AU924" s="180" t="s">
        <v>87</v>
      </c>
      <c r="AV924" s="14" t="s">
        <v>87</v>
      </c>
      <c r="AW924" s="14" t="s">
        <v>31</v>
      </c>
      <c r="AX924" s="14" t="s">
        <v>74</v>
      </c>
      <c r="AY924" s="180" t="s">
        <v>141</v>
      </c>
    </row>
    <row r="925" spans="1:65" s="13" customFormat="1">
      <c r="B925" s="171"/>
      <c r="D925" s="172" t="s">
        <v>149</v>
      </c>
      <c r="E925" s="173" t="s">
        <v>1</v>
      </c>
      <c r="F925" s="174" t="s">
        <v>1123</v>
      </c>
      <c r="H925" s="173" t="s">
        <v>1</v>
      </c>
      <c r="I925" s="175"/>
      <c r="L925" s="171"/>
      <c r="M925" s="176"/>
      <c r="N925" s="177"/>
      <c r="O925" s="177"/>
      <c r="P925" s="177"/>
      <c r="Q925" s="177"/>
      <c r="R925" s="177"/>
      <c r="S925" s="177"/>
      <c r="T925" s="178"/>
      <c r="AT925" s="173" t="s">
        <v>149</v>
      </c>
      <c r="AU925" s="173" t="s">
        <v>87</v>
      </c>
      <c r="AV925" s="13" t="s">
        <v>81</v>
      </c>
      <c r="AW925" s="13" t="s">
        <v>31</v>
      </c>
      <c r="AX925" s="13" t="s">
        <v>74</v>
      </c>
      <c r="AY925" s="173" t="s">
        <v>141</v>
      </c>
    </row>
    <row r="926" spans="1:65" s="14" customFormat="1">
      <c r="B926" s="179"/>
      <c r="D926" s="172" t="s">
        <v>149</v>
      </c>
      <c r="E926" s="180" t="s">
        <v>1</v>
      </c>
      <c r="F926" s="181" t="s">
        <v>1194</v>
      </c>
      <c r="H926" s="182">
        <v>7.7130000000000001</v>
      </c>
      <c r="I926" s="183"/>
      <c r="L926" s="179"/>
      <c r="M926" s="184"/>
      <c r="N926" s="185"/>
      <c r="O926" s="185"/>
      <c r="P926" s="185"/>
      <c r="Q926" s="185"/>
      <c r="R926" s="185"/>
      <c r="S926" s="185"/>
      <c r="T926" s="186"/>
      <c r="AT926" s="180" t="s">
        <v>149</v>
      </c>
      <c r="AU926" s="180" t="s">
        <v>87</v>
      </c>
      <c r="AV926" s="14" t="s">
        <v>87</v>
      </c>
      <c r="AW926" s="14" t="s">
        <v>31</v>
      </c>
      <c r="AX926" s="14" t="s">
        <v>74</v>
      </c>
      <c r="AY926" s="180" t="s">
        <v>141</v>
      </c>
    </row>
    <row r="927" spans="1:65" s="16" customFormat="1">
      <c r="B927" s="195"/>
      <c r="D927" s="172" t="s">
        <v>149</v>
      </c>
      <c r="E927" s="196" t="s">
        <v>1</v>
      </c>
      <c r="F927" s="197" t="s">
        <v>159</v>
      </c>
      <c r="H927" s="198">
        <v>57.51</v>
      </c>
      <c r="I927" s="199"/>
      <c r="L927" s="195"/>
      <c r="M927" s="200"/>
      <c r="N927" s="201"/>
      <c r="O927" s="201"/>
      <c r="P927" s="201"/>
      <c r="Q927" s="201"/>
      <c r="R927" s="201"/>
      <c r="S927" s="201"/>
      <c r="T927" s="202"/>
      <c r="AT927" s="196" t="s">
        <v>149</v>
      </c>
      <c r="AU927" s="196" t="s">
        <v>87</v>
      </c>
      <c r="AV927" s="16" t="s">
        <v>147</v>
      </c>
      <c r="AW927" s="16" t="s">
        <v>31</v>
      </c>
      <c r="AX927" s="16" t="s">
        <v>81</v>
      </c>
      <c r="AY927" s="196" t="s">
        <v>141</v>
      </c>
    </row>
    <row r="928" spans="1:65" s="2" customFormat="1" ht="24.2" customHeight="1">
      <c r="A928" s="33"/>
      <c r="B928" s="156"/>
      <c r="C928" s="203" t="s">
        <v>1195</v>
      </c>
      <c r="D928" s="203" t="s">
        <v>560</v>
      </c>
      <c r="E928" s="204" t="s">
        <v>1196</v>
      </c>
      <c r="F928" s="205" t="s">
        <v>1197</v>
      </c>
      <c r="G928" s="206" t="s">
        <v>260</v>
      </c>
      <c r="H928" s="207">
        <v>33.408000000000001</v>
      </c>
      <c r="I928" s="208"/>
      <c r="J928" s="209">
        <f>ROUND(I928*H928,2)</f>
        <v>0</v>
      </c>
      <c r="K928" s="210"/>
      <c r="L928" s="211"/>
      <c r="M928" s="212" t="s">
        <v>1</v>
      </c>
      <c r="N928" s="213" t="s">
        <v>40</v>
      </c>
      <c r="O928" s="62"/>
      <c r="P928" s="167">
        <f>O928*H928</f>
        <v>0</v>
      </c>
      <c r="Q928" s="167">
        <v>1</v>
      </c>
      <c r="R928" s="167">
        <f>Q928*H928</f>
        <v>33.408000000000001</v>
      </c>
      <c r="S928" s="167">
        <v>0</v>
      </c>
      <c r="T928" s="168">
        <f>S928*H928</f>
        <v>0</v>
      </c>
      <c r="U928" s="33"/>
      <c r="V928" s="33"/>
      <c r="W928" s="33"/>
      <c r="X928" s="33"/>
      <c r="Y928" s="33"/>
      <c r="Z928" s="33"/>
      <c r="AA928" s="33"/>
      <c r="AB928" s="33"/>
      <c r="AC928" s="33"/>
      <c r="AD928" s="33"/>
      <c r="AE928" s="33"/>
      <c r="AR928" s="169" t="s">
        <v>1003</v>
      </c>
      <c r="AT928" s="169" t="s">
        <v>560</v>
      </c>
      <c r="AU928" s="169" t="s">
        <v>87</v>
      </c>
      <c r="AY928" s="18" t="s">
        <v>141</v>
      </c>
      <c r="BE928" s="170">
        <f>IF(N928="základná",J928,0)</f>
        <v>0</v>
      </c>
      <c r="BF928" s="170">
        <f>IF(N928="znížená",J928,0)</f>
        <v>0</v>
      </c>
      <c r="BG928" s="170">
        <f>IF(N928="zákl. prenesená",J928,0)</f>
        <v>0</v>
      </c>
      <c r="BH928" s="170">
        <f>IF(N928="zníž. prenesená",J928,0)</f>
        <v>0</v>
      </c>
      <c r="BI928" s="170">
        <f>IF(N928="nulová",J928,0)</f>
        <v>0</v>
      </c>
      <c r="BJ928" s="18" t="s">
        <v>87</v>
      </c>
      <c r="BK928" s="170">
        <f>ROUND(I928*H928,2)</f>
        <v>0</v>
      </c>
      <c r="BL928" s="18" t="s">
        <v>1003</v>
      </c>
      <c r="BM928" s="169" t="s">
        <v>1198</v>
      </c>
    </row>
    <row r="929" spans="1:65" s="13" customFormat="1">
      <c r="B929" s="171"/>
      <c r="D929" s="172" t="s">
        <v>149</v>
      </c>
      <c r="E929" s="173" t="s">
        <v>1</v>
      </c>
      <c r="F929" s="174" t="s">
        <v>1189</v>
      </c>
      <c r="H929" s="173" t="s">
        <v>1</v>
      </c>
      <c r="I929" s="175"/>
      <c r="L929" s="171"/>
      <c r="M929" s="176"/>
      <c r="N929" s="177"/>
      <c r="O929" s="177"/>
      <c r="P929" s="177"/>
      <c r="Q929" s="177"/>
      <c r="R929" s="177"/>
      <c r="S929" s="177"/>
      <c r="T929" s="178"/>
      <c r="AT929" s="173" t="s">
        <v>149</v>
      </c>
      <c r="AU929" s="173" t="s">
        <v>87</v>
      </c>
      <c r="AV929" s="13" t="s">
        <v>81</v>
      </c>
      <c r="AW929" s="13" t="s">
        <v>31</v>
      </c>
      <c r="AX929" s="13" t="s">
        <v>74</v>
      </c>
      <c r="AY929" s="173" t="s">
        <v>141</v>
      </c>
    </row>
    <row r="930" spans="1:65" s="13" customFormat="1">
      <c r="B930" s="171"/>
      <c r="D930" s="172" t="s">
        <v>149</v>
      </c>
      <c r="E930" s="173" t="s">
        <v>1</v>
      </c>
      <c r="F930" s="174" t="s">
        <v>1109</v>
      </c>
      <c r="H930" s="173" t="s">
        <v>1</v>
      </c>
      <c r="I930" s="175"/>
      <c r="L930" s="171"/>
      <c r="M930" s="176"/>
      <c r="N930" s="177"/>
      <c r="O930" s="177"/>
      <c r="P930" s="177"/>
      <c r="Q930" s="177"/>
      <c r="R930" s="177"/>
      <c r="S930" s="177"/>
      <c r="T930" s="178"/>
      <c r="AT930" s="173" t="s">
        <v>149</v>
      </c>
      <c r="AU930" s="173" t="s">
        <v>87</v>
      </c>
      <c r="AV930" s="13" t="s">
        <v>81</v>
      </c>
      <c r="AW930" s="13" t="s">
        <v>31</v>
      </c>
      <c r="AX930" s="13" t="s">
        <v>74</v>
      </c>
      <c r="AY930" s="173" t="s">
        <v>141</v>
      </c>
    </row>
    <row r="931" spans="1:65" s="13" customFormat="1">
      <c r="B931" s="171"/>
      <c r="D931" s="172" t="s">
        <v>149</v>
      </c>
      <c r="E931" s="173" t="s">
        <v>1</v>
      </c>
      <c r="F931" s="174" t="s">
        <v>1169</v>
      </c>
      <c r="H931" s="173" t="s">
        <v>1</v>
      </c>
      <c r="I931" s="175"/>
      <c r="L931" s="171"/>
      <c r="M931" s="176"/>
      <c r="N931" s="177"/>
      <c r="O931" s="177"/>
      <c r="P931" s="177"/>
      <c r="Q931" s="177"/>
      <c r="R931" s="177"/>
      <c r="S931" s="177"/>
      <c r="T931" s="178"/>
      <c r="AT931" s="173" t="s">
        <v>149</v>
      </c>
      <c r="AU931" s="173" t="s">
        <v>87</v>
      </c>
      <c r="AV931" s="13" t="s">
        <v>81</v>
      </c>
      <c r="AW931" s="13" t="s">
        <v>31</v>
      </c>
      <c r="AX931" s="13" t="s">
        <v>74</v>
      </c>
      <c r="AY931" s="173" t="s">
        <v>141</v>
      </c>
    </row>
    <row r="932" spans="1:65" s="14" customFormat="1">
      <c r="B932" s="179"/>
      <c r="D932" s="172" t="s">
        <v>149</v>
      </c>
      <c r="E932" s="180" t="s">
        <v>1</v>
      </c>
      <c r="F932" s="181" t="s">
        <v>1199</v>
      </c>
      <c r="H932" s="182">
        <v>28.998999999999999</v>
      </c>
      <c r="I932" s="183"/>
      <c r="L932" s="179"/>
      <c r="M932" s="184"/>
      <c r="N932" s="185"/>
      <c r="O932" s="185"/>
      <c r="P932" s="185"/>
      <c r="Q932" s="185"/>
      <c r="R932" s="185"/>
      <c r="S932" s="185"/>
      <c r="T932" s="186"/>
      <c r="AT932" s="180" t="s">
        <v>149</v>
      </c>
      <c r="AU932" s="180" t="s">
        <v>87</v>
      </c>
      <c r="AV932" s="14" t="s">
        <v>87</v>
      </c>
      <c r="AW932" s="14" t="s">
        <v>31</v>
      </c>
      <c r="AX932" s="14" t="s">
        <v>74</v>
      </c>
      <c r="AY932" s="180" t="s">
        <v>141</v>
      </c>
    </row>
    <row r="933" spans="1:65" s="14" customFormat="1">
      <c r="B933" s="179"/>
      <c r="D933" s="172" t="s">
        <v>149</v>
      </c>
      <c r="E933" s="180" t="s">
        <v>1</v>
      </c>
      <c r="F933" s="181" t="s">
        <v>1200</v>
      </c>
      <c r="H933" s="182">
        <v>4.4089999999999998</v>
      </c>
      <c r="I933" s="183"/>
      <c r="L933" s="179"/>
      <c r="M933" s="184"/>
      <c r="N933" s="185"/>
      <c r="O933" s="185"/>
      <c r="P933" s="185"/>
      <c r="Q933" s="185"/>
      <c r="R933" s="185"/>
      <c r="S933" s="185"/>
      <c r="T933" s="186"/>
      <c r="AT933" s="180" t="s">
        <v>149</v>
      </c>
      <c r="AU933" s="180" t="s">
        <v>87</v>
      </c>
      <c r="AV933" s="14" t="s">
        <v>87</v>
      </c>
      <c r="AW933" s="14" t="s">
        <v>31</v>
      </c>
      <c r="AX933" s="14" t="s">
        <v>74</v>
      </c>
      <c r="AY933" s="180" t="s">
        <v>141</v>
      </c>
    </row>
    <row r="934" spans="1:65" s="16" customFormat="1">
      <c r="B934" s="195"/>
      <c r="D934" s="172" t="s">
        <v>149</v>
      </c>
      <c r="E934" s="196" t="s">
        <v>1</v>
      </c>
      <c r="F934" s="197" t="s">
        <v>159</v>
      </c>
      <c r="H934" s="198">
        <v>33.408000000000001</v>
      </c>
      <c r="I934" s="199"/>
      <c r="L934" s="195"/>
      <c r="M934" s="200"/>
      <c r="N934" s="201"/>
      <c r="O934" s="201"/>
      <c r="P934" s="201"/>
      <c r="Q934" s="201"/>
      <c r="R934" s="201"/>
      <c r="S934" s="201"/>
      <c r="T934" s="202"/>
      <c r="AT934" s="196" t="s">
        <v>149</v>
      </c>
      <c r="AU934" s="196" t="s">
        <v>87</v>
      </c>
      <c r="AV934" s="16" t="s">
        <v>147</v>
      </c>
      <c r="AW934" s="16" t="s">
        <v>31</v>
      </c>
      <c r="AX934" s="16" t="s">
        <v>81</v>
      </c>
      <c r="AY934" s="196" t="s">
        <v>141</v>
      </c>
    </row>
    <row r="935" spans="1:65" s="12" customFormat="1" ht="22.9" customHeight="1">
      <c r="B935" s="143"/>
      <c r="D935" s="144" t="s">
        <v>73</v>
      </c>
      <c r="E935" s="154" t="s">
        <v>1201</v>
      </c>
      <c r="F935" s="154" t="s">
        <v>1202</v>
      </c>
      <c r="I935" s="146"/>
      <c r="J935" s="155">
        <f>BK935</f>
        <v>0</v>
      </c>
      <c r="L935" s="143"/>
      <c r="M935" s="148"/>
      <c r="N935" s="149"/>
      <c r="O935" s="149"/>
      <c r="P935" s="150">
        <f>SUM(P936:P946)</f>
        <v>0</v>
      </c>
      <c r="Q935" s="149"/>
      <c r="R935" s="150">
        <f>SUM(R936:R946)</f>
        <v>0</v>
      </c>
      <c r="S935" s="149"/>
      <c r="T935" s="151">
        <f>SUM(T936:T946)</f>
        <v>0</v>
      </c>
      <c r="AR935" s="144" t="s">
        <v>156</v>
      </c>
      <c r="AT935" s="152" t="s">
        <v>73</v>
      </c>
      <c r="AU935" s="152" t="s">
        <v>81</v>
      </c>
      <c r="AY935" s="144" t="s">
        <v>141</v>
      </c>
      <c r="BK935" s="153">
        <f>SUM(BK936:BK946)</f>
        <v>0</v>
      </c>
    </row>
    <row r="936" spans="1:65" s="2" customFormat="1" ht="16.5" customHeight="1">
      <c r="A936" s="33"/>
      <c r="B936" s="156"/>
      <c r="C936" s="157" t="s">
        <v>1203</v>
      </c>
      <c r="D936" s="157" t="s">
        <v>143</v>
      </c>
      <c r="E936" s="158" t="s">
        <v>1204</v>
      </c>
      <c r="F936" s="159" t="s">
        <v>1205</v>
      </c>
      <c r="G936" s="160" t="s">
        <v>362</v>
      </c>
      <c r="H936" s="161">
        <v>1</v>
      </c>
      <c r="I936" s="162"/>
      <c r="J936" s="163">
        <f t="shared" ref="J936:J946" si="30">ROUND(I936*H936,2)</f>
        <v>0</v>
      </c>
      <c r="K936" s="164"/>
      <c r="L936" s="34"/>
      <c r="M936" s="165" t="s">
        <v>1</v>
      </c>
      <c r="N936" s="166" t="s">
        <v>40</v>
      </c>
      <c r="O936" s="62"/>
      <c r="P936" s="167">
        <f t="shared" ref="P936:P946" si="31">O936*H936</f>
        <v>0</v>
      </c>
      <c r="Q936" s="167">
        <v>0</v>
      </c>
      <c r="R936" s="167">
        <f t="shared" ref="R936:R946" si="32">Q936*H936</f>
        <v>0</v>
      </c>
      <c r="S936" s="167">
        <v>0</v>
      </c>
      <c r="T936" s="168">
        <f t="shared" ref="T936:T946" si="33">S936*H936</f>
        <v>0</v>
      </c>
      <c r="U936" s="33"/>
      <c r="V936" s="33"/>
      <c r="W936" s="33"/>
      <c r="X936" s="33"/>
      <c r="Y936" s="33"/>
      <c r="Z936" s="33"/>
      <c r="AA936" s="33"/>
      <c r="AB936" s="33"/>
      <c r="AC936" s="33"/>
      <c r="AD936" s="33"/>
      <c r="AE936" s="33"/>
      <c r="AR936" s="169" t="s">
        <v>147</v>
      </c>
      <c r="AT936" s="169" t="s">
        <v>143</v>
      </c>
      <c r="AU936" s="169" t="s">
        <v>87</v>
      </c>
      <c r="AY936" s="18" t="s">
        <v>141</v>
      </c>
      <c r="BE936" s="170">
        <f t="shared" ref="BE936:BE946" si="34">IF(N936="základná",J936,0)</f>
        <v>0</v>
      </c>
      <c r="BF936" s="170">
        <f t="shared" ref="BF936:BF946" si="35">IF(N936="znížená",J936,0)</f>
        <v>0</v>
      </c>
      <c r="BG936" s="170">
        <f t="shared" ref="BG936:BG946" si="36">IF(N936="zákl. prenesená",J936,0)</f>
        <v>0</v>
      </c>
      <c r="BH936" s="170">
        <f t="shared" ref="BH936:BH946" si="37">IF(N936="zníž. prenesená",J936,0)</f>
        <v>0</v>
      </c>
      <c r="BI936" s="170">
        <f t="shared" ref="BI936:BI946" si="38">IF(N936="nulová",J936,0)</f>
        <v>0</v>
      </c>
      <c r="BJ936" s="18" t="s">
        <v>87</v>
      </c>
      <c r="BK936" s="170">
        <f t="shared" ref="BK936:BK946" si="39">ROUND(I936*H936,2)</f>
        <v>0</v>
      </c>
      <c r="BL936" s="18" t="s">
        <v>147</v>
      </c>
      <c r="BM936" s="169" t="s">
        <v>1206</v>
      </c>
    </row>
    <row r="937" spans="1:65" s="2" customFormat="1" ht="16.5" customHeight="1">
      <c r="A937" s="33"/>
      <c r="B937" s="156"/>
      <c r="C937" s="157" t="s">
        <v>1207</v>
      </c>
      <c r="D937" s="157" t="s">
        <v>143</v>
      </c>
      <c r="E937" s="158" t="s">
        <v>1208</v>
      </c>
      <c r="F937" s="159" t="s">
        <v>1209</v>
      </c>
      <c r="G937" s="160" t="s">
        <v>362</v>
      </c>
      <c r="H937" s="161">
        <v>4</v>
      </c>
      <c r="I937" s="162"/>
      <c r="J937" s="163">
        <f t="shared" si="30"/>
        <v>0</v>
      </c>
      <c r="K937" s="164"/>
      <c r="L937" s="34"/>
      <c r="M937" s="165" t="s">
        <v>1</v>
      </c>
      <c r="N937" s="166" t="s">
        <v>40</v>
      </c>
      <c r="O937" s="62"/>
      <c r="P937" s="167">
        <f t="shared" si="31"/>
        <v>0</v>
      </c>
      <c r="Q937" s="167">
        <v>0</v>
      </c>
      <c r="R937" s="167">
        <f t="shared" si="32"/>
        <v>0</v>
      </c>
      <c r="S937" s="167">
        <v>0</v>
      </c>
      <c r="T937" s="168">
        <f t="shared" si="33"/>
        <v>0</v>
      </c>
      <c r="U937" s="33"/>
      <c r="V937" s="33"/>
      <c r="W937" s="33"/>
      <c r="X937" s="33"/>
      <c r="Y937" s="33"/>
      <c r="Z937" s="33"/>
      <c r="AA937" s="33"/>
      <c r="AB937" s="33"/>
      <c r="AC937" s="33"/>
      <c r="AD937" s="33"/>
      <c r="AE937" s="33"/>
      <c r="AR937" s="169" t="s">
        <v>147</v>
      </c>
      <c r="AT937" s="169" t="s">
        <v>143</v>
      </c>
      <c r="AU937" s="169" t="s">
        <v>87</v>
      </c>
      <c r="AY937" s="18" t="s">
        <v>141</v>
      </c>
      <c r="BE937" s="170">
        <f t="shared" si="34"/>
        <v>0</v>
      </c>
      <c r="BF937" s="170">
        <f t="shared" si="35"/>
        <v>0</v>
      </c>
      <c r="BG937" s="170">
        <f t="shared" si="36"/>
        <v>0</v>
      </c>
      <c r="BH937" s="170">
        <f t="shared" si="37"/>
        <v>0</v>
      </c>
      <c r="BI937" s="170">
        <f t="shared" si="38"/>
        <v>0</v>
      </c>
      <c r="BJ937" s="18" t="s">
        <v>87</v>
      </c>
      <c r="BK937" s="170">
        <f t="shared" si="39"/>
        <v>0</v>
      </c>
      <c r="BL937" s="18" t="s">
        <v>147</v>
      </c>
      <c r="BM937" s="169" t="s">
        <v>1210</v>
      </c>
    </row>
    <row r="938" spans="1:65" s="2" customFormat="1" ht="16.5" customHeight="1">
      <c r="A938" s="33"/>
      <c r="B938" s="156"/>
      <c r="C938" s="157" t="s">
        <v>1211</v>
      </c>
      <c r="D938" s="157" t="s">
        <v>143</v>
      </c>
      <c r="E938" s="158" t="s">
        <v>1212</v>
      </c>
      <c r="F938" s="159" t="s">
        <v>1213</v>
      </c>
      <c r="G938" s="160" t="s">
        <v>362</v>
      </c>
      <c r="H938" s="161">
        <v>4</v>
      </c>
      <c r="I938" s="162"/>
      <c r="J938" s="163">
        <f t="shared" si="30"/>
        <v>0</v>
      </c>
      <c r="K938" s="164"/>
      <c r="L938" s="34"/>
      <c r="M938" s="165" t="s">
        <v>1</v>
      </c>
      <c r="N938" s="166" t="s">
        <v>40</v>
      </c>
      <c r="O938" s="62"/>
      <c r="P938" s="167">
        <f t="shared" si="31"/>
        <v>0</v>
      </c>
      <c r="Q938" s="167">
        <v>0</v>
      </c>
      <c r="R938" s="167">
        <f t="shared" si="32"/>
        <v>0</v>
      </c>
      <c r="S938" s="167">
        <v>0</v>
      </c>
      <c r="T938" s="168">
        <f t="shared" si="33"/>
        <v>0</v>
      </c>
      <c r="U938" s="33"/>
      <c r="V938" s="33"/>
      <c r="W938" s="33"/>
      <c r="X938" s="33"/>
      <c r="Y938" s="33"/>
      <c r="Z938" s="33"/>
      <c r="AA938" s="33"/>
      <c r="AB938" s="33"/>
      <c r="AC938" s="33"/>
      <c r="AD938" s="33"/>
      <c r="AE938" s="33"/>
      <c r="AR938" s="169" t="s">
        <v>147</v>
      </c>
      <c r="AT938" s="169" t="s">
        <v>143</v>
      </c>
      <c r="AU938" s="169" t="s">
        <v>87</v>
      </c>
      <c r="AY938" s="18" t="s">
        <v>141</v>
      </c>
      <c r="BE938" s="170">
        <f t="shared" si="34"/>
        <v>0</v>
      </c>
      <c r="BF938" s="170">
        <f t="shared" si="35"/>
        <v>0</v>
      </c>
      <c r="BG938" s="170">
        <f t="shared" si="36"/>
        <v>0</v>
      </c>
      <c r="BH938" s="170">
        <f t="shared" si="37"/>
        <v>0</v>
      </c>
      <c r="BI938" s="170">
        <f t="shared" si="38"/>
        <v>0</v>
      </c>
      <c r="BJ938" s="18" t="s">
        <v>87</v>
      </c>
      <c r="BK938" s="170">
        <f t="shared" si="39"/>
        <v>0</v>
      </c>
      <c r="BL938" s="18" t="s">
        <v>147</v>
      </c>
      <c r="BM938" s="169" t="s">
        <v>1214</v>
      </c>
    </row>
    <row r="939" spans="1:65" s="2" customFormat="1" ht="16.5" customHeight="1">
      <c r="A939" s="33"/>
      <c r="B939" s="156"/>
      <c r="C939" s="157" t="s">
        <v>1215</v>
      </c>
      <c r="D939" s="157" t="s">
        <v>143</v>
      </c>
      <c r="E939" s="158" t="s">
        <v>1216</v>
      </c>
      <c r="F939" s="159" t="s">
        <v>1217</v>
      </c>
      <c r="G939" s="160" t="s">
        <v>362</v>
      </c>
      <c r="H939" s="161">
        <v>18</v>
      </c>
      <c r="I939" s="162"/>
      <c r="J939" s="163">
        <f t="shared" si="30"/>
        <v>0</v>
      </c>
      <c r="K939" s="164"/>
      <c r="L939" s="34"/>
      <c r="M939" s="165" t="s">
        <v>1</v>
      </c>
      <c r="N939" s="166" t="s">
        <v>40</v>
      </c>
      <c r="O939" s="62"/>
      <c r="P939" s="167">
        <f t="shared" si="31"/>
        <v>0</v>
      </c>
      <c r="Q939" s="167">
        <v>0</v>
      </c>
      <c r="R939" s="167">
        <f t="shared" si="32"/>
        <v>0</v>
      </c>
      <c r="S939" s="167">
        <v>0</v>
      </c>
      <c r="T939" s="168">
        <f t="shared" si="33"/>
        <v>0</v>
      </c>
      <c r="U939" s="33"/>
      <c r="V939" s="33"/>
      <c r="W939" s="33"/>
      <c r="X939" s="33"/>
      <c r="Y939" s="33"/>
      <c r="Z939" s="33"/>
      <c r="AA939" s="33"/>
      <c r="AB939" s="33"/>
      <c r="AC939" s="33"/>
      <c r="AD939" s="33"/>
      <c r="AE939" s="33"/>
      <c r="AR939" s="169" t="s">
        <v>147</v>
      </c>
      <c r="AT939" s="169" t="s">
        <v>143</v>
      </c>
      <c r="AU939" s="169" t="s">
        <v>87</v>
      </c>
      <c r="AY939" s="18" t="s">
        <v>141</v>
      </c>
      <c r="BE939" s="170">
        <f t="shared" si="34"/>
        <v>0</v>
      </c>
      <c r="BF939" s="170">
        <f t="shared" si="35"/>
        <v>0</v>
      </c>
      <c r="BG939" s="170">
        <f t="shared" si="36"/>
        <v>0</v>
      </c>
      <c r="BH939" s="170">
        <f t="shared" si="37"/>
        <v>0</v>
      </c>
      <c r="BI939" s="170">
        <f t="shared" si="38"/>
        <v>0</v>
      </c>
      <c r="BJ939" s="18" t="s">
        <v>87</v>
      </c>
      <c r="BK939" s="170">
        <f t="shared" si="39"/>
        <v>0</v>
      </c>
      <c r="BL939" s="18" t="s">
        <v>147</v>
      </c>
      <c r="BM939" s="169" t="s">
        <v>1218</v>
      </c>
    </row>
    <row r="940" spans="1:65" s="2" customFormat="1" ht="16.5" customHeight="1">
      <c r="A940" s="33"/>
      <c r="B940" s="156"/>
      <c r="C940" s="157" t="s">
        <v>1219</v>
      </c>
      <c r="D940" s="157" t="s">
        <v>143</v>
      </c>
      <c r="E940" s="158" t="s">
        <v>1220</v>
      </c>
      <c r="F940" s="159" t="s">
        <v>1221</v>
      </c>
      <c r="G940" s="160" t="s">
        <v>362</v>
      </c>
      <c r="H940" s="161">
        <v>4</v>
      </c>
      <c r="I940" s="162"/>
      <c r="J940" s="163">
        <f t="shared" si="30"/>
        <v>0</v>
      </c>
      <c r="K940" s="164"/>
      <c r="L940" s="34"/>
      <c r="M940" s="165" t="s">
        <v>1</v>
      </c>
      <c r="N940" s="166" t="s">
        <v>40</v>
      </c>
      <c r="O940" s="62"/>
      <c r="P940" s="167">
        <f t="shared" si="31"/>
        <v>0</v>
      </c>
      <c r="Q940" s="167">
        <v>0</v>
      </c>
      <c r="R940" s="167">
        <f t="shared" si="32"/>
        <v>0</v>
      </c>
      <c r="S940" s="167">
        <v>0</v>
      </c>
      <c r="T940" s="168">
        <f t="shared" si="33"/>
        <v>0</v>
      </c>
      <c r="U940" s="33"/>
      <c r="V940" s="33"/>
      <c r="W940" s="33"/>
      <c r="X940" s="33"/>
      <c r="Y940" s="33"/>
      <c r="Z940" s="33"/>
      <c r="AA940" s="33"/>
      <c r="AB940" s="33"/>
      <c r="AC940" s="33"/>
      <c r="AD940" s="33"/>
      <c r="AE940" s="33"/>
      <c r="AR940" s="169" t="s">
        <v>147</v>
      </c>
      <c r="AT940" s="169" t="s">
        <v>143</v>
      </c>
      <c r="AU940" s="169" t="s">
        <v>87</v>
      </c>
      <c r="AY940" s="18" t="s">
        <v>141</v>
      </c>
      <c r="BE940" s="170">
        <f t="shared" si="34"/>
        <v>0</v>
      </c>
      <c r="BF940" s="170">
        <f t="shared" si="35"/>
        <v>0</v>
      </c>
      <c r="BG940" s="170">
        <f t="shared" si="36"/>
        <v>0</v>
      </c>
      <c r="BH940" s="170">
        <f t="shared" si="37"/>
        <v>0</v>
      </c>
      <c r="BI940" s="170">
        <f t="shared" si="38"/>
        <v>0</v>
      </c>
      <c r="BJ940" s="18" t="s">
        <v>87</v>
      </c>
      <c r="BK940" s="170">
        <f t="shared" si="39"/>
        <v>0</v>
      </c>
      <c r="BL940" s="18" t="s">
        <v>147</v>
      </c>
      <c r="BM940" s="169" t="s">
        <v>1222</v>
      </c>
    </row>
    <row r="941" spans="1:65" s="2" customFormat="1" ht="16.5" customHeight="1">
      <c r="A941" s="33"/>
      <c r="B941" s="156"/>
      <c r="C941" s="157" t="s">
        <v>1223</v>
      </c>
      <c r="D941" s="157" t="s">
        <v>143</v>
      </c>
      <c r="E941" s="158" t="s">
        <v>1224</v>
      </c>
      <c r="F941" s="159" t="s">
        <v>1225</v>
      </c>
      <c r="G941" s="160" t="s">
        <v>362</v>
      </c>
      <c r="H941" s="161">
        <v>8</v>
      </c>
      <c r="I941" s="162"/>
      <c r="J941" s="163">
        <f t="shared" si="30"/>
        <v>0</v>
      </c>
      <c r="K941" s="164"/>
      <c r="L941" s="34"/>
      <c r="M941" s="165" t="s">
        <v>1</v>
      </c>
      <c r="N941" s="166" t="s">
        <v>40</v>
      </c>
      <c r="O941" s="62"/>
      <c r="P941" s="167">
        <f t="shared" si="31"/>
        <v>0</v>
      </c>
      <c r="Q941" s="167">
        <v>0</v>
      </c>
      <c r="R941" s="167">
        <f t="shared" si="32"/>
        <v>0</v>
      </c>
      <c r="S941" s="167">
        <v>0</v>
      </c>
      <c r="T941" s="168">
        <f t="shared" si="33"/>
        <v>0</v>
      </c>
      <c r="U941" s="33"/>
      <c r="V941" s="33"/>
      <c r="W941" s="33"/>
      <c r="X941" s="33"/>
      <c r="Y941" s="33"/>
      <c r="Z941" s="33"/>
      <c r="AA941" s="33"/>
      <c r="AB941" s="33"/>
      <c r="AC941" s="33"/>
      <c r="AD941" s="33"/>
      <c r="AE941" s="33"/>
      <c r="AR941" s="169" t="s">
        <v>147</v>
      </c>
      <c r="AT941" s="169" t="s">
        <v>143</v>
      </c>
      <c r="AU941" s="169" t="s">
        <v>87</v>
      </c>
      <c r="AY941" s="18" t="s">
        <v>141</v>
      </c>
      <c r="BE941" s="170">
        <f t="shared" si="34"/>
        <v>0</v>
      </c>
      <c r="BF941" s="170">
        <f t="shared" si="35"/>
        <v>0</v>
      </c>
      <c r="BG941" s="170">
        <f t="shared" si="36"/>
        <v>0</v>
      </c>
      <c r="BH941" s="170">
        <f t="shared" si="37"/>
        <v>0</v>
      </c>
      <c r="BI941" s="170">
        <f t="shared" si="38"/>
        <v>0</v>
      </c>
      <c r="BJ941" s="18" t="s">
        <v>87</v>
      </c>
      <c r="BK941" s="170">
        <f t="shared" si="39"/>
        <v>0</v>
      </c>
      <c r="BL941" s="18" t="s">
        <v>147</v>
      </c>
      <c r="BM941" s="169" t="s">
        <v>1226</v>
      </c>
    </row>
    <row r="942" spans="1:65" s="2" customFormat="1" ht="16.5" customHeight="1">
      <c r="A942" s="33"/>
      <c r="B942" s="156"/>
      <c r="C942" s="157" t="s">
        <v>1227</v>
      </c>
      <c r="D942" s="157" t="s">
        <v>143</v>
      </c>
      <c r="E942" s="158" t="s">
        <v>1228</v>
      </c>
      <c r="F942" s="159" t="s">
        <v>1229</v>
      </c>
      <c r="G942" s="160" t="s">
        <v>362</v>
      </c>
      <c r="H942" s="161">
        <v>16</v>
      </c>
      <c r="I942" s="162"/>
      <c r="J942" s="163">
        <f t="shared" si="30"/>
        <v>0</v>
      </c>
      <c r="K942" s="164"/>
      <c r="L942" s="34"/>
      <c r="M942" s="165" t="s">
        <v>1</v>
      </c>
      <c r="N942" s="166" t="s">
        <v>40</v>
      </c>
      <c r="O942" s="62"/>
      <c r="P942" s="167">
        <f t="shared" si="31"/>
        <v>0</v>
      </c>
      <c r="Q942" s="167">
        <v>0</v>
      </c>
      <c r="R942" s="167">
        <f t="shared" si="32"/>
        <v>0</v>
      </c>
      <c r="S942" s="167">
        <v>0</v>
      </c>
      <c r="T942" s="168">
        <f t="shared" si="33"/>
        <v>0</v>
      </c>
      <c r="U942" s="33"/>
      <c r="V942" s="33"/>
      <c r="W942" s="33"/>
      <c r="X942" s="33"/>
      <c r="Y942" s="33"/>
      <c r="Z942" s="33"/>
      <c r="AA942" s="33"/>
      <c r="AB942" s="33"/>
      <c r="AC942" s="33"/>
      <c r="AD942" s="33"/>
      <c r="AE942" s="33"/>
      <c r="AR942" s="169" t="s">
        <v>147</v>
      </c>
      <c r="AT942" s="169" t="s">
        <v>143</v>
      </c>
      <c r="AU942" s="169" t="s">
        <v>87</v>
      </c>
      <c r="AY942" s="18" t="s">
        <v>141</v>
      </c>
      <c r="BE942" s="170">
        <f t="shared" si="34"/>
        <v>0</v>
      </c>
      <c r="BF942" s="170">
        <f t="shared" si="35"/>
        <v>0</v>
      </c>
      <c r="BG942" s="170">
        <f t="shared" si="36"/>
        <v>0</v>
      </c>
      <c r="BH942" s="170">
        <f t="shared" si="37"/>
        <v>0</v>
      </c>
      <c r="BI942" s="170">
        <f t="shared" si="38"/>
        <v>0</v>
      </c>
      <c r="BJ942" s="18" t="s">
        <v>87</v>
      </c>
      <c r="BK942" s="170">
        <f t="shared" si="39"/>
        <v>0</v>
      </c>
      <c r="BL942" s="18" t="s">
        <v>147</v>
      </c>
      <c r="BM942" s="169" t="s">
        <v>1230</v>
      </c>
    </row>
    <row r="943" spans="1:65" s="2" customFormat="1" ht="16.5" customHeight="1">
      <c r="A943" s="33"/>
      <c r="B943" s="156"/>
      <c r="C943" s="157" t="s">
        <v>1231</v>
      </c>
      <c r="D943" s="157" t="s">
        <v>143</v>
      </c>
      <c r="E943" s="158" t="s">
        <v>1232</v>
      </c>
      <c r="F943" s="159" t="s">
        <v>1233</v>
      </c>
      <c r="G943" s="160" t="s">
        <v>362</v>
      </c>
      <c r="H943" s="161">
        <v>20</v>
      </c>
      <c r="I943" s="162"/>
      <c r="J943" s="163">
        <f t="shared" si="30"/>
        <v>0</v>
      </c>
      <c r="K943" s="164"/>
      <c r="L943" s="34"/>
      <c r="M943" s="165" t="s">
        <v>1</v>
      </c>
      <c r="N943" s="166" t="s">
        <v>40</v>
      </c>
      <c r="O943" s="62"/>
      <c r="P943" s="167">
        <f t="shared" si="31"/>
        <v>0</v>
      </c>
      <c r="Q943" s="167">
        <v>0</v>
      </c>
      <c r="R943" s="167">
        <f t="shared" si="32"/>
        <v>0</v>
      </c>
      <c r="S943" s="167">
        <v>0</v>
      </c>
      <c r="T943" s="168">
        <f t="shared" si="33"/>
        <v>0</v>
      </c>
      <c r="U943" s="33"/>
      <c r="V943" s="33"/>
      <c r="W943" s="33"/>
      <c r="X943" s="33"/>
      <c r="Y943" s="33"/>
      <c r="Z943" s="33"/>
      <c r="AA943" s="33"/>
      <c r="AB943" s="33"/>
      <c r="AC943" s="33"/>
      <c r="AD943" s="33"/>
      <c r="AE943" s="33"/>
      <c r="AR943" s="169" t="s">
        <v>147</v>
      </c>
      <c r="AT943" s="169" t="s">
        <v>143</v>
      </c>
      <c r="AU943" s="169" t="s">
        <v>87</v>
      </c>
      <c r="AY943" s="18" t="s">
        <v>141</v>
      </c>
      <c r="BE943" s="170">
        <f t="shared" si="34"/>
        <v>0</v>
      </c>
      <c r="BF943" s="170">
        <f t="shared" si="35"/>
        <v>0</v>
      </c>
      <c r="BG943" s="170">
        <f t="shared" si="36"/>
        <v>0</v>
      </c>
      <c r="BH943" s="170">
        <f t="shared" si="37"/>
        <v>0</v>
      </c>
      <c r="BI943" s="170">
        <f t="shared" si="38"/>
        <v>0</v>
      </c>
      <c r="BJ943" s="18" t="s">
        <v>87</v>
      </c>
      <c r="BK943" s="170">
        <f t="shared" si="39"/>
        <v>0</v>
      </c>
      <c r="BL943" s="18" t="s">
        <v>147</v>
      </c>
      <c r="BM943" s="169" t="s">
        <v>1234</v>
      </c>
    </row>
    <row r="944" spans="1:65" s="2" customFormat="1" ht="16.5" customHeight="1">
      <c r="A944" s="33"/>
      <c r="B944" s="156"/>
      <c r="C944" s="157" t="s">
        <v>1235</v>
      </c>
      <c r="D944" s="157" t="s">
        <v>143</v>
      </c>
      <c r="E944" s="158" t="s">
        <v>1236</v>
      </c>
      <c r="F944" s="159" t="s">
        <v>1237</v>
      </c>
      <c r="G944" s="160" t="s">
        <v>362</v>
      </c>
      <c r="H944" s="161">
        <v>1</v>
      </c>
      <c r="I944" s="162"/>
      <c r="J944" s="163">
        <f t="shared" si="30"/>
        <v>0</v>
      </c>
      <c r="K944" s="164"/>
      <c r="L944" s="34"/>
      <c r="M944" s="165" t="s">
        <v>1</v>
      </c>
      <c r="N944" s="166" t="s">
        <v>40</v>
      </c>
      <c r="O944" s="62"/>
      <c r="P944" s="167">
        <f t="shared" si="31"/>
        <v>0</v>
      </c>
      <c r="Q944" s="167">
        <v>0</v>
      </c>
      <c r="R944" s="167">
        <f t="shared" si="32"/>
        <v>0</v>
      </c>
      <c r="S944" s="167">
        <v>0</v>
      </c>
      <c r="T944" s="168">
        <f t="shared" si="33"/>
        <v>0</v>
      </c>
      <c r="U944" s="33"/>
      <c r="V944" s="33"/>
      <c r="W944" s="33"/>
      <c r="X944" s="33"/>
      <c r="Y944" s="33"/>
      <c r="Z944" s="33"/>
      <c r="AA944" s="33"/>
      <c r="AB944" s="33"/>
      <c r="AC944" s="33"/>
      <c r="AD944" s="33"/>
      <c r="AE944" s="33"/>
      <c r="AR944" s="169" t="s">
        <v>147</v>
      </c>
      <c r="AT944" s="169" t="s">
        <v>143</v>
      </c>
      <c r="AU944" s="169" t="s">
        <v>87</v>
      </c>
      <c r="AY944" s="18" t="s">
        <v>141</v>
      </c>
      <c r="BE944" s="170">
        <f t="shared" si="34"/>
        <v>0</v>
      </c>
      <c r="BF944" s="170">
        <f t="shared" si="35"/>
        <v>0</v>
      </c>
      <c r="BG944" s="170">
        <f t="shared" si="36"/>
        <v>0</v>
      </c>
      <c r="BH944" s="170">
        <f t="shared" si="37"/>
        <v>0</v>
      </c>
      <c r="BI944" s="170">
        <f t="shared" si="38"/>
        <v>0</v>
      </c>
      <c r="BJ944" s="18" t="s">
        <v>87</v>
      </c>
      <c r="BK944" s="170">
        <f t="shared" si="39"/>
        <v>0</v>
      </c>
      <c r="BL944" s="18" t="s">
        <v>147</v>
      </c>
      <c r="BM944" s="169" t="s">
        <v>1238</v>
      </c>
    </row>
    <row r="945" spans="1:65" s="2" customFormat="1" ht="16.5" customHeight="1">
      <c r="A945" s="33"/>
      <c r="B945" s="156"/>
      <c r="C945" s="157" t="s">
        <v>1239</v>
      </c>
      <c r="D945" s="157" t="s">
        <v>143</v>
      </c>
      <c r="E945" s="158" t="s">
        <v>1240</v>
      </c>
      <c r="F945" s="159" t="s">
        <v>1241</v>
      </c>
      <c r="G945" s="160" t="s">
        <v>362</v>
      </c>
      <c r="H945" s="161">
        <v>1</v>
      </c>
      <c r="I945" s="162"/>
      <c r="J945" s="163">
        <f t="shared" si="30"/>
        <v>0</v>
      </c>
      <c r="K945" s="164"/>
      <c r="L945" s="34"/>
      <c r="M945" s="165" t="s">
        <v>1</v>
      </c>
      <c r="N945" s="166" t="s">
        <v>40</v>
      </c>
      <c r="O945" s="62"/>
      <c r="P945" s="167">
        <f t="shared" si="31"/>
        <v>0</v>
      </c>
      <c r="Q945" s="167">
        <v>0</v>
      </c>
      <c r="R945" s="167">
        <f t="shared" si="32"/>
        <v>0</v>
      </c>
      <c r="S945" s="167">
        <v>0</v>
      </c>
      <c r="T945" s="168">
        <f t="shared" si="33"/>
        <v>0</v>
      </c>
      <c r="U945" s="33"/>
      <c r="V945" s="33"/>
      <c r="W945" s="33"/>
      <c r="X945" s="33"/>
      <c r="Y945" s="33"/>
      <c r="Z945" s="33"/>
      <c r="AA945" s="33"/>
      <c r="AB945" s="33"/>
      <c r="AC945" s="33"/>
      <c r="AD945" s="33"/>
      <c r="AE945" s="33"/>
      <c r="AR945" s="169" t="s">
        <v>147</v>
      </c>
      <c r="AT945" s="169" t="s">
        <v>143</v>
      </c>
      <c r="AU945" s="169" t="s">
        <v>87</v>
      </c>
      <c r="AY945" s="18" t="s">
        <v>141</v>
      </c>
      <c r="BE945" s="170">
        <f t="shared" si="34"/>
        <v>0</v>
      </c>
      <c r="BF945" s="170">
        <f t="shared" si="35"/>
        <v>0</v>
      </c>
      <c r="BG945" s="170">
        <f t="shared" si="36"/>
        <v>0</v>
      </c>
      <c r="BH945" s="170">
        <f t="shared" si="37"/>
        <v>0</v>
      </c>
      <c r="BI945" s="170">
        <f t="shared" si="38"/>
        <v>0</v>
      </c>
      <c r="BJ945" s="18" t="s">
        <v>87</v>
      </c>
      <c r="BK945" s="170">
        <f t="shared" si="39"/>
        <v>0</v>
      </c>
      <c r="BL945" s="18" t="s">
        <v>147</v>
      </c>
      <c r="BM945" s="169" t="s">
        <v>1242</v>
      </c>
    </row>
    <row r="946" spans="1:65" s="2" customFormat="1" ht="16.5" customHeight="1">
      <c r="A946" s="33"/>
      <c r="B946" s="156"/>
      <c r="C946" s="157" t="s">
        <v>1243</v>
      </c>
      <c r="D946" s="157" t="s">
        <v>143</v>
      </c>
      <c r="E946" s="158" t="s">
        <v>1244</v>
      </c>
      <c r="F946" s="159" t="s">
        <v>1245</v>
      </c>
      <c r="G946" s="160" t="s">
        <v>362</v>
      </c>
      <c r="H946" s="161">
        <v>16</v>
      </c>
      <c r="I946" s="162"/>
      <c r="J946" s="163">
        <f t="shared" si="30"/>
        <v>0</v>
      </c>
      <c r="K946" s="164"/>
      <c r="L946" s="34"/>
      <c r="M946" s="214" t="s">
        <v>1</v>
      </c>
      <c r="N946" s="215" t="s">
        <v>40</v>
      </c>
      <c r="O946" s="216"/>
      <c r="P946" s="217">
        <f t="shared" si="31"/>
        <v>0</v>
      </c>
      <c r="Q946" s="217">
        <v>0</v>
      </c>
      <c r="R946" s="217">
        <f t="shared" si="32"/>
        <v>0</v>
      </c>
      <c r="S946" s="217">
        <v>0</v>
      </c>
      <c r="T946" s="218">
        <f t="shared" si="33"/>
        <v>0</v>
      </c>
      <c r="U946" s="33"/>
      <c r="V946" s="33"/>
      <c r="W946" s="33"/>
      <c r="X946" s="33"/>
      <c r="Y946" s="33"/>
      <c r="Z946" s="33"/>
      <c r="AA946" s="33"/>
      <c r="AB946" s="33"/>
      <c r="AC946" s="33"/>
      <c r="AD946" s="33"/>
      <c r="AE946" s="33"/>
      <c r="AR946" s="169" t="s">
        <v>147</v>
      </c>
      <c r="AT946" s="169" t="s">
        <v>143</v>
      </c>
      <c r="AU946" s="169" t="s">
        <v>87</v>
      </c>
      <c r="AY946" s="18" t="s">
        <v>141</v>
      </c>
      <c r="BE946" s="170">
        <f t="shared" si="34"/>
        <v>0</v>
      </c>
      <c r="BF946" s="170">
        <f t="shared" si="35"/>
        <v>0</v>
      </c>
      <c r="BG946" s="170">
        <f t="shared" si="36"/>
        <v>0</v>
      </c>
      <c r="BH946" s="170">
        <f t="shared" si="37"/>
        <v>0</v>
      </c>
      <c r="BI946" s="170">
        <f t="shared" si="38"/>
        <v>0</v>
      </c>
      <c r="BJ946" s="18" t="s">
        <v>87</v>
      </c>
      <c r="BK946" s="170">
        <f t="shared" si="39"/>
        <v>0</v>
      </c>
      <c r="BL946" s="18" t="s">
        <v>147</v>
      </c>
      <c r="BM946" s="169" t="s">
        <v>1246</v>
      </c>
    </row>
    <row r="947" spans="1:65" s="2" customFormat="1" ht="6.95" customHeight="1">
      <c r="A947" s="33"/>
      <c r="B947" s="51"/>
      <c r="C947" s="52"/>
      <c r="D947" s="52"/>
      <c r="E947" s="52"/>
      <c r="F947" s="52"/>
      <c r="G947" s="52"/>
      <c r="H947" s="52"/>
      <c r="I947" s="52"/>
      <c r="J947" s="52"/>
      <c r="K947" s="52"/>
      <c r="L947" s="34"/>
      <c r="M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  <c r="AA947" s="33"/>
      <c r="AB947" s="33"/>
      <c r="AC947" s="33"/>
      <c r="AD947" s="33"/>
      <c r="AE947" s="33"/>
    </row>
  </sheetData>
  <autoFilter ref="C141:K946"/>
  <mergeCells count="12">
    <mergeCell ref="E134:H134"/>
    <mergeCell ref="L2:V2"/>
    <mergeCell ref="E85:H85"/>
    <mergeCell ref="E87:H87"/>
    <mergeCell ref="E89:H89"/>
    <mergeCell ref="E130:H130"/>
    <mergeCell ref="E132:H13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56"/>
  <sheetViews>
    <sheetView showGridLines="0" workbookViewId="0">
      <selection activeCell="F35" sqref="F35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20" t="s">
        <v>5</v>
      </c>
      <c r="M2" s="221"/>
      <c r="N2" s="221"/>
      <c r="O2" s="221"/>
      <c r="P2" s="221"/>
      <c r="Q2" s="221"/>
      <c r="R2" s="221"/>
      <c r="S2" s="221"/>
      <c r="T2" s="221"/>
      <c r="U2" s="221"/>
      <c r="V2" s="221"/>
      <c r="AT2" s="18" t="s">
        <v>91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74</v>
      </c>
    </row>
    <row r="4" spans="1:46" s="1" customFormat="1" ht="24.95" customHeight="1">
      <c r="B4" s="21"/>
      <c r="D4" s="22" t="s">
        <v>95</v>
      </c>
      <c r="L4" s="21"/>
      <c r="M4" s="102" t="s">
        <v>9</v>
      </c>
      <c r="AT4" s="18" t="s">
        <v>3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8" t="s">
        <v>15</v>
      </c>
      <c r="L6" s="21"/>
    </row>
    <row r="7" spans="1:46" s="1" customFormat="1" ht="16.5" customHeight="1">
      <c r="B7" s="21"/>
      <c r="E7" s="267" t="str">
        <f>'Rekapitulácia stavby'!K6</f>
        <v>Rekonštrukcia objektov areálu Agrodružstva v Krásne nad Kysucou</v>
      </c>
      <c r="F7" s="268"/>
      <c r="G7" s="268"/>
      <c r="H7" s="268"/>
      <c r="L7" s="21"/>
    </row>
    <row r="8" spans="1:46" s="1" customFormat="1" ht="12" customHeight="1">
      <c r="B8" s="21"/>
      <c r="D8" s="28" t="s">
        <v>96</v>
      </c>
      <c r="L8" s="21"/>
    </row>
    <row r="9" spans="1:46" s="2" customFormat="1" ht="16.5" customHeight="1">
      <c r="A9" s="33"/>
      <c r="B9" s="34"/>
      <c r="C9" s="33"/>
      <c r="D9" s="33"/>
      <c r="E9" s="267" t="s">
        <v>97</v>
      </c>
      <c r="F9" s="266"/>
      <c r="G9" s="266"/>
      <c r="H9" s="266"/>
      <c r="I9" s="33"/>
      <c r="J9" s="33"/>
      <c r="K9" s="33"/>
      <c r="L9" s="46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2" customHeight="1">
      <c r="A10" s="33"/>
      <c r="B10" s="34"/>
      <c r="C10" s="33"/>
      <c r="D10" s="28" t="s">
        <v>98</v>
      </c>
      <c r="E10" s="33"/>
      <c r="F10" s="33"/>
      <c r="G10" s="33"/>
      <c r="H10" s="33"/>
      <c r="I10" s="33"/>
      <c r="J10" s="33"/>
      <c r="K10" s="33"/>
      <c r="L10" s="46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6.5" customHeight="1">
      <c r="A11" s="33"/>
      <c r="B11" s="34"/>
      <c r="C11" s="33"/>
      <c r="D11" s="33"/>
      <c r="E11" s="257" t="s">
        <v>1247</v>
      </c>
      <c r="F11" s="266"/>
      <c r="G11" s="266"/>
      <c r="H11" s="266"/>
      <c r="I11" s="33"/>
      <c r="J11" s="33"/>
      <c r="K11" s="33"/>
      <c r="L11" s="46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>
      <c r="A12" s="33"/>
      <c r="B12" s="34"/>
      <c r="C12" s="33"/>
      <c r="D12" s="33"/>
      <c r="E12" s="33"/>
      <c r="F12" s="33"/>
      <c r="G12" s="33"/>
      <c r="H12" s="33"/>
      <c r="I12" s="33"/>
      <c r="J12" s="33"/>
      <c r="K12" s="33"/>
      <c r="L12" s="46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2" customHeight="1">
      <c r="A13" s="33"/>
      <c r="B13" s="34"/>
      <c r="C13" s="33"/>
      <c r="D13" s="28" t="s">
        <v>17</v>
      </c>
      <c r="E13" s="33"/>
      <c r="F13" s="26" t="s">
        <v>1</v>
      </c>
      <c r="G13" s="33"/>
      <c r="H13" s="33"/>
      <c r="I13" s="28" t="s">
        <v>18</v>
      </c>
      <c r="J13" s="26" t="s">
        <v>1</v>
      </c>
      <c r="K13" s="33"/>
      <c r="L13" s="46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19</v>
      </c>
      <c r="E14" s="33"/>
      <c r="F14" s="26" t="s">
        <v>20</v>
      </c>
      <c r="G14" s="33"/>
      <c r="H14" s="33"/>
      <c r="I14" s="28" t="s">
        <v>21</v>
      </c>
      <c r="J14" s="59" t="str">
        <f>'Rekapitulácia stavby'!AN8</f>
        <v>24. 6. 2022</v>
      </c>
      <c r="K14" s="33"/>
      <c r="L14" s="46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0.9" customHeight="1">
      <c r="A15" s="33"/>
      <c r="B15" s="34"/>
      <c r="C15" s="33"/>
      <c r="D15" s="33"/>
      <c r="E15" s="33"/>
      <c r="F15" s="33"/>
      <c r="G15" s="33"/>
      <c r="H15" s="33"/>
      <c r="I15" s="33"/>
      <c r="J15" s="33"/>
      <c r="K15" s="33"/>
      <c r="L15" s="46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12" customHeight="1">
      <c r="A16" s="33"/>
      <c r="B16" s="34"/>
      <c r="C16" s="33"/>
      <c r="D16" s="28" t="s">
        <v>23</v>
      </c>
      <c r="E16" s="33"/>
      <c r="F16" s="33"/>
      <c r="G16" s="33"/>
      <c r="H16" s="33"/>
      <c r="I16" s="28" t="s">
        <v>24</v>
      </c>
      <c r="J16" s="26" t="str">
        <f>IF('Rekapitulácia stavby'!AN10="","",'Rekapitulácia stavby'!AN10)</f>
        <v/>
      </c>
      <c r="K16" s="33"/>
      <c r="L16" s="46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8" customHeight="1">
      <c r="A17" s="33"/>
      <c r="B17" s="34"/>
      <c r="C17" s="33"/>
      <c r="D17" s="33"/>
      <c r="E17" s="26" t="str">
        <f>IF('Rekapitulácia stavby'!E11="","",'Rekapitulácia stavby'!E11)</f>
        <v>Agrodružstvo Krásno nad Kysucou</v>
      </c>
      <c r="F17" s="33"/>
      <c r="G17" s="33"/>
      <c r="H17" s="33"/>
      <c r="I17" s="28" t="s">
        <v>26</v>
      </c>
      <c r="J17" s="26" t="str">
        <f>IF('Rekapitulácia stavby'!AN11="","",'Rekapitulácia stavby'!AN11)</f>
        <v/>
      </c>
      <c r="K17" s="33"/>
      <c r="L17" s="46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6.95" customHeight="1">
      <c r="A18" s="33"/>
      <c r="B18" s="34"/>
      <c r="C18" s="33"/>
      <c r="D18" s="33"/>
      <c r="E18" s="33"/>
      <c r="F18" s="33"/>
      <c r="G18" s="33"/>
      <c r="H18" s="33"/>
      <c r="I18" s="33"/>
      <c r="J18" s="33"/>
      <c r="K18" s="33"/>
      <c r="L18" s="46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12" customHeight="1">
      <c r="A19" s="33"/>
      <c r="B19" s="34"/>
      <c r="C19" s="33"/>
      <c r="D19" s="28" t="s">
        <v>27</v>
      </c>
      <c r="E19" s="33"/>
      <c r="F19" s="33"/>
      <c r="G19" s="33"/>
      <c r="H19" s="33"/>
      <c r="I19" s="28" t="s">
        <v>24</v>
      </c>
      <c r="J19" s="29" t="str">
        <f>'Rekapitulácia stavby'!AN13</f>
        <v>Vyplň údaj</v>
      </c>
      <c r="K19" s="33"/>
      <c r="L19" s="46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8" customHeight="1">
      <c r="A20" s="33"/>
      <c r="B20" s="34"/>
      <c r="C20" s="33"/>
      <c r="D20" s="33"/>
      <c r="E20" s="269" t="str">
        <f>'Rekapitulácia stavby'!E14</f>
        <v>Vyplň údaj</v>
      </c>
      <c r="F20" s="235"/>
      <c r="G20" s="235"/>
      <c r="H20" s="235"/>
      <c r="I20" s="28" t="s">
        <v>26</v>
      </c>
      <c r="J20" s="29" t="str">
        <f>'Rekapitulácia stavby'!AN14</f>
        <v>Vyplň údaj</v>
      </c>
      <c r="K20" s="33"/>
      <c r="L20" s="46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6.95" customHeight="1">
      <c r="A21" s="33"/>
      <c r="B21" s="34"/>
      <c r="C21" s="33"/>
      <c r="D21" s="33"/>
      <c r="E21" s="33"/>
      <c r="F21" s="33"/>
      <c r="G21" s="33"/>
      <c r="H21" s="33"/>
      <c r="I21" s="33"/>
      <c r="J21" s="33"/>
      <c r="K21" s="33"/>
      <c r="L21" s="46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12" customHeight="1">
      <c r="A22" s="33"/>
      <c r="B22" s="34"/>
      <c r="C22" s="33"/>
      <c r="D22" s="28" t="s">
        <v>29</v>
      </c>
      <c r="E22" s="33"/>
      <c r="F22" s="33"/>
      <c r="G22" s="33"/>
      <c r="H22" s="33"/>
      <c r="I22" s="28" t="s">
        <v>24</v>
      </c>
      <c r="J22" s="26" t="s">
        <v>1</v>
      </c>
      <c r="K22" s="33"/>
      <c r="L22" s="46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8" customHeight="1">
      <c r="A23" s="33"/>
      <c r="B23" s="34"/>
      <c r="C23" s="33"/>
      <c r="D23" s="33"/>
      <c r="E23" s="26" t="s">
        <v>30</v>
      </c>
      <c r="F23" s="33"/>
      <c r="G23" s="33"/>
      <c r="H23" s="33"/>
      <c r="I23" s="28" t="s">
        <v>26</v>
      </c>
      <c r="J23" s="26" t="s">
        <v>1</v>
      </c>
      <c r="K23" s="33"/>
      <c r="L23" s="46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6.95" customHeight="1">
      <c r="A24" s="33"/>
      <c r="B24" s="34"/>
      <c r="C24" s="33"/>
      <c r="D24" s="33"/>
      <c r="E24" s="33"/>
      <c r="F24" s="33"/>
      <c r="G24" s="33"/>
      <c r="H24" s="33"/>
      <c r="I24" s="33"/>
      <c r="J24" s="33"/>
      <c r="K24" s="33"/>
      <c r="L24" s="46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12" customHeight="1">
      <c r="A25" s="33"/>
      <c r="B25" s="34"/>
      <c r="C25" s="33"/>
      <c r="D25" s="28" t="s">
        <v>32</v>
      </c>
      <c r="E25" s="33"/>
      <c r="F25" s="33"/>
      <c r="G25" s="33"/>
      <c r="H25" s="33"/>
      <c r="I25" s="28" t="s">
        <v>24</v>
      </c>
      <c r="J25" s="26" t="s">
        <v>1</v>
      </c>
      <c r="K25" s="33"/>
      <c r="L25" s="46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8" customHeight="1">
      <c r="A26" s="33"/>
      <c r="B26" s="34"/>
      <c r="C26" s="33"/>
      <c r="D26" s="33"/>
      <c r="E26" s="26" t="s">
        <v>2114</v>
      </c>
      <c r="F26" s="33"/>
      <c r="G26" s="33"/>
      <c r="H26" s="33"/>
      <c r="I26" s="28" t="s">
        <v>26</v>
      </c>
      <c r="J26" s="26" t="s">
        <v>1</v>
      </c>
      <c r="K26" s="33"/>
      <c r="L26" s="46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2" customFormat="1" ht="6.95" customHeight="1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46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spans="1:31" s="2" customFormat="1" ht="12" customHeight="1">
      <c r="A28" s="33"/>
      <c r="B28" s="34"/>
      <c r="C28" s="33"/>
      <c r="D28" s="28" t="s">
        <v>33</v>
      </c>
      <c r="E28" s="33"/>
      <c r="F28" s="33"/>
      <c r="G28" s="33"/>
      <c r="H28" s="33"/>
      <c r="I28" s="33"/>
      <c r="J28" s="33"/>
      <c r="K28" s="33"/>
      <c r="L28" s="46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8" customFormat="1" ht="16.5" customHeight="1">
      <c r="A29" s="103"/>
      <c r="B29" s="104"/>
      <c r="C29" s="103"/>
      <c r="D29" s="103"/>
      <c r="E29" s="239" t="s">
        <v>1</v>
      </c>
      <c r="F29" s="239"/>
      <c r="G29" s="239"/>
      <c r="H29" s="239"/>
      <c r="I29" s="103"/>
      <c r="J29" s="103"/>
      <c r="K29" s="103"/>
      <c r="L29" s="105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</row>
    <row r="30" spans="1:31" s="2" customFormat="1" ht="6.95" customHeight="1">
      <c r="A30" s="33"/>
      <c r="B30" s="34"/>
      <c r="C30" s="33"/>
      <c r="D30" s="33"/>
      <c r="E30" s="33"/>
      <c r="F30" s="33"/>
      <c r="G30" s="33"/>
      <c r="H30" s="33"/>
      <c r="I30" s="33"/>
      <c r="J30" s="33"/>
      <c r="K30" s="33"/>
      <c r="L30" s="46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70"/>
      <c r="E31" s="70"/>
      <c r="F31" s="70"/>
      <c r="G31" s="70"/>
      <c r="H31" s="70"/>
      <c r="I31" s="70"/>
      <c r="J31" s="70"/>
      <c r="K31" s="70"/>
      <c r="L31" s="46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25.35" customHeight="1">
      <c r="A32" s="33"/>
      <c r="B32" s="34"/>
      <c r="C32" s="33"/>
      <c r="D32" s="106" t="s">
        <v>34</v>
      </c>
      <c r="E32" s="33"/>
      <c r="F32" s="33"/>
      <c r="G32" s="33"/>
      <c r="H32" s="33"/>
      <c r="I32" s="33"/>
      <c r="J32" s="75">
        <f>ROUND(J130, 2)</f>
        <v>0</v>
      </c>
      <c r="K32" s="33"/>
      <c r="L32" s="46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6.95" customHeight="1">
      <c r="A33" s="33"/>
      <c r="B33" s="34"/>
      <c r="C33" s="33"/>
      <c r="D33" s="70"/>
      <c r="E33" s="70"/>
      <c r="F33" s="70"/>
      <c r="G33" s="70"/>
      <c r="H33" s="70"/>
      <c r="I33" s="70"/>
      <c r="J33" s="70"/>
      <c r="K33" s="70"/>
      <c r="L33" s="46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33"/>
      <c r="F34" s="37" t="s">
        <v>36</v>
      </c>
      <c r="G34" s="33"/>
      <c r="H34" s="33"/>
      <c r="I34" s="37" t="s">
        <v>35</v>
      </c>
      <c r="J34" s="37" t="s">
        <v>37</v>
      </c>
      <c r="K34" s="33"/>
      <c r="L34" s="46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customHeight="1">
      <c r="A35" s="33"/>
      <c r="B35" s="34"/>
      <c r="C35" s="33"/>
      <c r="D35" s="107" t="s">
        <v>38</v>
      </c>
      <c r="E35" s="39" t="s">
        <v>39</v>
      </c>
      <c r="F35" s="108">
        <f>ROUND((SUM(BE130:BE255)),  2)</f>
        <v>0</v>
      </c>
      <c r="G35" s="109"/>
      <c r="H35" s="109"/>
      <c r="I35" s="110">
        <v>0.2</v>
      </c>
      <c r="J35" s="108">
        <f>ROUND(((SUM(BE130:BE255))*I35),  2)</f>
        <v>0</v>
      </c>
      <c r="K35" s="33"/>
      <c r="L35" s="46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customHeight="1">
      <c r="A36" s="33"/>
      <c r="B36" s="34"/>
      <c r="C36" s="33"/>
      <c r="D36" s="33"/>
      <c r="E36" s="39" t="s">
        <v>40</v>
      </c>
      <c r="F36" s="108">
        <f>ROUND((SUM(BF130:BF255)),  2)</f>
        <v>0</v>
      </c>
      <c r="G36" s="109"/>
      <c r="H36" s="109"/>
      <c r="I36" s="110">
        <v>0.2</v>
      </c>
      <c r="J36" s="108">
        <f>ROUND(((SUM(BF130:BF255))*I36),  2)</f>
        <v>0</v>
      </c>
      <c r="K36" s="33"/>
      <c r="L36" s="46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41</v>
      </c>
      <c r="F37" s="111">
        <f>ROUND((SUM(BG130:BG255)),  2)</f>
        <v>0</v>
      </c>
      <c r="G37" s="33"/>
      <c r="H37" s="33"/>
      <c r="I37" s="112">
        <v>0.2</v>
      </c>
      <c r="J37" s="111">
        <f>0</f>
        <v>0</v>
      </c>
      <c r="K37" s="33"/>
      <c r="L37" s="46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5" hidden="1" customHeight="1">
      <c r="A38" s="33"/>
      <c r="B38" s="34"/>
      <c r="C38" s="33"/>
      <c r="D38" s="33"/>
      <c r="E38" s="28" t="s">
        <v>42</v>
      </c>
      <c r="F38" s="111">
        <f>ROUND((SUM(BH130:BH255)),  2)</f>
        <v>0</v>
      </c>
      <c r="G38" s="33"/>
      <c r="H38" s="33"/>
      <c r="I38" s="112">
        <v>0.2</v>
      </c>
      <c r="J38" s="111">
        <f>0</f>
        <v>0</v>
      </c>
      <c r="K38" s="33"/>
      <c r="L38" s="46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14.45" hidden="1" customHeight="1">
      <c r="A39" s="33"/>
      <c r="B39" s="34"/>
      <c r="C39" s="33"/>
      <c r="D39" s="33"/>
      <c r="E39" s="39" t="s">
        <v>43</v>
      </c>
      <c r="F39" s="108">
        <f>ROUND((SUM(BI130:BI255)),  2)</f>
        <v>0</v>
      </c>
      <c r="G39" s="109"/>
      <c r="H39" s="109"/>
      <c r="I39" s="110">
        <v>0</v>
      </c>
      <c r="J39" s="108">
        <f>0</f>
        <v>0</v>
      </c>
      <c r="K39" s="33"/>
      <c r="L39" s="46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6.9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6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2" customFormat="1" ht="25.35" customHeight="1">
      <c r="A41" s="33"/>
      <c r="B41" s="34"/>
      <c r="C41" s="113"/>
      <c r="D41" s="114" t="s">
        <v>44</v>
      </c>
      <c r="E41" s="64"/>
      <c r="F41" s="64"/>
      <c r="G41" s="115" t="s">
        <v>45</v>
      </c>
      <c r="H41" s="116" t="s">
        <v>46</v>
      </c>
      <c r="I41" s="64"/>
      <c r="J41" s="117">
        <f>SUM(J32:J39)</f>
        <v>0</v>
      </c>
      <c r="K41" s="118"/>
      <c r="L41" s="46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pans="1:31" s="2" customFormat="1" ht="14.45" customHeight="1">
      <c r="A42" s="33"/>
      <c r="B42" s="34"/>
      <c r="C42" s="33"/>
      <c r="D42" s="33"/>
      <c r="E42" s="33"/>
      <c r="F42" s="33"/>
      <c r="G42" s="33"/>
      <c r="H42" s="33"/>
      <c r="I42" s="33"/>
      <c r="J42" s="33"/>
      <c r="K42" s="33"/>
      <c r="L42" s="46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6"/>
      <c r="D50" s="47" t="s">
        <v>47</v>
      </c>
      <c r="E50" s="48"/>
      <c r="F50" s="48"/>
      <c r="G50" s="47" t="s">
        <v>48</v>
      </c>
      <c r="H50" s="48"/>
      <c r="I50" s="48"/>
      <c r="J50" s="48"/>
      <c r="K50" s="48"/>
      <c r="L50" s="46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3"/>
      <c r="B61" s="34"/>
      <c r="C61" s="33"/>
      <c r="D61" s="49" t="s">
        <v>49</v>
      </c>
      <c r="E61" s="36"/>
      <c r="F61" s="119" t="s">
        <v>50</v>
      </c>
      <c r="G61" s="49" t="s">
        <v>49</v>
      </c>
      <c r="H61" s="36"/>
      <c r="I61" s="36"/>
      <c r="J61" s="120" t="s">
        <v>50</v>
      </c>
      <c r="K61" s="36"/>
      <c r="L61" s="46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3"/>
      <c r="B65" s="34"/>
      <c r="C65" s="33"/>
      <c r="D65" s="47" t="s">
        <v>51</v>
      </c>
      <c r="E65" s="50"/>
      <c r="F65" s="50"/>
      <c r="G65" s="47" t="s">
        <v>52</v>
      </c>
      <c r="H65" s="50"/>
      <c r="I65" s="50"/>
      <c r="J65" s="50"/>
      <c r="K65" s="50"/>
      <c r="L65" s="46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3"/>
      <c r="B76" s="34"/>
      <c r="C76" s="33"/>
      <c r="D76" s="49" t="s">
        <v>49</v>
      </c>
      <c r="E76" s="36"/>
      <c r="F76" s="119" t="s">
        <v>50</v>
      </c>
      <c r="G76" s="49" t="s">
        <v>49</v>
      </c>
      <c r="H76" s="36"/>
      <c r="I76" s="36"/>
      <c r="J76" s="120" t="s">
        <v>50</v>
      </c>
      <c r="K76" s="36"/>
      <c r="L76" s="46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51"/>
      <c r="C77" s="52"/>
      <c r="D77" s="52"/>
      <c r="E77" s="52"/>
      <c r="F77" s="52"/>
      <c r="G77" s="52"/>
      <c r="H77" s="52"/>
      <c r="I77" s="52"/>
      <c r="J77" s="52"/>
      <c r="K77" s="52"/>
      <c r="L77" s="46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31" s="2" customFormat="1" ht="6.95" customHeight="1">
      <c r="A81" s="33"/>
      <c r="B81" s="53"/>
      <c r="C81" s="54"/>
      <c r="D81" s="54"/>
      <c r="E81" s="54"/>
      <c r="F81" s="54"/>
      <c r="G81" s="54"/>
      <c r="H81" s="54"/>
      <c r="I81" s="54"/>
      <c r="J81" s="54"/>
      <c r="K81" s="54"/>
      <c r="L81" s="46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31" s="2" customFormat="1" ht="24.95" customHeight="1">
      <c r="A82" s="33"/>
      <c r="B82" s="34"/>
      <c r="C82" s="22" t="s">
        <v>100</v>
      </c>
      <c r="D82" s="33"/>
      <c r="E82" s="33"/>
      <c r="F82" s="33"/>
      <c r="G82" s="33"/>
      <c r="H82" s="33"/>
      <c r="I82" s="33"/>
      <c r="J82" s="33"/>
      <c r="K82" s="33"/>
      <c r="L82" s="46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31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6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31" s="2" customFormat="1" ht="12" customHeight="1">
      <c r="A84" s="33"/>
      <c r="B84" s="34"/>
      <c r="C84" s="28" t="s">
        <v>15</v>
      </c>
      <c r="D84" s="33"/>
      <c r="E84" s="33"/>
      <c r="F84" s="33"/>
      <c r="G84" s="33"/>
      <c r="H84" s="33"/>
      <c r="I84" s="33"/>
      <c r="J84" s="33"/>
      <c r="K84" s="33"/>
      <c r="L84" s="46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31" s="2" customFormat="1" ht="16.5" customHeight="1">
      <c r="A85" s="33"/>
      <c r="B85" s="34"/>
      <c r="C85" s="33"/>
      <c r="D85" s="33"/>
      <c r="E85" s="267" t="str">
        <f>E7</f>
        <v>Rekonštrukcia objektov areálu Agrodružstva v Krásne nad Kysucou</v>
      </c>
      <c r="F85" s="268"/>
      <c r="G85" s="268"/>
      <c r="H85" s="268"/>
      <c r="I85" s="33"/>
      <c r="J85" s="33"/>
      <c r="K85" s="33"/>
      <c r="L85" s="46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31" s="1" customFormat="1" ht="12" customHeight="1">
      <c r="B86" s="21"/>
      <c r="C86" s="28" t="s">
        <v>96</v>
      </c>
      <c r="L86" s="21"/>
    </row>
    <row r="87" spans="1:31" s="2" customFormat="1" ht="16.5" customHeight="1">
      <c r="A87" s="33"/>
      <c r="B87" s="34"/>
      <c r="C87" s="33"/>
      <c r="D87" s="33"/>
      <c r="E87" s="267" t="s">
        <v>97</v>
      </c>
      <c r="F87" s="266"/>
      <c r="G87" s="266"/>
      <c r="H87" s="266"/>
      <c r="I87" s="33"/>
      <c r="J87" s="33"/>
      <c r="K87" s="33"/>
      <c r="L87" s="46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31" s="2" customFormat="1" ht="12" customHeight="1">
      <c r="A88" s="33"/>
      <c r="B88" s="34"/>
      <c r="C88" s="28" t="s">
        <v>98</v>
      </c>
      <c r="D88" s="33"/>
      <c r="E88" s="33"/>
      <c r="F88" s="33"/>
      <c r="G88" s="33"/>
      <c r="H88" s="33"/>
      <c r="I88" s="33"/>
      <c r="J88" s="33"/>
      <c r="K88" s="33"/>
      <c r="L88" s="46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31" s="2" customFormat="1" ht="16.5" customHeight="1">
      <c r="A89" s="33"/>
      <c r="B89" s="34"/>
      <c r="C89" s="33"/>
      <c r="D89" s="33"/>
      <c r="E89" s="257" t="str">
        <f>E11</f>
        <v>81ab - Zdravotechnika</v>
      </c>
      <c r="F89" s="266"/>
      <c r="G89" s="266"/>
      <c r="H89" s="266"/>
      <c r="I89" s="33"/>
      <c r="J89" s="33"/>
      <c r="K89" s="33"/>
      <c r="L89" s="46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31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6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31" s="2" customFormat="1" ht="12" customHeight="1">
      <c r="A91" s="33"/>
      <c r="B91" s="34"/>
      <c r="C91" s="28" t="s">
        <v>19</v>
      </c>
      <c r="D91" s="33"/>
      <c r="E91" s="33"/>
      <c r="F91" s="26" t="str">
        <f>F14</f>
        <v>Krásno nad Kysucou</v>
      </c>
      <c r="G91" s="33"/>
      <c r="H91" s="33"/>
      <c r="I91" s="28" t="s">
        <v>21</v>
      </c>
      <c r="J91" s="59" t="str">
        <f>IF(J14="","",J14)</f>
        <v>24. 6. 2022</v>
      </c>
      <c r="K91" s="33"/>
      <c r="L91" s="46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31" s="2" customFormat="1" ht="6.95" customHeight="1">
      <c r="A92" s="33"/>
      <c r="B92" s="34"/>
      <c r="C92" s="33"/>
      <c r="D92" s="33"/>
      <c r="E92" s="33"/>
      <c r="F92" s="33"/>
      <c r="G92" s="33"/>
      <c r="H92" s="33"/>
      <c r="I92" s="33"/>
      <c r="J92" s="33"/>
      <c r="K92" s="33"/>
      <c r="L92" s="46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31" s="2" customFormat="1" ht="15.2" customHeight="1">
      <c r="A93" s="33"/>
      <c r="B93" s="34"/>
      <c r="C93" s="28" t="s">
        <v>23</v>
      </c>
      <c r="D93" s="33"/>
      <c r="E93" s="33"/>
      <c r="F93" s="26" t="str">
        <f>E17</f>
        <v>Agrodružstvo Krásno nad Kysucou</v>
      </c>
      <c r="G93" s="33"/>
      <c r="H93" s="33"/>
      <c r="I93" s="28" t="s">
        <v>29</v>
      </c>
      <c r="J93" s="31" t="str">
        <f>E23</f>
        <v>JANG s.r.o.</v>
      </c>
      <c r="K93" s="33"/>
      <c r="L93" s="46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31" s="2" customFormat="1" ht="15.2" customHeight="1">
      <c r="A94" s="33"/>
      <c r="B94" s="34"/>
      <c r="C94" s="28" t="s">
        <v>27</v>
      </c>
      <c r="D94" s="33"/>
      <c r="E94" s="33"/>
      <c r="F94" s="26" t="str">
        <f>IF(E20="","",E20)</f>
        <v>Vyplň údaj</v>
      </c>
      <c r="G94" s="33"/>
      <c r="H94" s="33"/>
      <c r="I94" s="28" t="s">
        <v>32</v>
      </c>
      <c r="J94" s="31" t="str">
        <f>E26</f>
        <v>Ing.Igor Jedlička</v>
      </c>
      <c r="K94" s="33"/>
      <c r="L94" s="46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31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6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31" s="2" customFormat="1" ht="29.25" customHeight="1">
      <c r="A96" s="33"/>
      <c r="B96" s="34"/>
      <c r="C96" s="121" t="s">
        <v>101</v>
      </c>
      <c r="D96" s="113"/>
      <c r="E96" s="113"/>
      <c r="F96" s="113"/>
      <c r="G96" s="113"/>
      <c r="H96" s="113"/>
      <c r="I96" s="113"/>
      <c r="J96" s="122" t="s">
        <v>102</v>
      </c>
      <c r="K96" s="113"/>
      <c r="L96" s="46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</row>
    <row r="97" spans="1:47" s="2" customFormat="1" ht="10.35" customHeight="1">
      <c r="A97" s="33"/>
      <c r="B97" s="34"/>
      <c r="C97" s="33"/>
      <c r="D97" s="33"/>
      <c r="E97" s="33"/>
      <c r="F97" s="33"/>
      <c r="G97" s="33"/>
      <c r="H97" s="33"/>
      <c r="I97" s="33"/>
      <c r="J97" s="33"/>
      <c r="K97" s="33"/>
      <c r="L97" s="46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</row>
    <row r="98" spans="1:47" s="2" customFormat="1" ht="22.9" customHeight="1">
      <c r="A98" s="33"/>
      <c r="B98" s="34"/>
      <c r="C98" s="123" t="s">
        <v>103</v>
      </c>
      <c r="D98" s="33"/>
      <c r="E98" s="33"/>
      <c r="F98" s="33"/>
      <c r="G98" s="33"/>
      <c r="H98" s="33"/>
      <c r="I98" s="33"/>
      <c r="J98" s="75">
        <f>J130</f>
        <v>0</v>
      </c>
      <c r="K98" s="33"/>
      <c r="L98" s="46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U98" s="18" t="s">
        <v>104</v>
      </c>
    </row>
    <row r="99" spans="1:47" s="9" customFormat="1" ht="24.95" customHeight="1">
      <c r="B99" s="124"/>
      <c r="D99" s="125" t="s">
        <v>1248</v>
      </c>
      <c r="E99" s="126"/>
      <c r="F99" s="126"/>
      <c r="G99" s="126"/>
      <c r="H99" s="126"/>
      <c r="I99" s="126"/>
      <c r="J99" s="127">
        <f>J131</f>
        <v>0</v>
      </c>
      <c r="L99" s="124"/>
    </row>
    <row r="100" spans="1:47" s="10" customFormat="1" ht="19.899999999999999" customHeight="1">
      <c r="B100" s="128"/>
      <c r="D100" s="129" t="s">
        <v>1249</v>
      </c>
      <c r="E100" s="130"/>
      <c r="F100" s="130"/>
      <c r="G100" s="130"/>
      <c r="H100" s="130"/>
      <c r="I100" s="130"/>
      <c r="J100" s="131">
        <f>J132</f>
        <v>0</v>
      </c>
      <c r="L100" s="128"/>
    </row>
    <row r="101" spans="1:47" s="10" customFormat="1" ht="19.899999999999999" customHeight="1">
      <c r="B101" s="128"/>
      <c r="D101" s="129" t="s">
        <v>1250</v>
      </c>
      <c r="E101" s="130"/>
      <c r="F101" s="130"/>
      <c r="G101" s="130"/>
      <c r="H101" s="130"/>
      <c r="I101" s="130"/>
      <c r="J101" s="131">
        <f>J140</f>
        <v>0</v>
      </c>
      <c r="L101" s="128"/>
    </row>
    <row r="102" spans="1:47" s="10" customFormat="1" ht="19.899999999999999" customHeight="1">
      <c r="B102" s="128"/>
      <c r="D102" s="129" t="s">
        <v>1251</v>
      </c>
      <c r="E102" s="130"/>
      <c r="F102" s="130"/>
      <c r="G102" s="130"/>
      <c r="H102" s="130"/>
      <c r="I102" s="130"/>
      <c r="J102" s="131">
        <f>J142</f>
        <v>0</v>
      </c>
      <c r="L102" s="128"/>
    </row>
    <row r="103" spans="1:47" s="9" customFormat="1" ht="24.95" customHeight="1">
      <c r="B103" s="124"/>
      <c r="D103" s="125" t="s">
        <v>1252</v>
      </c>
      <c r="E103" s="126"/>
      <c r="F103" s="126"/>
      <c r="G103" s="126"/>
      <c r="H103" s="126"/>
      <c r="I103" s="126"/>
      <c r="J103" s="127">
        <f>J165</f>
        <v>0</v>
      </c>
      <c r="L103" s="124"/>
    </row>
    <row r="104" spans="1:47" s="10" customFormat="1" ht="19.899999999999999" customHeight="1">
      <c r="B104" s="128"/>
      <c r="D104" s="129" t="s">
        <v>1253</v>
      </c>
      <c r="E104" s="130"/>
      <c r="F104" s="130"/>
      <c r="G104" s="130"/>
      <c r="H104" s="130"/>
      <c r="I104" s="130"/>
      <c r="J104" s="131">
        <f>J166</f>
        <v>0</v>
      </c>
      <c r="L104" s="128"/>
    </row>
    <row r="105" spans="1:47" s="10" customFormat="1" ht="19.899999999999999" customHeight="1">
      <c r="B105" s="128"/>
      <c r="D105" s="129" t="s">
        <v>1254</v>
      </c>
      <c r="E105" s="130"/>
      <c r="F105" s="130"/>
      <c r="G105" s="130"/>
      <c r="H105" s="130"/>
      <c r="I105" s="130"/>
      <c r="J105" s="131">
        <f>J178</f>
        <v>0</v>
      </c>
      <c r="L105" s="128"/>
    </row>
    <row r="106" spans="1:47" s="10" customFormat="1" ht="19.899999999999999" customHeight="1">
      <c r="B106" s="128"/>
      <c r="D106" s="129" t="s">
        <v>1255</v>
      </c>
      <c r="E106" s="130"/>
      <c r="F106" s="130"/>
      <c r="G106" s="130"/>
      <c r="H106" s="130"/>
      <c r="I106" s="130"/>
      <c r="J106" s="131">
        <f>J195</f>
        <v>0</v>
      </c>
      <c r="L106" s="128"/>
    </row>
    <row r="107" spans="1:47" s="10" customFormat="1" ht="19.899999999999999" customHeight="1">
      <c r="B107" s="128"/>
      <c r="D107" s="129" t="s">
        <v>1256</v>
      </c>
      <c r="E107" s="130"/>
      <c r="F107" s="130"/>
      <c r="G107" s="130"/>
      <c r="H107" s="130"/>
      <c r="I107" s="130"/>
      <c r="J107" s="131">
        <f>J219</f>
        <v>0</v>
      </c>
      <c r="L107" s="128"/>
    </row>
    <row r="108" spans="1:47" s="10" customFormat="1" ht="19.899999999999999" customHeight="1">
      <c r="B108" s="128"/>
      <c r="D108" s="129" t="s">
        <v>1257</v>
      </c>
      <c r="E108" s="130"/>
      <c r="F108" s="130"/>
      <c r="G108" s="130"/>
      <c r="H108" s="130"/>
      <c r="I108" s="130"/>
      <c r="J108" s="131">
        <f>J223</f>
        <v>0</v>
      </c>
      <c r="L108" s="128"/>
    </row>
    <row r="109" spans="1:47" s="2" customFormat="1" ht="21.75" customHeight="1">
      <c r="A109" s="33"/>
      <c r="B109" s="34"/>
      <c r="C109" s="33"/>
      <c r="D109" s="33"/>
      <c r="E109" s="33"/>
      <c r="F109" s="33"/>
      <c r="G109" s="33"/>
      <c r="H109" s="33"/>
      <c r="I109" s="33"/>
      <c r="J109" s="33"/>
      <c r="K109" s="33"/>
      <c r="L109" s="46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47" s="2" customFormat="1" ht="6.95" customHeight="1">
      <c r="A110" s="33"/>
      <c r="B110" s="51"/>
      <c r="C110" s="52"/>
      <c r="D110" s="52"/>
      <c r="E110" s="52"/>
      <c r="F110" s="52"/>
      <c r="G110" s="52"/>
      <c r="H110" s="52"/>
      <c r="I110" s="52"/>
      <c r="J110" s="52"/>
      <c r="K110" s="52"/>
      <c r="L110" s="46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4" spans="1:31" s="2" customFormat="1" ht="6.95" customHeight="1">
      <c r="A114" s="33"/>
      <c r="B114" s="53"/>
      <c r="C114" s="54"/>
      <c r="D114" s="54"/>
      <c r="E114" s="54"/>
      <c r="F114" s="54"/>
      <c r="G114" s="54"/>
      <c r="H114" s="54"/>
      <c r="I114" s="54"/>
      <c r="J114" s="54"/>
      <c r="K114" s="54"/>
      <c r="L114" s="46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31" s="2" customFormat="1" ht="24.95" customHeight="1">
      <c r="A115" s="33"/>
      <c r="B115" s="34"/>
      <c r="C115" s="22" t="s">
        <v>127</v>
      </c>
      <c r="D115" s="33"/>
      <c r="E115" s="33"/>
      <c r="F115" s="33"/>
      <c r="G115" s="33"/>
      <c r="H115" s="33"/>
      <c r="I115" s="33"/>
      <c r="J115" s="33"/>
      <c r="K115" s="33"/>
      <c r="L115" s="46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31" s="2" customFormat="1" ht="6.95" customHeight="1">
      <c r="A116" s="33"/>
      <c r="B116" s="34"/>
      <c r="C116" s="33"/>
      <c r="D116" s="33"/>
      <c r="E116" s="33"/>
      <c r="F116" s="33"/>
      <c r="G116" s="33"/>
      <c r="H116" s="33"/>
      <c r="I116" s="33"/>
      <c r="J116" s="33"/>
      <c r="K116" s="33"/>
      <c r="L116" s="46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31" s="2" customFormat="1" ht="12" customHeight="1">
      <c r="A117" s="33"/>
      <c r="B117" s="34"/>
      <c r="C117" s="28" t="s">
        <v>15</v>
      </c>
      <c r="D117" s="33"/>
      <c r="E117" s="33"/>
      <c r="F117" s="33"/>
      <c r="G117" s="33"/>
      <c r="H117" s="33"/>
      <c r="I117" s="33"/>
      <c r="J117" s="33"/>
      <c r="K117" s="33"/>
      <c r="L117" s="46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31" s="2" customFormat="1" ht="16.5" customHeight="1">
      <c r="A118" s="33"/>
      <c r="B118" s="34"/>
      <c r="C118" s="33"/>
      <c r="D118" s="33"/>
      <c r="E118" s="267" t="str">
        <f>E7</f>
        <v>Rekonštrukcia objektov areálu Agrodružstva v Krásne nad Kysucou</v>
      </c>
      <c r="F118" s="268"/>
      <c r="G118" s="268"/>
      <c r="H118" s="268"/>
      <c r="I118" s="33"/>
      <c r="J118" s="33"/>
      <c r="K118" s="33"/>
      <c r="L118" s="46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31" s="1" customFormat="1" ht="12" customHeight="1">
      <c r="B119" s="21"/>
      <c r="C119" s="28" t="s">
        <v>96</v>
      </c>
      <c r="L119" s="21"/>
    </row>
    <row r="120" spans="1:31" s="2" customFormat="1" ht="16.5" customHeight="1">
      <c r="A120" s="33"/>
      <c r="B120" s="34"/>
      <c r="C120" s="33"/>
      <c r="D120" s="33"/>
      <c r="E120" s="267" t="s">
        <v>97</v>
      </c>
      <c r="F120" s="266"/>
      <c r="G120" s="266"/>
      <c r="H120" s="266"/>
      <c r="I120" s="33"/>
      <c r="J120" s="33"/>
      <c r="K120" s="33"/>
      <c r="L120" s="46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31" s="2" customFormat="1" ht="12" customHeight="1">
      <c r="A121" s="33"/>
      <c r="B121" s="34"/>
      <c r="C121" s="28" t="s">
        <v>98</v>
      </c>
      <c r="D121" s="33"/>
      <c r="E121" s="33"/>
      <c r="F121" s="33"/>
      <c r="G121" s="33"/>
      <c r="H121" s="33"/>
      <c r="I121" s="33"/>
      <c r="J121" s="33"/>
      <c r="K121" s="33"/>
      <c r="L121" s="46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31" s="2" customFormat="1" ht="16.5" customHeight="1">
      <c r="A122" s="33"/>
      <c r="B122" s="34"/>
      <c r="C122" s="33"/>
      <c r="D122" s="33"/>
      <c r="E122" s="257" t="str">
        <f>E11</f>
        <v>81ab - Zdravotechnika</v>
      </c>
      <c r="F122" s="266"/>
      <c r="G122" s="266"/>
      <c r="H122" s="266"/>
      <c r="I122" s="33"/>
      <c r="J122" s="33"/>
      <c r="K122" s="33"/>
      <c r="L122" s="46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31" s="2" customFormat="1" ht="6.95" customHeight="1">
      <c r="A123" s="33"/>
      <c r="B123" s="34"/>
      <c r="C123" s="33"/>
      <c r="D123" s="33"/>
      <c r="E123" s="33"/>
      <c r="F123" s="33"/>
      <c r="G123" s="33"/>
      <c r="H123" s="33"/>
      <c r="I123" s="33"/>
      <c r="J123" s="33"/>
      <c r="K123" s="33"/>
      <c r="L123" s="46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31" s="2" customFormat="1" ht="12" customHeight="1">
      <c r="A124" s="33"/>
      <c r="B124" s="34"/>
      <c r="C124" s="28" t="s">
        <v>19</v>
      </c>
      <c r="D124" s="33"/>
      <c r="E124" s="33"/>
      <c r="F124" s="26" t="str">
        <f>F14</f>
        <v>Krásno nad Kysucou</v>
      </c>
      <c r="G124" s="33"/>
      <c r="H124" s="33"/>
      <c r="I124" s="28" t="s">
        <v>21</v>
      </c>
      <c r="J124" s="59" t="str">
        <f>IF(J14="","",J14)</f>
        <v>24. 6. 2022</v>
      </c>
      <c r="K124" s="33"/>
      <c r="L124" s="46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31" s="2" customFormat="1" ht="6.95" customHeight="1">
      <c r="A125" s="33"/>
      <c r="B125" s="34"/>
      <c r="C125" s="33"/>
      <c r="D125" s="33"/>
      <c r="E125" s="33"/>
      <c r="F125" s="33"/>
      <c r="G125" s="33"/>
      <c r="H125" s="33"/>
      <c r="I125" s="33"/>
      <c r="J125" s="33"/>
      <c r="K125" s="33"/>
      <c r="L125" s="46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31" s="2" customFormat="1" ht="15.2" customHeight="1">
      <c r="A126" s="33"/>
      <c r="B126" s="34"/>
      <c r="C126" s="28" t="s">
        <v>23</v>
      </c>
      <c r="D126" s="33"/>
      <c r="E126" s="33"/>
      <c r="F126" s="26" t="str">
        <f>E17</f>
        <v>Agrodružstvo Krásno nad Kysucou</v>
      </c>
      <c r="G126" s="33"/>
      <c r="H126" s="33"/>
      <c r="I126" s="28" t="s">
        <v>29</v>
      </c>
      <c r="J126" s="31" t="str">
        <f>E23</f>
        <v>JANG s.r.o.</v>
      </c>
      <c r="K126" s="33"/>
      <c r="L126" s="46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31" s="2" customFormat="1" ht="15.2" customHeight="1">
      <c r="A127" s="33"/>
      <c r="B127" s="34"/>
      <c r="C127" s="28" t="s">
        <v>27</v>
      </c>
      <c r="D127" s="33"/>
      <c r="E127" s="33"/>
      <c r="F127" s="26" t="str">
        <f>IF(E20="","",E20)</f>
        <v>Vyplň údaj</v>
      </c>
      <c r="G127" s="33"/>
      <c r="H127" s="33"/>
      <c r="I127" s="28" t="s">
        <v>32</v>
      </c>
      <c r="J127" s="31" t="str">
        <f>E26</f>
        <v>Ing.Igor Jedlička</v>
      </c>
      <c r="K127" s="33"/>
      <c r="L127" s="46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1:31" s="2" customFormat="1" ht="10.35" customHeight="1">
      <c r="A128" s="33"/>
      <c r="B128" s="34"/>
      <c r="C128" s="33"/>
      <c r="D128" s="33"/>
      <c r="E128" s="33"/>
      <c r="F128" s="33"/>
      <c r="G128" s="33"/>
      <c r="H128" s="33"/>
      <c r="I128" s="33"/>
      <c r="J128" s="33"/>
      <c r="K128" s="33"/>
      <c r="L128" s="46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</row>
    <row r="129" spans="1:65" s="11" customFormat="1" ht="29.25" customHeight="1">
      <c r="A129" s="132"/>
      <c r="B129" s="133"/>
      <c r="C129" s="134" t="s">
        <v>128</v>
      </c>
      <c r="D129" s="135" t="s">
        <v>59</v>
      </c>
      <c r="E129" s="135" t="s">
        <v>55</v>
      </c>
      <c r="F129" s="135" t="s">
        <v>56</v>
      </c>
      <c r="G129" s="135" t="s">
        <v>129</v>
      </c>
      <c r="H129" s="135" t="s">
        <v>130</v>
      </c>
      <c r="I129" s="135" t="s">
        <v>131</v>
      </c>
      <c r="J129" s="136" t="s">
        <v>102</v>
      </c>
      <c r="K129" s="137" t="s">
        <v>132</v>
      </c>
      <c r="L129" s="138"/>
      <c r="M129" s="66" t="s">
        <v>1</v>
      </c>
      <c r="N129" s="67" t="s">
        <v>38</v>
      </c>
      <c r="O129" s="67" t="s">
        <v>133</v>
      </c>
      <c r="P129" s="67" t="s">
        <v>134</v>
      </c>
      <c r="Q129" s="67" t="s">
        <v>135</v>
      </c>
      <c r="R129" s="67" t="s">
        <v>136</v>
      </c>
      <c r="S129" s="67" t="s">
        <v>137</v>
      </c>
      <c r="T129" s="68" t="s">
        <v>138</v>
      </c>
      <c r="U129" s="132"/>
      <c r="V129" s="132"/>
      <c r="W129" s="132"/>
      <c r="X129" s="132"/>
      <c r="Y129" s="132"/>
      <c r="Z129" s="132"/>
      <c r="AA129" s="132"/>
      <c r="AB129" s="132"/>
      <c r="AC129" s="132"/>
      <c r="AD129" s="132"/>
      <c r="AE129" s="132"/>
    </row>
    <row r="130" spans="1:65" s="2" customFormat="1" ht="22.9" customHeight="1">
      <c r="A130" s="33"/>
      <c r="B130" s="34"/>
      <c r="C130" s="73" t="s">
        <v>103</v>
      </c>
      <c r="D130" s="33"/>
      <c r="E130" s="33"/>
      <c r="F130" s="33"/>
      <c r="G130" s="33"/>
      <c r="H130" s="33"/>
      <c r="I130" s="33"/>
      <c r="J130" s="139">
        <f>BK130</f>
        <v>0</v>
      </c>
      <c r="K130" s="33"/>
      <c r="L130" s="34"/>
      <c r="M130" s="69"/>
      <c r="N130" s="60"/>
      <c r="O130" s="70"/>
      <c r="P130" s="140">
        <f>P131+P165</f>
        <v>0</v>
      </c>
      <c r="Q130" s="70"/>
      <c r="R130" s="140">
        <f>R131+R165</f>
        <v>140.60264000000001</v>
      </c>
      <c r="S130" s="70"/>
      <c r="T130" s="141">
        <f>T131+T165</f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T130" s="18" t="s">
        <v>73</v>
      </c>
      <c r="AU130" s="18" t="s">
        <v>104</v>
      </c>
      <c r="BK130" s="142">
        <f>BK131+BK165</f>
        <v>0</v>
      </c>
    </row>
    <row r="131" spans="1:65" s="12" customFormat="1" ht="25.9" customHeight="1">
      <c r="B131" s="143"/>
      <c r="D131" s="144" t="s">
        <v>73</v>
      </c>
      <c r="E131" s="145" t="s">
        <v>139</v>
      </c>
      <c r="F131" s="145" t="s">
        <v>1258</v>
      </c>
      <c r="I131" s="146"/>
      <c r="J131" s="147">
        <f>BK131</f>
        <v>0</v>
      </c>
      <c r="L131" s="143"/>
      <c r="M131" s="148"/>
      <c r="N131" s="149"/>
      <c r="O131" s="149"/>
      <c r="P131" s="150">
        <f>P132+P140+P142</f>
        <v>0</v>
      </c>
      <c r="Q131" s="149"/>
      <c r="R131" s="150">
        <f>R132+R140+R142</f>
        <v>140.04254</v>
      </c>
      <c r="S131" s="149"/>
      <c r="T131" s="151">
        <f>T132+T140+T142</f>
        <v>0</v>
      </c>
      <c r="AR131" s="144" t="s">
        <v>81</v>
      </c>
      <c r="AT131" s="152" t="s">
        <v>73</v>
      </c>
      <c r="AU131" s="152" t="s">
        <v>74</v>
      </c>
      <c r="AY131" s="144" t="s">
        <v>141</v>
      </c>
      <c r="BK131" s="153">
        <f>BK132+BK140+BK142</f>
        <v>0</v>
      </c>
    </row>
    <row r="132" spans="1:65" s="12" customFormat="1" ht="22.9" customHeight="1">
      <c r="B132" s="143"/>
      <c r="D132" s="144" t="s">
        <v>73</v>
      </c>
      <c r="E132" s="154" t="s">
        <v>81</v>
      </c>
      <c r="F132" s="154" t="s">
        <v>1259</v>
      </c>
      <c r="I132" s="146"/>
      <c r="J132" s="155">
        <f>BK132</f>
        <v>0</v>
      </c>
      <c r="L132" s="143"/>
      <c r="M132" s="148"/>
      <c r="N132" s="149"/>
      <c r="O132" s="149"/>
      <c r="P132" s="150">
        <f>SUM(P133:P139)</f>
        <v>0</v>
      </c>
      <c r="Q132" s="149"/>
      <c r="R132" s="150">
        <f>SUM(R133:R139)</f>
        <v>100.81456</v>
      </c>
      <c r="S132" s="149"/>
      <c r="T132" s="151">
        <f>SUM(T133:T139)</f>
        <v>0</v>
      </c>
      <c r="AR132" s="144" t="s">
        <v>81</v>
      </c>
      <c r="AT132" s="152" t="s">
        <v>73</v>
      </c>
      <c r="AU132" s="152" t="s">
        <v>81</v>
      </c>
      <c r="AY132" s="144" t="s">
        <v>141</v>
      </c>
      <c r="BK132" s="153">
        <f>SUM(BK133:BK139)</f>
        <v>0</v>
      </c>
    </row>
    <row r="133" spans="1:65" s="2" customFormat="1" ht="24.2" customHeight="1">
      <c r="A133" s="33"/>
      <c r="B133" s="156"/>
      <c r="C133" s="157" t="s">
        <v>81</v>
      </c>
      <c r="D133" s="157" t="s">
        <v>143</v>
      </c>
      <c r="E133" s="158" t="s">
        <v>1260</v>
      </c>
      <c r="F133" s="159" t="s">
        <v>1261</v>
      </c>
      <c r="G133" s="160" t="s">
        <v>146</v>
      </c>
      <c r="H133" s="161">
        <v>226.38</v>
      </c>
      <c r="I133" s="162"/>
      <c r="J133" s="163">
        <f t="shared" ref="J133:J139" si="0">ROUND(I133*H133,2)</f>
        <v>0</v>
      </c>
      <c r="K133" s="164"/>
      <c r="L133" s="34"/>
      <c r="M133" s="165" t="s">
        <v>1</v>
      </c>
      <c r="N133" s="166" t="s">
        <v>40</v>
      </c>
      <c r="O133" s="62"/>
      <c r="P133" s="167">
        <f t="shared" ref="P133:P139" si="1">O133*H133</f>
        <v>0</v>
      </c>
      <c r="Q133" s="167">
        <v>0</v>
      </c>
      <c r="R133" s="167">
        <f t="shared" ref="R133:R139" si="2">Q133*H133</f>
        <v>0</v>
      </c>
      <c r="S133" s="167">
        <v>0</v>
      </c>
      <c r="T133" s="168">
        <f t="shared" ref="T133:T139" si="3">S133*H133</f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69" t="s">
        <v>147</v>
      </c>
      <c r="AT133" s="169" t="s">
        <v>143</v>
      </c>
      <c r="AU133" s="169" t="s">
        <v>87</v>
      </c>
      <c r="AY133" s="18" t="s">
        <v>141</v>
      </c>
      <c r="BE133" s="170">
        <f t="shared" ref="BE133:BE139" si="4">IF(N133="základná",J133,0)</f>
        <v>0</v>
      </c>
      <c r="BF133" s="170">
        <f t="shared" ref="BF133:BF139" si="5">IF(N133="znížená",J133,0)</f>
        <v>0</v>
      </c>
      <c r="BG133" s="170">
        <f t="shared" ref="BG133:BG139" si="6">IF(N133="zákl. prenesená",J133,0)</f>
        <v>0</v>
      </c>
      <c r="BH133" s="170">
        <f t="shared" ref="BH133:BH139" si="7">IF(N133="zníž. prenesená",J133,0)</f>
        <v>0</v>
      </c>
      <c r="BI133" s="170">
        <f t="shared" ref="BI133:BI139" si="8">IF(N133="nulová",J133,0)</f>
        <v>0</v>
      </c>
      <c r="BJ133" s="18" t="s">
        <v>87</v>
      </c>
      <c r="BK133" s="170">
        <f t="shared" ref="BK133:BK139" si="9">ROUND(I133*H133,2)</f>
        <v>0</v>
      </c>
      <c r="BL133" s="18" t="s">
        <v>147</v>
      </c>
      <c r="BM133" s="169" t="s">
        <v>1262</v>
      </c>
    </row>
    <row r="134" spans="1:65" s="2" customFormat="1" ht="37.9" customHeight="1">
      <c r="A134" s="33"/>
      <c r="B134" s="156"/>
      <c r="C134" s="157" t="s">
        <v>87</v>
      </c>
      <c r="D134" s="157" t="s">
        <v>143</v>
      </c>
      <c r="E134" s="158" t="s">
        <v>1263</v>
      </c>
      <c r="F134" s="159" t="s">
        <v>1264</v>
      </c>
      <c r="G134" s="160" t="s">
        <v>146</v>
      </c>
      <c r="H134" s="161">
        <v>226.38</v>
      </c>
      <c r="I134" s="162"/>
      <c r="J134" s="163">
        <f t="shared" si="0"/>
        <v>0</v>
      </c>
      <c r="K134" s="164"/>
      <c r="L134" s="34"/>
      <c r="M134" s="165" t="s">
        <v>1</v>
      </c>
      <c r="N134" s="166" t="s">
        <v>40</v>
      </c>
      <c r="O134" s="62"/>
      <c r="P134" s="167">
        <f t="shared" si="1"/>
        <v>0</v>
      </c>
      <c r="Q134" s="167">
        <v>0</v>
      </c>
      <c r="R134" s="167">
        <f t="shared" si="2"/>
        <v>0</v>
      </c>
      <c r="S134" s="167">
        <v>0</v>
      </c>
      <c r="T134" s="168">
        <f t="shared" si="3"/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69" t="s">
        <v>147</v>
      </c>
      <c r="AT134" s="169" t="s">
        <v>143</v>
      </c>
      <c r="AU134" s="169" t="s">
        <v>87</v>
      </c>
      <c r="AY134" s="18" t="s">
        <v>141</v>
      </c>
      <c r="BE134" s="170">
        <f t="shared" si="4"/>
        <v>0</v>
      </c>
      <c r="BF134" s="170">
        <f t="shared" si="5"/>
        <v>0</v>
      </c>
      <c r="BG134" s="170">
        <f t="shared" si="6"/>
        <v>0</v>
      </c>
      <c r="BH134" s="170">
        <f t="shared" si="7"/>
        <v>0</v>
      </c>
      <c r="BI134" s="170">
        <f t="shared" si="8"/>
        <v>0</v>
      </c>
      <c r="BJ134" s="18" t="s">
        <v>87</v>
      </c>
      <c r="BK134" s="170">
        <f t="shared" si="9"/>
        <v>0</v>
      </c>
      <c r="BL134" s="18" t="s">
        <v>147</v>
      </c>
      <c r="BM134" s="169" t="s">
        <v>1265</v>
      </c>
    </row>
    <row r="135" spans="1:65" s="2" customFormat="1" ht="24.2" customHeight="1">
      <c r="A135" s="33"/>
      <c r="B135" s="156"/>
      <c r="C135" s="157" t="s">
        <v>156</v>
      </c>
      <c r="D135" s="157" t="s">
        <v>143</v>
      </c>
      <c r="E135" s="158" t="s">
        <v>1266</v>
      </c>
      <c r="F135" s="159" t="s">
        <v>1267</v>
      </c>
      <c r="G135" s="160" t="s">
        <v>146</v>
      </c>
      <c r="H135" s="161">
        <v>87.808000000000007</v>
      </c>
      <c r="I135" s="162"/>
      <c r="J135" s="163">
        <f t="shared" si="0"/>
        <v>0</v>
      </c>
      <c r="K135" s="164"/>
      <c r="L135" s="34"/>
      <c r="M135" s="165" t="s">
        <v>1</v>
      </c>
      <c r="N135" s="166" t="s">
        <v>40</v>
      </c>
      <c r="O135" s="62"/>
      <c r="P135" s="167">
        <f t="shared" si="1"/>
        <v>0</v>
      </c>
      <c r="Q135" s="167">
        <v>0</v>
      </c>
      <c r="R135" s="167">
        <f t="shared" si="2"/>
        <v>0</v>
      </c>
      <c r="S135" s="167">
        <v>0</v>
      </c>
      <c r="T135" s="168">
        <f t="shared" si="3"/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69" t="s">
        <v>147</v>
      </c>
      <c r="AT135" s="169" t="s">
        <v>143</v>
      </c>
      <c r="AU135" s="169" t="s">
        <v>87</v>
      </c>
      <c r="AY135" s="18" t="s">
        <v>141</v>
      </c>
      <c r="BE135" s="170">
        <f t="shared" si="4"/>
        <v>0</v>
      </c>
      <c r="BF135" s="170">
        <f t="shared" si="5"/>
        <v>0</v>
      </c>
      <c r="BG135" s="170">
        <f t="shared" si="6"/>
        <v>0</v>
      </c>
      <c r="BH135" s="170">
        <f t="shared" si="7"/>
        <v>0</v>
      </c>
      <c r="BI135" s="170">
        <f t="shared" si="8"/>
        <v>0</v>
      </c>
      <c r="BJ135" s="18" t="s">
        <v>87</v>
      </c>
      <c r="BK135" s="170">
        <f t="shared" si="9"/>
        <v>0</v>
      </c>
      <c r="BL135" s="18" t="s">
        <v>147</v>
      </c>
      <c r="BM135" s="169" t="s">
        <v>1268</v>
      </c>
    </row>
    <row r="136" spans="1:65" s="2" customFormat="1" ht="16.5" customHeight="1">
      <c r="A136" s="33"/>
      <c r="B136" s="156"/>
      <c r="C136" s="157" t="s">
        <v>147</v>
      </c>
      <c r="D136" s="157" t="s">
        <v>143</v>
      </c>
      <c r="E136" s="158" t="s">
        <v>1269</v>
      </c>
      <c r="F136" s="159" t="s">
        <v>1270</v>
      </c>
      <c r="G136" s="160" t="s">
        <v>146</v>
      </c>
      <c r="H136" s="161">
        <v>87.808000000000007</v>
      </c>
      <c r="I136" s="162"/>
      <c r="J136" s="163">
        <f t="shared" si="0"/>
        <v>0</v>
      </c>
      <c r="K136" s="164"/>
      <c r="L136" s="34"/>
      <c r="M136" s="165" t="s">
        <v>1</v>
      </c>
      <c r="N136" s="166" t="s">
        <v>40</v>
      </c>
      <c r="O136" s="62"/>
      <c r="P136" s="167">
        <f t="shared" si="1"/>
        <v>0</v>
      </c>
      <c r="Q136" s="167">
        <v>0</v>
      </c>
      <c r="R136" s="167">
        <f t="shared" si="2"/>
        <v>0</v>
      </c>
      <c r="S136" s="167">
        <v>0</v>
      </c>
      <c r="T136" s="168">
        <f t="shared" si="3"/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69" t="s">
        <v>147</v>
      </c>
      <c r="AT136" s="169" t="s">
        <v>143</v>
      </c>
      <c r="AU136" s="169" t="s">
        <v>87</v>
      </c>
      <c r="AY136" s="18" t="s">
        <v>141</v>
      </c>
      <c r="BE136" s="170">
        <f t="shared" si="4"/>
        <v>0</v>
      </c>
      <c r="BF136" s="170">
        <f t="shared" si="5"/>
        <v>0</v>
      </c>
      <c r="BG136" s="170">
        <f t="shared" si="6"/>
        <v>0</v>
      </c>
      <c r="BH136" s="170">
        <f t="shared" si="7"/>
        <v>0</v>
      </c>
      <c r="BI136" s="170">
        <f t="shared" si="8"/>
        <v>0</v>
      </c>
      <c r="BJ136" s="18" t="s">
        <v>87</v>
      </c>
      <c r="BK136" s="170">
        <f t="shared" si="9"/>
        <v>0</v>
      </c>
      <c r="BL136" s="18" t="s">
        <v>147</v>
      </c>
      <c r="BM136" s="169" t="s">
        <v>1271</v>
      </c>
    </row>
    <row r="137" spans="1:65" s="2" customFormat="1" ht="24.2" customHeight="1">
      <c r="A137" s="33"/>
      <c r="B137" s="156"/>
      <c r="C137" s="157" t="s">
        <v>175</v>
      </c>
      <c r="D137" s="157" t="s">
        <v>143</v>
      </c>
      <c r="E137" s="158" t="s">
        <v>1272</v>
      </c>
      <c r="F137" s="159" t="s">
        <v>1273</v>
      </c>
      <c r="G137" s="160" t="s">
        <v>146</v>
      </c>
      <c r="H137" s="161">
        <v>138.572</v>
      </c>
      <c r="I137" s="162"/>
      <c r="J137" s="163">
        <f t="shared" si="0"/>
        <v>0</v>
      </c>
      <c r="K137" s="164"/>
      <c r="L137" s="34"/>
      <c r="M137" s="165" t="s">
        <v>1</v>
      </c>
      <c r="N137" s="166" t="s">
        <v>40</v>
      </c>
      <c r="O137" s="62"/>
      <c r="P137" s="167">
        <f t="shared" si="1"/>
        <v>0</v>
      </c>
      <c r="Q137" s="167">
        <v>0</v>
      </c>
      <c r="R137" s="167">
        <f t="shared" si="2"/>
        <v>0</v>
      </c>
      <c r="S137" s="167">
        <v>0</v>
      </c>
      <c r="T137" s="168">
        <f t="shared" si="3"/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69" t="s">
        <v>147</v>
      </c>
      <c r="AT137" s="169" t="s">
        <v>143</v>
      </c>
      <c r="AU137" s="169" t="s">
        <v>87</v>
      </c>
      <c r="AY137" s="18" t="s">
        <v>141</v>
      </c>
      <c r="BE137" s="170">
        <f t="shared" si="4"/>
        <v>0</v>
      </c>
      <c r="BF137" s="170">
        <f t="shared" si="5"/>
        <v>0</v>
      </c>
      <c r="BG137" s="170">
        <f t="shared" si="6"/>
        <v>0</v>
      </c>
      <c r="BH137" s="170">
        <f t="shared" si="7"/>
        <v>0</v>
      </c>
      <c r="BI137" s="170">
        <f t="shared" si="8"/>
        <v>0</v>
      </c>
      <c r="BJ137" s="18" t="s">
        <v>87</v>
      </c>
      <c r="BK137" s="170">
        <f t="shared" si="9"/>
        <v>0</v>
      </c>
      <c r="BL137" s="18" t="s">
        <v>147</v>
      </c>
      <c r="BM137" s="169" t="s">
        <v>1274</v>
      </c>
    </row>
    <row r="138" spans="1:65" s="2" customFormat="1" ht="24.2" customHeight="1">
      <c r="A138" s="33"/>
      <c r="B138" s="156"/>
      <c r="C138" s="157" t="s">
        <v>181</v>
      </c>
      <c r="D138" s="157" t="s">
        <v>143</v>
      </c>
      <c r="E138" s="158" t="s">
        <v>1275</v>
      </c>
      <c r="F138" s="159" t="s">
        <v>1276</v>
      </c>
      <c r="G138" s="160" t="s">
        <v>146</v>
      </c>
      <c r="H138" s="161">
        <v>60.368000000000002</v>
      </c>
      <c r="I138" s="162"/>
      <c r="J138" s="163">
        <f t="shared" si="0"/>
        <v>0</v>
      </c>
      <c r="K138" s="164"/>
      <c r="L138" s="34"/>
      <c r="M138" s="165" t="s">
        <v>1</v>
      </c>
      <c r="N138" s="166" t="s">
        <v>40</v>
      </c>
      <c r="O138" s="62"/>
      <c r="P138" s="167">
        <f t="shared" si="1"/>
        <v>0</v>
      </c>
      <c r="Q138" s="167">
        <v>0</v>
      </c>
      <c r="R138" s="167">
        <f t="shared" si="2"/>
        <v>0</v>
      </c>
      <c r="S138" s="167">
        <v>0</v>
      </c>
      <c r="T138" s="168">
        <f t="shared" si="3"/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69" t="s">
        <v>147</v>
      </c>
      <c r="AT138" s="169" t="s">
        <v>143</v>
      </c>
      <c r="AU138" s="169" t="s">
        <v>87</v>
      </c>
      <c r="AY138" s="18" t="s">
        <v>141</v>
      </c>
      <c r="BE138" s="170">
        <f t="shared" si="4"/>
        <v>0</v>
      </c>
      <c r="BF138" s="170">
        <f t="shared" si="5"/>
        <v>0</v>
      </c>
      <c r="BG138" s="170">
        <f t="shared" si="6"/>
        <v>0</v>
      </c>
      <c r="BH138" s="170">
        <f t="shared" si="7"/>
        <v>0</v>
      </c>
      <c r="BI138" s="170">
        <f t="shared" si="8"/>
        <v>0</v>
      </c>
      <c r="BJ138" s="18" t="s">
        <v>87</v>
      </c>
      <c r="BK138" s="170">
        <f t="shared" si="9"/>
        <v>0</v>
      </c>
      <c r="BL138" s="18" t="s">
        <v>147</v>
      </c>
      <c r="BM138" s="169" t="s">
        <v>1277</v>
      </c>
    </row>
    <row r="139" spans="1:65" s="2" customFormat="1" ht="16.5" customHeight="1">
      <c r="A139" s="33"/>
      <c r="B139" s="156"/>
      <c r="C139" s="203" t="s">
        <v>186</v>
      </c>
      <c r="D139" s="203" t="s">
        <v>560</v>
      </c>
      <c r="E139" s="204" t="s">
        <v>1278</v>
      </c>
      <c r="F139" s="205" t="s">
        <v>1279</v>
      </c>
      <c r="G139" s="206" t="s">
        <v>146</v>
      </c>
      <c r="H139" s="207">
        <v>60.368000000000002</v>
      </c>
      <c r="I139" s="208"/>
      <c r="J139" s="209">
        <f t="shared" si="0"/>
        <v>0</v>
      </c>
      <c r="K139" s="210"/>
      <c r="L139" s="211"/>
      <c r="M139" s="212" t="s">
        <v>1</v>
      </c>
      <c r="N139" s="213" t="s">
        <v>40</v>
      </c>
      <c r="O139" s="62"/>
      <c r="P139" s="167">
        <f t="shared" si="1"/>
        <v>0</v>
      </c>
      <c r="Q139" s="167">
        <v>1.67</v>
      </c>
      <c r="R139" s="167">
        <f t="shared" si="2"/>
        <v>100.81456</v>
      </c>
      <c r="S139" s="167">
        <v>0</v>
      </c>
      <c r="T139" s="168">
        <f t="shared" si="3"/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69" t="s">
        <v>198</v>
      </c>
      <c r="AT139" s="169" t="s">
        <v>560</v>
      </c>
      <c r="AU139" s="169" t="s">
        <v>87</v>
      </c>
      <c r="AY139" s="18" t="s">
        <v>141</v>
      </c>
      <c r="BE139" s="170">
        <f t="shared" si="4"/>
        <v>0</v>
      </c>
      <c r="BF139" s="170">
        <f t="shared" si="5"/>
        <v>0</v>
      </c>
      <c r="BG139" s="170">
        <f t="shared" si="6"/>
        <v>0</v>
      </c>
      <c r="BH139" s="170">
        <f t="shared" si="7"/>
        <v>0</v>
      </c>
      <c r="BI139" s="170">
        <f t="shared" si="8"/>
        <v>0</v>
      </c>
      <c r="BJ139" s="18" t="s">
        <v>87</v>
      </c>
      <c r="BK139" s="170">
        <f t="shared" si="9"/>
        <v>0</v>
      </c>
      <c r="BL139" s="18" t="s">
        <v>147</v>
      </c>
      <c r="BM139" s="169" t="s">
        <v>1280</v>
      </c>
    </row>
    <row r="140" spans="1:65" s="12" customFormat="1" ht="22.9" customHeight="1">
      <c r="B140" s="143"/>
      <c r="D140" s="144" t="s">
        <v>73</v>
      </c>
      <c r="E140" s="154" t="s">
        <v>147</v>
      </c>
      <c r="F140" s="154" t="s">
        <v>1281</v>
      </c>
      <c r="I140" s="146"/>
      <c r="J140" s="155">
        <f>BK140</f>
        <v>0</v>
      </c>
      <c r="L140" s="143"/>
      <c r="M140" s="148"/>
      <c r="N140" s="149"/>
      <c r="O140" s="149"/>
      <c r="P140" s="150">
        <f>P141</f>
        <v>0</v>
      </c>
      <c r="Q140" s="149"/>
      <c r="R140" s="150">
        <f>R141</f>
        <v>38.912049999999979</v>
      </c>
      <c r="S140" s="149"/>
      <c r="T140" s="151">
        <f>T141</f>
        <v>0</v>
      </c>
      <c r="AR140" s="144" t="s">
        <v>81</v>
      </c>
      <c r="AT140" s="152" t="s">
        <v>73</v>
      </c>
      <c r="AU140" s="152" t="s">
        <v>81</v>
      </c>
      <c r="AY140" s="144" t="s">
        <v>141</v>
      </c>
      <c r="BK140" s="153">
        <f>BK141</f>
        <v>0</v>
      </c>
    </row>
    <row r="141" spans="1:65" s="2" customFormat="1" ht="33" customHeight="1">
      <c r="A141" s="33"/>
      <c r="B141" s="156"/>
      <c r="C141" s="157" t="s">
        <v>198</v>
      </c>
      <c r="D141" s="157" t="s">
        <v>143</v>
      </c>
      <c r="E141" s="158" t="s">
        <v>1282</v>
      </c>
      <c r="F141" s="159" t="s">
        <v>1283</v>
      </c>
      <c r="G141" s="160" t="s">
        <v>146</v>
      </c>
      <c r="H141" s="161">
        <v>20.58</v>
      </c>
      <c r="I141" s="162"/>
      <c r="J141" s="163">
        <f>ROUND(I141*H141,2)</f>
        <v>0</v>
      </c>
      <c r="K141" s="164"/>
      <c r="L141" s="34"/>
      <c r="M141" s="165" t="s">
        <v>1</v>
      </c>
      <c r="N141" s="166" t="s">
        <v>40</v>
      </c>
      <c r="O141" s="62"/>
      <c r="P141" s="167">
        <f>O141*H141</f>
        <v>0</v>
      </c>
      <c r="Q141" s="167">
        <v>1.8907701652089399</v>
      </c>
      <c r="R141" s="167">
        <f>Q141*H141</f>
        <v>38.912049999999979</v>
      </c>
      <c r="S141" s="167">
        <v>0</v>
      </c>
      <c r="T141" s="168">
        <f>S141*H141</f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69" t="s">
        <v>147</v>
      </c>
      <c r="AT141" s="169" t="s">
        <v>143</v>
      </c>
      <c r="AU141" s="169" t="s">
        <v>87</v>
      </c>
      <c r="AY141" s="18" t="s">
        <v>141</v>
      </c>
      <c r="BE141" s="170">
        <f>IF(N141="základná",J141,0)</f>
        <v>0</v>
      </c>
      <c r="BF141" s="170">
        <f>IF(N141="znížená",J141,0)</f>
        <v>0</v>
      </c>
      <c r="BG141" s="170">
        <f>IF(N141="zákl. prenesená",J141,0)</f>
        <v>0</v>
      </c>
      <c r="BH141" s="170">
        <f>IF(N141="zníž. prenesená",J141,0)</f>
        <v>0</v>
      </c>
      <c r="BI141" s="170">
        <f>IF(N141="nulová",J141,0)</f>
        <v>0</v>
      </c>
      <c r="BJ141" s="18" t="s">
        <v>87</v>
      </c>
      <c r="BK141" s="170">
        <f>ROUND(I141*H141,2)</f>
        <v>0</v>
      </c>
      <c r="BL141" s="18" t="s">
        <v>147</v>
      </c>
      <c r="BM141" s="169" t="s">
        <v>1284</v>
      </c>
    </row>
    <row r="142" spans="1:65" s="12" customFormat="1" ht="22.9" customHeight="1">
      <c r="B142" s="143"/>
      <c r="D142" s="144" t="s">
        <v>73</v>
      </c>
      <c r="E142" s="154" t="s">
        <v>198</v>
      </c>
      <c r="F142" s="154" t="s">
        <v>1285</v>
      </c>
      <c r="I142" s="146"/>
      <c r="J142" s="155">
        <f>BK142</f>
        <v>0</v>
      </c>
      <c r="L142" s="143"/>
      <c r="M142" s="148"/>
      <c r="N142" s="149"/>
      <c r="O142" s="149"/>
      <c r="P142" s="150">
        <f>SUM(P143:P164)</f>
        <v>0</v>
      </c>
      <c r="Q142" s="149"/>
      <c r="R142" s="150">
        <f>SUM(R143:R164)</f>
        <v>0.31593000000000004</v>
      </c>
      <c r="S142" s="149"/>
      <c r="T142" s="151">
        <f>SUM(T143:T164)</f>
        <v>0</v>
      </c>
      <c r="AR142" s="144" t="s">
        <v>81</v>
      </c>
      <c r="AT142" s="152" t="s">
        <v>73</v>
      </c>
      <c r="AU142" s="152" t="s">
        <v>81</v>
      </c>
      <c r="AY142" s="144" t="s">
        <v>141</v>
      </c>
      <c r="BK142" s="153">
        <f>SUM(BK143:BK164)</f>
        <v>0</v>
      </c>
    </row>
    <row r="143" spans="1:65" s="2" customFormat="1" ht="37.9" customHeight="1">
      <c r="A143" s="33"/>
      <c r="B143" s="156"/>
      <c r="C143" s="157" t="s">
        <v>215</v>
      </c>
      <c r="D143" s="157" t="s">
        <v>143</v>
      </c>
      <c r="E143" s="158" t="s">
        <v>1286</v>
      </c>
      <c r="F143" s="159" t="s">
        <v>1287</v>
      </c>
      <c r="G143" s="160" t="s">
        <v>645</v>
      </c>
      <c r="H143" s="161">
        <v>112</v>
      </c>
      <c r="I143" s="162"/>
      <c r="J143" s="163">
        <f t="shared" ref="J143:J164" si="10">ROUND(I143*H143,2)</f>
        <v>0</v>
      </c>
      <c r="K143" s="164"/>
      <c r="L143" s="34"/>
      <c r="M143" s="165" t="s">
        <v>1</v>
      </c>
      <c r="N143" s="166" t="s">
        <v>40</v>
      </c>
      <c r="O143" s="62"/>
      <c r="P143" s="167">
        <f t="shared" ref="P143:P164" si="11">O143*H143</f>
        <v>0</v>
      </c>
      <c r="Q143" s="167">
        <v>0</v>
      </c>
      <c r="R143" s="167">
        <f t="shared" ref="R143:R164" si="12">Q143*H143</f>
        <v>0</v>
      </c>
      <c r="S143" s="167">
        <v>0</v>
      </c>
      <c r="T143" s="168">
        <f t="shared" ref="T143:T164" si="13">S143*H143</f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69" t="s">
        <v>147</v>
      </c>
      <c r="AT143" s="169" t="s">
        <v>143</v>
      </c>
      <c r="AU143" s="169" t="s">
        <v>87</v>
      </c>
      <c r="AY143" s="18" t="s">
        <v>141</v>
      </c>
      <c r="BE143" s="170">
        <f t="shared" ref="BE143:BE164" si="14">IF(N143="základná",J143,0)</f>
        <v>0</v>
      </c>
      <c r="BF143" s="170">
        <f t="shared" ref="BF143:BF164" si="15">IF(N143="znížená",J143,0)</f>
        <v>0</v>
      </c>
      <c r="BG143" s="170">
        <f t="shared" ref="BG143:BG164" si="16">IF(N143="zákl. prenesená",J143,0)</f>
        <v>0</v>
      </c>
      <c r="BH143" s="170">
        <f t="shared" ref="BH143:BH164" si="17">IF(N143="zníž. prenesená",J143,0)</f>
        <v>0</v>
      </c>
      <c r="BI143" s="170">
        <f t="shared" ref="BI143:BI164" si="18">IF(N143="nulová",J143,0)</f>
        <v>0</v>
      </c>
      <c r="BJ143" s="18" t="s">
        <v>87</v>
      </c>
      <c r="BK143" s="170">
        <f t="shared" ref="BK143:BK164" si="19">ROUND(I143*H143,2)</f>
        <v>0</v>
      </c>
      <c r="BL143" s="18" t="s">
        <v>147</v>
      </c>
      <c r="BM143" s="169" t="s">
        <v>1288</v>
      </c>
    </row>
    <row r="144" spans="1:65" s="2" customFormat="1" ht="24.2" customHeight="1">
      <c r="A144" s="33"/>
      <c r="B144" s="156"/>
      <c r="C144" s="203" t="s">
        <v>221</v>
      </c>
      <c r="D144" s="203" t="s">
        <v>560</v>
      </c>
      <c r="E144" s="204" t="s">
        <v>1289</v>
      </c>
      <c r="F144" s="205" t="s">
        <v>1290</v>
      </c>
      <c r="G144" s="206" t="s">
        <v>645</v>
      </c>
      <c r="H144" s="207">
        <v>112</v>
      </c>
      <c r="I144" s="208"/>
      <c r="J144" s="209">
        <f t="shared" si="10"/>
        <v>0</v>
      </c>
      <c r="K144" s="210"/>
      <c r="L144" s="211"/>
      <c r="M144" s="212" t="s">
        <v>1</v>
      </c>
      <c r="N144" s="213" t="s">
        <v>40</v>
      </c>
      <c r="O144" s="62"/>
      <c r="P144" s="167">
        <f t="shared" si="11"/>
        <v>0</v>
      </c>
      <c r="Q144" s="167">
        <v>2.7999999999999998E-4</v>
      </c>
      <c r="R144" s="167">
        <f t="shared" si="12"/>
        <v>3.1359999999999999E-2</v>
      </c>
      <c r="S144" s="167">
        <v>0</v>
      </c>
      <c r="T144" s="168">
        <f t="shared" si="13"/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69" t="s">
        <v>198</v>
      </c>
      <c r="AT144" s="169" t="s">
        <v>560</v>
      </c>
      <c r="AU144" s="169" t="s">
        <v>87</v>
      </c>
      <c r="AY144" s="18" t="s">
        <v>141</v>
      </c>
      <c r="BE144" s="170">
        <f t="shared" si="14"/>
        <v>0</v>
      </c>
      <c r="BF144" s="170">
        <f t="shared" si="15"/>
        <v>0</v>
      </c>
      <c r="BG144" s="170">
        <f t="shared" si="16"/>
        <v>0</v>
      </c>
      <c r="BH144" s="170">
        <f t="shared" si="17"/>
        <v>0</v>
      </c>
      <c r="BI144" s="170">
        <f t="shared" si="18"/>
        <v>0</v>
      </c>
      <c r="BJ144" s="18" t="s">
        <v>87</v>
      </c>
      <c r="BK144" s="170">
        <f t="shared" si="19"/>
        <v>0</v>
      </c>
      <c r="BL144" s="18" t="s">
        <v>147</v>
      </c>
      <c r="BM144" s="169" t="s">
        <v>1291</v>
      </c>
    </row>
    <row r="145" spans="1:65" s="2" customFormat="1" ht="37.9" customHeight="1">
      <c r="A145" s="33"/>
      <c r="B145" s="156"/>
      <c r="C145" s="157" t="s">
        <v>234</v>
      </c>
      <c r="D145" s="157" t="s">
        <v>143</v>
      </c>
      <c r="E145" s="158" t="s">
        <v>1292</v>
      </c>
      <c r="F145" s="159" t="s">
        <v>1293</v>
      </c>
      <c r="G145" s="160" t="s">
        <v>645</v>
      </c>
      <c r="H145" s="161">
        <v>211</v>
      </c>
      <c r="I145" s="162"/>
      <c r="J145" s="163">
        <f t="shared" si="10"/>
        <v>0</v>
      </c>
      <c r="K145" s="164"/>
      <c r="L145" s="34"/>
      <c r="M145" s="165" t="s">
        <v>1</v>
      </c>
      <c r="N145" s="166" t="s">
        <v>40</v>
      </c>
      <c r="O145" s="62"/>
      <c r="P145" s="167">
        <f t="shared" si="11"/>
        <v>0</v>
      </c>
      <c r="Q145" s="167">
        <v>0</v>
      </c>
      <c r="R145" s="167">
        <f t="shared" si="12"/>
        <v>0</v>
      </c>
      <c r="S145" s="167">
        <v>0</v>
      </c>
      <c r="T145" s="168">
        <f t="shared" si="13"/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69" t="s">
        <v>147</v>
      </c>
      <c r="AT145" s="169" t="s">
        <v>143</v>
      </c>
      <c r="AU145" s="169" t="s">
        <v>87</v>
      </c>
      <c r="AY145" s="18" t="s">
        <v>141</v>
      </c>
      <c r="BE145" s="170">
        <f t="shared" si="14"/>
        <v>0</v>
      </c>
      <c r="BF145" s="170">
        <f t="shared" si="15"/>
        <v>0</v>
      </c>
      <c r="BG145" s="170">
        <f t="shared" si="16"/>
        <v>0</v>
      </c>
      <c r="BH145" s="170">
        <f t="shared" si="17"/>
        <v>0</v>
      </c>
      <c r="BI145" s="170">
        <f t="shared" si="18"/>
        <v>0</v>
      </c>
      <c r="BJ145" s="18" t="s">
        <v>87</v>
      </c>
      <c r="BK145" s="170">
        <f t="shared" si="19"/>
        <v>0</v>
      </c>
      <c r="BL145" s="18" t="s">
        <v>147</v>
      </c>
      <c r="BM145" s="169" t="s">
        <v>1294</v>
      </c>
    </row>
    <row r="146" spans="1:65" s="2" customFormat="1" ht="24.2" customHeight="1">
      <c r="A146" s="33"/>
      <c r="B146" s="156"/>
      <c r="C146" s="203" t="s">
        <v>240</v>
      </c>
      <c r="D146" s="203" t="s">
        <v>560</v>
      </c>
      <c r="E146" s="204" t="s">
        <v>1295</v>
      </c>
      <c r="F146" s="205" t="s">
        <v>1296</v>
      </c>
      <c r="G146" s="206" t="s">
        <v>645</v>
      </c>
      <c r="H146" s="207">
        <v>211</v>
      </c>
      <c r="I146" s="208"/>
      <c r="J146" s="209">
        <f t="shared" si="10"/>
        <v>0</v>
      </c>
      <c r="K146" s="210"/>
      <c r="L146" s="211"/>
      <c r="M146" s="212" t="s">
        <v>1</v>
      </c>
      <c r="N146" s="213" t="s">
        <v>40</v>
      </c>
      <c r="O146" s="62"/>
      <c r="P146" s="167">
        <f t="shared" si="11"/>
        <v>0</v>
      </c>
      <c r="Q146" s="167">
        <v>1.0499999999999999E-3</v>
      </c>
      <c r="R146" s="167">
        <f t="shared" si="12"/>
        <v>0.22155</v>
      </c>
      <c r="S146" s="167">
        <v>0</v>
      </c>
      <c r="T146" s="168">
        <f t="shared" si="13"/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69" t="s">
        <v>198</v>
      </c>
      <c r="AT146" s="169" t="s">
        <v>560</v>
      </c>
      <c r="AU146" s="169" t="s">
        <v>87</v>
      </c>
      <c r="AY146" s="18" t="s">
        <v>141</v>
      </c>
      <c r="BE146" s="170">
        <f t="shared" si="14"/>
        <v>0</v>
      </c>
      <c r="BF146" s="170">
        <f t="shared" si="15"/>
        <v>0</v>
      </c>
      <c r="BG146" s="170">
        <f t="shared" si="16"/>
        <v>0</v>
      </c>
      <c r="BH146" s="170">
        <f t="shared" si="17"/>
        <v>0</v>
      </c>
      <c r="BI146" s="170">
        <f t="shared" si="18"/>
        <v>0</v>
      </c>
      <c r="BJ146" s="18" t="s">
        <v>87</v>
      </c>
      <c r="BK146" s="170">
        <f t="shared" si="19"/>
        <v>0</v>
      </c>
      <c r="BL146" s="18" t="s">
        <v>147</v>
      </c>
      <c r="BM146" s="169" t="s">
        <v>1297</v>
      </c>
    </row>
    <row r="147" spans="1:65" s="2" customFormat="1" ht="24.2" customHeight="1">
      <c r="A147" s="33"/>
      <c r="B147" s="156"/>
      <c r="C147" s="203" t="s">
        <v>244</v>
      </c>
      <c r="D147" s="203" t="s">
        <v>560</v>
      </c>
      <c r="E147" s="204" t="s">
        <v>1298</v>
      </c>
      <c r="F147" s="205" t="s">
        <v>1299</v>
      </c>
      <c r="G147" s="206" t="s">
        <v>362</v>
      </c>
      <c r="H147" s="207">
        <v>68</v>
      </c>
      <c r="I147" s="208"/>
      <c r="J147" s="209">
        <f t="shared" si="10"/>
        <v>0</v>
      </c>
      <c r="K147" s="210"/>
      <c r="L147" s="211"/>
      <c r="M147" s="212" t="s">
        <v>1</v>
      </c>
      <c r="N147" s="213" t="s">
        <v>40</v>
      </c>
      <c r="O147" s="62"/>
      <c r="P147" s="167">
        <f t="shared" si="11"/>
        <v>0</v>
      </c>
      <c r="Q147" s="167">
        <v>6.9999999999999994E-5</v>
      </c>
      <c r="R147" s="167">
        <f t="shared" si="12"/>
        <v>4.7599999999999995E-3</v>
      </c>
      <c r="S147" s="167">
        <v>0</v>
      </c>
      <c r="T147" s="168">
        <f t="shared" si="13"/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69" t="s">
        <v>198</v>
      </c>
      <c r="AT147" s="169" t="s">
        <v>560</v>
      </c>
      <c r="AU147" s="169" t="s">
        <v>87</v>
      </c>
      <c r="AY147" s="18" t="s">
        <v>141</v>
      </c>
      <c r="BE147" s="170">
        <f t="shared" si="14"/>
        <v>0</v>
      </c>
      <c r="BF147" s="170">
        <f t="shared" si="15"/>
        <v>0</v>
      </c>
      <c r="BG147" s="170">
        <f t="shared" si="16"/>
        <v>0</v>
      </c>
      <c r="BH147" s="170">
        <f t="shared" si="17"/>
        <v>0</v>
      </c>
      <c r="BI147" s="170">
        <f t="shared" si="18"/>
        <v>0</v>
      </c>
      <c r="BJ147" s="18" t="s">
        <v>87</v>
      </c>
      <c r="BK147" s="170">
        <f t="shared" si="19"/>
        <v>0</v>
      </c>
      <c r="BL147" s="18" t="s">
        <v>147</v>
      </c>
      <c r="BM147" s="169" t="s">
        <v>1300</v>
      </c>
    </row>
    <row r="148" spans="1:65" s="2" customFormat="1" ht="24.2" customHeight="1">
      <c r="A148" s="33"/>
      <c r="B148" s="156"/>
      <c r="C148" s="203" t="s">
        <v>253</v>
      </c>
      <c r="D148" s="203" t="s">
        <v>560</v>
      </c>
      <c r="E148" s="204" t="s">
        <v>1301</v>
      </c>
      <c r="F148" s="205" t="s">
        <v>1302</v>
      </c>
      <c r="G148" s="206" t="s">
        <v>362</v>
      </c>
      <c r="H148" s="207">
        <v>34</v>
      </c>
      <c r="I148" s="208"/>
      <c r="J148" s="209">
        <f t="shared" si="10"/>
        <v>0</v>
      </c>
      <c r="K148" s="210"/>
      <c r="L148" s="211"/>
      <c r="M148" s="212" t="s">
        <v>1</v>
      </c>
      <c r="N148" s="213" t="s">
        <v>40</v>
      </c>
      <c r="O148" s="62"/>
      <c r="P148" s="167">
        <f t="shared" si="11"/>
        <v>0</v>
      </c>
      <c r="Q148" s="167">
        <v>3.3E-4</v>
      </c>
      <c r="R148" s="167">
        <f t="shared" si="12"/>
        <v>1.1220000000000001E-2</v>
      </c>
      <c r="S148" s="167">
        <v>0</v>
      </c>
      <c r="T148" s="168">
        <f t="shared" si="13"/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69" t="s">
        <v>198</v>
      </c>
      <c r="AT148" s="169" t="s">
        <v>560</v>
      </c>
      <c r="AU148" s="169" t="s">
        <v>87</v>
      </c>
      <c r="AY148" s="18" t="s">
        <v>141</v>
      </c>
      <c r="BE148" s="170">
        <f t="shared" si="14"/>
        <v>0</v>
      </c>
      <c r="BF148" s="170">
        <f t="shared" si="15"/>
        <v>0</v>
      </c>
      <c r="BG148" s="170">
        <f t="shared" si="16"/>
        <v>0</v>
      </c>
      <c r="BH148" s="170">
        <f t="shared" si="17"/>
        <v>0</v>
      </c>
      <c r="BI148" s="170">
        <f t="shared" si="18"/>
        <v>0</v>
      </c>
      <c r="BJ148" s="18" t="s">
        <v>87</v>
      </c>
      <c r="BK148" s="170">
        <f t="shared" si="19"/>
        <v>0</v>
      </c>
      <c r="BL148" s="18" t="s">
        <v>147</v>
      </c>
      <c r="BM148" s="169" t="s">
        <v>1303</v>
      </c>
    </row>
    <row r="149" spans="1:65" s="2" customFormat="1" ht="24.2" customHeight="1">
      <c r="A149" s="33"/>
      <c r="B149" s="156"/>
      <c r="C149" s="157" t="s">
        <v>257</v>
      </c>
      <c r="D149" s="157" t="s">
        <v>143</v>
      </c>
      <c r="E149" s="158" t="s">
        <v>1304</v>
      </c>
      <c r="F149" s="159" t="s">
        <v>1305</v>
      </c>
      <c r="G149" s="160" t="s">
        <v>645</v>
      </c>
      <c r="H149" s="161">
        <v>8</v>
      </c>
      <c r="I149" s="162"/>
      <c r="J149" s="163">
        <f t="shared" si="10"/>
        <v>0</v>
      </c>
      <c r="K149" s="164"/>
      <c r="L149" s="34"/>
      <c r="M149" s="165" t="s">
        <v>1</v>
      </c>
      <c r="N149" s="166" t="s">
        <v>40</v>
      </c>
      <c r="O149" s="62"/>
      <c r="P149" s="167">
        <f t="shared" si="11"/>
        <v>0</v>
      </c>
      <c r="Q149" s="167">
        <v>1.0000000000000001E-5</v>
      </c>
      <c r="R149" s="167">
        <f t="shared" si="12"/>
        <v>8.0000000000000007E-5</v>
      </c>
      <c r="S149" s="167">
        <v>0</v>
      </c>
      <c r="T149" s="168">
        <f t="shared" si="13"/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69" t="s">
        <v>147</v>
      </c>
      <c r="AT149" s="169" t="s">
        <v>143</v>
      </c>
      <c r="AU149" s="169" t="s">
        <v>87</v>
      </c>
      <c r="AY149" s="18" t="s">
        <v>141</v>
      </c>
      <c r="BE149" s="170">
        <f t="shared" si="14"/>
        <v>0</v>
      </c>
      <c r="BF149" s="170">
        <f t="shared" si="15"/>
        <v>0</v>
      </c>
      <c r="BG149" s="170">
        <f t="shared" si="16"/>
        <v>0</v>
      </c>
      <c r="BH149" s="170">
        <f t="shared" si="17"/>
        <v>0</v>
      </c>
      <c r="BI149" s="170">
        <f t="shared" si="18"/>
        <v>0</v>
      </c>
      <c r="BJ149" s="18" t="s">
        <v>87</v>
      </c>
      <c r="BK149" s="170">
        <f t="shared" si="19"/>
        <v>0</v>
      </c>
      <c r="BL149" s="18" t="s">
        <v>147</v>
      </c>
      <c r="BM149" s="169" t="s">
        <v>1306</v>
      </c>
    </row>
    <row r="150" spans="1:65" s="2" customFormat="1" ht="24.2" customHeight="1">
      <c r="A150" s="33"/>
      <c r="B150" s="156"/>
      <c r="C150" s="157" t="s">
        <v>275</v>
      </c>
      <c r="D150" s="157" t="s">
        <v>143</v>
      </c>
      <c r="E150" s="158" t="s">
        <v>1307</v>
      </c>
      <c r="F150" s="159" t="s">
        <v>1308</v>
      </c>
      <c r="G150" s="160" t="s">
        <v>645</v>
      </c>
      <c r="H150" s="161">
        <v>12</v>
      </c>
      <c r="I150" s="162"/>
      <c r="J150" s="163">
        <f t="shared" si="10"/>
        <v>0</v>
      </c>
      <c r="K150" s="164"/>
      <c r="L150" s="34"/>
      <c r="M150" s="165" t="s">
        <v>1</v>
      </c>
      <c r="N150" s="166" t="s">
        <v>40</v>
      </c>
      <c r="O150" s="62"/>
      <c r="P150" s="167">
        <f t="shared" si="11"/>
        <v>0</v>
      </c>
      <c r="Q150" s="167">
        <v>1.0000000000000001E-5</v>
      </c>
      <c r="R150" s="167">
        <f t="shared" si="12"/>
        <v>1.2000000000000002E-4</v>
      </c>
      <c r="S150" s="167">
        <v>0</v>
      </c>
      <c r="T150" s="168">
        <f t="shared" si="13"/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69" t="s">
        <v>147</v>
      </c>
      <c r="AT150" s="169" t="s">
        <v>143</v>
      </c>
      <c r="AU150" s="169" t="s">
        <v>87</v>
      </c>
      <c r="AY150" s="18" t="s">
        <v>141</v>
      </c>
      <c r="BE150" s="170">
        <f t="shared" si="14"/>
        <v>0</v>
      </c>
      <c r="BF150" s="170">
        <f t="shared" si="15"/>
        <v>0</v>
      </c>
      <c r="BG150" s="170">
        <f t="shared" si="16"/>
        <v>0</v>
      </c>
      <c r="BH150" s="170">
        <f t="shared" si="17"/>
        <v>0</v>
      </c>
      <c r="BI150" s="170">
        <f t="shared" si="18"/>
        <v>0</v>
      </c>
      <c r="BJ150" s="18" t="s">
        <v>87</v>
      </c>
      <c r="BK150" s="170">
        <f t="shared" si="19"/>
        <v>0</v>
      </c>
      <c r="BL150" s="18" t="s">
        <v>147</v>
      </c>
      <c r="BM150" s="169" t="s">
        <v>1309</v>
      </c>
    </row>
    <row r="151" spans="1:65" s="2" customFormat="1" ht="24.2" customHeight="1">
      <c r="A151" s="33"/>
      <c r="B151" s="156"/>
      <c r="C151" s="203" t="s">
        <v>281</v>
      </c>
      <c r="D151" s="203" t="s">
        <v>560</v>
      </c>
      <c r="E151" s="204" t="s">
        <v>1310</v>
      </c>
      <c r="F151" s="205" t="s">
        <v>1311</v>
      </c>
      <c r="G151" s="206" t="s">
        <v>645</v>
      </c>
      <c r="H151" s="207">
        <v>8</v>
      </c>
      <c r="I151" s="208"/>
      <c r="J151" s="209">
        <f t="shared" si="10"/>
        <v>0</v>
      </c>
      <c r="K151" s="210"/>
      <c r="L151" s="211"/>
      <c r="M151" s="212" t="s">
        <v>1</v>
      </c>
      <c r="N151" s="213" t="s">
        <v>40</v>
      </c>
      <c r="O151" s="62"/>
      <c r="P151" s="167">
        <f t="shared" si="11"/>
        <v>0</v>
      </c>
      <c r="Q151" s="167">
        <v>1.6299999999999999E-3</v>
      </c>
      <c r="R151" s="167">
        <f t="shared" si="12"/>
        <v>1.304E-2</v>
      </c>
      <c r="S151" s="167">
        <v>0</v>
      </c>
      <c r="T151" s="168">
        <f t="shared" si="13"/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69" t="s">
        <v>198</v>
      </c>
      <c r="AT151" s="169" t="s">
        <v>560</v>
      </c>
      <c r="AU151" s="169" t="s">
        <v>87</v>
      </c>
      <c r="AY151" s="18" t="s">
        <v>141</v>
      </c>
      <c r="BE151" s="170">
        <f t="shared" si="14"/>
        <v>0</v>
      </c>
      <c r="BF151" s="170">
        <f t="shared" si="15"/>
        <v>0</v>
      </c>
      <c r="BG151" s="170">
        <f t="shared" si="16"/>
        <v>0</v>
      </c>
      <c r="BH151" s="170">
        <f t="shared" si="17"/>
        <v>0</v>
      </c>
      <c r="BI151" s="170">
        <f t="shared" si="18"/>
        <v>0</v>
      </c>
      <c r="BJ151" s="18" t="s">
        <v>87</v>
      </c>
      <c r="BK151" s="170">
        <f t="shared" si="19"/>
        <v>0</v>
      </c>
      <c r="BL151" s="18" t="s">
        <v>147</v>
      </c>
      <c r="BM151" s="169" t="s">
        <v>1312</v>
      </c>
    </row>
    <row r="152" spans="1:65" s="2" customFormat="1" ht="24.2" customHeight="1">
      <c r="A152" s="33"/>
      <c r="B152" s="156"/>
      <c r="C152" s="203" t="s">
        <v>292</v>
      </c>
      <c r="D152" s="203" t="s">
        <v>560</v>
      </c>
      <c r="E152" s="204" t="s">
        <v>1313</v>
      </c>
      <c r="F152" s="205" t="s">
        <v>1314</v>
      </c>
      <c r="G152" s="206" t="s">
        <v>645</v>
      </c>
      <c r="H152" s="207">
        <v>12</v>
      </c>
      <c r="I152" s="208"/>
      <c r="J152" s="209">
        <f t="shared" si="10"/>
        <v>0</v>
      </c>
      <c r="K152" s="210"/>
      <c r="L152" s="211"/>
      <c r="M152" s="212" t="s">
        <v>1</v>
      </c>
      <c r="N152" s="213" t="s">
        <v>40</v>
      </c>
      <c r="O152" s="62"/>
      <c r="P152" s="167">
        <f t="shared" si="11"/>
        <v>0</v>
      </c>
      <c r="Q152" s="167">
        <v>1.99E-3</v>
      </c>
      <c r="R152" s="167">
        <f t="shared" si="12"/>
        <v>2.3879999999999998E-2</v>
      </c>
      <c r="S152" s="167">
        <v>0</v>
      </c>
      <c r="T152" s="168">
        <f t="shared" si="13"/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69" t="s">
        <v>198</v>
      </c>
      <c r="AT152" s="169" t="s">
        <v>560</v>
      </c>
      <c r="AU152" s="169" t="s">
        <v>87</v>
      </c>
      <c r="AY152" s="18" t="s">
        <v>141</v>
      </c>
      <c r="BE152" s="170">
        <f t="shared" si="14"/>
        <v>0</v>
      </c>
      <c r="BF152" s="170">
        <f t="shared" si="15"/>
        <v>0</v>
      </c>
      <c r="BG152" s="170">
        <f t="shared" si="16"/>
        <v>0</v>
      </c>
      <c r="BH152" s="170">
        <f t="shared" si="17"/>
        <v>0</v>
      </c>
      <c r="BI152" s="170">
        <f t="shared" si="18"/>
        <v>0</v>
      </c>
      <c r="BJ152" s="18" t="s">
        <v>87</v>
      </c>
      <c r="BK152" s="170">
        <f t="shared" si="19"/>
        <v>0</v>
      </c>
      <c r="BL152" s="18" t="s">
        <v>147</v>
      </c>
      <c r="BM152" s="169" t="s">
        <v>1315</v>
      </c>
    </row>
    <row r="153" spans="1:65" s="2" customFormat="1" ht="16.5" customHeight="1">
      <c r="A153" s="33"/>
      <c r="B153" s="156"/>
      <c r="C153" s="157" t="s">
        <v>302</v>
      </c>
      <c r="D153" s="157" t="s">
        <v>143</v>
      </c>
      <c r="E153" s="158" t="s">
        <v>1316</v>
      </c>
      <c r="F153" s="159" t="s">
        <v>1317</v>
      </c>
      <c r="G153" s="160" t="s">
        <v>362</v>
      </c>
      <c r="H153" s="161">
        <v>12</v>
      </c>
      <c r="I153" s="162"/>
      <c r="J153" s="163">
        <f t="shared" si="10"/>
        <v>0</v>
      </c>
      <c r="K153" s="164"/>
      <c r="L153" s="34"/>
      <c r="M153" s="165" t="s">
        <v>1</v>
      </c>
      <c r="N153" s="166" t="s">
        <v>40</v>
      </c>
      <c r="O153" s="62"/>
      <c r="P153" s="167">
        <f t="shared" si="11"/>
        <v>0</v>
      </c>
      <c r="Q153" s="167">
        <v>4.0000000000000003E-5</v>
      </c>
      <c r="R153" s="167">
        <f t="shared" si="12"/>
        <v>4.8000000000000007E-4</v>
      </c>
      <c r="S153" s="167">
        <v>0</v>
      </c>
      <c r="T153" s="168">
        <f t="shared" si="13"/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69" t="s">
        <v>147</v>
      </c>
      <c r="AT153" s="169" t="s">
        <v>143</v>
      </c>
      <c r="AU153" s="169" t="s">
        <v>87</v>
      </c>
      <c r="AY153" s="18" t="s">
        <v>141</v>
      </c>
      <c r="BE153" s="170">
        <f t="shared" si="14"/>
        <v>0</v>
      </c>
      <c r="BF153" s="170">
        <f t="shared" si="15"/>
        <v>0</v>
      </c>
      <c r="BG153" s="170">
        <f t="shared" si="16"/>
        <v>0</v>
      </c>
      <c r="BH153" s="170">
        <f t="shared" si="17"/>
        <v>0</v>
      </c>
      <c r="BI153" s="170">
        <f t="shared" si="18"/>
        <v>0</v>
      </c>
      <c r="BJ153" s="18" t="s">
        <v>87</v>
      </c>
      <c r="BK153" s="170">
        <f t="shared" si="19"/>
        <v>0</v>
      </c>
      <c r="BL153" s="18" t="s">
        <v>147</v>
      </c>
      <c r="BM153" s="169" t="s">
        <v>1318</v>
      </c>
    </row>
    <row r="154" spans="1:65" s="2" customFormat="1" ht="16.5" customHeight="1">
      <c r="A154" s="33"/>
      <c r="B154" s="156"/>
      <c r="C154" s="157" t="s">
        <v>311</v>
      </c>
      <c r="D154" s="157" t="s">
        <v>143</v>
      </c>
      <c r="E154" s="158" t="s">
        <v>1319</v>
      </c>
      <c r="F154" s="159" t="s">
        <v>1320</v>
      </c>
      <c r="G154" s="160" t="s">
        <v>362</v>
      </c>
      <c r="H154" s="161">
        <v>2</v>
      </c>
      <c r="I154" s="162"/>
      <c r="J154" s="163">
        <f t="shared" si="10"/>
        <v>0</v>
      </c>
      <c r="K154" s="164"/>
      <c r="L154" s="34"/>
      <c r="M154" s="165" t="s">
        <v>1</v>
      </c>
      <c r="N154" s="166" t="s">
        <v>40</v>
      </c>
      <c r="O154" s="62"/>
      <c r="P154" s="167">
        <f t="shared" si="11"/>
        <v>0</v>
      </c>
      <c r="Q154" s="167">
        <v>4.0000000000000003E-5</v>
      </c>
      <c r="R154" s="167">
        <f t="shared" si="12"/>
        <v>8.0000000000000007E-5</v>
      </c>
      <c r="S154" s="167">
        <v>0</v>
      </c>
      <c r="T154" s="168">
        <f t="shared" si="13"/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69" t="s">
        <v>147</v>
      </c>
      <c r="AT154" s="169" t="s">
        <v>143</v>
      </c>
      <c r="AU154" s="169" t="s">
        <v>87</v>
      </c>
      <c r="AY154" s="18" t="s">
        <v>141</v>
      </c>
      <c r="BE154" s="170">
        <f t="shared" si="14"/>
        <v>0</v>
      </c>
      <c r="BF154" s="170">
        <f t="shared" si="15"/>
        <v>0</v>
      </c>
      <c r="BG154" s="170">
        <f t="shared" si="16"/>
        <v>0</v>
      </c>
      <c r="BH154" s="170">
        <f t="shared" si="17"/>
        <v>0</v>
      </c>
      <c r="BI154" s="170">
        <f t="shared" si="18"/>
        <v>0</v>
      </c>
      <c r="BJ154" s="18" t="s">
        <v>87</v>
      </c>
      <c r="BK154" s="170">
        <f t="shared" si="19"/>
        <v>0</v>
      </c>
      <c r="BL154" s="18" t="s">
        <v>147</v>
      </c>
      <c r="BM154" s="169" t="s">
        <v>1321</v>
      </c>
    </row>
    <row r="155" spans="1:65" s="2" customFormat="1" ht="16.5" customHeight="1">
      <c r="A155" s="33"/>
      <c r="B155" s="156"/>
      <c r="C155" s="157" t="s">
        <v>7</v>
      </c>
      <c r="D155" s="157" t="s">
        <v>143</v>
      </c>
      <c r="E155" s="158" t="s">
        <v>1322</v>
      </c>
      <c r="F155" s="159" t="s">
        <v>1323</v>
      </c>
      <c r="G155" s="160" t="s">
        <v>362</v>
      </c>
      <c r="H155" s="161">
        <v>2</v>
      </c>
      <c r="I155" s="162"/>
      <c r="J155" s="163">
        <f t="shared" si="10"/>
        <v>0</v>
      </c>
      <c r="K155" s="164"/>
      <c r="L155" s="34"/>
      <c r="M155" s="165" t="s">
        <v>1</v>
      </c>
      <c r="N155" s="166" t="s">
        <v>40</v>
      </c>
      <c r="O155" s="62"/>
      <c r="P155" s="167">
        <f t="shared" si="11"/>
        <v>0</v>
      </c>
      <c r="Q155" s="167">
        <v>4.0000000000000003E-5</v>
      </c>
      <c r="R155" s="167">
        <f t="shared" si="12"/>
        <v>8.0000000000000007E-5</v>
      </c>
      <c r="S155" s="167">
        <v>0</v>
      </c>
      <c r="T155" s="168">
        <f t="shared" si="13"/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69" t="s">
        <v>147</v>
      </c>
      <c r="AT155" s="169" t="s">
        <v>143</v>
      </c>
      <c r="AU155" s="169" t="s">
        <v>87</v>
      </c>
      <c r="AY155" s="18" t="s">
        <v>141</v>
      </c>
      <c r="BE155" s="170">
        <f t="shared" si="14"/>
        <v>0</v>
      </c>
      <c r="BF155" s="170">
        <f t="shared" si="15"/>
        <v>0</v>
      </c>
      <c r="BG155" s="170">
        <f t="shared" si="16"/>
        <v>0</v>
      </c>
      <c r="BH155" s="170">
        <f t="shared" si="17"/>
        <v>0</v>
      </c>
      <c r="BI155" s="170">
        <f t="shared" si="18"/>
        <v>0</v>
      </c>
      <c r="BJ155" s="18" t="s">
        <v>87</v>
      </c>
      <c r="BK155" s="170">
        <f t="shared" si="19"/>
        <v>0</v>
      </c>
      <c r="BL155" s="18" t="s">
        <v>147</v>
      </c>
      <c r="BM155" s="169" t="s">
        <v>1324</v>
      </c>
    </row>
    <row r="156" spans="1:65" s="2" customFormat="1" ht="16.5" customHeight="1">
      <c r="A156" s="33"/>
      <c r="B156" s="156"/>
      <c r="C156" s="157" t="s">
        <v>316</v>
      </c>
      <c r="D156" s="157" t="s">
        <v>143</v>
      </c>
      <c r="E156" s="158" t="s">
        <v>1325</v>
      </c>
      <c r="F156" s="159" t="s">
        <v>1326</v>
      </c>
      <c r="G156" s="160" t="s">
        <v>362</v>
      </c>
      <c r="H156" s="161">
        <v>10</v>
      </c>
      <c r="I156" s="162"/>
      <c r="J156" s="163">
        <f t="shared" si="10"/>
        <v>0</v>
      </c>
      <c r="K156" s="164"/>
      <c r="L156" s="34"/>
      <c r="M156" s="165" t="s">
        <v>1</v>
      </c>
      <c r="N156" s="166" t="s">
        <v>40</v>
      </c>
      <c r="O156" s="62"/>
      <c r="P156" s="167">
        <f t="shared" si="11"/>
        <v>0</v>
      </c>
      <c r="Q156" s="167">
        <v>4.0000000000000003E-5</v>
      </c>
      <c r="R156" s="167">
        <f t="shared" si="12"/>
        <v>4.0000000000000002E-4</v>
      </c>
      <c r="S156" s="167">
        <v>0</v>
      </c>
      <c r="T156" s="168">
        <f t="shared" si="13"/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69" t="s">
        <v>147</v>
      </c>
      <c r="AT156" s="169" t="s">
        <v>143</v>
      </c>
      <c r="AU156" s="169" t="s">
        <v>87</v>
      </c>
      <c r="AY156" s="18" t="s">
        <v>141</v>
      </c>
      <c r="BE156" s="170">
        <f t="shared" si="14"/>
        <v>0</v>
      </c>
      <c r="BF156" s="170">
        <f t="shared" si="15"/>
        <v>0</v>
      </c>
      <c r="BG156" s="170">
        <f t="shared" si="16"/>
        <v>0</v>
      </c>
      <c r="BH156" s="170">
        <f t="shared" si="17"/>
        <v>0</v>
      </c>
      <c r="BI156" s="170">
        <f t="shared" si="18"/>
        <v>0</v>
      </c>
      <c r="BJ156" s="18" t="s">
        <v>87</v>
      </c>
      <c r="BK156" s="170">
        <f t="shared" si="19"/>
        <v>0</v>
      </c>
      <c r="BL156" s="18" t="s">
        <v>147</v>
      </c>
      <c r="BM156" s="169" t="s">
        <v>1327</v>
      </c>
    </row>
    <row r="157" spans="1:65" s="2" customFormat="1" ht="16.5" customHeight="1">
      <c r="A157" s="33"/>
      <c r="B157" s="156"/>
      <c r="C157" s="157" t="s">
        <v>322</v>
      </c>
      <c r="D157" s="157" t="s">
        <v>143</v>
      </c>
      <c r="E157" s="158" t="s">
        <v>1328</v>
      </c>
      <c r="F157" s="159" t="s">
        <v>1329</v>
      </c>
      <c r="G157" s="160" t="s">
        <v>362</v>
      </c>
      <c r="H157" s="161">
        <v>2</v>
      </c>
      <c r="I157" s="162"/>
      <c r="J157" s="163">
        <f t="shared" si="10"/>
        <v>0</v>
      </c>
      <c r="K157" s="164"/>
      <c r="L157" s="34"/>
      <c r="M157" s="165" t="s">
        <v>1</v>
      </c>
      <c r="N157" s="166" t="s">
        <v>40</v>
      </c>
      <c r="O157" s="62"/>
      <c r="P157" s="167">
        <f t="shared" si="11"/>
        <v>0</v>
      </c>
      <c r="Q157" s="167">
        <v>4.0000000000000003E-5</v>
      </c>
      <c r="R157" s="167">
        <f t="shared" si="12"/>
        <v>8.0000000000000007E-5</v>
      </c>
      <c r="S157" s="167">
        <v>0</v>
      </c>
      <c r="T157" s="168">
        <f t="shared" si="13"/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69" t="s">
        <v>147</v>
      </c>
      <c r="AT157" s="169" t="s">
        <v>143</v>
      </c>
      <c r="AU157" s="169" t="s">
        <v>87</v>
      </c>
      <c r="AY157" s="18" t="s">
        <v>141</v>
      </c>
      <c r="BE157" s="170">
        <f t="shared" si="14"/>
        <v>0</v>
      </c>
      <c r="BF157" s="170">
        <f t="shared" si="15"/>
        <v>0</v>
      </c>
      <c r="BG157" s="170">
        <f t="shared" si="16"/>
        <v>0</v>
      </c>
      <c r="BH157" s="170">
        <f t="shared" si="17"/>
        <v>0</v>
      </c>
      <c r="BI157" s="170">
        <f t="shared" si="18"/>
        <v>0</v>
      </c>
      <c r="BJ157" s="18" t="s">
        <v>87</v>
      </c>
      <c r="BK157" s="170">
        <f t="shared" si="19"/>
        <v>0</v>
      </c>
      <c r="BL157" s="18" t="s">
        <v>147</v>
      </c>
      <c r="BM157" s="169" t="s">
        <v>1330</v>
      </c>
    </row>
    <row r="158" spans="1:65" s="2" customFormat="1" ht="24.2" customHeight="1">
      <c r="A158" s="33"/>
      <c r="B158" s="156"/>
      <c r="C158" s="203" t="s">
        <v>326</v>
      </c>
      <c r="D158" s="203" t="s">
        <v>560</v>
      </c>
      <c r="E158" s="204" t="s">
        <v>1331</v>
      </c>
      <c r="F158" s="205" t="s">
        <v>1332</v>
      </c>
      <c r="G158" s="206" t="s">
        <v>362</v>
      </c>
      <c r="H158" s="207">
        <v>12</v>
      </c>
      <c r="I158" s="208"/>
      <c r="J158" s="209">
        <f t="shared" si="10"/>
        <v>0</v>
      </c>
      <c r="K158" s="210"/>
      <c r="L158" s="211"/>
      <c r="M158" s="212" t="s">
        <v>1</v>
      </c>
      <c r="N158" s="213" t="s">
        <v>40</v>
      </c>
      <c r="O158" s="62"/>
      <c r="P158" s="167">
        <f t="shared" si="11"/>
        <v>0</v>
      </c>
      <c r="Q158" s="167">
        <v>2.9999999999999997E-4</v>
      </c>
      <c r="R158" s="167">
        <f t="shared" si="12"/>
        <v>3.5999999999999999E-3</v>
      </c>
      <c r="S158" s="167">
        <v>0</v>
      </c>
      <c r="T158" s="168">
        <f t="shared" si="13"/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69" t="s">
        <v>198</v>
      </c>
      <c r="AT158" s="169" t="s">
        <v>560</v>
      </c>
      <c r="AU158" s="169" t="s">
        <v>87</v>
      </c>
      <c r="AY158" s="18" t="s">
        <v>141</v>
      </c>
      <c r="BE158" s="170">
        <f t="shared" si="14"/>
        <v>0</v>
      </c>
      <c r="BF158" s="170">
        <f t="shared" si="15"/>
        <v>0</v>
      </c>
      <c r="BG158" s="170">
        <f t="shared" si="16"/>
        <v>0</v>
      </c>
      <c r="BH158" s="170">
        <f t="shared" si="17"/>
        <v>0</v>
      </c>
      <c r="BI158" s="170">
        <f t="shared" si="18"/>
        <v>0</v>
      </c>
      <c r="BJ158" s="18" t="s">
        <v>87</v>
      </c>
      <c r="BK158" s="170">
        <f t="shared" si="19"/>
        <v>0</v>
      </c>
      <c r="BL158" s="18" t="s">
        <v>147</v>
      </c>
      <c r="BM158" s="169" t="s">
        <v>1333</v>
      </c>
    </row>
    <row r="159" spans="1:65" s="2" customFormat="1" ht="24.2" customHeight="1">
      <c r="A159" s="33"/>
      <c r="B159" s="156"/>
      <c r="C159" s="203" t="s">
        <v>333</v>
      </c>
      <c r="D159" s="203" t="s">
        <v>560</v>
      </c>
      <c r="E159" s="204" t="s">
        <v>1334</v>
      </c>
      <c r="F159" s="205" t="s">
        <v>1335</v>
      </c>
      <c r="G159" s="206" t="s">
        <v>362</v>
      </c>
      <c r="H159" s="207">
        <v>4</v>
      </c>
      <c r="I159" s="208"/>
      <c r="J159" s="209">
        <f t="shared" si="10"/>
        <v>0</v>
      </c>
      <c r="K159" s="210"/>
      <c r="L159" s="211"/>
      <c r="M159" s="212" t="s">
        <v>1</v>
      </c>
      <c r="N159" s="213" t="s">
        <v>40</v>
      </c>
      <c r="O159" s="62"/>
      <c r="P159" s="167">
        <f t="shared" si="11"/>
        <v>0</v>
      </c>
      <c r="Q159" s="167">
        <v>4.0000000000000002E-4</v>
      </c>
      <c r="R159" s="167">
        <f t="shared" si="12"/>
        <v>1.6000000000000001E-3</v>
      </c>
      <c r="S159" s="167">
        <v>0</v>
      </c>
      <c r="T159" s="168">
        <f t="shared" si="13"/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69" t="s">
        <v>198</v>
      </c>
      <c r="AT159" s="169" t="s">
        <v>560</v>
      </c>
      <c r="AU159" s="169" t="s">
        <v>87</v>
      </c>
      <c r="AY159" s="18" t="s">
        <v>141</v>
      </c>
      <c r="BE159" s="170">
        <f t="shared" si="14"/>
        <v>0</v>
      </c>
      <c r="BF159" s="170">
        <f t="shared" si="15"/>
        <v>0</v>
      </c>
      <c r="BG159" s="170">
        <f t="shared" si="16"/>
        <v>0</v>
      </c>
      <c r="BH159" s="170">
        <f t="shared" si="17"/>
        <v>0</v>
      </c>
      <c r="BI159" s="170">
        <f t="shared" si="18"/>
        <v>0</v>
      </c>
      <c r="BJ159" s="18" t="s">
        <v>87</v>
      </c>
      <c r="BK159" s="170">
        <f t="shared" si="19"/>
        <v>0</v>
      </c>
      <c r="BL159" s="18" t="s">
        <v>147</v>
      </c>
      <c r="BM159" s="169" t="s">
        <v>1336</v>
      </c>
    </row>
    <row r="160" spans="1:65" s="2" customFormat="1" ht="24.2" customHeight="1">
      <c r="A160" s="33"/>
      <c r="B160" s="156"/>
      <c r="C160" s="203" t="s">
        <v>341</v>
      </c>
      <c r="D160" s="203" t="s">
        <v>560</v>
      </c>
      <c r="E160" s="204" t="s">
        <v>1337</v>
      </c>
      <c r="F160" s="205" t="s">
        <v>1338</v>
      </c>
      <c r="G160" s="206" t="s">
        <v>362</v>
      </c>
      <c r="H160" s="207">
        <v>2</v>
      </c>
      <c r="I160" s="208"/>
      <c r="J160" s="209">
        <f t="shared" si="10"/>
        <v>0</v>
      </c>
      <c r="K160" s="210"/>
      <c r="L160" s="211"/>
      <c r="M160" s="212" t="s">
        <v>1</v>
      </c>
      <c r="N160" s="213" t="s">
        <v>40</v>
      </c>
      <c r="O160" s="62"/>
      <c r="P160" s="167">
        <f t="shared" si="11"/>
        <v>0</v>
      </c>
      <c r="Q160" s="167">
        <v>6.9999999999999999E-4</v>
      </c>
      <c r="R160" s="167">
        <f t="shared" si="12"/>
        <v>1.4E-3</v>
      </c>
      <c r="S160" s="167">
        <v>0</v>
      </c>
      <c r="T160" s="168">
        <f t="shared" si="13"/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69" t="s">
        <v>198</v>
      </c>
      <c r="AT160" s="169" t="s">
        <v>560</v>
      </c>
      <c r="AU160" s="169" t="s">
        <v>87</v>
      </c>
      <c r="AY160" s="18" t="s">
        <v>141</v>
      </c>
      <c r="BE160" s="170">
        <f t="shared" si="14"/>
        <v>0</v>
      </c>
      <c r="BF160" s="170">
        <f t="shared" si="15"/>
        <v>0</v>
      </c>
      <c r="BG160" s="170">
        <f t="shared" si="16"/>
        <v>0</v>
      </c>
      <c r="BH160" s="170">
        <f t="shared" si="17"/>
        <v>0</v>
      </c>
      <c r="BI160" s="170">
        <f t="shared" si="18"/>
        <v>0</v>
      </c>
      <c r="BJ160" s="18" t="s">
        <v>87</v>
      </c>
      <c r="BK160" s="170">
        <f t="shared" si="19"/>
        <v>0</v>
      </c>
      <c r="BL160" s="18" t="s">
        <v>147</v>
      </c>
      <c r="BM160" s="169" t="s">
        <v>1339</v>
      </c>
    </row>
    <row r="161" spans="1:65" s="2" customFormat="1" ht="24.2" customHeight="1">
      <c r="A161" s="33"/>
      <c r="B161" s="156"/>
      <c r="C161" s="203" t="s">
        <v>353</v>
      </c>
      <c r="D161" s="203" t="s">
        <v>560</v>
      </c>
      <c r="E161" s="204" t="s">
        <v>1340</v>
      </c>
      <c r="F161" s="205" t="s">
        <v>1341</v>
      </c>
      <c r="G161" s="206" t="s">
        <v>362</v>
      </c>
      <c r="H161" s="207">
        <v>2</v>
      </c>
      <c r="I161" s="208"/>
      <c r="J161" s="209">
        <f t="shared" si="10"/>
        <v>0</v>
      </c>
      <c r="K161" s="210"/>
      <c r="L161" s="211"/>
      <c r="M161" s="212" t="s">
        <v>1</v>
      </c>
      <c r="N161" s="213" t="s">
        <v>40</v>
      </c>
      <c r="O161" s="62"/>
      <c r="P161" s="167">
        <f t="shared" si="11"/>
        <v>0</v>
      </c>
      <c r="Q161" s="167">
        <v>8.0000000000000004E-4</v>
      </c>
      <c r="R161" s="167">
        <f t="shared" si="12"/>
        <v>1.6000000000000001E-3</v>
      </c>
      <c r="S161" s="167">
        <v>0</v>
      </c>
      <c r="T161" s="168">
        <f t="shared" si="13"/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69" t="s">
        <v>198</v>
      </c>
      <c r="AT161" s="169" t="s">
        <v>560</v>
      </c>
      <c r="AU161" s="169" t="s">
        <v>87</v>
      </c>
      <c r="AY161" s="18" t="s">
        <v>141</v>
      </c>
      <c r="BE161" s="170">
        <f t="shared" si="14"/>
        <v>0</v>
      </c>
      <c r="BF161" s="170">
        <f t="shared" si="15"/>
        <v>0</v>
      </c>
      <c r="BG161" s="170">
        <f t="shared" si="16"/>
        <v>0</v>
      </c>
      <c r="BH161" s="170">
        <f t="shared" si="17"/>
        <v>0</v>
      </c>
      <c r="BI161" s="170">
        <f t="shared" si="18"/>
        <v>0</v>
      </c>
      <c r="BJ161" s="18" t="s">
        <v>87</v>
      </c>
      <c r="BK161" s="170">
        <f t="shared" si="19"/>
        <v>0</v>
      </c>
      <c r="BL161" s="18" t="s">
        <v>147</v>
      </c>
      <c r="BM161" s="169" t="s">
        <v>1342</v>
      </c>
    </row>
    <row r="162" spans="1:65" s="2" customFormat="1" ht="24.2" customHeight="1">
      <c r="A162" s="33"/>
      <c r="B162" s="156"/>
      <c r="C162" s="203" t="s">
        <v>359</v>
      </c>
      <c r="D162" s="203" t="s">
        <v>560</v>
      </c>
      <c r="E162" s="204" t="s">
        <v>1343</v>
      </c>
      <c r="F162" s="205" t="s">
        <v>1344</v>
      </c>
      <c r="G162" s="206" t="s">
        <v>362</v>
      </c>
      <c r="H162" s="207">
        <v>2</v>
      </c>
      <c r="I162" s="208"/>
      <c r="J162" s="209">
        <f t="shared" si="10"/>
        <v>0</v>
      </c>
      <c r="K162" s="210"/>
      <c r="L162" s="211"/>
      <c r="M162" s="212" t="s">
        <v>1</v>
      </c>
      <c r="N162" s="213" t="s">
        <v>40</v>
      </c>
      <c r="O162" s="62"/>
      <c r="P162" s="167">
        <f t="shared" si="11"/>
        <v>0</v>
      </c>
      <c r="Q162" s="167">
        <v>2.9999999999999997E-4</v>
      </c>
      <c r="R162" s="167">
        <f t="shared" si="12"/>
        <v>5.9999999999999995E-4</v>
      </c>
      <c r="S162" s="167">
        <v>0</v>
      </c>
      <c r="T162" s="168">
        <f t="shared" si="13"/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169" t="s">
        <v>198</v>
      </c>
      <c r="AT162" s="169" t="s">
        <v>560</v>
      </c>
      <c r="AU162" s="169" t="s">
        <v>87</v>
      </c>
      <c r="AY162" s="18" t="s">
        <v>141</v>
      </c>
      <c r="BE162" s="170">
        <f t="shared" si="14"/>
        <v>0</v>
      </c>
      <c r="BF162" s="170">
        <f t="shared" si="15"/>
        <v>0</v>
      </c>
      <c r="BG162" s="170">
        <f t="shared" si="16"/>
        <v>0</v>
      </c>
      <c r="BH162" s="170">
        <f t="shared" si="17"/>
        <v>0</v>
      </c>
      <c r="BI162" s="170">
        <f t="shared" si="18"/>
        <v>0</v>
      </c>
      <c r="BJ162" s="18" t="s">
        <v>87</v>
      </c>
      <c r="BK162" s="170">
        <f t="shared" si="19"/>
        <v>0</v>
      </c>
      <c r="BL162" s="18" t="s">
        <v>147</v>
      </c>
      <c r="BM162" s="169" t="s">
        <v>1345</v>
      </c>
    </row>
    <row r="163" spans="1:65" s="2" customFormat="1" ht="24.2" customHeight="1">
      <c r="A163" s="33"/>
      <c r="B163" s="156"/>
      <c r="C163" s="157" t="s">
        <v>364</v>
      </c>
      <c r="D163" s="157" t="s">
        <v>143</v>
      </c>
      <c r="E163" s="158" t="s">
        <v>1346</v>
      </c>
      <c r="F163" s="159" t="s">
        <v>1347</v>
      </c>
      <c r="G163" s="160" t="s">
        <v>645</v>
      </c>
      <c r="H163" s="161">
        <v>323</v>
      </c>
      <c r="I163" s="162"/>
      <c r="J163" s="163">
        <f t="shared" si="10"/>
        <v>0</v>
      </c>
      <c r="K163" s="164"/>
      <c r="L163" s="34"/>
      <c r="M163" s="165" t="s">
        <v>1</v>
      </c>
      <c r="N163" s="166" t="s">
        <v>40</v>
      </c>
      <c r="O163" s="62"/>
      <c r="P163" s="167">
        <f t="shared" si="11"/>
        <v>0</v>
      </c>
      <c r="Q163" s="167">
        <v>0</v>
      </c>
      <c r="R163" s="167">
        <f t="shared" si="12"/>
        <v>0</v>
      </c>
      <c r="S163" s="167">
        <v>0</v>
      </c>
      <c r="T163" s="168">
        <f t="shared" si="13"/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169" t="s">
        <v>147</v>
      </c>
      <c r="AT163" s="169" t="s">
        <v>143</v>
      </c>
      <c r="AU163" s="169" t="s">
        <v>87</v>
      </c>
      <c r="AY163" s="18" t="s">
        <v>141</v>
      </c>
      <c r="BE163" s="170">
        <f t="shared" si="14"/>
        <v>0</v>
      </c>
      <c r="BF163" s="170">
        <f t="shared" si="15"/>
        <v>0</v>
      </c>
      <c r="BG163" s="170">
        <f t="shared" si="16"/>
        <v>0</v>
      </c>
      <c r="BH163" s="170">
        <f t="shared" si="17"/>
        <v>0</v>
      </c>
      <c r="BI163" s="170">
        <f t="shared" si="18"/>
        <v>0</v>
      </c>
      <c r="BJ163" s="18" t="s">
        <v>87</v>
      </c>
      <c r="BK163" s="170">
        <f t="shared" si="19"/>
        <v>0</v>
      </c>
      <c r="BL163" s="18" t="s">
        <v>147</v>
      </c>
      <c r="BM163" s="169" t="s">
        <v>1348</v>
      </c>
    </row>
    <row r="164" spans="1:65" s="2" customFormat="1" ht="16.5" customHeight="1">
      <c r="A164" s="33"/>
      <c r="B164" s="156"/>
      <c r="C164" s="157" t="s">
        <v>368</v>
      </c>
      <c r="D164" s="157" t="s">
        <v>143</v>
      </c>
      <c r="E164" s="158" t="s">
        <v>1349</v>
      </c>
      <c r="F164" s="159" t="s">
        <v>1350</v>
      </c>
      <c r="G164" s="160" t="s">
        <v>645</v>
      </c>
      <c r="H164" s="161">
        <v>20</v>
      </c>
      <c r="I164" s="162"/>
      <c r="J164" s="163">
        <f t="shared" si="10"/>
        <v>0</v>
      </c>
      <c r="K164" s="164"/>
      <c r="L164" s="34"/>
      <c r="M164" s="165" t="s">
        <v>1</v>
      </c>
      <c r="N164" s="166" t="s">
        <v>40</v>
      </c>
      <c r="O164" s="62"/>
      <c r="P164" s="167">
        <f t="shared" si="11"/>
        <v>0</v>
      </c>
      <c r="Q164" s="167">
        <v>0</v>
      </c>
      <c r="R164" s="167">
        <f t="shared" si="12"/>
        <v>0</v>
      </c>
      <c r="S164" s="167">
        <v>0</v>
      </c>
      <c r="T164" s="168">
        <f t="shared" si="13"/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69" t="s">
        <v>147</v>
      </c>
      <c r="AT164" s="169" t="s">
        <v>143</v>
      </c>
      <c r="AU164" s="169" t="s">
        <v>87</v>
      </c>
      <c r="AY164" s="18" t="s">
        <v>141</v>
      </c>
      <c r="BE164" s="170">
        <f t="shared" si="14"/>
        <v>0</v>
      </c>
      <c r="BF164" s="170">
        <f t="shared" si="15"/>
        <v>0</v>
      </c>
      <c r="BG164" s="170">
        <f t="shared" si="16"/>
        <v>0</v>
      </c>
      <c r="BH164" s="170">
        <f t="shared" si="17"/>
        <v>0</v>
      </c>
      <c r="BI164" s="170">
        <f t="shared" si="18"/>
        <v>0</v>
      </c>
      <c r="BJ164" s="18" t="s">
        <v>87</v>
      </c>
      <c r="BK164" s="170">
        <f t="shared" si="19"/>
        <v>0</v>
      </c>
      <c r="BL164" s="18" t="s">
        <v>147</v>
      </c>
      <c r="BM164" s="169" t="s">
        <v>1351</v>
      </c>
    </row>
    <row r="165" spans="1:65" s="12" customFormat="1" ht="25.9" customHeight="1">
      <c r="B165" s="143"/>
      <c r="D165" s="144" t="s">
        <v>73</v>
      </c>
      <c r="E165" s="145" t="s">
        <v>702</v>
      </c>
      <c r="F165" s="145" t="s">
        <v>1352</v>
      </c>
      <c r="I165" s="146"/>
      <c r="J165" s="147">
        <f>BK165</f>
        <v>0</v>
      </c>
      <c r="L165" s="143"/>
      <c r="M165" s="148"/>
      <c r="N165" s="149"/>
      <c r="O165" s="149"/>
      <c r="P165" s="150">
        <f>P166+P178+P195+P219+P223</f>
        <v>0</v>
      </c>
      <c r="Q165" s="149"/>
      <c r="R165" s="150">
        <f>R166+R178+R195+R219+R223</f>
        <v>0.56009999999999993</v>
      </c>
      <c r="S165" s="149"/>
      <c r="T165" s="151">
        <f>T166+T178+T195+T219+T223</f>
        <v>0</v>
      </c>
      <c r="AR165" s="144" t="s">
        <v>87</v>
      </c>
      <c r="AT165" s="152" t="s">
        <v>73</v>
      </c>
      <c r="AU165" s="152" t="s">
        <v>74</v>
      </c>
      <c r="AY165" s="144" t="s">
        <v>141</v>
      </c>
      <c r="BK165" s="153">
        <f>BK166+BK178+BK195+BK219+BK223</f>
        <v>0</v>
      </c>
    </row>
    <row r="166" spans="1:65" s="12" customFormat="1" ht="22.9" customHeight="1">
      <c r="B166" s="143"/>
      <c r="D166" s="144" t="s">
        <v>73</v>
      </c>
      <c r="E166" s="154" t="s">
        <v>753</v>
      </c>
      <c r="F166" s="154" t="s">
        <v>1353</v>
      </c>
      <c r="I166" s="146"/>
      <c r="J166" s="155">
        <f>BK166</f>
        <v>0</v>
      </c>
      <c r="L166" s="143"/>
      <c r="M166" s="148"/>
      <c r="N166" s="149"/>
      <c r="O166" s="149"/>
      <c r="P166" s="150">
        <f>SUM(P167:P177)</f>
        <v>0</v>
      </c>
      <c r="Q166" s="149"/>
      <c r="R166" s="150">
        <f>SUM(R167:R177)</f>
        <v>3.1600000000000005E-3</v>
      </c>
      <c r="S166" s="149"/>
      <c r="T166" s="151">
        <f>SUM(T167:T177)</f>
        <v>0</v>
      </c>
      <c r="AR166" s="144" t="s">
        <v>87</v>
      </c>
      <c r="AT166" s="152" t="s">
        <v>73</v>
      </c>
      <c r="AU166" s="152" t="s">
        <v>81</v>
      </c>
      <c r="AY166" s="144" t="s">
        <v>141</v>
      </c>
      <c r="BK166" s="153">
        <f>SUM(BK167:BK177)</f>
        <v>0</v>
      </c>
    </row>
    <row r="167" spans="1:65" s="2" customFormat="1" ht="21.75" customHeight="1">
      <c r="A167" s="33"/>
      <c r="B167" s="156"/>
      <c r="C167" s="157" t="s">
        <v>372</v>
      </c>
      <c r="D167" s="157" t="s">
        <v>143</v>
      </c>
      <c r="E167" s="158" t="s">
        <v>1354</v>
      </c>
      <c r="F167" s="159" t="s">
        <v>1355</v>
      </c>
      <c r="G167" s="160" t="s">
        <v>645</v>
      </c>
      <c r="H167" s="161">
        <v>26</v>
      </c>
      <c r="I167" s="162"/>
      <c r="J167" s="163">
        <f t="shared" ref="J167:J177" si="20">ROUND(I167*H167,2)</f>
        <v>0</v>
      </c>
      <c r="K167" s="164"/>
      <c r="L167" s="34"/>
      <c r="M167" s="165" t="s">
        <v>1</v>
      </c>
      <c r="N167" s="166" t="s">
        <v>40</v>
      </c>
      <c r="O167" s="62"/>
      <c r="P167" s="167">
        <f t="shared" ref="P167:P177" si="21">O167*H167</f>
        <v>0</v>
      </c>
      <c r="Q167" s="167">
        <v>0</v>
      </c>
      <c r="R167" s="167">
        <f t="shared" ref="R167:R177" si="22">Q167*H167</f>
        <v>0</v>
      </c>
      <c r="S167" s="167">
        <v>0</v>
      </c>
      <c r="T167" s="168">
        <f t="shared" ref="T167:T177" si="23">S167*H167</f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169" t="s">
        <v>275</v>
      </c>
      <c r="AT167" s="169" t="s">
        <v>143</v>
      </c>
      <c r="AU167" s="169" t="s">
        <v>87</v>
      </c>
      <c r="AY167" s="18" t="s">
        <v>141</v>
      </c>
      <c r="BE167" s="170">
        <f t="shared" ref="BE167:BE177" si="24">IF(N167="základná",J167,0)</f>
        <v>0</v>
      </c>
      <c r="BF167" s="170">
        <f t="shared" ref="BF167:BF177" si="25">IF(N167="znížená",J167,0)</f>
        <v>0</v>
      </c>
      <c r="BG167" s="170">
        <f t="shared" ref="BG167:BG177" si="26">IF(N167="zákl. prenesená",J167,0)</f>
        <v>0</v>
      </c>
      <c r="BH167" s="170">
        <f t="shared" ref="BH167:BH177" si="27">IF(N167="zníž. prenesená",J167,0)</f>
        <v>0</v>
      </c>
      <c r="BI167" s="170">
        <f t="shared" ref="BI167:BI177" si="28">IF(N167="nulová",J167,0)</f>
        <v>0</v>
      </c>
      <c r="BJ167" s="18" t="s">
        <v>87</v>
      </c>
      <c r="BK167" s="170">
        <f t="shared" ref="BK167:BK177" si="29">ROUND(I167*H167,2)</f>
        <v>0</v>
      </c>
      <c r="BL167" s="18" t="s">
        <v>275</v>
      </c>
      <c r="BM167" s="169" t="s">
        <v>1356</v>
      </c>
    </row>
    <row r="168" spans="1:65" s="2" customFormat="1" ht="21.75" customHeight="1">
      <c r="A168" s="33"/>
      <c r="B168" s="156"/>
      <c r="C168" s="203" t="s">
        <v>381</v>
      </c>
      <c r="D168" s="203" t="s">
        <v>560</v>
      </c>
      <c r="E168" s="204" t="s">
        <v>1357</v>
      </c>
      <c r="F168" s="205" t="s">
        <v>1358</v>
      </c>
      <c r="G168" s="206" t="s">
        <v>645</v>
      </c>
      <c r="H168" s="207">
        <v>4</v>
      </c>
      <c r="I168" s="208"/>
      <c r="J168" s="209">
        <f t="shared" si="20"/>
        <v>0</v>
      </c>
      <c r="K168" s="210"/>
      <c r="L168" s="211"/>
      <c r="M168" s="212" t="s">
        <v>1</v>
      </c>
      <c r="N168" s="213" t="s">
        <v>40</v>
      </c>
      <c r="O168" s="62"/>
      <c r="P168" s="167">
        <f t="shared" si="21"/>
        <v>0</v>
      </c>
      <c r="Q168" s="167">
        <v>4.0000000000000003E-5</v>
      </c>
      <c r="R168" s="167">
        <f t="shared" si="22"/>
        <v>1.6000000000000001E-4</v>
      </c>
      <c r="S168" s="167">
        <v>0</v>
      </c>
      <c r="T168" s="168">
        <f t="shared" si="23"/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69" t="s">
        <v>381</v>
      </c>
      <c r="AT168" s="169" t="s">
        <v>560</v>
      </c>
      <c r="AU168" s="169" t="s">
        <v>87</v>
      </c>
      <c r="AY168" s="18" t="s">
        <v>141</v>
      </c>
      <c r="BE168" s="170">
        <f t="shared" si="24"/>
        <v>0</v>
      </c>
      <c r="BF168" s="170">
        <f t="shared" si="25"/>
        <v>0</v>
      </c>
      <c r="BG168" s="170">
        <f t="shared" si="26"/>
        <v>0</v>
      </c>
      <c r="BH168" s="170">
        <f t="shared" si="27"/>
        <v>0</v>
      </c>
      <c r="BI168" s="170">
        <f t="shared" si="28"/>
        <v>0</v>
      </c>
      <c r="BJ168" s="18" t="s">
        <v>87</v>
      </c>
      <c r="BK168" s="170">
        <f t="shared" si="29"/>
        <v>0</v>
      </c>
      <c r="BL168" s="18" t="s">
        <v>275</v>
      </c>
      <c r="BM168" s="169" t="s">
        <v>1359</v>
      </c>
    </row>
    <row r="169" spans="1:65" s="2" customFormat="1" ht="24.2" customHeight="1">
      <c r="A169" s="33"/>
      <c r="B169" s="156"/>
      <c r="C169" s="203" t="s">
        <v>390</v>
      </c>
      <c r="D169" s="203" t="s">
        <v>560</v>
      </c>
      <c r="E169" s="204" t="s">
        <v>1360</v>
      </c>
      <c r="F169" s="205" t="s">
        <v>1361</v>
      </c>
      <c r="G169" s="206" t="s">
        <v>645</v>
      </c>
      <c r="H169" s="207">
        <v>10</v>
      </c>
      <c r="I169" s="208"/>
      <c r="J169" s="209">
        <f t="shared" si="20"/>
        <v>0</v>
      </c>
      <c r="K169" s="210"/>
      <c r="L169" s="211"/>
      <c r="M169" s="212" t="s">
        <v>1</v>
      </c>
      <c r="N169" s="213" t="s">
        <v>40</v>
      </c>
      <c r="O169" s="62"/>
      <c r="P169" s="167">
        <f t="shared" si="21"/>
        <v>0</v>
      </c>
      <c r="Q169" s="167">
        <v>4.0000000000000003E-5</v>
      </c>
      <c r="R169" s="167">
        <f t="shared" si="22"/>
        <v>4.0000000000000002E-4</v>
      </c>
      <c r="S169" s="167">
        <v>0</v>
      </c>
      <c r="T169" s="168">
        <f t="shared" si="23"/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69" t="s">
        <v>381</v>
      </c>
      <c r="AT169" s="169" t="s">
        <v>560</v>
      </c>
      <c r="AU169" s="169" t="s">
        <v>87</v>
      </c>
      <c r="AY169" s="18" t="s">
        <v>141</v>
      </c>
      <c r="BE169" s="170">
        <f t="shared" si="24"/>
        <v>0</v>
      </c>
      <c r="BF169" s="170">
        <f t="shared" si="25"/>
        <v>0</v>
      </c>
      <c r="BG169" s="170">
        <f t="shared" si="26"/>
        <v>0</v>
      </c>
      <c r="BH169" s="170">
        <f t="shared" si="27"/>
        <v>0</v>
      </c>
      <c r="BI169" s="170">
        <f t="shared" si="28"/>
        <v>0</v>
      </c>
      <c r="BJ169" s="18" t="s">
        <v>87</v>
      </c>
      <c r="BK169" s="170">
        <f t="shared" si="29"/>
        <v>0</v>
      </c>
      <c r="BL169" s="18" t="s">
        <v>275</v>
      </c>
      <c r="BM169" s="169" t="s">
        <v>1362</v>
      </c>
    </row>
    <row r="170" spans="1:65" s="2" customFormat="1" ht="24.2" customHeight="1">
      <c r="A170" s="33"/>
      <c r="B170" s="156"/>
      <c r="C170" s="203" t="s">
        <v>394</v>
      </c>
      <c r="D170" s="203" t="s">
        <v>560</v>
      </c>
      <c r="E170" s="204" t="s">
        <v>1363</v>
      </c>
      <c r="F170" s="205" t="s">
        <v>1364</v>
      </c>
      <c r="G170" s="206" t="s">
        <v>645</v>
      </c>
      <c r="H170" s="207">
        <v>8</v>
      </c>
      <c r="I170" s="208"/>
      <c r="J170" s="209">
        <f t="shared" si="20"/>
        <v>0</v>
      </c>
      <c r="K170" s="210"/>
      <c r="L170" s="211"/>
      <c r="M170" s="212" t="s">
        <v>1</v>
      </c>
      <c r="N170" s="213" t="s">
        <v>40</v>
      </c>
      <c r="O170" s="62"/>
      <c r="P170" s="167">
        <f t="shared" si="21"/>
        <v>0</v>
      </c>
      <c r="Q170" s="167">
        <v>5.0000000000000002E-5</v>
      </c>
      <c r="R170" s="167">
        <f t="shared" si="22"/>
        <v>4.0000000000000002E-4</v>
      </c>
      <c r="S170" s="167">
        <v>0</v>
      </c>
      <c r="T170" s="168">
        <f t="shared" si="23"/>
        <v>0</v>
      </c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R170" s="169" t="s">
        <v>381</v>
      </c>
      <c r="AT170" s="169" t="s">
        <v>560</v>
      </c>
      <c r="AU170" s="169" t="s">
        <v>87</v>
      </c>
      <c r="AY170" s="18" t="s">
        <v>141</v>
      </c>
      <c r="BE170" s="170">
        <f t="shared" si="24"/>
        <v>0</v>
      </c>
      <c r="BF170" s="170">
        <f t="shared" si="25"/>
        <v>0</v>
      </c>
      <c r="BG170" s="170">
        <f t="shared" si="26"/>
        <v>0</v>
      </c>
      <c r="BH170" s="170">
        <f t="shared" si="27"/>
        <v>0</v>
      </c>
      <c r="BI170" s="170">
        <f t="shared" si="28"/>
        <v>0</v>
      </c>
      <c r="BJ170" s="18" t="s">
        <v>87</v>
      </c>
      <c r="BK170" s="170">
        <f t="shared" si="29"/>
        <v>0</v>
      </c>
      <c r="BL170" s="18" t="s">
        <v>275</v>
      </c>
      <c r="BM170" s="169" t="s">
        <v>1365</v>
      </c>
    </row>
    <row r="171" spans="1:65" s="2" customFormat="1" ht="21.75" customHeight="1">
      <c r="A171" s="33"/>
      <c r="B171" s="156"/>
      <c r="C171" s="203" t="s">
        <v>400</v>
      </c>
      <c r="D171" s="203" t="s">
        <v>560</v>
      </c>
      <c r="E171" s="204" t="s">
        <v>1366</v>
      </c>
      <c r="F171" s="205" t="s">
        <v>1367</v>
      </c>
      <c r="G171" s="206" t="s">
        <v>645</v>
      </c>
      <c r="H171" s="207">
        <v>4</v>
      </c>
      <c r="I171" s="208"/>
      <c r="J171" s="209">
        <f t="shared" si="20"/>
        <v>0</v>
      </c>
      <c r="K171" s="210"/>
      <c r="L171" s="211"/>
      <c r="M171" s="212" t="s">
        <v>1</v>
      </c>
      <c r="N171" s="213" t="s">
        <v>40</v>
      </c>
      <c r="O171" s="62"/>
      <c r="P171" s="167">
        <f t="shared" si="21"/>
        <v>0</v>
      </c>
      <c r="Q171" s="167">
        <v>1E-4</v>
      </c>
      <c r="R171" s="167">
        <f t="shared" si="22"/>
        <v>4.0000000000000002E-4</v>
      </c>
      <c r="S171" s="167">
        <v>0</v>
      </c>
      <c r="T171" s="168">
        <f t="shared" si="23"/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69" t="s">
        <v>381</v>
      </c>
      <c r="AT171" s="169" t="s">
        <v>560</v>
      </c>
      <c r="AU171" s="169" t="s">
        <v>87</v>
      </c>
      <c r="AY171" s="18" t="s">
        <v>141</v>
      </c>
      <c r="BE171" s="170">
        <f t="shared" si="24"/>
        <v>0</v>
      </c>
      <c r="BF171" s="170">
        <f t="shared" si="25"/>
        <v>0</v>
      </c>
      <c r="BG171" s="170">
        <f t="shared" si="26"/>
        <v>0</v>
      </c>
      <c r="BH171" s="170">
        <f t="shared" si="27"/>
        <v>0</v>
      </c>
      <c r="BI171" s="170">
        <f t="shared" si="28"/>
        <v>0</v>
      </c>
      <c r="BJ171" s="18" t="s">
        <v>87</v>
      </c>
      <c r="BK171" s="170">
        <f t="shared" si="29"/>
        <v>0</v>
      </c>
      <c r="BL171" s="18" t="s">
        <v>275</v>
      </c>
      <c r="BM171" s="169" t="s">
        <v>1368</v>
      </c>
    </row>
    <row r="172" spans="1:65" s="2" customFormat="1" ht="21.75" customHeight="1">
      <c r="A172" s="33"/>
      <c r="B172" s="156"/>
      <c r="C172" s="157" t="s">
        <v>406</v>
      </c>
      <c r="D172" s="157" t="s">
        <v>143</v>
      </c>
      <c r="E172" s="158" t="s">
        <v>1369</v>
      </c>
      <c r="F172" s="159" t="s">
        <v>1370</v>
      </c>
      <c r="G172" s="160" t="s">
        <v>645</v>
      </c>
      <c r="H172" s="161">
        <v>22</v>
      </c>
      <c r="I172" s="162"/>
      <c r="J172" s="163">
        <f t="shared" si="20"/>
        <v>0</v>
      </c>
      <c r="K172" s="164"/>
      <c r="L172" s="34"/>
      <c r="M172" s="165" t="s">
        <v>1</v>
      </c>
      <c r="N172" s="166" t="s">
        <v>40</v>
      </c>
      <c r="O172" s="62"/>
      <c r="P172" s="167">
        <f t="shared" si="21"/>
        <v>0</v>
      </c>
      <c r="Q172" s="167">
        <v>4.0000000000000003E-5</v>
      </c>
      <c r="R172" s="167">
        <f t="shared" si="22"/>
        <v>8.8000000000000003E-4</v>
      </c>
      <c r="S172" s="167">
        <v>0</v>
      </c>
      <c r="T172" s="168">
        <f t="shared" si="23"/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69" t="s">
        <v>275</v>
      </c>
      <c r="AT172" s="169" t="s">
        <v>143</v>
      </c>
      <c r="AU172" s="169" t="s">
        <v>87</v>
      </c>
      <c r="AY172" s="18" t="s">
        <v>141</v>
      </c>
      <c r="BE172" s="170">
        <f t="shared" si="24"/>
        <v>0</v>
      </c>
      <c r="BF172" s="170">
        <f t="shared" si="25"/>
        <v>0</v>
      </c>
      <c r="BG172" s="170">
        <f t="shared" si="26"/>
        <v>0</v>
      </c>
      <c r="BH172" s="170">
        <f t="shared" si="27"/>
        <v>0</v>
      </c>
      <c r="BI172" s="170">
        <f t="shared" si="28"/>
        <v>0</v>
      </c>
      <c r="BJ172" s="18" t="s">
        <v>87</v>
      </c>
      <c r="BK172" s="170">
        <f t="shared" si="29"/>
        <v>0</v>
      </c>
      <c r="BL172" s="18" t="s">
        <v>275</v>
      </c>
      <c r="BM172" s="169" t="s">
        <v>1371</v>
      </c>
    </row>
    <row r="173" spans="1:65" s="2" customFormat="1" ht="21.75" customHeight="1">
      <c r="A173" s="33"/>
      <c r="B173" s="156"/>
      <c r="C173" s="203" t="s">
        <v>412</v>
      </c>
      <c r="D173" s="203" t="s">
        <v>560</v>
      </c>
      <c r="E173" s="204" t="s">
        <v>1372</v>
      </c>
      <c r="F173" s="205" t="s">
        <v>1373</v>
      </c>
      <c r="G173" s="206" t="s">
        <v>645</v>
      </c>
      <c r="H173" s="207">
        <v>4</v>
      </c>
      <c r="I173" s="208"/>
      <c r="J173" s="209">
        <f t="shared" si="20"/>
        <v>0</v>
      </c>
      <c r="K173" s="210"/>
      <c r="L173" s="211"/>
      <c r="M173" s="212" t="s">
        <v>1</v>
      </c>
      <c r="N173" s="213" t="s">
        <v>40</v>
      </c>
      <c r="O173" s="62"/>
      <c r="P173" s="167">
        <f t="shared" si="21"/>
        <v>0</v>
      </c>
      <c r="Q173" s="167">
        <v>1.3999999999999999E-4</v>
      </c>
      <c r="R173" s="167">
        <f t="shared" si="22"/>
        <v>5.5999999999999995E-4</v>
      </c>
      <c r="S173" s="167">
        <v>0</v>
      </c>
      <c r="T173" s="168">
        <f t="shared" si="23"/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69" t="s">
        <v>381</v>
      </c>
      <c r="AT173" s="169" t="s">
        <v>560</v>
      </c>
      <c r="AU173" s="169" t="s">
        <v>87</v>
      </c>
      <c r="AY173" s="18" t="s">
        <v>141</v>
      </c>
      <c r="BE173" s="170">
        <f t="shared" si="24"/>
        <v>0</v>
      </c>
      <c r="BF173" s="170">
        <f t="shared" si="25"/>
        <v>0</v>
      </c>
      <c r="BG173" s="170">
        <f t="shared" si="26"/>
        <v>0</v>
      </c>
      <c r="BH173" s="170">
        <f t="shared" si="27"/>
        <v>0</v>
      </c>
      <c r="BI173" s="170">
        <f t="shared" si="28"/>
        <v>0</v>
      </c>
      <c r="BJ173" s="18" t="s">
        <v>87</v>
      </c>
      <c r="BK173" s="170">
        <f t="shared" si="29"/>
        <v>0</v>
      </c>
      <c r="BL173" s="18" t="s">
        <v>275</v>
      </c>
      <c r="BM173" s="169" t="s">
        <v>1374</v>
      </c>
    </row>
    <row r="174" spans="1:65" s="2" customFormat="1" ht="21.75" customHeight="1">
      <c r="A174" s="33"/>
      <c r="B174" s="156"/>
      <c r="C174" s="203" t="s">
        <v>419</v>
      </c>
      <c r="D174" s="203" t="s">
        <v>560</v>
      </c>
      <c r="E174" s="204" t="s">
        <v>1375</v>
      </c>
      <c r="F174" s="205" t="s">
        <v>1376</v>
      </c>
      <c r="G174" s="206" t="s">
        <v>645</v>
      </c>
      <c r="H174" s="207">
        <v>8</v>
      </c>
      <c r="I174" s="208"/>
      <c r="J174" s="209">
        <f t="shared" si="20"/>
        <v>0</v>
      </c>
      <c r="K174" s="210"/>
      <c r="L174" s="211"/>
      <c r="M174" s="212" t="s">
        <v>1</v>
      </c>
      <c r="N174" s="213" t="s">
        <v>40</v>
      </c>
      <c r="O174" s="62"/>
      <c r="P174" s="167">
        <f t="shared" si="21"/>
        <v>0</v>
      </c>
      <c r="Q174" s="167">
        <v>1.0000000000000001E-5</v>
      </c>
      <c r="R174" s="167">
        <f t="shared" si="22"/>
        <v>8.0000000000000007E-5</v>
      </c>
      <c r="S174" s="167">
        <v>0</v>
      </c>
      <c r="T174" s="168">
        <f t="shared" si="23"/>
        <v>0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169" t="s">
        <v>381</v>
      </c>
      <c r="AT174" s="169" t="s">
        <v>560</v>
      </c>
      <c r="AU174" s="169" t="s">
        <v>87</v>
      </c>
      <c r="AY174" s="18" t="s">
        <v>141</v>
      </c>
      <c r="BE174" s="170">
        <f t="shared" si="24"/>
        <v>0</v>
      </c>
      <c r="BF174" s="170">
        <f t="shared" si="25"/>
        <v>0</v>
      </c>
      <c r="BG174" s="170">
        <f t="shared" si="26"/>
        <v>0</v>
      </c>
      <c r="BH174" s="170">
        <f t="shared" si="27"/>
        <v>0</v>
      </c>
      <c r="BI174" s="170">
        <f t="shared" si="28"/>
        <v>0</v>
      </c>
      <c r="BJ174" s="18" t="s">
        <v>87</v>
      </c>
      <c r="BK174" s="170">
        <f t="shared" si="29"/>
        <v>0</v>
      </c>
      <c r="BL174" s="18" t="s">
        <v>275</v>
      </c>
      <c r="BM174" s="169" t="s">
        <v>1377</v>
      </c>
    </row>
    <row r="175" spans="1:65" s="2" customFormat="1" ht="21.75" customHeight="1">
      <c r="A175" s="33"/>
      <c r="B175" s="156"/>
      <c r="C175" s="203" t="s">
        <v>425</v>
      </c>
      <c r="D175" s="203" t="s">
        <v>560</v>
      </c>
      <c r="E175" s="204" t="s">
        <v>1378</v>
      </c>
      <c r="F175" s="205" t="s">
        <v>1379</v>
      </c>
      <c r="G175" s="206" t="s">
        <v>645</v>
      </c>
      <c r="H175" s="207">
        <v>6</v>
      </c>
      <c r="I175" s="208"/>
      <c r="J175" s="209">
        <f t="shared" si="20"/>
        <v>0</v>
      </c>
      <c r="K175" s="210"/>
      <c r="L175" s="211"/>
      <c r="M175" s="212" t="s">
        <v>1</v>
      </c>
      <c r="N175" s="213" t="s">
        <v>40</v>
      </c>
      <c r="O175" s="62"/>
      <c r="P175" s="167">
        <f t="shared" si="21"/>
        <v>0</v>
      </c>
      <c r="Q175" s="167">
        <v>2.0000000000000002E-5</v>
      </c>
      <c r="R175" s="167">
        <f t="shared" si="22"/>
        <v>1.2000000000000002E-4</v>
      </c>
      <c r="S175" s="167">
        <v>0</v>
      </c>
      <c r="T175" s="168">
        <f t="shared" si="23"/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69" t="s">
        <v>381</v>
      </c>
      <c r="AT175" s="169" t="s">
        <v>560</v>
      </c>
      <c r="AU175" s="169" t="s">
        <v>87</v>
      </c>
      <c r="AY175" s="18" t="s">
        <v>141</v>
      </c>
      <c r="BE175" s="170">
        <f t="shared" si="24"/>
        <v>0</v>
      </c>
      <c r="BF175" s="170">
        <f t="shared" si="25"/>
        <v>0</v>
      </c>
      <c r="BG175" s="170">
        <f t="shared" si="26"/>
        <v>0</v>
      </c>
      <c r="BH175" s="170">
        <f t="shared" si="27"/>
        <v>0</v>
      </c>
      <c r="BI175" s="170">
        <f t="shared" si="28"/>
        <v>0</v>
      </c>
      <c r="BJ175" s="18" t="s">
        <v>87</v>
      </c>
      <c r="BK175" s="170">
        <f t="shared" si="29"/>
        <v>0</v>
      </c>
      <c r="BL175" s="18" t="s">
        <v>275</v>
      </c>
      <c r="BM175" s="169" t="s">
        <v>1380</v>
      </c>
    </row>
    <row r="176" spans="1:65" s="2" customFormat="1" ht="21.75" customHeight="1">
      <c r="A176" s="33"/>
      <c r="B176" s="156"/>
      <c r="C176" s="203" t="s">
        <v>429</v>
      </c>
      <c r="D176" s="203" t="s">
        <v>560</v>
      </c>
      <c r="E176" s="204" t="s">
        <v>1381</v>
      </c>
      <c r="F176" s="205" t="s">
        <v>1382</v>
      </c>
      <c r="G176" s="206" t="s">
        <v>645</v>
      </c>
      <c r="H176" s="207">
        <v>4</v>
      </c>
      <c r="I176" s="208"/>
      <c r="J176" s="209">
        <f t="shared" si="20"/>
        <v>0</v>
      </c>
      <c r="K176" s="210"/>
      <c r="L176" s="211"/>
      <c r="M176" s="212" t="s">
        <v>1</v>
      </c>
      <c r="N176" s="213" t="s">
        <v>40</v>
      </c>
      <c r="O176" s="62"/>
      <c r="P176" s="167">
        <f t="shared" si="21"/>
        <v>0</v>
      </c>
      <c r="Q176" s="167">
        <v>4.0000000000000003E-5</v>
      </c>
      <c r="R176" s="167">
        <f t="shared" si="22"/>
        <v>1.6000000000000001E-4</v>
      </c>
      <c r="S176" s="167">
        <v>0</v>
      </c>
      <c r="T176" s="168">
        <f t="shared" si="23"/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169" t="s">
        <v>381</v>
      </c>
      <c r="AT176" s="169" t="s">
        <v>560</v>
      </c>
      <c r="AU176" s="169" t="s">
        <v>87</v>
      </c>
      <c r="AY176" s="18" t="s">
        <v>141</v>
      </c>
      <c r="BE176" s="170">
        <f t="shared" si="24"/>
        <v>0</v>
      </c>
      <c r="BF176" s="170">
        <f t="shared" si="25"/>
        <v>0</v>
      </c>
      <c r="BG176" s="170">
        <f t="shared" si="26"/>
        <v>0</v>
      </c>
      <c r="BH176" s="170">
        <f t="shared" si="27"/>
        <v>0</v>
      </c>
      <c r="BI176" s="170">
        <f t="shared" si="28"/>
        <v>0</v>
      </c>
      <c r="BJ176" s="18" t="s">
        <v>87</v>
      </c>
      <c r="BK176" s="170">
        <f t="shared" si="29"/>
        <v>0</v>
      </c>
      <c r="BL176" s="18" t="s">
        <v>275</v>
      </c>
      <c r="BM176" s="169" t="s">
        <v>1383</v>
      </c>
    </row>
    <row r="177" spans="1:65" s="2" customFormat="1" ht="24.2" customHeight="1">
      <c r="A177" s="33"/>
      <c r="B177" s="156"/>
      <c r="C177" s="157" t="s">
        <v>441</v>
      </c>
      <c r="D177" s="157" t="s">
        <v>143</v>
      </c>
      <c r="E177" s="158" t="s">
        <v>1384</v>
      </c>
      <c r="F177" s="159" t="s">
        <v>766</v>
      </c>
      <c r="G177" s="160" t="s">
        <v>1385</v>
      </c>
      <c r="H177" s="219"/>
      <c r="I177" s="162"/>
      <c r="J177" s="163">
        <f t="shared" si="20"/>
        <v>0</v>
      </c>
      <c r="K177" s="164"/>
      <c r="L177" s="34"/>
      <c r="M177" s="165" t="s">
        <v>1</v>
      </c>
      <c r="N177" s="166" t="s">
        <v>40</v>
      </c>
      <c r="O177" s="62"/>
      <c r="P177" s="167">
        <f t="shared" si="21"/>
        <v>0</v>
      </c>
      <c r="Q177" s="167">
        <v>0</v>
      </c>
      <c r="R177" s="167">
        <f t="shared" si="22"/>
        <v>0</v>
      </c>
      <c r="S177" s="167">
        <v>0</v>
      </c>
      <c r="T177" s="168">
        <f t="shared" si="23"/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69" t="s">
        <v>275</v>
      </c>
      <c r="AT177" s="169" t="s">
        <v>143</v>
      </c>
      <c r="AU177" s="169" t="s">
        <v>87</v>
      </c>
      <c r="AY177" s="18" t="s">
        <v>141</v>
      </c>
      <c r="BE177" s="170">
        <f t="shared" si="24"/>
        <v>0</v>
      </c>
      <c r="BF177" s="170">
        <f t="shared" si="25"/>
        <v>0</v>
      </c>
      <c r="BG177" s="170">
        <f t="shared" si="26"/>
        <v>0</v>
      </c>
      <c r="BH177" s="170">
        <f t="shared" si="27"/>
        <v>0</v>
      </c>
      <c r="BI177" s="170">
        <f t="shared" si="28"/>
        <v>0</v>
      </c>
      <c r="BJ177" s="18" t="s">
        <v>87</v>
      </c>
      <c r="BK177" s="170">
        <f t="shared" si="29"/>
        <v>0</v>
      </c>
      <c r="BL177" s="18" t="s">
        <v>275</v>
      </c>
      <c r="BM177" s="169" t="s">
        <v>1386</v>
      </c>
    </row>
    <row r="178" spans="1:65" s="12" customFormat="1" ht="22.9" customHeight="1">
      <c r="B178" s="143"/>
      <c r="D178" s="144" t="s">
        <v>73</v>
      </c>
      <c r="E178" s="154" t="s">
        <v>1387</v>
      </c>
      <c r="F178" s="154" t="s">
        <v>1388</v>
      </c>
      <c r="I178" s="146"/>
      <c r="J178" s="155">
        <f>BK178</f>
        <v>0</v>
      </c>
      <c r="L178" s="143"/>
      <c r="M178" s="148"/>
      <c r="N178" s="149"/>
      <c r="O178" s="149"/>
      <c r="P178" s="150">
        <f>SUM(P179:P194)</f>
        <v>0</v>
      </c>
      <c r="Q178" s="149"/>
      <c r="R178" s="150">
        <f>SUM(R179:R194)</f>
        <v>4.7230000000000008E-2</v>
      </c>
      <c r="S178" s="149"/>
      <c r="T178" s="151">
        <f>SUM(T179:T194)</f>
        <v>0</v>
      </c>
      <c r="AR178" s="144" t="s">
        <v>87</v>
      </c>
      <c r="AT178" s="152" t="s">
        <v>73</v>
      </c>
      <c r="AU178" s="152" t="s">
        <v>81</v>
      </c>
      <c r="AY178" s="144" t="s">
        <v>141</v>
      </c>
      <c r="BK178" s="153">
        <f>SUM(BK179:BK194)</f>
        <v>0</v>
      </c>
    </row>
    <row r="179" spans="1:65" s="2" customFormat="1" ht="16.5" customHeight="1">
      <c r="A179" s="33"/>
      <c r="B179" s="156"/>
      <c r="C179" s="157" t="s">
        <v>449</v>
      </c>
      <c r="D179" s="157" t="s">
        <v>143</v>
      </c>
      <c r="E179" s="158" t="s">
        <v>1389</v>
      </c>
      <c r="F179" s="159" t="s">
        <v>1390</v>
      </c>
      <c r="G179" s="160" t="s">
        <v>645</v>
      </c>
      <c r="H179" s="161">
        <v>4</v>
      </c>
      <c r="I179" s="162"/>
      <c r="J179" s="163">
        <f t="shared" ref="J179:J194" si="30">ROUND(I179*H179,2)</f>
        <v>0</v>
      </c>
      <c r="K179" s="164"/>
      <c r="L179" s="34"/>
      <c r="M179" s="165" t="s">
        <v>1</v>
      </c>
      <c r="N179" s="166" t="s">
        <v>40</v>
      </c>
      <c r="O179" s="62"/>
      <c r="P179" s="167">
        <f t="shared" ref="P179:P194" si="31">O179*H179</f>
        <v>0</v>
      </c>
      <c r="Q179" s="167">
        <v>8.7000000000000001E-4</v>
      </c>
      <c r="R179" s="167">
        <f t="shared" ref="R179:R194" si="32">Q179*H179</f>
        <v>3.48E-3</v>
      </c>
      <c r="S179" s="167">
        <v>0</v>
      </c>
      <c r="T179" s="168">
        <f t="shared" ref="T179:T194" si="33">S179*H179</f>
        <v>0</v>
      </c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R179" s="169" t="s">
        <v>275</v>
      </c>
      <c r="AT179" s="169" t="s">
        <v>143</v>
      </c>
      <c r="AU179" s="169" t="s">
        <v>87</v>
      </c>
      <c r="AY179" s="18" t="s">
        <v>141</v>
      </c>
      <c r="BE179" s="170">
        <f t="shared" ref="BE179:BE194" si="34">IF(N179="základná",J179,0)</f>
        <v>0</v>
      </c>
      <c r="BF179" s="170">
        <f t="shared" ref="BF179:BF194" si="35">IF(N179="znížená",J179,0)</f>
        <v>0</v>
      </c>
      <c r="BG179" s="170">
        <f t="shared" ref="BG179:BG194" si="36">IF(N179="zákl. prenesená",J179,0)</f>
        <v>0</v>
      </c>
      <c r="BH179" s="170">
        <f t="shared" ref="BH179:BH194" si="37">IF(N179="zníž. prenesená",J179,0)</f>
        <v>0</v>
      </c>
      <c r="BI179" s="170">
        <f t="shared" ref="BI179:BI194" si="38">IF(N179="nulová",J179,0)</f>
        <v>0</v>
      </c>
      <c r="BJ179" s="18" t="s">
        <v>87</v>
      </c>
      <c r="BK179" s="170">
        <f t="shared" ref="BK179:BK194" si="39">ROUND(I179*H179,2)</f>
        <v>0</v>
      </c>
      <c r="BL179" s="18" t="s">
        <v>275</v>
      </c>
      <c r="BM179" s="169" t="s">
        <v>1391</v>
      </c>
    </row>
    <row r="180" spans="1:65" s="2" customFormat="1" ht="16.5" customHeight="1">
      <c r="A180" s="33"/>
      <c r="B180" s="156"/>
      <c r="C180" s="157" t="s">
        <v>453</v>
      </c>
      <c r="D180" s="157" t="s">
        <v>143</v>
      </c>
      <c r="E180" s="158" t="s">
        <v>1392</v>
      </c>
      <c r="F180" s="159" t="s">
        <v>1393</v>
      </c>
      <c r="G180" s="160" t="s">
        <v>645</v>
      </c>
      <c r="H180" s="161">
        <v>1</v>
      </c>
      <c r="I180" s="162"/>
      <c r="J180" s="163">
        <f t="shared" si="30"/>
        <v>0</v>
      </c>
      <c r="K180" s="164"/>
      <c r="L180" s="34"/>
      <c r="M180" s="165" t="s">
        <v>1</v>
      </c>
      <c r="N180" s="166" t="s">
        <v>40</v>
      </c>
      <c r="O180" s="62"/>
      <c r="P180" s="167">
        <f t="shared" si="31"/>
        <v>0</v>
      </c>
      <c r="Q180" s="167">
        <v>1.3699999999999999E-3</v>
      </c>
      <c r="R180" s="167">
        <f t="shared" si="32"/>
        <v>1.3699999999999999E-3</v>
      </c>
      <c r="S180" s="167">
        <v>0</v>
      </c>
      <c r="T180" s="168">
        <f t="shared" si="33"/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169" t="s">
        <v>275</v>
      </c>
      <c r="AT180" s="169" t="s">
        <v>143</v>
      </c>
      <c r="AU180" s="169" t="s">
        <v>87</v>
      </c>
      <c r="AY180" s="18" t="s">
        <v>141</v>
      </c>
      <c r="BE180" s="170">
        <f t="shared" si="34"/>
        <v>0</v>
      </c>
      <c r="BF180" s="170">
        <f t="shared" si="35"/>
        <v>0</v>
      </c>
      <c r="BG180" s="170">
        <f t="shared" si="36"/>
        <v>0</v>
      </c>
      <c r="BH180" s="170">
        <f t="shared" si="37"/>
        <v>0</v>
      </c>
      <c r="BI180" s="170">
        <f t="shared" si="38"/>
        <v>0</v>
      </c>
      <c r="BJ180" s="18" t="s">
        <v>87</v>
      </c>
      <c r="BK180" s="170">
        <f t="shared" si="39"/>
        <v>0</v>
      </c>
      <c r="BL180" s="18" t="s">
        <v>275</v>
      </c>
      <c r="BM180" s="169" t="s">
        <v>1394</v>
      </c>
    </row>
    <row r="181" spans="1:65" s="2" customFormat="1" ht="16.5" customHeight="1">
      <c r="A181" s="33"/>
      <c r="B181" s="156"/>
      <c r="C181" s="157" t="s">
        <v>460</v>
      </c>
      <c r="D181" s="157" t="s">
        <v>143</v>
      </c>
      <c r="E181" s="158" t="s">
        <v>1395</v>
      </c>
      <c r="F181" s="159" t="s">
        <v>1396</v>
      </c>
      <c r="G181" s="160" t="s">
        <v>645</v>
      </c>
      <c r="H181" s="161">
        <v>11</v>
      </c>
      <c r="I181" s="162"/>
      <c r="J181" s="163">
        <f t="shared" si="30"/>
        <v>0</v>
      </c>
      <c r="K181" s="164"/>
      <c r="L181" s="34"/>
      <c r="M181" s="165" t="s">
        <v>1</v>
      </c>
      <c r="N181" s="166" t="s">
        <v>40</v>
      </c>
      <c r="O181" s="62"/>
      <c r="P181" s="167">
        <f t="shared" si="31"/>
        <v>0</v>
      </c>
      <c r="Q181" s="167">
        <v>2.8999999999999998E-3</v>
      </c>
      <c r="R181" s="167">
        <f t="shared" si="32"/>
        <v>3.1899999999999998E-2</v>
      </c>
      <c r="S181" s="167">
        <v>0</v>
      </c>
      <c r="T181" s="168">
        <f t="shared" si="33"/>
        <v>0</v>
      </c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R181" s="169" t="s">
        <v>275</v>
      </c>
      <c r="AT181" s="169" t="s">
        <v>143</v>
      </c>
      <c r="AU181" s="169" t="s">
        <v>87</v>
      </c>
      <c r="AY181" s="18" t="s">
        <v>141</v>
      </c>
      <c r="BE181" s="170">
        <f t="shared" si="34"/>
        <v>0</v>
      </c>
      <c r="BF181" s="170">
        <f t="shared" si="35"/>
        <v>0</v>
      </c>
      <c r="BG181" s="170">
        <f t="shared" si="36"/>
        <v>0</v>
      </c>
      <c r="BH181" s="170">
        <f t="shared" si="37"/>
        <v>0</v>
      </c>
      <c r="BI181" s="170">
        <f t="shared" si="38"/>
        <v>0</v>
      </c>
      <c r="BJ181" s="18" t="s">
        <v>87</v>
      </c>
      <c r="BK181" s="170">
        <f t="shared" si="39"/>
        <v>0</v>
      </c>
      <c r="BL181" s="18" t="s">
        <v>275</v>
      </c>
      <c r="BM181" s="169" t="s">
        <v>1397</v>
      </c>
    </row>
    <row r="182" spans="1:65" s="2" customFormat="1" ht="21.75" customHeight="1">
      <c r="A182" s="33"/>
      <c r="B182" s="156"/>
      <c r="C182" s="157" t="s">
        <v>469</v>
      </c>
      <c r="D182" s="157" t="s">
        <v>143</v>
      </c>
      <c r="E182" s="158" t="s">
        <v>1398</v>
      </c>
      <c r="F182" s="159" t="s">
        <v>1399</v>
      </c>
      <c r="G182" s="160" t="s">
        <v>645</v>
      </c>
      <c r="H182" s="161">
        <v>1</v>
      </c>
      <c r="I182" s="162"/>
      <c r="J182" s="163">
        <f t="shared" si="30"/>
        <v>0</v>
      </c>
      <c r="K182" s="164"/>
      <c r="L182" s="34"/>
      <c r="M182" s="165" t="s">
        <v>1</v>
      </c>
      <c r="N182" s="166" t="s">
        <v>40</v>
      </c>
      <c r="O182" s="62"/>
      <c r="P182" s="167">
        <f t="shared" si="31"/>
        <v>0</v>
      </c>
      <c r="Q182" s="167">
        <v>2.0000000000000001E-4</v>
      </c>
      <c r="R182" s="167">
        <f t="shared" si="32"/>
        <v>2.0000000000000001E-4</v>
      </c>
      <c r="S182" s="167">
        <v>0</v>
      </c>
      <c r="T182" s="168">
        <f t="shared" si="33"/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69" t="s">
        <v>275</v>
      </c>
      <c r="AT182" s="169" t="s">
        <v>143</v>
      </c>
      <c r="AU182" s="169" t="s">
        <v>87</v>
      </c>
      <c r="AY182" s="18" t="s">
        <v>141</v>
      </c>
      <c r="BE182" s="170">
        <f t="shared" si="34"/>
        <v>0</v>
      </c>
      <c r="BF182" s="170">
        <f t="shared" si="35"/>
        <v>0</v>
      </c>
      <c r="BG182" s="170">
        <f t="shared" si="36"/>
        <v>0</v>
      </c>
      <c r="BH182" s="170">
        <f t="shared" si="37"/>
        <v>0</v>
      </c>
      <c r="BI182" s="170">
        <f t="shared" si="38"/>
        <v>0</v>
      </c>
      <c r="BJ182" s="18" t="s">
        <v>87</v>
      </c>
      <c r="BK182" s="170">
        <f t="shared" si="39"/>
        <v>0</v>
      </c>
      <c r="BL182" s="18" t="s">
        <v>275</v>
      </c>
      <c r="BM182" s="169" t="s">
        <v>1400</v>
      </c>
    </row>
    <row r="183" spans="1:65" s="2" customFormat="1" ht="16.5" customHeight="1">
      <c r="A183" s="33"/>
      <c r="B183" s="156"/>
      <c r="C183" s="157" t="s">
        <v>473</v>
      </c>
      <c r="D183" s="157" t="s">
        <v>143</v>
      </c>
      <c r="E183" s="158" t="s">
        <v>1401</v>
      </c>
      <c r="F183" s="159" t="s">
        <v>1402</v>
      </c>
      <c r="G183" s="160" t="s">
        <v>362</v>
      </c>
      <c r="H183" s="161">
        <v>1</v>
      </c>
      <c r="I183" s="162"/>
      <c r="J183" s="163">
        <f t="shared" si="30"/>
        <v>0</v>
      </c>
      <c r="K183" s="164"/>
      <c r="L183" s="34"/>
      <c r="M183" s="165" t="s">
        <v>1</v>
      </c>
      <c r="N183" s="166" t="s">
        <v>40</v>
      </c>
      <c r="O183" s="62"/>
      <c r="P183" s="167">
        <f t="shared" si="31"/>
        <v>0</v>
      </c>
      <c r="Q183" s="167">
        <v>1.9000000000000001E-4</v>
      </c>
      <c r="R183" s="167">
        <f t="shared" si="32"/>
        <v>1.9000000000000001E-4</v>
      </c>
      <c r="S183" s="167">
        <v>0</v>
      </c>
      <c r="T183" s="168">
        <f t="shared" si="33"/>
        <v>0</v>
      </c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R183" s="169" t="s">
        <v>275</v>
      </c>
      <c r="AT183" s="169" t="s">
        <v>143</v>
      </c>
      <c r="AU183" s="169" t="s">
        <v>87</v>
      </c>
      <c r="AY183" s="18" t="s">
        <v>141</v>
      </c>
      <c r="BE183" s="170">
        <f t="shared" si="34"/>
        <v>0</v>
      </c>
      <c r="BF183" s="170">
        <f t="shared" si="35"/>
        <v>0</v>
      </c>
      <c r="BG183" s="170">
        <f t="shared" si="36"/>
        <v>0</v>
      </c>
      <c r="BH183" s="170">
        <f t="shared" si="37"/>
        <v>0</v>
      </c>
      <c r="BI183" s="170">
        <f t="shared" si="38"/>
        <v>0</v>
      </c>
      <c r="BJ183" s="18" t="s">
        <v>87</v>
      </c>
      <c r="BK183" s="170">
        <f t="shared" si="39"/>
        <v>0</v>
      </c>
      <c r="BL183" s="18" t="s">
        <v>275</v>
      </c>
      <c r="BM183" s="169" t="s">
        <v>1403</v>
      </c>
    </row>
    <row r="184" spans="1:65" s="2" customFormat="1" ht="24.2" customHeight="1">
      <c r="A184" s="33"/>
      <c r="B184" s="156"/>
      <c r="C184" s="203" t="s">
        <v>477</v>
      </c>
      <c r="D184" s="203" t="s">
        <v>560</v>
      </c>
      <c r="E184" s="204" t="s">
        <v>1404</v>
      </c>
      <c r="F184" s="205" t="s">
        <v>1405</v>
      </c>
      <c r="G184" s="206" t="s">
        <v>362</v>
      </c>
      <c r="H184" s="207">
        <v>1</v>
      </c>
      <c r="I184" s="208"/>
      <c r="J184" s="209">
        <f t="shared" si="30"/>
        <v>0</v>
      </c>
      <c r="K184" s="210"/>
      <c r="L184" s="211"/>
      <c r="M184" s="212" t="s">
        <v>1</v>
      </c>
      <c r="N184" s="213" t="s">
        <v>40</v>
      </c>
      <c r="O184" s="62"/>
      <c r="P184" s="167">
        <f t="shared" si="31"/>
        <v>0</v>
      </c>
      <c r="Q184" s="167">
        <v>3.5E-4</v>
      </c>
      <c r="R184" s="167">
        <f t="shared" si="32"/>
        <v>3.5E-4</v>
      </c>
      <c r="S184" s="167">
        <v>0</v>
      </c>
      <c r="T184" s="168">
        <f t="shared" si="33"/>
        <v>0</v>
      </c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R184" s="169" t="s">
        <v>381</v>
      </c>
      <c r="AT184" s="169" t="s">
        <v>560</v>
      </c>
      <c r="AU184" s="169" t="s">
        <v>87</v>
      </c>
      <c r="AY184" s="18" t="s">
        <v>141</v>
      </c>
      <c r="BE184" s="170">
        <f t="shared" si="34"/>
        <v>0</v>
      </c>
      <c r="BF184" s="170">
        <f t="shared" si="35"/>
        <v>0</v>
      </c>
      <c r="BG184" s="170">
        <f t="shared" si="36"/>
        <v>0</v>
      </c>
      <c r="BH184" s="170">
        <f t="shared" si="37"/>
        <v>0</v>
      </c>
      <c r="BI184" s="170">
        <f t="shared" si="38"/>
        <v>0</v>
      </c>
      <c r="BJ184" s="18" t="s">
        <v>87</v>
      </c>
      <c r="BK184" s="170">
        <f t="shared" si="39"/>
        <v>0</v>
      </c>
      <c r="BL184" s="18" t="s">
        <v>275</v>
      </c>
      <c r="BM184" s="169" t="s">
        <v>1406</v>
      </c>
    </row>
    <row r="185" spans="1:65" s="2" customFormat="1" ht="24.2" customHeight="1">
      <c r="A185" s="33"/>
      <c r="B185" s="156"/>
      <c r="C185" s="157" t="s">
        <v>486</v>
      </c>
      <c r="D185" s="157" t="s">
        <v>143</v>
      </c>
      <c r="E185" s="158" t="s">
        <v>1407</v>
      </c>
      <c r="F185" s="159" t="s">
        <v>1408</v>
      </c>
      <c r="G185" s="160" t="s">
        <v>362</v>
      </c>
      <c r="H185" s="161">
        <v>2</v>
      </c>
      <c r="I185" s="162"/>
      <c r="J185" s="163">
        <f t="shared" si="30"/>
        <v>0</v>
      </c>
      <c r="K185" s="164"/>
      <c r="L185" s="34"/>
      <c r="M185" s="165" t="s">
        <v>1</v>
      </c>
      <c r="N185" s="166" t="s">
        <v>40</v>
      </c>
      <c r="O185" s="62"/>
      <c r="P185" s="167">
        <f t="shared" si="31"/>
        <v>0</v>
      </c>
      <c r="Q185" s="167">
        <v>0</v>
      </c>
      <c r="R185" s="167">
        <f t="shared" si="32"/>
        <v>0</v>
      </c>
      <c r="S185" s="167">
        <v>0</v>
      </c>
      <c r="T185" s="168">
        <f t="shared" si="33"/>
        <v>0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169" t="s">
        <v>275</v>
      </c>
      <c r="AT185" s="169" t="s">
        <v>143</v>
      </c>
      <c r="AU185" s="169" t="s">
        <v>87</v>
      </c>
      <c r="AY185" s="18" t="s">
        <v>141</v>
      </c>
      <c r="BE185" s="170">
        <f t="shared" si="34"/>
        <v>0</v>
      </c>
      <c r="BF185" s="170">
        <f t="shared" si="35"/>
        <v>0</v>
      </c>
      <c r="BG185" s="170">
        <f t="shared" si="36"/>
        <v>0</v>
      </c>
      <c r="BH185" s="170">
        <f t="shared" si="37"/>
        <v>0</v>
      </c>
      <c r="BI185" s="170">
        <f t="shared" si="38"/>
        <v>0</v>
      </c>
      <c r="BJ185" s="18" t="s">
        <v>87</v>
      </c>
      <c r="BK185" s="170">
        <f t="shared" si="39"/>
        <v>0</v>
      </c>
      <c r="BL185" s="18" t="s">
        <v>275</v>
      </c>
      <c r="BM185" s="169" t="s">
        <v>1409</v>
      </c>
    </row>
    <row r="186" spans="1:65" s="2" customFormat="1" ht="24.2" customHeight="1">
      <c r="A186" s="33"/>
      <c r="B186" s="156"/>
      <c r="C186" s="157" t="s">
        <v>490</v>
      </c>
      <c r="D186" s="157" t="s">
        <v>143</v>
      </c>
      <c r="E186" s="158" t="s">
        <v>1410</v>
      </c>
      <c r="F186" s="159" t="s">
        <v>1411</v>
      </c>
      <c r="G186" s="160" t="s">
        <v>362</v>
      </c>
      <c r="H186" s="161">
        <v>2</v>
      </c>
      <c r="I186" s="162"/>
      <c r="J186" s="163">
        <f t="shared" si="30"/>
        <v>0</v>
      </c>
      <c r="K186" s="164"/>
      <c r="L186" s="34"/>
      <c r="M186" s="165" t="s">
        <v>1</v>
      </c>
      <c r="N186" s="166" t="s">
        <v>40</v>
      </c>
      <c r="O186" s="62"/>
      <c r="P186" s="167">
        <f t="shared" si="31"/>
        <v>0</v>
      </c>
      <c r="Q186" s="167">
        <v>0</v>
      </c>
      <c r="R186" s="167">
        <f t="shared" si="32"/>
        <v>0</v>
      </c>
      <c r="S186" s="167">
        <v>0</v>
      </c>
      <c r="T186" s="168">
        <f t="shared" si="33"/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169" t="s">
        <v>275</v>
      </c>
      <c r="AT186" s="169" t="s">
        <v>143</v>
      </c>
      <c r="AU186" s="169" t="s">
        <v>87</v>
      </c>
      <c r="AY186" s="18" t="s">
        <v>141</v>
      </c>
      <c r="BE186" s="170">
        <f t="shared" si="34"/>
        <v>0</v>
      </c>
      <c r="BF186" s="170">
        <f t="shared" si="35"/>
        <v>0</v>
      </c>
      <c r="BG186" s="170">
        <f t="shared" si="36"/>
        <v>0</v>
      </c>
      <c r="BH186" s="170">
        <f t="shared" si="37"/>
        <v>0</v>
      </c>
      <c r="BI186" s="170">
        <f t="shared" si="38"/>
        <v>0</v>
      </c>
      <c r="BJ186" s="18" t="s">
        <v>87</v>
      </c>
      <c r="BK186" s="170">
        <f t="shared" si="39"/>
        <v>0</v>
      </c>
      <c r="BL186" s="18" t="s">
        <v>275</v>
      </c>
      <c r="BM186" s="169" t="s">
        <v>1412</v>
      </c>
    </row>
    <row r="187" spans="1:65" s="2" customFormat="1" ht="24.2" customHeight="1">
      <c r="A187" s="33"/>
      <c r="B187" s="156"/>
      <c r="C187" s="157" t="s">
        <v>503</v>
      </c>
      <c r="D187" s="157" t="s">
        <v>143</v>
      </c>
      <c r="E187" s="158" t="s">
        <v>1413</v>
      </c>
      <c r="F187" s="159" t="s">
        <v>1414</v>
      </c>
      <c r="G187" s="160" t="s">
        <v>362</v>
      </c>
      <c r="H187" s="161">
        <v>2</v>
      </c>
      <c r="I187" s="162"/>
      <c r="J187" s="163">
        <f t="shared" si="30"/>
        <v>0</v>
      </c>
      <c r="K187" s="164"/>
      <c r="L187" s="34"/>
      <c r="M187" s="165" t="s">
        <v>1</v>
      </c>
      <c r="N187" s="166" t="s">
        <v>40</v>
      </c>
      <c r="O187" s="62"/>
      <c r="P187" s="167">
        <f t="shared" si="31"/>
        <v>0</v>
      </c>
      <c r="Q187" s="167">
        <v>0</v>
      </c>
      <c r="R187" s="167">
        <f t="shared" si="32"/>
        <v>0</v>
      </c>
      <c r="S187" s="167">
        <v>0</v>
      </c>
      <c r="T187" s="168">
        <f t="shared" si="33"/>
        <v>0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169" t="s">
        <v>275</v>
      </c>
      <c r="AT187" s="169" t="s">
        <v>143</v>
      </c>
      <c r="AU187" s="169" t="s">
        <v>87</v>
      </c>
      <c r="AY187" s="18" t="s">
        <v>141</v>
      </c>
      <c r="BE187" s="170">
        <f t="shared" si="34"/>
        <v>0</v>
      </c>
      <c r="BF187" s="170">
        <f t="shared" si="35"/>
        <v>0</v>
      </c>
      <c r="BG187" s="170">
        <f t="shared" si="36"/>
        <v>0</v>
      </c>
      <c r="BH187" s="170">
        <f t="shared" si="37"/>
        <v>0</v>
      </c>
      <c r="BI187" s="170">
        <f t="shared" si="38"/>
        <v>0</v>
      </c>
      <c r="BJ187" s="18" t="s">
        <v>87</v>
      </c>
      <c r="BK187" s="170">
        <f t="shared" si="39"/>
        <v>0</v>
      </c>
      <c r="BL187" s="18" t="s">
        <v>275</v>
      </c>
      <c r="BM187" s="169" t="s">
        <v>1415</v>
      </c>
    </row>
    <row r="188" spans="1:65" s="2" customFormat="1" ht="21.75" customHeight="1">
      <c r="A188" s="33"/>
      <c r="B188" s="156"/>
      <c r="C188" s="157" t="s">
        <v>517</v>
      </c>
      <c r="D188" s="157" t="s">
        <v>143</v>
      </c>
      <c r="E188" s="158" t="s">
        <v>1416</v>
      </c>
      <c r="F188" s="159" t="s">
        <v>1417</v>
      </c>
      <c r="G188" s="160" t="s">
        <v>362</v>
      </c>
      <c r="H188" s="161">
        <v>1</v>
      </c>
      <c r="I188" s="162"/>
      <c r="J188" s="163">
        <f t="shared" si="30"/>
        <v>0</v>
      </c>
      <c r="K188" s="164"/>
      <c r="L188" s="34"/>
      <c r="M188" s="165" t="s">
        <v>1</v>
      </c>
      <c r="N188" s="166" t="s">
        <v>40</v>
      </c>
      <c r="O188" s="62"/>
      <c r="P188" s="167">
        <f t="shared" si="31"/>
        <v>0</v>
      </c>
      <c r="Q188" s="167">
        <v>4.6000000000000001E-4</v>
      </c>
      <c r="R188" s="167">
        <f t="shared" si="32"/>
        <v>4.6000000000000001E-4</v>
      </c>
      <c r="S188" s="167">
        <v>0</v>
      </c>
      <c r="T188" s="168">
        <f t="shared" si="33"/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169" t="s">
        <v>275</v>
      </c>
      <c r="AT188" s="169" t="s">
        <v>143</v>
      </c>
      <c r="AU188" s="169" t="s">
        <v>87</v>
      </c>
      <c r="AY188" s="18" t="s">
        <v>141</v>
      </c>
      <c r="BE188" s="170">
        <f t="shared" si="34"/>
        <v>0</v>
      </c>
      <c r="BF188" s="170">
        <f t="shared" si="35"/>
        <v>0</v>
      </c>
      <c r="BG188" s="170">
        <f t="shared" si="36"/>
        <v>0</v>
      </c>
      <c r="BH188" s="170">
        <f t="shared" si="37"/>
        <v>0</v>
      </c>
      <c r="BI188" s="170">
        <f t="shared" si="38"/>
        <v>0</v>
      </c>
      <c r="BJ188" s="18" t="s">
        <v>87</v>
      </c>
      <c r="BK188" s="170">
        <f t="shared" si="39"/>
        <v>0</v>
      </c>
      <c r="BL188" s="18" t="s">
        <v>275</v>
      </c>
      <c r="BM188" s="169" t="s">
        <v>1418</v>
      </c>
    </row>
    <row r="189" spans="1:65" s="2" customFormat="1" ht="44.25" customHeight="1">
      <c r="A189" s="33"/>
      <c r="B189" s="156"/>
      <c r="C189" s="203" t="s">
        <v>521</v>
      </c>
      <c r="D189" s="203" t="s">
        <v>560</v>
      </c>
      <c r="E189" s="204" t="s">
        <v>1419</v>
      </c>
      <c r="F189" s="205" t="s">
        <v>1420</v>
      </c>
      <c r="G189" s="206" t="s">
        <v>362</v>
      </c>
      <c r="H189" s="207">
        <v>1</v>
      </c>
      <c r="I189" s="208"/>
      <c r="J189" s="209">
        <f t="shared" si="30"/>
        <v>0</v>
      </c>
      <c r="K189" s="210"/>
      <c r="L189" s="211"/>
      <c r="M189" s="212" t="s">
        <v>1</v>
      </c>
      <c r="N189" s="213" t="s">
        <v>40</v>
      </c>
      <c r="O189" s="62"/>
      <c r="P189" s="167">
        <f t="shared" si="31"/>
        <v>0</v>
      </c>
      <c r="Q189" s="167">
        <v>7.5000000000000002E-4</v>
      </c>
      <c r="R189" s="167">
        <f t="shared" si="32"/>
        <v>7.5000000000000002E-4</v>
      </c>
      <c r="S189" s="167">
        <v>0</v>
      </c>
      <c r="T189" s="168">
        <f t="shared" si="33"/>
        <v>0</v>
      </c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R189" s="169" t="s">
        <v>381</v>
      </c>
      <c r="AT189" s="169" t="s">
        <v>560</v>
      </c>
      <c r="AU189" s="169" t="s">
        <v>87</v>
      </c>
      <c r="AY189" s="18" t="s">
        <v>141</v>
      </c>
      <c r="BE189" s="170">
        <f t="shared" si="34"/>
        <v>0</v>
      </c>
      <c r="BF189" s="170">
        <f t="shared" si="35"/>
        <v>0</v>
      </c>
      <c r="BG189" s="170">
        <f t="shared" si="36"/>
        <v>0</v>
      </c>
      <c r="BH189" s="170">
        <f t="shared" si="37"/>
        <v>0</v>
      </c>
      <c r="BI189" s="170">
        <f t="shared" si="38"/>
        <v>0</v>
      </c>
      <c r="BJ189" s="18" t="s">
        <v>87</v>
      </c>
      <c r="BK189" s="170">
        <f t="shared" si="39"/>
        <v>0</v>
      </c>
      <c r="BL189" s="18" t="s">
        <v>275</v>
      </c>
      <c r="BM189" s="169" t="s">
        <v>1421</v>
      </c>
    </row>
    <row r="190" spans="1:65" s="2" customFormat="1" ht="24.2" customHeight="1">
      <c r="A190" s="33"/>
      <c r="B190" s="156"/>
      <c r="C190" s="157" t="s">
        <v>525</v>
      </c>
      <c r="D190" s="157" t="s">
        <v>143</v>
      </c>
      <c r="E190" s="158" t="s">
        <v>1422</v>
      </c>
      <c r="F190" s="159" t="s">
        <v>1423</v>
      </c>
      <c r="G190" s="160" t="s">
        <v>362</v>
      </c>
      <c r="H190" s="161">
        <v>1</v>
      </c>
      <c r="I190" s="162"/>
      <c r="J190" s="163">
        <f t="shared" si="30"/>
        <v>0</v>
      </c>
      <c r="K190" s="164"/>
      <c r="L190" s="34"/>
      <c r="M190" s="165" t="s">
        <v>1</v>
      </c>
      <c r="N190" s="166" t="s">
        <v>40</v>
      </c>
      <c r="O190" s="62"/>
      <c r="P190" s="167">
        <f t="shared" si="31"/>
        <v>0</v>
      </c>
      <c r="Q190" s="167">
        <v>1.16E-3</v>
      </c>
      <c r="R190" s="167">
        <f t="shared" si="32"/>
        <v>1.16E-3</v>
      </c>
      <c r="S190" s="167">
        <v>0</v>
      </c>
      <c r="T190" s="168">
        <f t="shared" si="33"/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69" t="s">
        <v>275</v>
      </c>
      <c r="AT190" s="169" t="s">
        <v>143</v>
      </c>
      <c r="AU190" s="169" t="s">
        <v>87</v>
      </c>
      <c r="AY190" s="18" t="s">
        <v>141</v>
      </c>
      <c r="BE190" s="170">
        <f t="shared" si="34"/>
        <v>0</v>
      </c>
      <c r="BF190" s="170">
        <f t="shared" si="35"/>
        <v>0</v>
      </c>
      <c r="BG190" s="170">
        <f t="shared" si="36"/>
        <v>0</v>
      </c>
      <c r="BH190" s="170">
        <f t="shared" si="37"/>
        <v>0</v>
      </c>
      <c r="BI190" s="170">
        <f t="shared" si="38"/>
        <v>0</v>
      </c>
      <c r="BJ190" s="18" t="s">
        <v>87</v>
      </c>
      <c r="BK190" s="170">
        <f t="shared" si="39"/>
        <v>0</v>
      </c>
      <c r="BL190" s="18" t="s">
        <v>275</v>
      </c>
      <c r="BM190" s="169" t="s">
        <v>1424</v>
      </c>
    </row>
    <row r="191" spans="1:65" s="2" customFormat="1" ht="37.9" customHeight="1">
      <c r="A191" s="33"/>
      <c r="B191" s="156"/>
      <c r="C191" s="203" t="s">
        <v>529</v>
      </c>
      <c r="D191" s="203" t="s">
        <v>560</v>
      </c>
      <c r="E191" s="204" t="s">
        <v>1425</v>
      </c>
      <c r="F191" s="205" t="s">
        <v>1426</v>
      </c>
      <c r="G191" s="206" t="s">
        <v>362</v>
      </c>
      <c r="H191" s="207">
        <v>1</v>
      </c>
      <c r="I191" s="208"/>
      <c r="J191" s="209">
        <f t="shared" si="30"/>
        <v>0</v>
      </c>
      <c r="K191" s="210"/>
      <c r="L191" s="211"/>
      <c r="M191" s="212" t="s">
        <v>1</v>
      </c>
      <c r="N191" s="213" t="s">
        <v>40</v>
      </c>
      <c r="O191" s="62"/>
      <c r="P191" s="167">
        <f t="shared" si="31"/>
        <v>0</v>
      </c>
      <c r="Q191" s="167">
        <v>3.2200000000000002E-3</v>
      </c>
      <c r="R191" s="167">
        <f t="shared" si="32"/>
        <v>3.2200000000000002E-3</v>
      </c>
      <c r="S191" s="167">
        <v>0</v>
      </c>
      <c r="T191" s="168">
        <f t="shared" si="33"/>
        <v>0</v>
      </c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R191" s="169" t="s">
        <v>381</v>
      </c>
      <c r="AT191" s="169" t="s">
        <v>560</v>
      </c>
      <c r="AU191" s="169" t="s">
        <v>87</v>
      </c>
      <c r="AY191" s="18" t="s">
        <v>141</v>
      </c>
      <c r="BE191" s="170">
        <f t="shared" si="34"/>
        <v>0</v>
      </c>
      <c r="BF191" s="170">
        <f t="shared" si="35"/>
        <v>0</v>
      </c>
      <c r="BG191" s="170">
        <f t="shared" si="36"/>
        <v>0</v>
      </c>
      <c r="BH191" s="170">
        <f t="shared" si="37"/>
        <v>0</v>
      </c>
      <c r="BI191" s="170">
        <f t="shared" si="38"/>
        <v>0</v>
      </c>
      <c r="BJ191" s="18" t="s">
        <v>87</v>
      </c>
      <c r="BK191" s="170">
        <f t="shared" si="39"/>
        <v>0</v>
      </c>
      <c r="BL191" s="18" t="s">
        <v>275</v>
      </c>
      <c r="BM191" s="169" t="s">
        <v>1427</v>
      </c>
    </row>
    <row r="192" spans="1:65" s="2" customFormat="1" ht="21.75" customHeight="1">
      <c r="A192" s="33"/>
      <c r="B192" s="156"/>
      <c r="C192" s="157" t="s">
        <v>536</v>
      </c>
      <c r="D192" s="157" t="s">
        <v>143</v>
      </c>
      <c r="E192" s="158" t="s">
        <v>1428</v>
      </c>
      <c r="F192" s="159" t="s">
        <v>1429</v>
      </c>
      <c r="G192" s="160" t="s">
        <v>362</v>
      </c>
      <c r="H192" s="161">
        <v>1</v>
      </c>
      <c r="I192" s="162"/>
      <c r="J192" s="163">
        <f t="shared" si="30"/>
        <v>0</v>
      </c>
      <c r="K192" s="164"/>
      <c r="L192" s="34"/>
      <c r="M192" s="165" t="s">
        <v>1</v>
      </c>
      <c r="N192" s="166" t="s">
        <v>40</v>
      </c>
      <c r="O192" s="62"/>
      <c r="P192" s="167">
        <f t="shared" si="31"/>
        <v>0</v>
      </c>
      <c r="Q192" s="167">
        <v>4.15E-3</v>
      </c>
      <c r="R192" s="167">
        <f t="shared" si="32"/>
        <v>4.15E-3</v>
      </c>
      <c r="S192" s="167">
        <v>0</v>
      </c>
      <c r="T192" s="168">
        <f t="shared" si="33"/>
        <v>0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169" t="s">
        <v>275</v>
      </c>
      <c r="AT192" s="169" t="s">
        <v>143</v>
      </c>
      <c r="AU192" s="169" t="s">
        <v>87</v>
      </c>
      <c r="AY192" s="18" t="s">
        <v>141</v>
      </c>
      <c r="BE192" s="170">
        <f t="shared" si="34"/>
        <v>0</v>
      </c>
      <c r="BF192" s="170">
        <f t="shared" si="35"/>
        <v>0</v>
      </c>
      <c r="BG192" s="170">
        <f t="shared" si="36"/>
        <v>0</v>
      </c>
      <c r="BH192" s="170">
        <f t="shared" si="37"/>
        <v>0</v>
      </c>
      <c r="BI192" s="170">
        <f t="shared" si="38"/>
        <v>0</v>
      </c>
      <c r="BJ192" s="18" t="s">
        <v>87</v>
      </c>
      <c r="BK192" s="170">
        <f t="shared" si="39"/>
        <v>0</v>
      </c>
      <c r="BL192" s="18" t="s">
        <v>275</v>
      </c>
      <c r="BM192" s="169" t="s">
        <v>1430</v>
      </c>
    </row>
    <row r="193" spans="1:65" s="2" customFormat="1" ht="24.2" customHeight="1">
      <c r="A193" s="33"/>
      <c r="B193" s="156"/>
      <c r="C193" s="157" t="s">
        <v>545</v>
      </c>
      <c r="D193" s="157" t="s">
        <v>143</v>
      </c>
      <c r="E193" s="158" t="s">
        <v>1431</v>
      </c>
      <c r="F193" s="159" t="s">
        <v>1432</v>
      </c>
      <c r="G193" s="160" t="s">
        <v>645</v>
      </c>
      <c r="H193" s="161">
        <v>17</v>
      </c>
      <c r="I193" s="162"/>
      <c r="J193" s="163">
        <f t="shared" si="30"/>
        <v>0</v>
      </c>
      <c r="K193" s="164"/>
      <c r="L193" s="34"/>
      <c r="M193" s="165" t="s">
        <v>1</v>
      </c>
      <c r="N193" s="166" t="s">
        <v>40</v>
      </c>
      <c r="O193" s="62"/>
      <c r="P193" s="167">
        <f t="shared" si="31"/>
        <v>0</v>
      </c>
      <c r="Q193" s="167">
        <v>0</v>
      </c>
      <c r="R193" s="167">
        <f t="shared" si="32"/>
        <v>0</v>
      </c>
      <c r="S193" s="167">
        <v>0</v>
      </c>
      <c r="T193" s="168">
        <f t="shared" si="33"/>
        <v>0</v>
      </c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R193" s="169" t="s">
        <v>275</v>
      </c>
      <c r="AT193" s="169" t="s">
        <v>143</v>
      </c>
      <c r="AU193" s="169" t="s">
        <v>87</v>
      </c>
      <c r="AY193" s="18" t="s">
        <v>141</v>
      </c>
      <c r="BE193" s="170">
        <f t="shared" si="34"/>
        <v>0</v>
      </c>
      <c r="BF193" s="170">
        <f t="shared" si="35"/>
        <v>0</v>
      </c>
      <c r="BG193" s="170">
        <f t="shared" si="36"/>
        <v>0</v>
      </c>
      <c r="BH193" s="170">
        <f t="shared" si="37"/>
        <v>0</v>
      </c>
      <c r="BI193" s="170">
        <f t="shared" si="38"/>
        <v>0</v>
      </c>
      <c r="BJ193" s="18" t="s">
        <v>87</v>
      </c>
      <c r="BK193" s="170">
        <f t="shared" si="39"/>
        <v>0</v>
      </c>
      <c r="BL193" s="18" t="s">
        <v>275</v>
      </c>
      <c r="BM193" s="169" t="s">
        <v>1433</v>
      </c>
    </row>
    <row r="194" spans="1:65" s="2" customFormat="1" ht="24.2" customHeight="1">
      <c r="A194" s="33"/>
      <c r="B194" s="156"/>
      <c r="C194" s="157" t="s">
        <v>554</v>
      </c>
      <c r="D194" s="157" t="s">
        <v>143</v>
      </c>
      <c r="E194" s="158" t="s">
        <v>1434</v>
      </c>
      <c r="F194" s="159" t="s">
        <v>1435</v>
      </c>
      <c r="G194" s="160" t="s">
        <v>1385</v>
      </c>
      <c r="H194" s="219"/>
      <c r="I194" s="162"/>
      <c r="J194" s="163">
        <f t="shared" si="30"/>
        <v>0</v>
      </c>
      <c r="K194" s="164"/>
      <c r="L194" s="34"/>
      <c r="M194" s="165" t="s">
        <v>1</v>
      </c>
      <c r="N194" s="166" t="s">
        <v>40</v>
      </c>
      <c r="O194" s="62"/>
      <c r="P194" s="167">
        <f t="shared" si="31"/>
        <v>0</v>
      </c>
      <c r="Q194" s="167">
        <v>0</v>
      </c>
      <c r="R194" s="167">
        <f t="shared" si="32"/>
        <v>0</v>
      </c>
      <c r="S194" s="167">
        <v>0</v>
      </c>
      <c r="T194" s="168">
        <f t="shared" si="33"/>
        <v>0</v>
      </c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R194" s="169" t="s">
        <v>275</v>
      </c>
      <c r="AT194" s="169" t="s">
        <v>143</v>
      </c>
      <c r="AU194" s="169" t="s">
        <v>87</v>
      </c>
      <c r="AY194" s="18" t="s">
        <v>141</v>
      </c>
      <c r="BE194" s="170">
        <f t="shared" si="34"/>
        <v>0</v>
      </c>
      <c r="BF194" s="170">
        <f t="shared" si="35"/>
        <v>0</v>
      </c>
      <c r="BG194" s="170">
        <f t="shared" si="36"/>
        <v>0</v>
      </c>
      <c r="BH194" s="170">
        <f t="shared" si="37"/>
        <v>0</v>
      </c>
      <c r="BI194" s="170">
        <f t="shared" si="38"/>
        <v>0</v>
      </c>
      <c r="BJ194" s="18" t="s">
        <v>87</v>
      </c>
      <c r="BK194" s="170">
        <f t="shared" si="39"/>
        <v>0</v>
      </c>
      <c r="BL194" s="18" t="s">
        <v>275</v>
      </c>
      <c r="BM194" s="169" t="s">
        <v>1436</v>
      </c>
    </row>
    <row r="195" spans="1:65" s="12" customFormat="1" ht="22.9" customHeight="1">
      <c r="B195" s="143"/>
      <c r="D195" s="144" t="s">
        <v>73</v>
      </c>
      <c r="E195" s="154" t="s">
        <v>1437</v>
      </c>
      <c r="F195" s="154" t="s">
        <v>1438</v>
      </c>
      <c r="I195" s="146"/>
      <c r="J195" s="155">
        <f>BK195</f>
        <v>0</v>
      </c>
      <c r="L195" s="143"/>
      <c r="M195" s="148"/>
      <c r="N195" s="149"/>
      <c r="O195" s="149"/>
      <c r="P195" s="150">
        <f>SUM(P196:P218)</f>
        <v>0</v>
      </c>
      <c r="Q195" s="149"/>
      <c r="R195" s="150">
        <f>SUM(R196:R218)</f>
        <v>0.39581999999999995</v>
      </c>
      <c r="S195" s="149"/>
      <c r="T195" s="151">
        <f>SUM(T196:T218)</f>
        <v>0</v>
      </c>
      <c r="AR195" s="144" t="s">
        <v>87</v>
      </c>
      <c r="AT195" s="152" t="s">
        <v>73</v>
      </c>
      <c r="AU195" s="152" t="s">
        <v>81</v>
      </c>
      <c r="AY195" s="144" t="s">
        <v>141</v>
      </c>
      <c r="BK195" s="153">
        <f>SUM(BK196:BK218)</f>
        <v>0</v>
      </c>
    </row>
    <row r="196" spans="1:65" s="2" customFormat="1" ht="16.5" customHeight="1">
      <c r="A196" s="33"/>
      <c r="B196" s="156"/>
      <c r="C196" s="157" t="s">
        <v>559</v>
      </c>
      <c r="D196" s="157" t="s">
        <v>143</v>
      </c>
      <c r="E196" s="158" t="s">
        <v>1439</v>
      </c>
      <c r="F196" s="159" t="s">
        <v>1440</v>
      </c>
      <c r="G196" s="160" t="s">
        <v>645</v>
      </c>
      <c r="H196" s="161">
        <v>8</v>
      </c>
      <c r="I196" s="162"/>
      <c r="J196" s="163">
        <f t="shared" ref="J196:J218" si="40">ROUND(I196*H196,2)</f>
        <v>0</v>
      </c>
      <c r="K196" s="164"/>
      <c r="L196" s="34"/>
      <c r="M196" s="165" t="s">
        <v>1</v>
      </c>
      <c r="N196" s="166" t="s">
        <v>40</v>
      </c>
      <c r="O196" s="62"/>
      <c r="P196" s="167">
        <f t="shared" ref="P196:P218" si="41">O196*H196</f>
        <v>0</v>
      </c>
      <c r="Q196" s="167">
        <v>1.9000000000000001E-4</v>
      </c>
      <c r="R196" s="167">
        <f t="shared" ref="R196:R218" si="42">Q196*H196</f>
        <v>1.5200000000000001E-3</v>
      </c>
      <c r="S196" s="167">
        <v>0</v>
      </c>
      <c r="T196" s="168">
        <f t="shared" ref="T196:T218" si="43">S196*H196</f>
        <v>0</v>
      </c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R196" s="169" t="s">
        <v>275</v>
      </c>
      <c r="AT196" s="169" t="s">
        <v>143</v>
      </c>
      <c r="AU196" s="169" t="s">
        <v>87</v>
      </c>
      <c r="AY196" s="18" t="s">
        <v>141</v>
      </c>
      <c r="BE196" s="170">
        <f t="shared" ref="BE196:BE218" si="44">IF(N196="základná",J196,0)</f>
        <v>0</v>
      </c>
      <c r="BF196" s="170">
        <f t="shared" ref="BF196:BF218" si="45">IF(N196="znížená",J196,0)</f>
        <v>0</v>
      </c>
      <c r="BG196" s="170">
        <f t="shared" ref="BG196:BG218" si="46">IF(N196="zákl. prenesená",J196,0)</f>
        <v>0</v>
      </c>
      <c r="BH196" s="170">
        <f t="shared" ref="BH196:BH218" si="47">IF(N196="zníž. prenesená",J196,0)</f>
        <v>0</v>
      </c>
      <c r="BI196" s="170">
        <f t="shared" ref="BI196:BI218" si="48">IF(N196="nulová",J196,0)</f>
        <v>0</v>
      </c>
      <c r="BJ196" s="18" t="s">
        <v>87</v>
      </c>
      <c r="BK196" s="170">
        <f t="shared" ref="BK196:BK218" si="49">ROUND(I196*H196,2)</f>
        <v>0</v>
      </c>
      <c r="BL196" s="18" t="s">
        <v>275</v>
      </c>
      <c r="BM196" s="169" t="s">
        <v>1441</v>
      </c>
    </row>
    <row r="197" spans="1:65" s="2" customFormat="1" ht="16.5" customHeight="1">
      <c r="A197" s="33"/>
      <c r="B197" s="156"/>
      <c r="C197" s="157" t="s">
        <v>565</v>
      </c>
      <c r="D197" s="157" t="s">
        <v>143</v>
      </c>
      <c r="E197" s="158" t="s">
        <v>1442</v>
      </c>
      <c r="F197" s="159" t="s">
        <v>1443</v>
      </c>
      <c r="G197" s="160" t="s">
        <v>645</v>
      </c>
      <c r="H197" s="161">
        <v>18</v>
      </c>
      <c r="I197" s="162"/>
      <c r="J197" s="163">
        <f t="shared" si="40"/>
        <v>0</v>
      </c>
      <c r="K197" s="164"/>
      <c r="L197" s="34"/>
      <c r="M197" s="165" t="s">
        <v>1</v>
      </c>
      <c r="N197" s="166" t="s">
        <v>40</v>
      </c>
      <c r="O197" s="62"/>
      <c r="P197" s="167">
        <f t="shared" si="41"/>
        <v>0</v>
      </c>
      <c r="Q197" s="167">
        <v>2.9E-4</v>
      </c>
      <c r="R197" s="167">
        <f t="shared" si="42"/>
        <v>5.2199999999999998E-3</v>
      </c>
      <c r="S197" s="167">
        <v>0</v>
      </c>
      <c r="T197" s="168">
        <f t="shared" si="43"/>
        <v>0</v>
      </c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R197" s="169" t="s">
        <v>275</v>
      </c>
      <c r="AT197" s="169" t="s">
        <v>143</v>
      </c>
      <c r="AU197" s="169" t="s">
        <v>87</v>
      </c>
      <c r="AY197" s="18" t="s">
        <v>141</v>
      </c>
      <c r="BE197" s="170">
        <f t="shared" si="44"/>
        <v>0</v>
      </c>
      <c r="BF197" s="170">
        <f t="shared" si="45"/>
        <v>0</v>
      </c>
      <c r="BG197" s="170">
        <f t="shared" si="46"/>
        <v>0</v>
      </c>
      <c r="BH197" s="170">
        <f t="shared" si="47"/>
        <v>0</v>
      </c>
      <c r="BI197" s="170">
        <f t="shared" si="48"/>
        <v>0</v>
      </c>
      <c r="BJ197" s="18" t="s">
        <v>87</v>
      </c>
      <c r="BK197" s="170">
        <f t="shared" si="49"/>
        <v>0</v>
      </c>
      <c r="BL197" s="18" t="s">
        <v>275</v>
      </c>
      <c r="BM197" s="169" t="s">
        <v>1444</v>
      </c>
    </row>
    <row r="198" spans="1:65" s="2" customFormat="1" ht="16.5" customHeight="1">
      <c r="A198" s="33"/>
      <c r="B198" s="156"/>
      <c r="C198" s="157" t="s">
        <v>571</v>
      </c>
      <c r="D198" s="157" t="s">
        <v>143</v>
      </c>
      <c r="E198" s="158" t="s">
        <v>1445</v>
      </c>
      <c r="F198" s="159" t="s">
        <v>1446</v>
      </c>
      <c r="G198" s="160" t="s">
        <v>645</v>
      </c>
      <c r="H198" s="161">
        <v>14</v>
      </c>
      <c r="I198" s="162"/>
      <c r="J198" s="163">
        <f t="shared" si="40"/>
        <v>0</v>
      </c>
      <c r="K198" s="164"/>
      <c r="L198" s="34"/>
      <c r="M198" s="165" t="s">
        <v>1</v>
      </c>
      <c r="N198" s="166" t="s">
        <v>40</v>
      </c>
      <c r="O198" s="62"/>
      <c r="P198" s="167">
        <f t="shared" si="41"/>
        <v>0</v>
      </c>
      <c r="Q198" s="167">
        <v>4.2999999999999999E-4</v>
      </c>
      <c r="R198" s="167">
        <f t="shared" si="42"/>
        <v>6.0200000000000002E-3</v>
      </c>
      <c r="S198" s="167">
        <v>0</v>
      </c>
      <c r="T198" s="168">
        <f t="shared" si="43"/>
        <v>0</v>
      </c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R198" s="169" t="s">
        <v>275</v>
      </c>
      <c r="AT198" s="169" t="s">
        <v>143</v>
      </c>
      <c r="AU198" s="169" t="s">
        <v>87</v>
      </c>
      <c r="AY198" s="18" t="s">
        <v>141</v>
      </c>
      <c r="BE198" s="170">
        <f t="shared" si="44"/>
        <v>0</v>
      </c>
      <c r="BF198" s="170">
        <f t="shared" si="45"/>
        <v>0</v>
      </c>
      <c r="BG198" s="170">
        <f t="shared" si="46"/>
        <v>0</v>
      </c>
      <c r="BH198" s="170">
        <f t="shared" si="47"/>
        <v>0</v>
      </c>
      <c r="BI198" s="170">
        <f t="shared" si="48"/>
        <v>0</v>
      </c>
      <c r="BJ198" s="18" t="s">
        <v>87</v>
      </c>
      <c r="BK198" s="170">
        <f t="shared" si="49"/>
        <v>0</v>
      </c>
      <c r="BL198" s="18" t="s">
        <v>275</v>
      </c>
      <c r="BM198" s="169" t="s">
        <v>1447</v>
      </c>
    </row>
    <row r="199" spans="1:65" s="2" customFormat="1" ht="16.5" customHeight="1">
      <c r="A199" s="33"/>
      <c r="B199" s="156"/>
      <c r="C199" s="157" t="s">
        <v>575</v>
      </c>
      <c r="D199" s="157" t="s">
        <v>143</v>
      </c>
      <c r="E199" s="158" t="s">
        <v>1448</v>
      </c>
      <c r="F199" s="159" t="s">
        <v>1449</v>
      </c>
      <c r="G199" s="160" t="s">
        <v>645</v>
      </c>
      <c r="H199" s="161">
        <v>8</v>
      </c>
      <c r="I199" s="162"/>
      <c r="J199" s="163">
        <f t="shared" si="40"/>
        <v>0</v>
      </c>
      <c r="K199" s="164"/>
      <c r="L199" s="34"/>
      <c r="M199" s="165" t="s">
        <v>1</v>
      </c>
      <c r="N199" s="166" t="s">
        <v>40</v>
      </c>
      <c r="O199" s="62"/>
      <c r="P199" s="167">
        <f t="shared" si="41"/>
        <v>0</v>
      </c>
      <c r="Q199" s="167">
        <v>5.9000000000000003E-4</v>
      </c>
      <c r="R199" s="167">
        <f t="shared" si="42"/>
        <v>4.7200000000000002E-3</v>
      </c>
      <c r="S199" s="167">
        <v>0</v>
      </c>
      <c r="T199" s="168">
        <f t="shared" si="43"/>
        <v>0</v>
      </c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R199" s="169" t="s">
        <v>275</v>
      </c>
      <c r="AT199" s="169" t="s">
        <v>143</v>
      </c>
      <c r="AU199" s="169" t="s">
        <v>87</v>
      </c>
      <c r="AY199" s="18" t="s">
        <v>141</v>
      </c>
      <c r="BE199" s="170">
        <f t="shared" si="44"/>
        <v>0</v>
      </c>
      <c r="BF199" s="170">
        <f t="shared" si="45"/>
        <v>0</v>
      </c>
      <c r="BG199" s="170">
        <f t="shared" si="46"/>
        <v>0</v>
      </c>
      <c r="BH199" s="170">
        <f t="shared" si="47"/>
        <v>0</v>
      </c>
      <c r="BI199" s="170">
        <f t="shared" si="48"/>
        <v>0</v>
      </c>
      <c r="BJ199" s="18" t="s">
        <v>87</v>
      </c>
      <c r="BK199" s="170">
        <f t="shared" si="49"/>
        <v>0</v>
      </c>
      <c r="BL199" s="18" t="s">
        <v>275</v>
      </c>
      <c r="BM199" s="169" t="s">
        <v>1450</v>
      </c>
    </row>
    <row r="200" spans="1:65" s="2" customFormat="1" ht="16.5" customHeight="1">
      <c r="A200" s="33"/>
      <c r="B200" s="156"/>
      <c r="C200" s="157" t="s">
        <v>579</v>
      </c>
      <c r="D200" s="157" t="s">
        <v>143</v>
      </c>
      <c r="E200" s="158" t="s">
        <v>1451</v>
      </c>
      <c r="F200" s="159" t="s">
        <v>1452</v>
      </c>
      <c r="G200" s="160" t="s">
        <v>362</v>
      </c>
      <c r="H200" s="161">
        <v>48</v>
      </c>
      <c r="I200" s="162"/>
      <c r="J200" s="163">
        <f t="shared" si="40"/>
        <v>0</v>
      </c>
      <c r="K200" s="164"/>
      <c r="L200" s="34"/>
      <c r="M200" s="165" t="s">
        <v>1</v>
      </c>
      <c r="N200" s="166" t="s">
        <v>40</v>
      </c>
      <c r="O200" s="62"/>
      <c r="P200" s="167">
        <f t="shared" si="41"/>
        <v>0</v>
      </c>
      <c r="Q200" s="167">
        <v>0</v>
      </c>
      <c r="R200" s="167">
        <f t="shared" si="42"/>
        <v>0</v>
      </c>
      <c r="S200" s="167">
        <v>0</v>
      </c>
      <c r="T200" s="168">
        <f t="shared" si="43"/>
        <v>0</v>
      </c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R200" s="169" t="s">
        <v>275</v>
      </c>
      <c r="AT200" s="169" t="s">
        <v>143</v>
      </c>
      <c r="AU200" s="169" t="s">
        <v>87</v>
      </c>
      <c r="AY200" s="18" t="s">
        <v>141</v>
      </c>
      <c r="BE200" s="170">
        <f t="shared" si="44"/>
        <v>0</v>
      </c>
      <c r="BF200" s="170">
        <f t="shared" si="45"/>
        <v>0</v>
      </c>
      <c r="BG200" s="170">
        <f t="shared" si="46"/>
        <v>0</v>
      </c>
      <c r="BH200" s="170">
        <f t="shared" si="47"/>
        <v>0</v>
      </c>
      <c r="BI200" s="170">
        <f t="shared" si="48"/>
        <v>0</v>
      </c>
      <c r="BJ200" s="18" t="s">
        <v>87</v>
      </c>
      <c r="BK200" s="170">
        <f t="shared" si="49"/>
        <v>0</v>
      </c>
      <c r="BL200" s="18" t="s">
        <v>275</v>
      </c>
      <c r="BM200" s="169" t="s">
        <v>1453</v>
      </c>
    </row>
    <row r="201" spans="1:65" s="2" customFormat="1" ht="16.5" customHeight="1">
      <c r="A201" s="33"/>
      <c r="B201" s="156"/>
      <c r="C201" s="157" t="s">
        <v>583</v>
      </c>
      <c r="D201" s="157" t="s">
        <v>143</v>
      </c>
      <c r="E201" s="158" t="s">
        <v>1454</v>
      </c>
      <c r="F201" s="159" t="s">
        <v>1455</v>
      </c>
      <c r="G201" s="160" t="s">
        <v>362</v>
      </c>
      <c r="H201" s="161">
        <v>3</v>
      </c>
      <c r="I201" s="162"/>
      <c r="J201" s="163">
        <f t="shared" si="40"/>
        <v>0</v>
      </c>
      <c r="K201" s="164"/>
      <c r="L201" s="34"/>
      <c r="M201" s="165" t="s">
        <v>1</v>
      </c>
      <c r="N201" s="166" t="s">
        <v>40</v>
      </c>
      <c r="O201" s="62"/>
      <c r="P201" s="167">
        <f t="shared" si="41"/>
        <v>0</v>
      </c>
      <c r="Q201" s="167">
        <v>2.0000000000000002E-5</v>
      </c>
      <c r="R201" s="167">
        <f t="shared" si="42"/>
        <v>6.0000000000000008E-5</v>
      </c>
      <c r="S201" s="167">
        <v>0</v>
      </c>
      <c r="T201" s="168">
        <f t="shared" si="43"/>
        <v>0</v>
      </c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R201" s="169" t="s">
        <v>275</v>
      </c>
      <c r="AT201" s="169" t="s">
        <v>143</v>
      </c>
      <c r="AU201" s="169" t="s">
        <v>87</v>
      </c>
      <c r="AY201" s="18" t="s">
        <v>141</v>
      </c>
      <c r="BE201" s="170">
        <f t="shared" si="44"/>
        <v>0</v>
      </c>
      <c r="BF201" s="170">
        <f t="shared" si="45"/>
        <v>0</v>
      </c>
      <c r="BG201" s="170">
        <f t="shared" si="46"/>
        <v>0</v>
      </c>
      <c r="BH201" s="170">
        <f t="shared" si="47"/>
        <v>0</v>
      </c>
      <c r="BI201" s="170">
        <f t="shared" si="48"/>
        <v>0</v>
      </c>
      <c r="BJ201" s="18" t="s">
        <v>87</v>
      </c>
      <c r="BK201" s="170">
        <f t="shared" si="49"/>
        <v>0</v>
      </c>
      <c r="BL201" s="18" t="s">
        <v>275</v>
      </c>
      <c r="BM201" s="169" t="s">
        <v>1456</v>
      </c>
    </row>
    <row r="202" spans="1:65" s="2" customFormat="1" ht="16.5" customHeight="1">
      <c r="A202" s="33"/>
      <c r="B202" s="156"/>
      <c r="C202" s="157" t="s">
        <v>587</v>
      </c>
      <c r="D202" s="157" t="s">
        <v>143</v>
      </c>
      <c r="E202" s="158" t="s">
        <v>1457</v>
      </c>
      <c r="F202" s="159" t="s">
        <v>1458</v>
      </c>
      <c r="G202" s="160" t="s">
        <v>362</v>
      </c>
      <c r="H202" s="161">
        <v>5</v>
      </c>
      <c r="I202" s="162"/>
      <c r="J202" s="163">
        <f t="shared" si="40"/>
        <v>0</v>
      </c>
      <c r="K202" s="164"/>
      <c r="L202" s="34"/>
      <c r="M202" s="165" t="s">
        <v>1</v>
      </c>
      <c r="N202" s="166" t="s">
        <v>40</v>
      </c>
      <c r="O202" s="62"/>
      <c r="P202" s="167">
        <f t="shared" si="41"/>
        <v>0</v>
      </c>
      <c r="Q202" s="167">
        <v>2.0000000000000002E-5</v>
      </c>
      <c r="R202" s="167">
        <f t="shared" si="42"/>
        <v>1E-4</v>
      </c>
      <c r="S202" s="167">
        <v>0</v>
      </c>
      <c r="T202" s="168">
        <f t="shared" si="43"/>
        <v>0</v>
      </c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R202" s="169" t="s">
        <v>275</v>
      </c>
      <c r="AT202" s="169" t="s">
        <v>143</v>
      </c>
      <c r="AU202" s="169" t="s">
        <v>87</v>
      </c>
      <c r="AY202" s="18" t="s">
        <v>141</v>
      </c>
      <c r="BE202" s="170">
        <f t="shared" si="44"/>
        <v>0</v>
      </c>
      <c r="BF202" s="170">
        <f t="shared" si="45"/>
        <v>0</v>
      </c>
      <c r="BG202" s="170">
        <f t="shared" si="46"/>
        <v>0</v>
      </c>
      <c r="BH202" s="170">
        <f t="shared" si="47"/>
        <v>0</v>
      </c>
      <c r="BI202" s="170">
        <f t="shared" si="48"/>
        <v>0</v>
      </c>
      <c r="BJ202" s="18" t="s">
        <v>87</v>
      </c>
      <c r="BK202" s="170">
        <f t="shared" si="49"/>
        <v>0</v>
      </c>
      <c r="BL202" s="18" t="s">
        <v>275</v>
      </c>
      <c r="BM202" s="169" t="s">
        <v>1459</v>
      </c>
    </row>
    <row r="203" spans="1:65" s="2" customFormat="1" ht="16.5" customHeight="1">
      <c r="A203" s="33"/>
      <c r="B203" s="156"/>
      <c r="C203" s="157" t="s">
        <v>591</v>
      </c>
      <c r="D203" s="157" t="s">
        <v>143</v>
      </c>
      <c r="E203" s="158" t="s">
        <v>1460</v>
      </c>
      <c r="F203" s="159" t="s">
        <v>1461</v>
      </c>
      <c r="G203" s="160" t="s">
        <v>362</v>
      </c>
      <c r="H203" s="161">
        <v>36</v>
      </c>
      <c r="I203" s="162"/>
      <c r="J203" s="163">
        <f t="shared" si="40"/>
        <v>0</v>
      </c>
      <c r="K203" s="164"/>
      <c r="L203" s="34"/>
      <c r="M203" s="165" t="s">
        <v>1</v>
      </c>
      <c r="N203" s="166" t="s">
        <v>40</v>
      </c>
      <c r="O203" s="62"/>
      <c r="P203" s="167">
        <f t="shared" si="41"/>
        <v>0</v>
      </c>
      <c r="Q203" s="167">
        <v>2.0000000000000002E-5</v>
      </c>
      <c r="R203" s="167">
        <f t="shared" si="42"/>
        <v>7.2000000000000005E-4</v>
      </c>
      <c r="S203" s="167">
        <v>0</v>
      </c>
      <c r="T203" s="168">
        <f t="shared" si="43"/>
        <v>0</v>
      </c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R203" s="169" t="s">
        <v>275</v>
      </c>
      <c r="AT203" s="169" t="s">
        <v>143</v>
      </c>
      <c r="AU203" s="169" t="s">
        <v>87</v>
      </c>
      <c r="AY203" s="18" t="s">
        <v>141</v>
      </c>
      <c r="BE203" s="170">
        <f t="shared" si="44"/>
        <v>0</v>
      </c>
      <c r="BF203" s="170">
        <f t="shared" si="45"/>
        <v>0</v>
      </c>
      <c r="BG203" s="170">
        <f t="shared" si="46"/>
        <v>0</v>
      </c>
      <c r="BH203" s="170">
        <f t="shared" si="47"/>
        <v>0</v>
      </c>
      <c r="BI203" s="170">
        <f t="shared" si="48"/>
        <v>0</v>
      </c>
      <c r="BJ203" s="18" t="s">
        <v>87</v>
      </c>
      <c r="BK203" s="170">
        <f t="shared" si="49"/>
        <v>0</v>
      </c>
      <c r="BL203" s="18" t="s">
        <v>275</v>
      </c>
      <c r="BM203" s="169" t="s">
        <v>1462</v>
      </c>
    </row>
    <row r="204" spans="1:65" s="2" customFormat="1" ht="16.5" customHeight="1">
      <c r="A204" s="33"/>
      <c r="B204" s="156"/>
      <c r="C204" s="157" t="s">
        <v>597</v>
      </c>
      <c r="D204" s="157" t="s">
        <v>143</v>
      </c>
      <c r="E204" s="158" t="s">
        <v>1463</v>
      </c>
      <c r="F204" s="159" t="s">
        <v>1464</v>
      </c>
      <c r="G204" s="160" t="s">
        <v>362</v>
      </c>
      <c r="H204" s="161">
        <v>1</v>
      </c>
      <c r="I204" s="162"/>
      <c r="J204" s="163">
        <f t="shared" si="40"/>
        <v>0</v>
      </c>
      <c r="K204" s="164"/>
      <c r="L204" s="34"/>
      <c r="M204" s="165" t="s">
        <v>1</v>
      </c>
      <c r="N204" s="166" t="s">
        <v>40</v>
      </c>
      <c r="O204" s="62"/>
      <c r="P204" s="167">
        <f t="shared" si="41"/>
        <v>0</v>
      </c>
      <c r="Q204" s="167">
        <v>2.0000000000000002E-5</v>
      </c>
      <c r="R204" s="167">
        <f t="shared" si="42"/>
        <v>2.0000000000000002E-5</v>
      </c>
      <c r="S204" s="167">
        <v>0</v>
      </c>
      <c r="T204" s="168">
        <f t="shared" si="43"/>
        <v>0</v>
      </c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R204" s="169" t="s">
        <v>275</v>
      </c>
      <c r="AT204" s="169" t="s">
        <v>143</v>
      </c>
      <c r="AU204" s="169" t="s">
        <v>87</v>
      </c>
      <c r="AY204" s="18" t="s">
        <v>141</v>
      </c>
      <c r="BE204" s="170">
        <f t="shared" si="44"/>
        <v>0</v>
      </c>
      <c r="BF204" s="170">
        <f t="shared" si="45"/>
        <v>0</v>
      </c>
      <c r="BG204" s="170">
        <f t="shared" si="46"/>
        <v>0</v>
      </c>
      <c r="BH204" s="170">
        <f t="shared" si="47"/>
        <v>0</v>
      </c>
      <c r="BI204" s="170">
        <f t="shared" si="48"/>
        <v>0</v>
      </c>
      <c r="BJ204" s="18" t="s">
        <v>87</v>
      </c>
      <c r="BK204" s="170">
        <f t="shared" si="49"/>
        <v>0</v>
      </c>
      <c r="BL204" s="18" t="s">
        <v>275</v>
      </c>
      <c r="BM204" s="169" t="s">
        <v>1465</v>
      </c>
    </row>
    <row r="205" spans="1:65" s="2" customFormat="1" ht="24.2" customHeight="1">
      <c r="A205" s="33"/>
      <c r="B205" s="156"/>
      <c r="C205" s="203" t="s">
        <v>601</v>
      </c>
      <c r="D205" s="203" t="s">
        <v>560</v>
      </c>
      <c r="E205" s="204" t="s">
        <v>1466</v>
      </c>
      <c r="F205" s="205" t="s">
        <v>1467</v>
      </c>
      <c r="G205" s="206" t="s">
        <v>362</v>
      </c>
      <c r="H205" s="207">
        <v>2</v>
      </c>
      <c r="I205" s="208"/>
      <c r="J205" s="209">
        <f t="shared" si="40"/>
        <v>0</v>
      </c>
      <c r="K205" s="210"/>
      <c r="L205" s="211"/>
      <c r="M205" s="212" t="s">
        <v>1</v>
      </c>
      <c r="N205" s="213" t="s">
        <v>40</v>
      </c>
      <c r="O205" s="62"/>
      <c r="P205" s="167">
        <f t="shared" si="41"/>
        <v>0</v>
      </c>
      <c r="Q205" s="167">
        <v>6.0000000000000001E-3</v>
      </c>
      <c r="R205" s="167">
        <f t="shared" si="42"/>
        <v>1.2E-2</v>
      </c>
      <c r="S205" s="167">
        <v>0</v>
      </c>
      <c r="T205" s="168">
        <f t="shared" si="43"/>
        <v>0</v>
      </c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R205" s="169" t="s">
        <v>381</v>
      </c>
      <c r="AT205" s="169" t="s">
        <v>560</v>
      </c>
      <c r="AU205" s="169" t="s">
        <v>87</v>
      </c>
      <c r="AY205" s="18" t="s">
        <v>141</v>
      </c>
      <c r="BE205" s="170">
        <f t="shared" si="44"/>
        <v>0</v>
      </c>
      <c r="BF205" s="170">
        <f t="shared" si="45"/>
        <v>0</v>
      </c>
      <c r="BG205" s="170">
        <f t="shared" si="46"/>
        <v>0</v>
      </c>
      <c r="BH205" s="170">
        <f t="shared" si="47"/>
        <v>0</v>
      </c>
      <c r="BI205" s="170">
        <f t="shared" si="48"/>
        <v>0</v>
      </c>
      <c r="BJ205" s="18" t="s">
        <v>87</v>
      </c>
      <c r="BK205" s="170">
        <f t="shared" si="49"/>
        <v>0</v>
      </c>
      <c r="BL205" s="18" t="s">
        <v>275</v>
      </c>
      <c r="BM205" s="169" t="s">
        <v>1468</v>
      </c>
    </row>
    <row r="206" spans="1:65" s="2" customFormat="1" ht="24.2" customHeight="1">
      <c r="A206" s="33"/>
      <c r="B206" s="156"/>
      <c r="C206" s="203" t="s">
        <v>607</v>
      </c>
      <c r="D206" s="203" t="s">
        <v>560</v>
      </c>
      <c r="E206" s="204" t="s">
        <v>1469</v>
      </c>
      <c r="F206" s="205" t="s">
        <v>1470</v>
      </c>
      <c r="G206" s="206" t="s">
        <v>362</v>
      </c>
      <c r="H206" s="207">
        <v>35</v>
      </c>
      <c r="I206" s="208"/>
      <c r="J206" s="209">
        <f t="shared" si="40"/>
        <v>0</v>
      </c>
      <c r="K206" s="210"/>
      <c r="L206" s="211"/>
      <c r="M206" s="212" t="s">
        <v>1</v>
      </c>
      <c r="N206" s="213" t="s">
        <v>40</v>
      </c>
      <c r="O206" s="62"/>
      <c r="P206" s="167">
        <f t="shared" si="41"/>
        <v>0</v>
      </c>
      <c r="Q206" s="167">
        <v>7.4999999999999997E-3</v>
      </c>
      <c r="R206" s="167">
        <f t="shared" si="42"/>
        <v>0.26250000000000001</v>
      </c>
      <c r="S206" s="167">
        <v>0</v>
      </c>
      <c r="T206" s="168">
        <f t="shared" si="43"/>
        <v>0</v>
      </c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R206" s="169" t="s">
        <v>381</v>
      </c>
      <c r="AT206" s="169" t="s">
        <v>560</v>
      </c>
      <c r="AU206" s="169" t="s">
        <v>87</v>
      </c>
      <c r="AY206" s="18" t="s">
        <v>141</v>
      </c>
      <c r="BE206" s="170">
        <f t="shared" si="44"/>
        <v>0</v>
      </c>
      <c r="BF206" s="170">
        <f t="shared" si="45"/>
        <v>0</v>
      </c>
      <c r="BG206" s="170">
        <f t="shared" si="46"/>
        <v>0</v>
      </c>
      <c r="BH206" s="170">
        <f t="shared" si="47"/>
        <v>0</v>
      </c>
      <c r="BI206" s="170">
        <f t="shared" si="48"/>
        <v>0</v>
      </c>
      <c r="BJ206" s="18" t="s">
        <v>87</v>
      </c>
      <c r="BK206" s="170">
        <f t="shared" si="49"/>
        <v>0</v>
      </c>
      <c r="BL206" s="18" t="s">
        <v>275</v>
      </c>
      <c r="BM206" s="169" t="s">
        <v>1471</v>
      </c>
    </row>
    <row r="207" spans="1:65" s="2" customFormat="1" ht="24.2" customHeight="1">
      <c r="A207" s="33"/>
      <c r="B207" s="156"/>
      <c r="C207" s="203" t="s">
        <v>612</v>
      </c>
      <c r="D207" s="203" t="s">
        <v>560</v>
      </c>
      <c r="E207" s="204" t="s">
        <v>1472</v>
      </c>
      <c r="F207" s="205" t="s">
        <v>1473</v>
      </c>
      <c r="G207" s="206" t="s">
        <v>362</v>
      </c>
      <c r="H207" s="207">
        <v>1</v>
      </c>
      <c r="I207" s="208"/>
      <c r="J207" s="209">
        <f t="shared" si="40"/>
        <v>0</v>
      </c>
      <c r="K207" s="210"/>
      <c r="L207" s="211"/>
      <c r="M207" s="212" t="s">
        <v>1</v>
      </c>
      <c r="N207" s="213" t="s">
        <v>40</v>
      </c>
      <c r="O207" s="62"/>
      <c r="P207" s="167">
        <f t="shared" si="41"/>
        <v>0</v>
      </c>
      <c r="Q207" s="167">
        <v>1.6500000000000001E-2</v>
      </c>
      <c r="R207" s="167">
        <f t="shared" si="42"/>
        <v>1.6500000000000001E-2</v>
      </c>
      <c r="S207" s="167">
        <v>0</v>
      </c>
      <c r="T207" s="168">
        <f t="shared" si="43"/>
        <v>0</v>
      </c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R207" s="169" t="s">
        <v>381</v>
      </c>
      <c r="AT207" s="169" t="s">
        <v>560</v>
      </c>
      <c r="AU207" s="169" t="s">
        <v>87</v>
      </c>
      <c r="AY207" s="18" t="s">
        <v>141</v>
      </c>
      <c r="BE207" s="170">
        <f t="shared" si="44"/>
        <v>0</v>
      </c>
      <c r="BF207" s="170">
        <f t="shared" si="45"/>
        <v>0</v>
      </c>
      <c r="BG207" s="170">
        <f t="shared" si="46"/>
        <v>0</v>
      </c>
      <c r="BH207" s="170">
        <f t="shared" si="47"/>
        <v>0</v>
      </c>
      <c r="BI207" s="170">
        <f t="shared" si="48"/>
        <v>0</v>
      </c>
      <c r="BJ207" s="18" t="s">
        <v>87</v>
      </c>
      <c r="BK207" s="170">
        <f t="shared" si="49"/>
        <v>0</v>
      </c>
      <c r="BL207" s="18" t="s">
        <v>275</v>
      </c>
      <c r="BM207" s="169" t="s">
        <v>1474</v>
      </c>
    </row>
    <row r="208" spans="1:65" s="2" customFormat="1" ht="24.2" customHeight="1">
      <c r="A208" s="33"/>
      <c r="B208" s="156"/>
      <c r="C208" s="203" t="s">
        <v>618</v>
      </c>
      <c r="D208" s="203" t="s">
        <v>560</v>
      </c>
      <c r="E208" s="204" t="s">
        <v>1475</v>
      </c>
      <c r="F208" s="205" t="s">
        <v>1476</v>
      </c>
      <c r="G208" s="206" t="s">
        <v>362</v>
      </c>
      <c r="H208" s="207">
        <v>2</v>
      </c>
      <c r="I208" s="208"/>
      <c r="J208" s="209">
        <f t="shared" si="40"/>
        <v>0</v>
      </c>
      <c r="K208" s="210"/>
      <c r="L208" s="211"/>
      <c r="M208" s="212" t="s">
        <v>1</v>
      </c>
      <c r="N208" s="213" t="s">
        <v>40</v>
      </c>
      <c r="O208" s="62"/>
      <c r="P208" s="167">
        <f t="shared" si="41"/>
        <v>0</v>
      </c>
      <c r="Q208" s="167">
        <v>1.2999999999999999E-4</v>
      </c>
      <c r="R208" s="167">
        <f t="shared" si="42"/>
        <v>2.5999999999999998E-4</v>
      </c>
      <c r="S208" s="167">
        <v>0</v>
      </c>
      <c r="T208" s="168">
        <f t="shared" si="43"/>
        <v>0</v>
      </c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R208" s="169" t="s">
        <v>381</v>
      </c>
      <c r="AT208" s="169" t="s">
        <v>560</v>
      </c>
      <c r="AU208" s="169" t="s">
        <v>87</v>
      </c>
      <c r="AY208" s="18" t="s">
        <v>141</v>
      </c>
      <c r="BE208" s="170">
        <f t="shared" si="44"/>
        <v>0</v>
      </c>
      <c r="BF208" s="170">
        <f t="shared" si="45"/>
        <v>0</v>
      </c>
      <c r="BG208" s="170">
        <f t="shared" si="46"/>
        <v>0</v>
      </c>
      <c r="BH208" s="170">
        <f t="shared" si="47"/>
        <v>0</v>
      </c>
      <c r="BI208" s="170">
        <f t="shared" si="48"/>
        <v>0</v>
      </c>
      <c r="BJ208" s="18" t="s">
        <v>87</v>
      </c>
      <c r="BK208" s="170">
        <f t="shared" si="49"/>
        <v>0</v>
      </c>
      <c r="BL208" s="18" t="s">
        <v>275</v>
      </c>
      <c r="BM208" s="169" t="s">
        <v>1477</v>
      </c>
    </row>
    <row r="209" spans="1:65" s="2" customFormat="1" ht="24.2" customHeight="1">
      <c r="A209" s="33"/>
      <c r="B209" s="156"/>
      <c r="C209" s="203" t="s">
        <v>622</v>
      </c>
      <c r="D209" s="203" t="s">
        <v>560</v>
      </c>
      <c r="E209" s="204" t="s">
        <v>1478</v>
      </c>
      <c r="F209" s="205" t="s">
        <v>1479</v>
      </c>
      <c r="G209" s="206" t="s">
        <v>362</v>
      </c>
      <c r="H209" s="207">
        <v>1</v>
      </c>
      <c r="I209" s="208"/>
      <c r="J209" s="209">
        <f t="shared" si="40"/>
        <v>0</v>
      </c>
      <c r="K209" s="210"/>
      <c r="L209" s="211"/>
      <c r="M209" s="212" t="s">
        <v>1</v>
      </c>
      <c r="N209" s="213" t="s">
        <v>40</v>
      </c>
      <c r="O209" s="62"/>
      <c r="P209" s="167">
        <f t="shared" si="41"/>
        <v>0</v>
      </c>
      <c r="Q209" s="167">
        <v>6.7000000000000002E-4</v>
      </c>
      <c r="R209" s="167">
        <f t="shared" si="42"/>
        <v>6.7000000000000002E-4</v>
      </c>
      <c r="S209" s="167">
        <v>0</v>
      </c>
      <c r="T209" s="168">
        <f t="shared" si="43"/>
        <v>0</v>
      </c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R209" s="169" t="s">
        <v>381</v>
      </c>
      <c r="AT209" s="169" t="s">
        <v>560</v>
      </c>
      <c r="AU209" s="169" t="s">
        <v>87</v>
      </c>
      <c r="AY209" s="18" t="s">
        <v>141</v>
      </c>
      <c r="BE209" s="170">
        <f t="shared" si="44"/>
        <v>0</v>
      </c>
      <c r="BF209" s="170">
        <f t="shared" si="45"/>
        <v>0</v>
      </c>
      <c r="BG209" s="170">
        <f t="shared" si="46"/>
        <v>0</v>
      </c>
      <c r="BH209" s="170">
        <f t="shared" si="47"/>
        <v>0</v>
      </c>
      <c r="BI209" s="170">
        <f t="shared" si="48"/>
        <v>0</v>
      </c>
      <c r="BJ209" s="18" t="s">
        <v>87</v>
      </c>
      <c r="BK209" s="170">
        <f t="shared" si="49"/>
        <v>0</v>
      </c>
      <c r="BL209" s="18" t="s">
        <v>275</v>
      </c>
      <c r="BM209" s="169" t="s">
        <v>1480</v>
      </c>
    </row>
    <row r="210" spans="1:65" s="2" customFormat="1" ht="24.2" customHeight="1">
      <c r="A210" s="33"/>
      <c r="B210" s="156"/>
      <c r="C210" s="203" t="s">
        <v>627</v>
      </c>
      <c r="D210" s="203" t="s">
        <v>560</v>
      </c>
      <c r="E210" s="204" t="s">
        <v>1481</v>
      </c>
      <c r="F210" s="205" t="s">
        <v>1482</v>
      </c>
      <c r="G210" s="206" t="s">
        <v>362</v>
      </c>
      <c r="H210" s="207">
        <v>1</v>
      </c>
      <c r="I210" s="208"/>
      <c r="J210" s="209">
        <f t="shared" si="40"/>
        <v>0</v>
      </c>
      <c r="K210" s="210"/>
      <c r="L210" s="211"/>
      <c r="M210" s="212" t="s">
        <v>1</v>
      </c>
      <c r="N210" s="213" t="s">
        <v>40</v>
      </c>
      <c r="O210" s="62"/>
      <c r="P210" s="167">
        <f t="shared" si="41"/>
        <v>0</v>
      </c>
      <c r="Q210" s="167">
        <v>7.9000000000000001E-4</v>
      </c>
      <c r="R210" s="167">
        <f t="shared" si="42"/>
        <v>7.9000000000000001E-4</v>
      </c>
      <c r="S210" s="167">
        <v>0</v>
      </c>
      <c r="T210" s="168">
        <f t="shared" si="43"/>
        <v>0</v>
      </c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R210" s="169" t="s">
        <v>381</v>
      </c>
      <c r="AT210" s="169" t="s">
        <v>560</v>
      </c>
      <c r="AU210" s="169" t="s">
        <v>87</v>
      </c>
      <c r="AY210" s="18" t="s">
        <v>141</v>
      </c>
      <c r="BE210" s="170">
        <f t="shared" si="44"/>
        <v>0</v>
      </c>
      <c r="BF210" s="170">
        <f t="shared" si="45"/>
        <v>0</v>
      </c>
      <c r="BG210" s="170">
        <f t="shared" si="46"/>
        <v>0</v>
      </c>
      <c r="BH210" s="170">
        <f t="shared" si="47"/>
        <v>0</v>
      </c>
      <c r="BI210" s="170">
        <f t="shared" si="48"/>
        <v>0</v>
      </c>
      <c r="BJ210" s="18" t="s">
        <v>87</v>
      </c>
      <c r="BK210" s="170">
        <f t="shared" si="49"/>
        <v>0</v>
      </c>
      <c r="BL210" s="18" t="s">
        <v>275</v>
      </c>
      <c r="BM210" s="169" t="s">
        <v>1483</v>
      </c>
    </row>
    <row r="211" spans="1:65" s="2" customFormat="1" ht="24.2" customHeight="1">
      <c r="A211" s="33"/>
      <c r="B211" s="156"/>
      <c r="C211" s="203" t="s">
        <v>635</v>
      </c>
      <c r="D211" s="203" t="s">
        <v>560</v>
      </c>
      <c r="E211" s="204" t="s">
        <v>1484</v>
      </c>
      <c r="F211" s="205" t="s">
        <v>1485</v>
      </c>
      <c r="G211" s="206" t="s">
        <v>362</v>
      </c>
      <c r="H211" s="207">
        <v>1</v>
      </c>
      <c r="I211" s="208"/>
      <c r="J211" s="209">
        <f t="shared" si="40"/>
        <v>0</v>
      </c>
      <c r="K211" s="210"/>
      <c r="L211" s="211"/>
      <c r="M211" s="212" t="s">
        <v>1</v>
      </c>
      <c r="N211" s="213" t="s">
        <v>40</v>
      </c>
      <c r="O211" s="62"/>
      <c r="P211" s="167">
        <f t="shared" si="41"/>
        <v>0</v>
      </c>
      <c r="Q211" s="167">
        <v>1.1E-4</v>
      </c>
      <c r="R211" s="167">
        <f t="shared" si="42"/>
        <v>1.1E-4</v>
      </c>
      <c r="S211" s="167">
        <v>0</v>
      </c>
      <c r="T211" s="168">
        <f t="shared" si="43"/>
        <v>0</v>
      </c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R211" s="169" t="s">
        <v>381</v>
      </c>
      <c r="AT211" s="169" t="s">
        <v>560</v>
      </c>
      <c r="AU211" s="169" t="s">
        <v>87</v>
      </c>
      <c r="AY211" s="18" t="s">
        <v>141</v>
      </c>
      <c r="BE211" s="170">
        <f t="shared" si="44"/>
        <v>0</v>
      </c>
      <c r="BF211" s="170">
        <f t="shared" si="45"/>
        <v>0</v>
      </c>
      <c r="BG211" s="170">
        <f t="shared" si="46"/>
        <v>0</v>
      </c>
      <c r="BH211" s="170">
        <f t="shared" si="47"/>
        <v>0</v>
      </c>
      <c r="BI211" s="170">
        <f t="shared" si="48"/>
        <v>0</v>
      </c>
      <c r="BJ211" s="18" t="s">
        <v>87</v>
      </c>
      <c r="BK211" s="170">
        <f t="shared" si="49"/>
        <v>0</v>
      </c>
      <c r="BL211" s="18" t="s">
        <v>275</v>
      </c>
      <c r="BM211" s="169" t="s">
        <v>1486</v>
      </c>
    </row>
    <row r="212" spans="1:65" s="2" customFormat="1" ht="24.2" customHeight="1">
      <c r="A212" s="33"/>
      <c r="B212" s="156"/>
      <c r="C212" s="203" t="s">
        <v>642</v>
      </c>
      <c r="D212" s="203" t="s">
        <v>560</v>
      </c>
      <c r="E212" s="204" t="s">
        <v>1487</v>
      </c>
      <c r="F212" s="205" t="s">
        <v>1488</v>
      </c>
      <c r="G212" s="206" t="s">
        <v>362</v>
      </c>
      <c r="H212" s="207">
        <v>1</v>
      </c>
      <c r="I212" s="208"/>
      <c r="J212" s="209">
        <f t="shared" si="40"/>
        <v>0</v>
      </c>
      <c r="K212" s="210"/>
      <c r="L212" s="211"/>
      <c r="M212" s="212" t="s">
        <v>1</v>
      </c>
      <c r="N212" s="213" t="s">
        <v>40</v>
      </c>
      <c r="O212" s="62"/>
      <c r="P212" s="167">
        <f t="shared" si="41"/>
        <v>0</v>
      </c>
      <c r="Q212" s="167">
        <v>2.0000000000000001E-4</v>
      </c>
      <c r="R212" s="167">
        <f t="shared" si="42"/>
        <v>2.0000000000000001E-4</v>
      </c>
      <c r="S212" s="167">
        <v>0</v>
      </c>
      <c r="T212" s="168">
        <f t="shared" si="43"/>
        <v>0</v>
      </c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R212" s="169" t="s">
        <v>381</v>
      </c>
      <c r="AT212" s="169" t="s">
        <v>560</v>
      </c>
      <c r="AU212" s="169" t="s">
        <v>87</v>
      </c>
      <c r="AY212" s="18" t="s">
        <v>141</v>
      </c>
      <c r="BE212" s="170">
        <f t="shared" si="44"/>
        <v>0</v>
      </c>
      <c r="BF212" s="170">
        <f t="shared" si="45"/>
        <v>0</v>
      </c>
      <c r="BG212" s="170">
        <f t="shared" si="46"/>
        <v>0</v>
      </c>
      <c r="BH212" s="170">
        <f t="shared" si="47"/>
        <v>0</v>
      </c>
      <c r="BI212" s="170">
        <f t="shared" si="48"/>
        <v>0</v>
      </c>
      <c r="BJ212" s="18" t="s">
        <v>87</v>
      </c>
      <c r="BK212" s="170">
        <f t="shared" si="49"/>
        <v>0</v>
      </c>
      <c r="BL212" s="18" t="s">
        <v>275</v>
      </c>
      <c r="BM212" s="169" t="s">
        <v>1489</v>
      </c>
    </row>
    <row r="213" spans="1:65" s="2" customFormat="1" ht="33" customHeight="1">
      <c r="A213" s="33"/>
      <c r="B213" s="156"/>
      <c r="C213" s="203" t="s">
        <v>651</v>
      </c>
      <c r="D213" s="203" t="s">
        <v>560</v>
      </c>
      <c r="E213" s="204" t="s">
        <v>1490</v>
      </c>
      <c r="F213" s="205" t="s">
        <v>1491</v>
      </c>
      <c r="G213" s="206" t="s">
        <v>362</v>
      </c>
      <c r="H213" s="207">
        <v>1</v>
      </c>
      <c r="I213" s="208"/>
      <c r="J213" s="209">
        <f t="shared" si="40"/>
        <v>0</v>
      </c>
      <c r="K213" s="210"/>
      <c r="L213" s="211"/>
      <c r="M213" s="212" t="s">
        <v>1</v>
      </c>
      <c r="N213" s="213" t="s">
        <v>40</v>
      </c>
      <c r="O213" s="62"/>
      <c r="P213" s="167">
        <f t="shared" si="41"/>
        <v>0</v>
      </c>
      <c r="Q213" s="167">
        <v>2.5000000000000001E-4</v>
      </c>
      <c r="R213" s="167">
        <f t="shared" si="42"/>
        <v>2.5000000000000001E-4</v>
      </c>
      <c r="S213" s="167">
        <v>0</v>
      </c>
      <c r="T213" s="168">
        <f t="shared" si="43"/>
        <v>0</v>
      </c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R213" s="169" t="s">
        <v>381</v>
      </c>
      <c r="AT213" s="169" t="s">
        <v>560</v>
      </c>
      <c r="AU213" s="169" t="s">
        <v>87</v>
      </c>
      <c r="AY213" s="18" t="s">
        <v>141</v>
      </c>
      <c r="BE213" s="170">
        <f t="shared" si="44"/>
        <v>0</v>
      </c>
      <c r="BF213" s="170">
        <f t="shared" si="45"/>
        <v>0</v>
      </c>
      <c r="BG213" s="170">
        <f t="shared" si="46"/>
        <v>0</v>
      </c>
      <c r="BH213" s="170">
        <f t="shared" si="47"/>
        <v>0</v>
      </c>
      <c r="BI213" s="170">
        <f t="shared" si="48"/>
        <v>0</v>
      </c>
      <c r="BJ213" s="18" t="s">
        <v>87</v>
      </c>
      <c r="BK213" s="170">
        <f t="shared" si="49"/>
        <v>0</v>
      </c>
      <c r="BL213" s="18" t="s">
        <v>275</v>
      </c>
      <c r="BM213" s="169" t="s">
        <v>1492</v>
      </c>
    </row>
    <row r="214" spans="1:65" s="2" customFormat="1" ht="24.2" customHeight="1">
      <c r="A214" s="33"/>
      <c r="B214" s="156"/>
      <c r="C214" s="157" t="s">
        <v>656</v>
      </c>
      <c r="D214" s="157" t="s">
        <v>143</v>
      </c>
      <c r="E214" s="158" t="s">
        <v>1493</v>
      </c>
      <c r="F214" s="159" t="s">
        <v>1494</v>
      </c>
      <c r="G214" s="160" t="s">
        <v>1495</v>
      </c>
      <c r="H214" s="161">
        <v>4</v>
      </c>
      <c r="I214" s="162"/>
      <c r="J214" s="163">
        <f t="shared" si="40"/>
        <v>0</v>
      </c>
      <c r="K214" s="164"/>
      <c r="L214" s="34"/>
      <c r="M214" s="165" t="s">
        <v>1</v>
      </c>
      <c r="N214" s="166" t="s">
        <v>40</v>
      </c>
      <c r="O214" s="62"/>
      <c r="P214" s="167">
        <f t="shared" si="41"/>
        <v>0</v>
      </c>
      <c r="Q214" s="167">
        <v>2.5999999999999998E-4</v>
      </c>
      <c r="R214" s="167">
        <f t="shared" si="42"/>
        <v>1.0399999999999999E-3</v>
      </c>
      <c r="S214" s="167">
        <v>0</v>
      </c>
      <c r="T214" s="168">
        <f t="shared" si="43"/>
        <v>0</v>
      </c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R214" s="169" t="s">
        <v>275</v>
      </c>
      <c r="AT214" s="169" t="s">
        <v>143</v>
      </c>
      <c r="AU214" s="169" t="s">
        <v>87</v>
      </c>
      <c r="AY214" s="18" t="s">
        <v>141</v>
      </c>
      <c r="BE214" s="170">
        <f t="shared" si="44"/>
        <v>0</v>
      </c>
      <c r="BF214" s="170">
        <f t="shared" si="45"/>
        <v>0</v>
      </c>
      <c r="BG214" s="170">
        <f t="shared" si="46"/>
        <v>0</v>
      </c>
      <c r="BH214" s="170">
        <f t="shared" si="47"/>
        <v>0</v>
      </c>
      <c r="BI214" s="170">
        <f t="shared" si="48"/>
        <v>0</v>
      </c>
      <c r="BJ214" s="18" t="s">
        <v>87</v>
      </c>
      <c r="BK214" s="170">
        <f t="shared" si="49"/>
        <v>0</v>
      </c>
      <c r="BL214" s="18" t="s">
        <v>275</v>
      </c>
      <c r="BM214" s="169" t="s">
        <v>1496</v>
      </c>
    </row>
    <row r="215" spans="1:65" s="2" customFormat="1" ht="21.75" customHeight="1">
      <c r="A215" s="33"/>
      <c r="B215" s="156"/>
      <c r="C215" s="203" t="s">
        <v>660</v>
      </c>
      <c r="D215" s="203" t="s">
        <v>560</v>
      </c>
      <c r="E215" s="204" t="s">
        <v>1497</v>
      </c>
      <c r="F215" s="205" t="s">
        <v>1498</v>
      </c>
      <c r="G215" s="206" t="s">
        <v>362</v>
      </c>
      <c r="H215" s="207">
        <v>4</v>
      </c>
      <c r="I215" s="208"/>
      <c r="J215" s="209">
        <f t="shared" si="40"/>
        <v>0</v>
      </c>
      <c r="K215" s="210"/>
      <c r="L215" s="211"/>
      <c r="M215" s="212" t="s">
        <v>1</v>
      </c>
      <c r="N215" s="213" t="s">
        <v>40</v>
      </c>
      <c r="O215" s="62"/>
      <c r="P215" s="167">
        <f t="shared" si="41"/>
        <v>0</v>
      </c>
      <c r="Q215" s="167">
        <v>1.8499999999999999E-2</v>
      </c>
      <c r="R215" s="167">
        <f t="shared" si="42"/>
        <v>7.3999999999999996E-2</v>
      </c>
      <c r="S215" s="167">
        <v>0</v>
      </c>
      <c r="T215" s="168">
        <f t="shared" si="43"/>
        <v>0</v>
      </c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R215" s="169" t="s">
        <v>381</v>
      </c>
      <c r="AT215" s="169" t="s">
        <v>560</v>
      </c>
      <c r="AU215" s="169" t="s">
        <v>87</v>
      </c>
      <c r="AY215" s="18" t="s">
        <v>141</v>
      </c>
      <c r="BE215" s="170">
        <f t="shared" si="44"/>
        <v>0</v>
      </c>
      <c r="BF215" s="170">
        <f t="shared" si="45"/>
        <v>0</v>
      </c>
      <c r="BG215" s="170">
        <f t="shared" si="46"/>
        <v>0</v>
      </c>
      <c r="BH215" s="170">
        <f t="shared" si="47"/>
        <v>0</v>
      </c>
      <c r="BI215" s="170">
        <f t="shared" si="48"/>
        <v>0</v>
      </c>
      <c r="BJ215" s="18" t="s">
        <v>87</v>
      </c>
      <c r="BK215" s="170">
        <f t="shared" si="49"/>
        <v>0</v>
      </c>
      <c r="BL215" s="18" t="s">
        <v>275</v>
      </c>
      <c r="BM215" s="169" t="s">
        <v>1499</v>
      </c>
    </row>
    <row r="216" spans="1:65" s="2" customFormat="1" ht="24.2" customHeight="1">
      <c r="A216" s="33"/>
      <c r="B216" s="156"/>
      <c r="C216" s="157" t="s">
        <v>666</v>
      </c>
      <c r="D216" s="157" t="s">
        <v>143</v>
      </c>
      <c r="E216" s="158" t="s">
        <v>1500</v>
      </c>
      <c r="F216" s="159" t="s">
        <v>1501</v>
      </c>
      <c r="G216" s="160" t="s">
        <v>645</v>
      </c>
      <c r="H216" s="161">
        <v>48</v>
      </c>
      <c r="I216" s="162"/>
      <c r="J216" s="163">
        <f t="shared" si="40"/>
        <v>0</v>
      </c>
      <c r="K216" s="164"/>
      <c r="L216" s="34"/>
      <c r="M216" s="165" t="s">
        <v>1</v>
      </c>
      <c r="N216" s="166" t="s">
        <v>40</v>
      </c>
      <c r="O216" s="62"/>
      <c r="P216" s="167">
        <f t="shared" si="41"/>
        <v>0</v>
      </c>
      <c r="Q216" s="167">
        <v>1.8000000000000001E-4</v>
      </c>
      <c r="R216" s="167">
        <f t="shared" si="42"/>
        <v>8.6400000000000001E-3</v>
      </c>
      <c r="S216" s="167">
        <v>0</v>
      </c>
      <c r="T216" s="168">
        <f t="shared" si="43"/>
        <v>0</v>
      </c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R216" s="169" t="s">
        <v>275</v>
      </c>
      <c r="AT216" s="169" t="s">
        <v>143</v>
      </c>
      <c r="AU216" s="169" t="s">
        <v>87</v>
      </c>
      <c r="AY216" s="18" t="s">
        <v>141</v>
      </c>
      <c r="BE216" s="170">
        <f t="shared" si="44"/>
        <v>0</v>
      </c>
      <c r="BF216" s="170">
        <f t="shared" si="45"/>
        <v>0</v>
      </c>
      <c r="BG216" s="170">
        <f t="shared" si="46"/>
        <v>0</v>
      </c>
      <c r="BH216" s="170">
        <f t="shared" si="47"/>
        <v>0</v>
      </c>
      <c r="BI216" s="170">
        <f t="shared" si="48"/>
        <v>0</v>
      </c>
      <c r="BJ216" s="18" t="s">
        <v>87</v>
      </c>
      <c r="BK216" s="170">
        <f t="shared" si="49"/>
        <v>0</v>
      </c>
      <c r="BL216" s="18" t="s">
        <v>275</v>
      </c>
      <c r="BM216" s="169" t="s">
        <v>1502</v>
      </c>
    </row>
    <row r="217" spans="1:65" s="2" customFormat="1" ht="24.2" customHeight="1">
      <c r="A217" s="33"/>
      <c r="B217" s="156"/>
      <c r="C217" s="157" t="s">
        <v>670</v>
      </c>
      <c r="D217" s="157" t="s">
        <v>143</v>
      </c>
      <c r="E217" s="158" t="s">
        <v>1503</v>
      </c>
      <c r="F217" s="159" t="s">
        <v>1504</v>
      </c>
      <c r="G217" s="160" t="s">
        <v>645</v>
      </c>
      <c r="H217" s="161">
        <v>48</v>
      </c>
      <c r="I217" s="162"/>
      <c r="J217" s="163">
        <f t="shared" si="40"/>
        <v>0</v>
      </c>
      <c r="K217" s="164"/>
      <c r="L217" s="34"/>
      <c r="M217" s="165" t="s">
        <v>1</v>
      </c>
      <c r="N217" s="166" t="s">
        <v>40</v>
      </c>
      <c r="O217" s="62"/>
      <c r="P217" s="167">
        <f t="shared" si="41"/>
        <v>0</v>
      </c>
      <c r="Q217" s="167">
        <v>1.0000000000000001E-5</v>
      </c>
      <c r="R217" s="167">
        <f t="shared" si="42"/>
        <v>4.8000000000000007E-4</v>
      </c>
      <c r="S217" s="167">
        <v>0</v>
      </c>
      <c r="T217" s="168">
        <f t="shared" si="43"/>
        <v>0</v>
      </c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R217" s="169" t="s">
        <v>275</v>
      </c>
      <c r="AT217" s="169" t="s">
        <v>143</v>
      </c>
      <c r="AU217" s="169" t="s">
        <v>87</v>
      </c>
      <c r="AY217" s="18" t="s">
        <v>141</v>
      </c>
      <c r="BE217" s="170">
        <f t="shared" si="44"/>
        <v>0</v>
      </c>
      <c r="BF217" s="170">
        <f t="shared" si="45"/>
        <v>0</v>
      </c>
      <c r="BG217" s="170">
        <f t="shared" si="46"/>
        <v>0</v>
      </c>
      <c r="BH217" s="170">
        <f t="shared" si="47"/>
        <v>0</v>
      </c>
      <c r="BI217" s="170">
        <f t="shared" si="48"/>
        <v>0</v>
      </c>
      <c r="BJ217" s="18" t="s">
        <v>87</v>
      </c>
      <c r="BK217" s="170">
        <f t="shared" si="49"/>
        <v>0</v>
      </c>
      <c r="BL217" s="18" t="s">
        <v>275</v>
      </c>
      <c r="BM217" s="169" t="s">
        <v>1505</v>
      </c>
    </row>
    <row r="218" spans="1:65" s="2" customFormat="1" ht="24.2" customHeight="1">
      <c r="A218" s="33"/>
      <c r="B218" s="156"/>
      <c r="C218" s="157" t="s">
        <v>698</v>
      </c>
      <c r="D218" s="157" t="s">
        <v>143</v>
      </c>
      <c r="E218" s="158" t="s">
        <v>1506</v>
      </c>
      <c r="F218" s="159" t="s">
        <v>1507</v>
      </c>
      <c r="G218" s="160" t="s">
        <v>1385</v>
      </c>
      <c r="H218" s="219"/>
      <c r="I218" s="162"/>
      <c r="J218" s="163">
        <f t="shared" si="40"/>
        <v>0</v>
      </c>
      <c r="K218" s="164"/>
      <c r="L218" s="34"/>
      <c r="M218" s="165" t="s">
        <v>1</v>
      </c>
      <c r="N218" s="166" t="s">
        <v>40</v>
      </c>
      <c r="O218" s="62"/>
      <c r="P218" s="167">
        <f t="shared" si="41"/>
        <v>0</v>
      </c>
      <c r="Q218" s="167">
        <v>0</v>
      </c>
      <c r="R218" s="167">
        <f t="shared" si="42"/>
        <v>0</v>
      </c>
      <c r="S218" s="167">
        <v>0</v>
      </c>
      <c r="T218" s="168">
        <f t="shared" si="43"/>
        <v>0</v>
      </c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R218" s="169" t="s">
        <v>275</v>
      </c>
      <c r="AT218" s="169" t="s">
        <v>143</v>
      </c>
      <c r="AU218" s="169" t="s">
        <v>87</v>
      </c>
      <c r="AY218" s="18" t="s">
        <v>141</v>
      </c>
      <c r="BE218" s="170">
        <f t="shared" si="44"/>
        <v>0</v>
      </c>
      <c r="BF218" s="170">
        <f t="shared" si="45"/>
        <v>0</v>
      </c>
      <c r="BG218" s="170">
        <f t="shared" si="46"/>
        <v>0</v>
      </c>
      <c r="BH218" s="170">
        <f t="shared" si="47"/>
        <v>0</v>
      </c>
      <c r="BI218" s="170">
        <f t="shared" si="48"/>
        <v>0</v>
      </c>
      <c r="BJ218" s="18" t="s">
        <v>87</v>
      </c>
      <c r="BK218" s="170">
        <f t="shared" si="49"/>
        <v>0</v>
      </c>
      <c r="BL218" s="18" t="s">
        <v>275</v>
      </c>
      <c r="BM218" s="169" t="s">
        <v>1508</v>
      </c>
    </row>
    <row r="219" spans="1:65" s="12" customFormat="1" ht="22.9" customHeight="1">
      <c r="B219" s="143"/>
      <c r="D219" s="144" t="s">
        <v>73</v>
      </c>
      <c r="E219" s="154" t="s">
        <v>1509</v>
      </c>
      <c r="F219" s="154" t="s">
        <v>1510</v>
      </c>
      <c r="I219" s="146"/>
      <c r="J219" s="155">
        <f>BK219</f>
        <v>0</v>
      </c>
      <c r="L219" s="143"/>
      <c r="M219" s="148"/>
      <c r="N219" s="149"/>
      <c r="O219" s="149"/>
      <c r="P219" s="150">
        <f>SUM(P220:P222)</f>
        <v>0</v>
      </c>
      <c r="Q219" s="149"/>
      <c r="R219" s="150">
        <f>SUM(R220:R222)</f>
        <v>3.4499999999999999E-3</v>
      </c>
      <c r="S219" s="149"/>
      <c r="T219" s="151">
        <f>SUM(T220:T222)</f>
        <v>0</v>
      </c>
      <c r="AR219" s="144" t="s">
        <v>87</v>
      </c>
      <c r="AT219" s="152" t="s">
        <v>73</v>
      </c>
      <c r="AU219" s="152" t="s">
        <v>81</v>
      </c>
      <c r="AY219" s="144" t="s">
        <v>141</v>
      </c>
      <c r="BK219" s="153">
        <f>SUM(BK220:BK222)</f>
        <v>0</v>
      </c>
    </row>
    <row r="220" spans="1:65" s="2" customFormat="1" ht="21.75" customHeight="1">
      <c r="A220" s="33"/>
      <c r="B220" s="156"/>
      <c r="C220" s="157" t="s">
        <v>13</v>
      </c>
      <c r="D220" s="157" t="s">
        <v>143</v>
      </c>
      <c r="E220" s="158" t="s">
        <v>1511</v>
      </c>
      <c r="F220" s="159" t="s">
        <v>1512</v>
      </c>
      <c r="G220" s="160" t="s">
        <v>362</v>
      </c>
      <c r="H220" s="161">
        <v>1</v>
      </c>
      <c r="I220" s="162"/>
      <c r="J220" s="163">
        <f>ROUND(I220*H220,2)</f>
        <v>0</v>
      </c>
      <c r="K220" s="164"/>
      <c r="L220" s="34"/>
      <c r="M220" s="165" t="s">
        <v>1</v>
      </c>
      <c r="N220" s="166" t="s">
        <v>40</v>
      </c>
      <c r="O220" s="62"/>
      <c r="P220" s="167">
        <f>O220*H220</f>
        <v>0</v>
      </c>
      <c r="Q220" s="167">
        <v>2.0000000000000001E-4</v>
      </c>
      <c r="R220" s="167">
        <f>Q220*H220</f>
        <v>2.0000000000000001E-4</v>
      </c>
      <c r="S220" s="167">
        <v>0</v>
      </c>
      <c r="T220" s="168">
        <f>S220*H220</f>
        <v>0</v>
      </c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R220" s="169" t="s">
        <v>275</v>
      </c>
      <c r="AT220" s="169" t="s">
        <v>143</v>
      </c>
      <c r="AU220" s="169" t="s">
        <v>87</v>
      </c>
      <c r="AY220" s="18" t="s">
        <v>141</v>
      </c>
      <c r="BE220" s="170">
        <f>IF(N220="základná",J220,0)</f>
        <v>0</v>
      </c>
      <c r="BF220" s="170">
        <f>IF(N220="znížená",J220,0)</f>
        <v>0</v>
      </c>
      <c r="BG220" s="170">
        <f>IF(N220="zákl. prenesená",J220,0)</f>
        <v>0</v>
      </c>
      <c r="BH220" s="170">
        <f>IF(N220="zníž. prenesená",J220,0)</f>
        <v>0</v>
      </c>
      <c r="BI220" s="170">
        <f>IF(N220="nulová",J220,0)</f>
        <v>0</v>
      </c>
      <c r="BJ220" s="18" t="s">
        <v>87</v>
      </c>
      <c r="BK220" s="170">
        <f>ROUND(I220*H220,2)</f>
        <v>0</v>
      </c>
      <c r="BL220" s="18" t="s">
        <v>275</v>
      </c>
      <c r="BM220" s="169" t="s">
        <v>1513</v>
      </c>
    </row>
    <row r="221" spans="1:65" s="2" customFormat="1" ht="37.9" customHeight="1">
      <c r="A221" s="33"/>
      <c r="B221" s="156"/>
      <c r="C221" s="203" t="s">
        <v>713</v>
      </c>
      <c r="D221" s="203" t="s">
        <v>560</v>
      </c>
      <c r="E221" s="204" t="s">
        <v>1514</v>
      </c>
      <c r="F221" s="205" t="s">
        <v>1515</v>
      </c>
      <c r="G221" s="206" t="s">
        <v>362</v>
      </c>
      <c r="H221" s="207">
        <v>1</v>
      </c>
      <c r="I221" s="208"/>
      <c r="J221" s="209">
        <f>ROUND(I221*H221,2)</f>
        <v>0</v>
      </c>
      <c r="K221" s="210"/>
      <c r="L221" s="211"/>
      <c r="M221" s="212" t="s">
        <v>1</v>
      </c>
      <c r="N221" s="213" t="s">
        <v>40</v>
      </c>
      <c r="O221" s="62"/>
      <c r="P221" s="167">
        <f>O221*H221</f>
        <v>0</v>
      </c>
      <c r="Q221" s="167">
        <v>2E-3</v>
      </c>
      <c r="R221" s="167">
        <f>Q221*H221</f>
        <v>2E-3</v>
      </c>
      <c r="S221" s="167">
        <v>0</v>
      </c>
      <c r="T221" s="168">
        <f>S221*H221</f>
        <v>0</v>
      </c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R221" s="169" t="s">
        <v>381</v>
      </c>
      <c r="AT221" s="169" t="s">
        <v>560</v>
      </c>
      <c r="AU221" s="169" t="s">
        <v>87</v>
      </c>
      <c r="AY221" s="18" t="s">
        <v>141</v>
      </c>
      <c r="BE221" s="170">
        <f>IF(N221="základná",J221,0)</f>
        <v>0</v>
      </c>
      <c r="BF221" s="170">
        <f>IF(N221="znížená",J221,0)</f>
        <v>0</v>
      </c>
      <c r="BG221" s="170">
        <f>IF(N221="zákl. prenesená",J221,0)</f>
        <v>0</v>
      </c>
      <c r="BH221" s="170">
        <f>IF(N221="zníž. prenesená",J221,0)</f>
        <v>0</v>
      </c>
      <c r="BI221" s="170">
        <f>IF(N221="nulová",J221,0)</f>
        <v>0</v>
      </c>
      <c r="BJ221" s="18" t="s">
        <v>87</v>
      </c>
      <c r="BK221" s="170">
        <f>ROUND(I221*H221,2)</f>
        <v>0</v>
      </c>
      <c r="BL221" s="18" t="s">
        <v>275</v>
      </c>
      <c r="BM221" s="169" t="s">
        <v>1516</v>
      </c>
    </row>
    <row r="222" spans="1:65" s="2" customFormat="1" ht="37.9" customHeight="1">
      <c r="A222" s="33"/>
      <c r="B222" s="156"/>
      <c r="C222" s="203" t="s">
        <v>718</v>
      </c>
      <c r="D222" s="203" t="s">
        <v>560</v>
      </c>
      <c r="E222" s="204" t="s">
        <v>1517</v>
      </c>
      <c r="F222" s="205" t="s">
        <v>1518</v>
      </c>
      <c r="G222" s="206" t="s">
        <v>362</v>
      </c>
      <c r="H222" s="207">
        <v>1</v>
      </c>
      <c r="I222" s="208"/>
      <c r="J222" s="209">
        <f>ROUND(I222*H222,2)</f>
        <v>0</v>
      </c>
      <c r="K222" s="210"/>
      <c r="L222" s="211"/>
      <c r="M222" s="212" t="s">
        <v>1</v>
      </c>
      <c r="N222" s="213" t="s">
        <v>40</v>
      </c>
      <c r="O222" s="62"/>
      <c r="P222" s="167">
        <f>O222*H222</f>
        <v>0</v>
      </c>
      <c r="Q222" s="167">
        <v>1.25E-3</v>
      </c>
      <c r="R222" s="167">
        <f>Q222*H222</f>
        <v>1.25E-3</v>
      </c>
      <c r="S222" s="167">
        <v>0</v>
      </c>
      <c r="T222" s="168">
        <f>S222*H222</f>
        <v>0</v>
      </c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R222" s="169" t="s">
        <v>381</v>
      </c>
      <c r="AT222" s="169" t="s">
        <v>560</v>
      </c>
      <c r="AU222" s="169" t="s">
        <v>87</v>
      </c>
      <c r="AY222" s="18" t="s">
        <v>141</v>
      </c>
      <c r="BE222" s="170">
        <f>IF(N222="základná",J222,0)</f>
        <v>0</v>
      </c>
      <c r="BF222" s="170">
        <f>IF(N222="znížená",J222,0)</f>
        <v>0</v>
      </c>
      <c r="BG222" s="170">
        <f>IF(N222="zákl. prenesená",J222,0)</f>
        <v>0</v>
      </c>
      <c r="BH222" s="170">
        <f>IF(N222="zníž. prenesená",J222,0)</f>
        <v>0</v>
      </c>
      <c r="BI222" s="170">
        <f>IF(N222="nulová",J222,0)</f>
        <v>0</v>
      </c>
      <c r="BJ222" s="18" t="s">
        <v>87</v>
      </c>
      <c r="BK222" s="170">
        <f>ROUND(I222*H222,2)</f>
        <v>0</v>
      </c>
      <c r="BL222" s="18" t="s">
        <v>275</v>
      </c>
      <c r="BM222" s="169" t="s">
        <v>1519</v>
      </c>
    </row>
    <row r="223" spans="1:65" s="12" customFormat="1" ht="22.9" customHeight="1">
      <c r="B223" s="143"/>
      <c r="D223" s="144" t="s">
        <v>73</v>
      </c>
      <c r="E223" s="154" t="s">
        <v>1520</v>
      </c>
      <c r="F223" s="154" t="s">
        <v>1521</v>
      </c>
      <c r="I223" s="146"/>
      <c r="J223" s="155">
        <f>BK223</f>
        <v>0</v>
      </c>
      <c r="L223" s="143"/>
      <c r="M223" s="148"/>
      <c r="N223" s="149"/>
      <c r="O223" s="149"/>
      <c r="P223" s="150">
        <f>SUM(P224:P255)</f>
        <v>0</v>
      </c>
      <c r="Q223" s="149"/>
      <c r="R223" s="150">
        <f>SUM(R224:R255)</f>
        <v>0.11043999999999997</v>
      </c>
      <c r="S223" s="149"/>
      <c r="T223" s="151">
        <f>SUM(T224:T255)</f>
        <v>0</v>
      </c>
      <c r="AR223" s="144" t="s">
        <v>87</v>
      </c>
      <c r="AT223" s="152" t="s">
        <v>73</v>
      </c>
      <c r="AU223" s="152" t="s">
        <v>81</v>
      </c>
      <c r="AY223" s="144" t="s">
        <v>141</v>
      </c>
      <c r="BK223" s="153">
        <f>SUM(BK224:BK255)</f>
        <v>0</v>
      </c>
    </row>
    <row r="224" spans="1:65" s="2" customFormat="1" ht="21.75" customHeight="1">
      <c r="A224" s="33"/>
      <c r="B224" s="156"/>
      <c r="C224" s="157" t="s">
        <v>723</v>
      </c>
      <c r="D224" s="157" t="s">
        <v>143</v>
      </c>
      <c r="E224" s="158" t="s">
        <v>1522</v>
      </c>
      <c r="F224" s="159" t="s">
        <v>1523</v>
      </c>
      <c r="G224" s="160" t="s">
        <v>362</v>
      </c>
      <c r="H224" s="161">
        <v>1</v>
      </c>
      <c r="I224" s="162"/>
      <c r="J224" s="163">
        <f t="shared" ref="J224:J255" si="50">ROUND(I224*H224,2)</f>
        <v>0</v>
      </c>
      <c r="K224" s="164"/>
      <c r="L224" s="34"/>
      <c r="M224" s="165" t="s">
        <v>1</v>
      </c>
      <c r="N224" s="166" t="s">
        <v>40</v>
      </c>
      <c r="O224" s="62"/>
      <c r="P224" s="167">
        <f t="shared" ref="P224:P255" si="51">O224*H224</f>
        <v>0</v>
      </c>
      <c r="Q224" s="167">
        <v>7.2000000000000005E-4</v>
      </c>
      <c r="R224" s="167">
        <f t="shared" ref="R224:R255" si="52">Q224*H224</f>
        <v>7.2000000000000005E-4</v>
      </c>
      <c r="S224" s="167">
        <v>0</v>
      </c>
      <c r="T224" s="168">
        <f t="shared" ref="T224:T255" si="53">S224*H224</f>
        <v>0</v>
      </c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R224" s="169" t="s">
        <v>275</v>
      </c>
      <c r="AT224" s="169" t="s">
        <v>143</v>
      </c>
      <c r="AU224" s="169" t="s">
        <v>87</v>
      </c>
      <c r="AY224" s="18" t="s">
        <v>141</v>
      </c>
      <c r="BE224" s="170">
        <f t="shared" ref="BE224:BE255" si="54">IF(N224="základná",J224,0)</f>
        <v>0</v>
      </c>
      <c r="BF224" s="170">
        <f t="shared" ref="BF224:BF255" si="55">IF(N224="znížená",J224,0)</f>
        <v>0</v>
      </c>
      <c r="BG224" s="170">
        <f t="shared" ref="BG224:BG255" si="56">IF(N224="zákl. prenesená",J224,0)</f>
        <v>0</v>
      </c>
      <c r="BH224" s="170">
        <f t="shared" ref="BH224:BH255" si="57">IF(N224="zníž. prenesená",J224,0)</f>
        <v>0</v>
      </c>
      <c r="BI224" s="170">
        <f t="shared" ref="BI224:BI255" si="58">IF(N224="nulová",J224,0)</f>
        <v>0</v>
      </c>
      <c r="BJ224" s="18" t="s">
        <v>87</v>
      </c>
      <c r="BK224" s="170">
        <f t="shared" ref="BK224:BK255" si="59">ROUND(I224*H224,2)</f>
        <v>0</v>
      </c>
      <c r="BL224" s="18" t="s">
        <v>275</v>
      </c>
      <c r="BM224" s="169" t="s">
        <v>1524</v>
      </c>
    </row>
    <row r="225" spans="1:65" s="2" customFormat="1" ht="16.5" customHeight="1">
      <c r="A225" s="33"/>
      <c r="B225" s="156"/>
      <c r="C225" s="203" t="s">
        <v>728</v>
      </c>
      <c r="D225" s="203" t="s">
        <v>560</v>
      </c>
      <c r="E225" s="204" t="s">
        <v>1525</v>
      </c>
      <c r="F225" s="205" t="s">
        <v>1526</v>
      </c>
      <c r="G225" s="206" t="s">
        <v>362</v>
      </c>
      <c r="H225" s="207">
        <v>1</v>
      </c>
      <c r="I225" s="208"/>
      <c r="J225" s="209">
        <f t="shared" si="50"/>
        <v>0</v>
      </c>
      <c r="K225" s="210"/>
      <c r="L225" s="211"/>
      <c r="M225" s="212" t="s">
        <v>1</v>
      </c>
      <c r="N225" s="213" t="s">
        <v>40</v>
      </c>
      <c r="O225" s="62"/>
      <c r="P225" s="167">
        <f t="shared" si="51"/>
        <v>0</v>
      </c>
      <c r="Q225" s="167">
        <v>1.35E-2</v>
      </c>
      <c r="R225" s="167">
        <f t="shared" si="52"/>
        <v>1.35E-2</v>
      </c>
      <c r="S225" s="167">
        <v>0</v>
      </c>
      <c r="T225" s="168">
        <f t="shared" si="53"/>
        <v>0</v>
      </c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R225" s="169" t="s">
        <v>381</v>
      </c>
      <c r="AT225" s="169" t="s">
        <v>560</v>
      </c>
      <c r="AU225" s="169" t="s">
        <v>87</v>
      </c>
      <c r="AY225" s="18" t="s">
        <v>141</v>
      </c>
      <c r="BE225" s="170">
        <f t="shared" si="54"/>
        <v>0</v>
      </c>
      <c r="BF225" s="170">
        <f t="shared" si="55"/>
        <v>0</v>
      </c>
      <c r="BG225" s="170">
        <f t="shared" si="56"/>
        <v>0</v>
      </c>
      <c r="BH225" s="170">
        <f t="shared" si="57"/>
        <v>0</v>
      </c>
      <c r="BI225" s="170">
        <f t="shared" si="58"/>
        <v>0</v>
      </c>
      <c r="BJ225" s="18" t="s">
        <v>87</v>
      </c>
      <c r="BK225" s="170">
        <f t="shared" si="59"/>
        <v>0</v>
      </c>
      <c r="BL225" s="18" t="s">
        <v>275</v>
      </c>
      <c r="BM225" s="169" t="s">
        <v>1527</v>
      </c>
    </row>
    <row r="226" spans="1:65" s="2" customFormat="1" ht="16.5" customHeight="1">
      <c r="A226" s="33"/>
      <c r="B226" s="156"/>
      <c r="C226" s="203" t="s">
        <v>733</v>
      </c>
      <c r="D226" s="203" t="s">
        <v>560</v>
      </c>
      <c r="E226" s="204" t="s">
        <v>1528</v>
      </c>
      <c r="F226" s="205" t="s">
        <v>1529</v>
      </c>
      <c r="G226" s="206" t="s">
        <v>362</v>
      </c>
      <c r="H226" s="207">
        <v>1</v>
      </c>
      <c r="I226" s="208"/>
      <c r="J226" s="209">
        <f t="shared" si="50"/>
        <v>0</v>
      </c>
      <c r="K226" s="210"/>
      <c r="L226" s="211"/>
      <c r="M226" s="212" t="s">
        <v>1</v>
      </c>
      <c r="N226" s="213" t="s">
        <v>40</v>
      </c>
      <c r="O226" s="62"/>
      <c r="P226" s="167">
        <f t="shared" si="51"/>
        <v>0</v>
      </c>
      <c r="Q226" s="167">
        <v>1.6999999999999999E-3</v>
      </c>
      <c r="R226" s="167">
        <f t="shared" si="52"/>
        <v>1.6999999999999999E-3</v>
      </c>
      <c r="S226" s="167">
        <v>0</v>
      </c>
      <c r="T226" s="168">
        <f t="shared" si="53"/>
        <v>0</v>
      </c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R226" s="169" t="s">
        <v>381</v>
      </c>
      <c r="AT226" s="169" t="s">
        <v>560</v>
      </c>
      <c r="AU226" s="169" t="s">
        <v>87</v>
      </c>
      <c r="AY226" s="18" t="s">
        <v>141</v>
      </c>
      <c r="BE226" s="170">
        <f t="shared" si="54"/>
        <v>0</v>
      </c>
      <c r="BF226" s="170">
        <f t="shared" si="55"/>
        <v>0</v>
      </c>
      <c r="BG226" s="170">
        <f t="shared" si="56"/>
        <v>0</v>
      </c>
      <c r="BH226" s="170">
        <f t="shared" si="57"/>
        <v>0</v>
      </c>
      <c r="BI226" s="170">
        <f t="shared" si="58"/>
        <v>0</v>
      </c>
      <c r="BJ226" s="18" t="s">
        <v>87</v>
      </c>
      <c r="BK226" s="170">
        <f t="shared" si="59"/>
        <v>0</v>
      </c>
      <c r="BL226" s="18" t="s">
        <v>275</v>
      </c>
      <c r="BM226" s="169" t="s">
        <v>1530</v>
      </c>
    </row>
    <row r="227" spans="1:65" s="2" customFormat="1" ht="33" customHeight="1">
      <c r="A227" s="33"/>
      <c r="B227" s="156"/>
      <c r="C227" s="157" t="s">
        <v>737</v>
      </c>
      <c r="D227" s="157" t="s">
        <v>143</v>
      </c>
      <c r="E227" s="158" t="s">
        <v>1531</v>
      </c>
      <c r="F227" s="159" t="s">
        <v>1532</v>
      </c>
      <c r="G227" s="160" t="s">
        <v>1495</v>
      </c>
      <c r="H227" s="161">
        <v>1</v>
      </c>
      <c r="I227" s="162"/>
      <c r="J227" s="163">
        <f t="shared" si="50"/>
        <v>0</v>
      </c>
      <c r="K227" s="164"/>
      <c r="L227" s="34"/>
      <c r="M227" s="165" t="s">
        <v>1</v>
      </c>
      <c r="N227" s="166" t="s">
        <v>40</v>
      </c>
      <c r="O227" s="62"/>
      <c r="P227" s="167">
        <f t="shared" si="51"/>
        <v>0</v>
      </c>
      <c r="Q227" s="167">
        <v>0</v>
      </c>
      <c r="R227" s="167">
        <f t="shared" si="52"/>
        <v>0</v>
      </c>
      <c r="S227" s="167">
        <v>0</v>
      </c>
      <c r="T227" s="168">
        <f t="shared" si="53"/>
        <v>0</v>
      </c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R227" s="169" t="s">
        <v>275</v>
      </c>
      <c r="AT227" s="169" t="s">
        <v>143</v>
      </c>
      <c r="AU227" s="169" t="s">
        <v>87</v>
      </c>
      <c r="AY227" s="18" t="s">
        <v>141</v>
      </c>
      <c r="BE227" s="170">
        <f t="shared" si="54"/>
        <v>0</v>
      </c>
      <c r="BF227" s="170">
        <f t="shared" si="55"/>
        <v>0</v>
      </c>
      <c r="BG227" s="170">
        <f t="shared" si="56"/>
        <v>0</v>
      </c>
      <c r="BH227" s="170">
        <f t="shared" si="57"/>
        <v>0</v>
      </c>
      <c r="BI227" s="170">
        <f t="shared" si="58"/>
        <v>0</v>
      </c>
      <c r="BJ227" s="18" t="s">
        <v>87</v>
      </c>
      <c r="BK227" s="170">
        <f t="shared" si="59"/>
        <v>0</v>
      </c>
      <c r="BL227" s="18" t="s">
        <v>275</v>
      </c>
      <c r="BM227" s="169" t="s">
        <v>1533</v>
      </c>
    </row>
    <row r="228" spans="1:65" s="2" customFormat="1" ht="24.2" customHeight="1">
      <c r="A228" s="33"/>
      <c r="B228" s="156"/>
      <c r="C228" s="203" t="s">
        <v>743</v>
      </c>
      <c r="D228" s="203" t="s">
        <v>560</v>
      </c>
      <c r="E228" s="204" t="s">
        <v>1534</v>
      </c>
      <c r="F228" s="205" t="s">
        <v>1535</v>
      </c>
      <c r="G228" s="206" t="s">
        <v>362</v>
      </c>
      <c r="H228" s="207">
        <v>1</v>
      </c>
      <c r="I228" s="208"/>
      <c r="J228" s="209">
        <f t="shared" si="50"/>
        <v>0</v>
      </c>
      <c r="K228" s="210"/>
      <c r="L228" s="211"/>
      <c r="M228" s="212" t="s">
        <v>1</v>
      </c>
      <c r="N228" s="213" t="s">
        <v>40</v>
      </c>
      <c r="O228" s="62"/>
      <c r="P228" s="167">
        <f t="shared" si="51"/>
        <v>0</v>
      </c>
      <c r="Q228" s="167">
        <v>1.2970000000000001E-2</v>
      </c>
      <c r="R228" s="167">
        <f t="shared" si="52"/>
        <v>1.2970000000000001E-2</v>
      </c>
      <c r="S228" s="167">
        <v>0</v>
      </c>
      <c r="T228" s="168">
        <f t="shared" si="53"/>
        <v>0</v>
      </c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R228" s="169" t="s">
        <v>381</v>
      </c>
      <c r="AT228" s="169" t="s">
        <v>560</v>
      </c>
      <c r="AU228" s="169" t="s">
        <v>87</v>
      </c>
      <c r="AY228" s="18" t="s">
        <v>141</v>
      </c>
      <c r="BE228" s="170">
        <f t="shared" si="54"/>
        <v>0</v>
      </c>
      <c r="BF228" s="170">
        <f t="shared" si="55"/>
        <v>0</v>
      </c>
      <c r="BG228" s="170">
        <f t="shared" si="56"/>
        <v>0</v>
      </c>
      <c r="BH228" s="170">
        <f t="shared" si="57"/>
        <v>0</v>
      </c>
      <c r="BI228" s="170">
        <f t="shared" si="58"/>
        <v>0</v>
      </c>
      <c r="BJ228" s="18" t="s">
        <v>87</v>
      </c>
      <c r="BK228" s="170">
        <f t="shared" si="59"/>
        <v>0</v>
      </c>
      <c r="BL228" s="18" t="s">
        <v>275</v>
      </c>
      <c r="BM228" s="169" t="s">
        <v>1536</v>
      </c>
    </row>
    <row r="229" spans="1:65" s="2" customFormat="1" ht="24.2" customHeight="1">
      <c r="A229" s="33"/>
      <c r="B229" s="156"/>
      <c r="C229" s="203" t="s">
        <v>749</v>
      </c>
      <c r="D229" s="203" t="s">
        <v>560</v>
      </c>
      <c r="E229" s="204" t="s">
        <v>1537</v>
      </c>
      <c r="F229" s="205" t="s">
        <v>1538</v>
      </c>
      <c r="G229" s="206" t="s">
        <v>362</v>
      </c>
      <c r="H229" s="207">
        <v>1</v>
      </c>
      <c r="I229" s="208"/>
      <c r="J229" s="209">
        <f t="shared" si="50"/>
        <v>0</v>
      </c>
      <c r="K229" s="210"/>
      <c r="L229" s="211"/>
      <c r="M229" s="212" t="s">
        <v>1</v>
      </c>
      <c r="N229" s="213" t="s">
        <v>40</v>
      </c>
      <c r="O229" s="62"/>
      <c r="P229" s="167">
        <f t="shared" si="51"/>
        <v>0</v>
      </c>
      <c r="Q229" s="167">
        <v>3.2000000000000003E-4</v>
      </c>
      <c r="R229" s="167">
        <f t="shared" si="52"/>
        <v>3.2000000000000003E-4</v>
      </c>
      <c r="S229" s="167">
        <v>0</v>
      </c>
      <c r="T229" s="168">
        <f t="shared" si="53"/>
        <v>0</v>
      </c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R229" s="169" t="s">
        <v>381</v>
      </c>
      <c r="AT229" s="169" t="s">
        <v>560</v>
      </c>
      <c r="AU229" s="169" t="s">
        <v>87</v>
      </c>
      <c r="AY229" s="18" t="s">
        <v>141</v>
      </c>
      <c r="BE229" s="170">
        <f t="shared" si="54"/>
        <v>0</v>
      </c>
      <c r="BF229" s="170">
        <f t="shared" si="55"/>
        <v>0</v>
      </c>
      <c r="BG229" s="170">
        <f t="shared" si="56"/>
        <v>0</v>
      </c>
      <c r="BH229" s="170">
        <f t="shared" si="57"/>
        <v>0</v>
      </c>
      <c r="BI229" s="170">
        <f t="shared" si="58"/>
        <v>0</v>
      </c>
      <c r="BJ229" s="18" t="s">
        <v>87</v>
      </c>
      <c r="BK229" s="170">
        <f t="shared" si="59"/>
        <v>0</v>
      </c>
      <c r="BL229" s="18" t="s">
        <v>275</v>
      </c>
      <c r="BM229" s="169" t="s">
        <v>1539</v>
      </c>
    </row>
    <row r="230" spans="1:65" s="2" customFormat="1" ht="24.2" customHeight="1">
      <c r="A230" s="33"/>
      <c r="B230" s="156"/>
      <c r="C230" s="157" t="s">
        <v>755</v>
      </c>
      <c r="D230" s="157" t="s">
        <v>143</v>
      </c>
      <c r="E230" s="158" t="s">
        <v>1540</v>
      </c>
      <c r="F230" s="159" t="s">
        <v>1541</v>
      </c>
      <c r="G230" s="160" t="s">
        <v>1495</v>
      </c>
      <c r="H230" s="161">
        <v>2</v>
      </c>
      <c r="I230" s="162"/>
      <c r="J230" s="163">
        <f t="shared" si="50"/>
        <v>0</v>
      </c>
      <c r="K230" s="164"/>
      <c r="L230" s="34"/>
      <c r="M230" s="165" t="s">
        <v>1</v>
      </c>
      <c r="N230" s="166" t="s">
        <v>40</v>
      </c>
      <c r="O230" s="62"/>
      <c r="P230" s="167">
        <f t="shared" si="51"/>
        <v>0</v>
      </c>
      <c r="Q230" s="167">
        <v>5.6999999999999998E-4</v>
      </c>
      <c r="R230" s="167">
        <f t="shared" si="52"/>
        <v>1.14E-3</v>
      </c>
      <c r="S230" s="167">
        <v>0</v>
      </c>
      <c r="T230" s="168">
        <f t="shared" si="53"/>
        <v>0</v>
      </c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R230" s="169" t="s">
        <v>275</v>
      </c>
      <c r="AT230" s="169" t="s">
        <v>143</v>
      </c>
      <c r="AU230" s="169" t="s">
        <v>87</v>
      </c>
      <c r="AY230" s="18" t="s">
        <v>141</v>
      </c>
      <c r="BE230" s="170">
        <f t="shared" si="54"/>
        <v>0</v>
      </c>
      <c r="BF230" s="170">
        <f t="shared" si="55"/>
        <v>0</v>
      </c>
      <c r="BG230" s="170">
        <f t="shared" si="56"/>
        <v>0</v>
      </c>
      <c r="BH230" s="170">
        <f t="shared" si="57"/>
        <v>0</v>
      </c>
      <c r="BI230" s="170">
        <f t="shared" si="58"/>
        <v>0</v>
      </c>
      <c r="BJ230" s="18" t="s">
        <v>87</v>
      </c>
      <c r="BK230" s="170">
        <f t="shared" si="59"/>
        <v>0</v>
      </c>
      <c r="BL230" s="18" t="s">
        <v>275</v>
      </c>
      <c r="BM230" s="169" t="s">
        <v>1542</v>
      </c>
    </row>
    <row r="231" spans="1:65" s="2" customFormat="1" ht="16.5" customHeight="1">
      <c r="A231" s="33"/>
      <c r="B231" s="156"/>
      <c r="C231" s="203" t="s">
        <v>760</v>
      </c>
      <c r="D231" s="203" t="s">
        <v>560</v>
      </c>
      <c r="E231" s="204" t="s">
        <v>1543</v>
      </c>
      <c r="F231" s="205" t="s">
        <v>1544</v>
      </c>
      <c r="G231" s="206" t="s">
        <v>362</v>
      </c>
      <c r="H231" s="207">
        <v>2</v>
      </c>
      <c r="I231" s="208"/>
      <c r="J231" s="209">
        <f t="shared" si="50"/>
        <v>0</v>
      </c>
      <c r="K231" s="210"/>
      <c r="L231" s="211"/>
      <c r="M231" s="212" t="s">
        <v>1</v>
      </c>
      <c r="N231" s="213" t="s">
        <v>40</v>
      </c>
      <c r="O231" s="62"/>
      <c r="P231" s="167">
        <f t="shared" si="51"/>
        <v>0</v>
      </c>
      <c r="Q231" s="167">
        <v>1.4999999999999999E-2</v>
      </c>
      <c r="R231" s="167">
        <f t="shared" si="52"/>
        <v>0.03</v>
      </c>
      <c r="S231" s="167">
        <v>0</v>
      </c>
      <c r="T231" s="168">
        <f t="shared" si="53"/>
        <v>0</v>
      </c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R231" s="169" t="s">
        <v>381</v>
      </c>
      <c r="AT231" s="169" t="s">
        <v>560</v>
      </c>
      <c r="AU231" s="169" t="s">
        <v>87</v>
      </c>
      <c r="AY231" s="18" t="s">
        <v>141</v>
      </c>
      <c r="BE231" s="170">
        <f t="shared" si="54"/>
        <v>0</v>
      </c>
      <c r="BF231" s="170">
        <f t="shared" si="55"/>
        <v>0</v>
      </c>
      <c r="BG231" s="170">
        <f t="shared" si="56"/>
        <v>0</v>
      </c>
      <c r="BH231" s="170">
        <f t="shared" si="57"/>
        <v>0</v>
      </c>
      <c r="BI231" s="170">
        <f t="shared" si="58"/>
        <v>0</v>
      </c>
      <c r="BJ231" s="18" t="s">
        <v>87</v>
      </c>
      <c r="BK231" s="170">
        <f t="shared" si="59"/>
        <v>0</v>
      </c>
      <c r="BL231" s="18" t="s">
        <v>275</v>
      </c>
      <c r="BM231" s="169" t="s">
        <v>1545</v>
      </c>
    </row>
    <row r="232" spans="1:65" s="2" customFormat="1" ht="33" customHeight="1">
      <c r="A232" s="33"/>
      <c r="B232" s="156"/>
      <c r="C232" s="157" t="s">
        <v>764</v>
      </c>
      <c r="D232" s="157" t="s">
        <v>143</v>
      </c>
      <c r="E232" s="158" t="s">
        <v>1546</v>
      </c>
      <c r="F232" s="159" t="s">
        <v>1547</v>
      </c>
      <c r="G232" s="160" t="s">
        <v>1495</v>
      </c>
      <c r="H232" s="161">
        <v>1</v>
      </c>
      <c r="I232" s="162"/>
      <c r="J232" s="163">
        <f t="shared" si="50"/>
        <v>0</v>
      </c>
      <c r="K232" s="164"/>
      <c r="L232" s="34"/>
      <c r="M232" s="165" t="s">
        <v>1</v>
      </c>
      <c r="N232" s="166" t="s">
        <v>40</v>
      </c>
      <c r="O232" s="62"/>
      <c r="P232" s="167">
        <f t="shared" si="51"/>
        <v>0</v>
      </c>
      <c r="Q232" s="167">
        <v>2.7E-4</v>
      </c>
      <c r="R232" s="167">
        <f t="shared" si="52"/>
        <v>2.7E-4</v>
      </c>
      <c r="S232" s="167">
        <v>0</v>
      </c>
      <c r="T232" s="168">
        <f t="shared" si="53"/>
        <v>0</v>
      </c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R232" s="169" t="s">
        <v>275</v>
      </c>
      <c r="AT232" s="169" t="s">
        <v>143</v>
      </c>
      <c r="AU232" s="169" t="s">
        <v>87</v>
      </c>
      <c r="AY232" s="18" t="s">
        <v>141</v>
      </c>
      <c r="BE232" s="170">
        <f t="shared" si="54"/>
        <v>0</v>
      </c>
      <c r="BF232" s="170">
        <f t="shared" si="55"/>
        <v>0</v>
      </c>
      <c r="BG232" s="170">
        <f t="shared" si="56"/>
        <v>0</v>
      </c>
      <c r="BH232" s="170">
        <f t="shared" si="57"/>
        <v>0</v>
      </c>
      <c r="BI232" s="170">
        <f t="shared" si="58"/>
        <v>0</v>
      </c>
      <c r="BJ232" s="18" t="s">
        <v>87</v>
      </c>
      <c r="BK232" s="170">
        <f t="shared" si="59"/>
        <v>0</v>
      </c>
      <c r="BL232" s="18" t="s">
        <v>275</v>
      </c>
      <c r="BM232" s="169" t="s">
        <v>1548</v>
      </c>
    </row>
    <row r="233" spans="1:65" s="2" customFormat="1" ht="24.2" customHeight="1">
      <c r="A233" s="33"/>
      <c r="B233" s="156"/>
      <c r="C233" s="203" t="s">
        <v>770</v>
      </c>
      <c r="D233" s="203" t="s">
        <v>560</v>
      </c>
      <c r="E233" s="204" t="s">
        <v>1549</v>
      </c>
      <c r="F233" s="205" t="s">
        <v>1550</v>
      </c>
      <c r="G233" s="206" t="s">
        <v>362</v>
      </c>
      <c r="H233" s="207">
        <v>1</v>
      </c>
      <c r="I233" s="208"/>
      <c r="J233" s="209">
        <f t="shared" si="50"/>
        <v>0</v>
      </c>
      <c r="K233" s="210"/>
      <c r="L233" s="211"/>
      <c r="M233" s="212" t="s">
        <v>1</v>
      </c>
      <c r="N233" s="213" t="s">
        <v>40</v>
      </c>
      <c r="O233" s="62"/>
      <c r="P233" s="167">
        <f t="shared" si="51"/>
        <v>0</v>
      </c>
      <c r="Q233" s="167">
        <v>6.0000000000000001E-3</v>
      </c>
      <c r="R233" s="167">
        <f t="shared" si="52"/>
        <v>6.0000000000000001E-3</v>
      </c>
      <c r="S233" s="167">
        <v>0</v>
      </c>
      <c r="T233" s="168">
        <f t="shared" si="53"/>
        <v>0</v>
      </c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R233" s="169" t="s">
        <v>381</v>
      </c>
      <c r="AT233" s="169" t="s">
        <v>560</v>
      </c>
      <c r="AU233" s="169" t="s">
        <v>87</v>
      </c>
      <c r="AY233" s="18" t="s">
        <v>141</v>
      </c>
      <c r="BE233" s="170">
        <f t="shared" si="54"/>
        <v>0</v>
      </c>
      <c r="BF233" s="170">
        <f t="shared" si="55"/>
        <v>0</v>
      </c>
      <c r="BG233" s="170">
        <f t="shared" si="56"/>
        <v>0</v>
      </c>
      <c r="BH233" s="170">
        <f t="shared" si="57"/>
        <v>0</v>
      </c>
      <c r="BI233" s="170">
        <f t="shared" si="58"/>
        <v>0</v>
      </c>
      <c r="BJ233" s="18" t="s">
        <v>87</v>
      </c>
      <c r="BK233" s="170">
        <f t="shared" si="59"/>
        <v>0</v>
      </c>
      <c r="BL233" s="18" t="s">
        <v>275</v>
      </c>
      <c r="BM233" s="169" t="s">
        <v>1551</v>
      </c>
    </row>
    <row r="234" spans="1:65" s="2" customFormat="1" ht="24.2" customHeight="1">
      <c r="A234" s="33"/>
      <c r="B234" s="156"/>
      <c r="C234" s="157" t="s">
        <v>777</v>
      </c>
      <c r="D234" s="157" t="s">
        <v>143</v>
      </c>
      <c r="E234" s="158" t="s">
        <v>1552</v>
      </c>
      <c r="F234" s="159" t="s">
        <v>1553</v>
      </c>
      <c r="G234" s="160" t="s">
        <v>362</v>
      </c>
      <c r="H234" s="161">
        <v>1</v>
      </c>
      <c r="I234" s="162"/>
      <c r="J234" s="163">
        <f t="shared" si="50"/>
        <v>0</v>
      </c>
      <c r="K234" s="164"/>
      <c r="L234" s="34"/>
      <c r="M234" s="165" t="s">
        <v>1</v>
      </c>
      <c r="N234" s="166" t="s">
        <v>40</v>
      </c>
      <c r="O234" s="62"/>
      <c r="P234" s="167">
        <f t="shared" si="51"/>
        <v>0</v>
      </c>
      <c r="Q234" s="167">
        <v>6.6E-4</v>
      </c>
      <c r="R234" s="167">
        <f t="shared" si="52"/>
        <v>6.6E-4</v>
      </c>
      <c r="S234" s="167">
        <v>0</v>
      </c>
      <c r="T234" s="168">
        <f t="shared" si="53"/>
        <v>0</v>
      </c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R234" s="169" t="s">
        <v>275</v>
      </c>
      <c r="AT234" s="169" t="s">
        <v>143</v>
      </c>
      <c r="AU234" s="169" t="s">
        <v>87</v>
      </c>
      <c r="AY234" s="18" t="s">
        <v>141</v>
      </c>
      <c r="BE234" s="170">
        <f t="shared" si="54"/>
        <v>0</v>
      </c>
      <c r="BF234" s="170">
        <f t="shared" si="55"/>
        <v>0</v>
      </c>
      <c r="BG234" s="170">
        <f t="shared" si="56"/>
        <v>0</v>
      </c>
      <c r="BH234" s="170">
        <f t="shared" si="57"/>
        <v>0</v>
      </c>
      <c r="BI234" s="170">
        <f t="shared" si="58"/>
        <v>0</v>
      </c>
      <c r="BJ234" s="18" t="s">
        <v>87</v>
      </c>
      <c r="BK234" s="170">
        <f t="shared" si="59"/>
        <v>0</v>
      </c>
      <c r="BL234" s="18" t="s">
        <v>275</v>
      </c>
      <c r="BM234" s="169" t="s">
        <v>1554</v>
      </c>
    </row>
    <row r="235" spans="1:65" s="2" customFormat="1" ht="37.9" customHeight="1">
      <c r="A235" s="33"/>
      <c r="B235" s="156"/>
      <c r="C235" s="203" t="s">
        <v>784</v>
      </c>
      <c r="D235" s="203" t="s">
        <v>560</v>
      </c>
      <c r="E235" s="204" t="s">
        <v>1555</v>
      </c>
      <c r="F235" s="205" t="s">
        <v>1556</v>
      </c>
      <c r="G235" s="206" t="s">
        <v>362</v>
      </c>
      <c r="H235" s="207">
        <v>1</v>
      </c>
      <c r="I235" s="208"/>
      <c r="J235" s="209">
        <f t="shared" si="50"/>
        <v>0</v>
      </c>
      <c r="K235" s="210"/>
      <c r="L235" s="211"/>
      <c r="M235" s="212" t="s">
        <v>1</v>
      </c>
      <c r="N235" s="213" t="s">
        <v>40</v>
      </c>
      <c r="O235" s="62"/>
      <c r="P235" s="167">
        <f t="shared" si="51"/>
        <v>0</v>
      </c>
      <c r="Q235" s="167">
        <v>3.1E-2</v>
      </c>
      <c r="R235" s="167">
        <f t="shared" si="52"/>
        <v>3.1E-2</v>
      </c>
      <c r="S235" s="167">
        <v>0</v>
      </c>
      <c r="T235" s="168">
        <f t="shared" si="53"/>
        <v>0</v>
      </c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R235" s="169" t="s">
        <v>381</v>
      </c>
      <c r="AT235" s="169" t="s">
        <v>560</v>
      </c>
      <c r="AU235" s="169" t="s">
        <v>87</v>
      </c>
      <c r="AY235" s="18" t="s">
        <v>141</v>
      </c>
      <c r="BE235" s="170">
        <f t="shared" si="54"/>
        <v>0</v>
      </c>
      <c r="BF235" s="170">
        <f t="shared" si="55"/>
        <v>0</v>
      </c>
      <c r="BG235" s="170">
        <f t="shared" si="56"/>
        <v>0</v>
      </c>
      <c r="BH235" s="170">
        <f t="shared" si="57"/>
        <v>0</v>
      </c>
      <c r="BI235" s="170">
        <f t="shared" si="58"/>
        <v>0</v>
      </c>
      <c r="BJ235" s="18" t="s">
        <v>87</v>
      </c>
      <c r="BK235" s="170">
        <f t="shared" si="59"/>
        <v>0</v>
      </c>
      <c r="BL235" s="18" t="s">
        <v>275</v>
      </c>
      <c r="BM235" s="169" t="s">
        <v>1557</v>
      </c>
    </row>
    <row r="236" spans="1:65" s="2" customFormat="1" ht="16.5" customHeight="1">
      <c r="A236" s="33"/>
      <c r="B236" s="156"/>
      <c r="C236" s="157" t="s">
        <v>790</v>
      </c>
      <c r="D236" s="157" t="s">
        <v>143</v>
      </c>
      <c r="E236" s="158" t="s">
        <v>1558</v>
      </c>
      <c r="F236" s="159" t="s">
        <v>1559</v>
      </c>
      <c r="G236" s="160" t="s">
        <v>1495</v>
      </c>
      <c r="H236" s="161">
        <v>8</v>
      </c>
      <c r="I236" s="162"/>
      <c r="J236" s="163">
        <f t="shared" si="50"/>
        <v>0</v>
      </c>
      <c r="K236" s="164"/>
      <c r="L236" s="34"/>
      <c r="M236" s="165" t="s">
        <v>1</v>
      </c>
      <c r="N236" s="166" t="s">
        <v>40</v>
      </c>
      <c r="O236" s="62"/>
      <c r="P236" s="167">
        <f t="shared" si="51"/>
        <v>0</v>
      </c>
      <c r="Q236" s="167">
        <v>2.7999999999999998E-4</v>
      </c>
      <c r="R236" s="167">
        <f t="shared" si="52"/>
        <v>2.2399999999999998E-3</v>
      </c>
      <c r="S236" s="167">
        <v>0</v>
      </c>
      <c r="T236" s="168">
        <f t="shared" si="53"/>
        <v>0</v>
      </c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R236" s="169" t="s">
        <v>275</v>
      </c>
      <c r="AT236" s="169" t="s">
        <v>143</v>
      </c>
      <c r="AU236" s="169" t="s">
        <v>87</v>
      </c>
      <c r="AY236" s="18" t="s">
        <v>141</v>
      </c>
      <c r="BE236" s="170">
        <f t="shared" si="54"/>
        <v>0</v>
      </c>
      <c r="BF236" s="170">
        <f t="shared" si="55"/>
        <v>0</v>
      </c>
      <c r="BG236" s="170">
        <f t="shared" si="56"/>
        <v>0</v>
      </c>
      <c r="BH236" s="170">
        <f t="shared" si="57"/>
        <v>0</v>
      </c>
      <c r="BI236" s="170">
        <f t="shared" si="58"/>
        <v>0</v>
      </c>
      <c r="BJ236" s="18" t="s">
        <v>87</v>
      </c>
      <c r="BK236" s="170">
        <f t="shared" si="59"/>
        <v>0</v>
      </c>
      <c r="BL236" s="18" t="s">
        <v>275</v>
      </c>
      <c r="BM236" s="169" t="s">
        <v>1560</v>
      </c>
    </row>
    <row r="237" spans="1:65" s="2" customFormat="1" ht="24.2" customHeight="1">
      <c r="A237" s="33"/>
      <c r="B237" s="156"/>
      <c r="C237" s="203" t="s">
        <v>796</v>
      </c>
      <c r="D237" s="203" t="s">
        <v>560</v>
      </c>
      <c r="E237" s="204" t="s">
        <v>1561</v>
      </c>
      <c r="F237" s="205" t="s">
        <v>1562</v>
      </c>
      <c r="G237" s="206" t="s">
        <v>362</v>
      </c>
      <c r="H237" s="207">
        <v>6</v>
      </c>
      <c r="I237" s="208"/>
      <c r="J237" s="209">
        <f t="shared" si="50"/>
        <v>0</v>
      </c>
      <c r="K237" s="210"/>
      <c r="L237" s="211"/>
      <c r="M237" s="212" t="s">
        <v>1</v>
      </c>
      <c r="N237" s="213" t="s">
        <v>40</v>
      </c>
      <c r="O237" s="62"/>
      <c r="P237" s="167">
        <f t="shared" si="51"/>
        <v>0</v>
      </c>
      <c r="Q237" s="167">
        <v>3.6999999999999999E-4</v>
      </c>
      <c r="R237" s="167">
        <f t="shared" si="52"/>
        <v>2.2199999999999998E-3</v>
      </c>
      <c r="S237" s="167">
        <v>0</v>
      </c>
      <c r="T237" s="168">
        <f t="shared" si="53"/>
        <v>0</v>
      </c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R237" s="169" t="s">
        <v>381</v>
      </c>
      <c r="AT237" s="169" t="s">
        <v>560</v>
      </c>
      <c r="AU237" s="169" t="s">
        <v>87</v>
      </c>
      <c r="AY237" s="18" t="s">
        <v>141</v>
      </c>
      <c r="BE237" s="170">
        <f t="shared" si="54"/>
        <v>0</v>
      </c>
      <c r="BF237" s="170">
        <f t="shared" si="55"/>
        <v>0</v>
      </c>
      <c r="BG237" s="170">
        <f t="shared" si="56"/>
        <v>0</v>
      </c>
      <c r="BH237" s="170">
        <f t="shared" si="57"/>
        <v>0</v>
      </c>
      <c r="BI237" s="170">
        <f t="shared" si="58"/>
        <v>0</v>
      </c>
      <c r="BJ237" s="18" t="s">
        <v>87</v>
      </c>
      <c r="BK237" s="170">
        <f t="shared" si="59"/>
        <v>0</v>
      </c>
      <c r="BL237" s="18" t="s">
        <v>275</v>
      </c>
      <c r="BM237" s="169" t="s">
        <v>1563</v>
      </c>
    </row>
    <row r="238" spans="1:65" s="2" customFormat="1" ht="24.2" customHeight="1">
      <c r="A238" s="33"/>
      <c r="B238" s="156"/>
      <c r="C238" s="203" t="s">
        <v>803</v>
      </c>
      <c r="D238" s="203" t="s">
        <v>560</v>
      </c>
      <c r="E238" s="204" t="s">
        <v>1564</v>
      </c>
      <c r="F238" s="205" t="s">
        <v>1565</v>
      </c>
      <c r="G238" s="206" t="s">
        <v>362</v>
      </c>
      <c r="H238" s="207">
        <v>1</v>
      </c>
      <c r="I238" s="208"/>
      <c r="J238" s="209">
        <f t="shared" si="50"/>
        <v>0</v>
      </c>
      <c r="K238" s="210"/>
      <c r="L238" s="211"/>
      <c r="M238" s="212" t="s">
        <v>1</v>
      </c>
      <c r="N238" s="213" t="s">
        <v>40</v>
      </c>
      <c r="O238" s="62"/>
      <c r="P238" s="167">
        <f t="shared" si="51"/>
        <v>0</v>
      </c>
      <c r="Q238" s="167">
        <v>2.4000000000000001E-4</v>
      </c>
      <c r="R238" s="167">
        <f t="shared" si="52"/>
        <v>2.4000000000000001E-4</v>
      </c>
      <c r="S238" s="167">
        <v>0</v>
      </c>
      <c r="T238" s="168">
        <f t="shared" si="53"/>
        <v>0</v>
      </c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R238" s="169" t="s">
        <v>381</v>
      </c>
      <c r="AT238" s="169" t="s">
        <v>560</v>
      </c>
      <c r="AU238" s="169" t="s">
        <v>87</v>
      </c>
      <c r="AY238" s="18" t="s">
        <v>141</v>
      </c>
      <c r="BE238" s="170">
        <f t="shared" si="54"/>
        <v>0</v>
      </c>
      <c r="BF238" s="170">
        <f t="shared" si="55"/>
        <v>0</v>
      </c>
      <c r="BG238" s="170">
        <f t="shared" si="56"/>
        <v>0</v>
      </c>
      <c r="BH238" s="170">
        <f t="shared" si="57"/>
        <v>0</v>
      </c>
      <c r="BI238" s="170">
        <f t="shared" si="58"/>
        <v>0</v>
      </c>
      <c r="BJ238" s="18" t="s">
        <v>87</v>
      </c>
      <c r="BK238" s="170">
        <f t="shared" si="59"/>
        <v>0</v>
      </c>
      <c r="BL238" s="18" t="s">
        <v>275</v>
      </c>
      <c r="BM238" s="169" t="s">
        <v>1566</v>
      </c>
    </row>
    <row r="239" spans="1:65" s="2" customFormat="1" ht="24.2" customHeight="1">
      <c r="A239" s="33"/>
      <c r="B239" s="156"/>
      <c r="C239" s="203" t="s">
        <v>696</v>
      </c>
      <c r="D239" s="203" t="s">
        <v>560</v>
      </c>
      <c r="E239" s="204" t="s">
        <v>1567</v>
      </c>
      <c r="F239" s="205" t="s">
        <v>1568</v>
      </c>
      <c r="G239" s="206" t="s">
        <v>362</v>
      </c>
      <c r="H239" s="207">
        <v>1</v>
      </c>
      <c r="I239" s="208"/>
      <c r="J239" s="209">
        <f t="shared" si="50"/>
        <v>0</v>
      </c>
      <c r="K239" s="210"/>
      <c r="L239" s="211"/>
      <c r="M239" s="212" t="s">
        <v>1</v>
      </c>
      <c r="N239" s="213" t="s">
        <v>40</v>
      </c>
      <c r="O239" s="62"/>
      <c r="P239" s="167">
        <f t="shared" si="51"/>
        <v>0</v>
      </c>
      <c r="Q239" s="167">
        <v>4.0000000000000002E-4</v>
      </c>
      <c r="R239" s="167">
        <f t="shared" si="52"/>
        <v>4.0000000000000002E-4</v>
      </c>
      <c r="S239" s="167">
        <v>0</v>
      </c>
      <c r="T239" s="168">
        <f t="shared" si="53"/>
        <v>0</v>
      </c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R239" s="169" t="s">
        <v>381</v>
      </c>
      <c r="AT239" s="169" t="s">
        <v>560</v>
      </c>
      <c r="AU239" s="169" t="s">
        <v>87</v>
      </c>
      <c r="AY239" s="18" t="s">
        <v>141</v>
      </c>
      <c r="BE239" s="170">
        <f t="shared" si="54"/>
        <v>0</v>
      </c>
      <c r="BF239" s="170">
        <f t="shared" si="55"/>
        <v>0</v>
      </c>
      <c r="BG239" s="170">
        <f t="shared" si="56"/>
        <v>0</v>
      </c>
      <c r="BH239" s="170">
        <f t="shared" si="57"/>
        <v>0</v>
      </c>
      <c r="BI239" s="170">
        <f t="shared" si="58"/>
        <v>0</v>
      </c>
      <c r="BJ239" s="18" t="s">
        <v>87</v>
      </c>
      <c r="BK239" s="170">
        <f t="shared" si="59"/>
        <v>0</v>
      </c>
      <c r="BL239" s="18" t="s">
        <v>275</v>
      </c>
      <c r="BM239" s="169" t="s">
        <v>1569</v>
      </c>
    </row>
    <row r="240" spans="1:65" s="2" customFormat="1" ht="24.2" customHeight="1">
      <c r="A240" s="33"/>
      <c r="B240" s="156"/>
      <c r="C240" s="157" t="s">
        <v>812</v>
      </c>
      <c r="D240" s="157" t="s">
        <v>143</v>
      </c>
      <c r="E240" s="158" t="s">
        <v>1570</v>
      </c>
      <c r="F240" s="159" t="s">
        <v>1571</v>
      </c>
      <c r="G240" s="160" t="s">
        <v>362</v>
      </c>
      <c r="H240" s="161">
        <v>3</v>
      </c>
      <c r="I240" s="162"/>
      <c r="J240" s="163">
        <f t="shared" si="50"/>
        <v>0</v>
      </c>
      <c r="K240" s="164"/>
      <c r="L240" s="34"/>
      <c r="M240" s="165" t="s">
        <v>1</v>
      </c>
      <c r="N240" s="166" t="s">
        <v>40</v>
      </c>
      <c r="O240" s="62"/>
      <c r="P240" s="167">
        <f t="shared" si="51"/>
        <v>0</v>
      </c>
      <c r="Q240" s="167">
        <v>1E-4</v>
      </c>
      <c r="R240" s="167">
        <f t="shared" si="52"/>
        <v>3.0000000000000003E-4</v>
      </c>
      <c r="S240" s="167">
        <v>0</v>
      </c>
      <c r="T240" s="168">
        <f t="shared" si="53"/>
        <v>0</v>
      </c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R240" s="169" t="s">
        <v>275</v>
      </c>
      <c r="AT240" s="169" t="s">
        <v>143</v>
      </c>
      <c r="AU240" s="169" t="s">
        <v>87</v>
      </c>
      <c r="AY240" s="18" t="s">
        <v>141</v>
      </c>
      <c r="BE240" s="170">
        <f t="shared" si="54"/>
        <v>0</v>
      </c>
      <c r="BF240" s="170">
        <f t="shared" si="55"/>
        <v>0</v>
      </c>
      <c r="BG240" s="170">
        <f t="shared" si="56"/>
        <v>0</v>
      </c>
      <c r="BH240" s="170">
        <f t="shared" si="57"/>
        <v>0</v>
      </c>
      <c r="BI240" s="170">
        <f t="shared" si="58"/>
        <v>0</v>
      </c>
      <c r="BJ240" s="18" t="s">
        <v>87</v>
      </c>
      <c r="BK240" s="170">
        <f t="shared" si="59"/>
        <v>0</v>
      </c>
      <c r="BL240" s="18" t="s">
        <v>275</v>
      </c>
      <c r="BM240" s="169" t="s">
        <v>1572</v>
      </c>
    </row>
    <row r="241" spans="1:65" s="2" customFormat="1" ht="24.2" customHeight="1">
      <c r="A241" s="33"/>
      <c r="B241" s="156"/>
      <c r="C241" s="203" t="s">
        <v>816</v>
      </c>
      <c r="D241" s="203" t="s">
        <v>560</v>
      </c>
      <c r="E241" s="204" t="s">
        <v>1573</v>
      </c>
      <c r="F241" s="205" t="s">
        <v>1574</v>
      </c>
      <c r="G241" s="206" t="s">
        <v>362</v>
      </c>
      <c r="H241" s="207">
        <v>2</v>
      </c>
      <c r="I241" s="208"/>
      <c r="J241" s="209">
        <f t="shared" si="50"/>
        <v>0</v>
      </c>
      <c r="K241" s="210"/>
      <c r="L241" s="211"/>
      <c r="M241" s="212" t="s">
        <v>1</v>
      </c>
      <c r="N241" s="213" t="s">
        <v>40</v>
      </c>
      <c r="O241" s="62"/>
      <c r="P241" s="167">
        <f t="shared" si="51"/>
        <v>0</v>
      </c>
      <c r="Q241" s="167">
        <v>1.24E-3</v>
      </c>
      <c r="R241" s="167">
        <f t="shared" si="52"/>
        <v>2.48E-3</v>
      </c>
      <c r="S241" s="167">
        <v>0</v>
      </c>
      <c r="T241" s="168">
        <f t="shared" si="53"/>
        <v>0</v>
      </c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R241" s="169" t="s">
        <v>381</v>
      </c>
      <c r="AT241" s="169" t="s">
        <v>560</v>
      </c>
      <c r="AU241" s="169" t="s">
        <v>87</v>
      </c>
      <c r="AY241" s="18" t="s">
        <v>141</v>
      </c>
      <c r="BE241" s="170">
        <f t="shared" si="54"/>
        <v>0</v>
      </c>
      <c r="BF241" s="170">
        <f t="shared" si="55"/>
        <v>0</v>
      </c>
      <c r="BG241" s="170">
        <f t="shared" si="56"/>
        <v>0</v>
      </c>
      <c r="BH241" s="170">
        <f t="shared" si="57"/>
        <v>0</v>
      </c>
      <c r="BI241" s="170">
        <f t="shared" si="58"/>
        <v>0</v>
      </c>
      <c r="BJ241" s="18" t="s">
        <v>87</v>
      </c>
      <c r="BK241" s="170">
        <f t="shared" si="59"/>
        <v>0</v>
      </c>
      <c r="BL241" s="18" t="s">
        <v>275</v>
      </c>
      <c r="BM241" s="169" t="s">
        <v>1575</v>
      </c>
    </row>
    <row r="242" spans="1:65" s="2" customFormat="1" ht="21.75" customHeight="1">
      <c r="A242" s="33"/>
      <c r="B242" s="156"/>
      <c r="C242" s="203" t="s">
        <v>820</v>
      </c>
      <c r="D242" s="203" t="s">
        <v>560</v>
      </c>
      <c r="E242" s="204" t="s">
        <v>1576</v>
      </c>
      <c r="F242" s="205" t="s">
        <v>1577</v>
      </c>
      <c r="G242" s="206" t="s">
        <v>362</v>
      </c>
      <c r="H242" s="207">
        <v>1</v>
      </c>
      <c r="I242" s="208"/>
      <c r="J242" s="209">
        <f t="shared" si="50"/>
        <v>0</v>
      </c>
      <c r="K242" s="210"/>
      <c r="L242" s="211"/>
      <c r="M242" s="212" t="s">
        <v>1</v>
      </c>
      <c r="N242" s="213" t="s">
        <v>40</v>
      </c>
      <c r="O242" s="62"/>
      <c r="P242" s="167">
        <f t="shared" si="51"/>
        <v>0</v>
      </c>
      <c r="Q242" s="167">
        <v>1.4E-3</v>
      </c>
      <c r="R242" s="167">
        <f t="shared" si="52"/>
        <v>1.4E-3</v>
      </c>
      <c r="S242" s="167">
        <v>0</v>
      </c>
      <c r="T242" s="168">
        <f t="shared" si="53"/>
        <v>0</v>
      </c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R242" s="169" t="s">
        <v>381</v>
      </c>
      <c r="AT242" s="169" t="s">
        <v>560</v>
      </c>
      <c r="AU242" s="169" t="s">
        <v>87</v>
      </c>
      <c r="AY242" s="18" t="s">
        <v>141</v>
      </c>
      <c r="BE242" s="170">
        <f t="shared" si="54"/>
        <v>0</v>
      </c>
      <c r="BF242" s="170">
        <f t="shared" si="55"/>
        <v>0</v>
      </c>
      <c r="BG242" s="170">
        <f t="shared" si="56"/>
        <v>0</v>
      </c>
      <c r="BH242" s="170">
        <f t="shared" si="57"/>
        <v>0</v>
      </c>
      <c r="BI242" s="170">
        <f t="shared" si="58"/>
        <v>0</v>
      </c>
      <c r="BJ242" s="18" t="s">
        <v>87</v>
      </c>
      <c r="BK242" s="170">
        <f t="shared" si="59"/>
        <v>0</v>
      </c>
      <c r="BL242" s="18" t="s">
        <v>275</v>
      </c>
      <c r="BM242" s="169" t="s">
        <v>1578</v>
      </c>
    </row>
    <row r="243" spans="1:65" s="2" customFormat="1" ht="21.75" customHeight="1">
      <c r="A243" s="33"/>
      <c r="B243" s="156"/>
      <c r="C243" s="157" t="s">
        <v>824</v>
      </c>
      <c r="D243" s="157" t="s">
        <v>143</v>
      </c>
      <c r="E243" s="158" t="s">
        <v>1579</v>
      </c>
      <c r="F243" s="159" t="s">
        <v>1580</v>
      </c>
      <c r="G243" s="160" t="s">
        <v>362</v>
      </c>
      <c r="H243" s="161">
        <v>1</v>
      </c>
      <c r="I243" s="162"/>
      <c r="J243" s="163">
        <f t="shared" si="50"/>
        <v>0</v>
      </c>
      <c r="K243" s="164"/>
      <c r="L243" s="34"/>
      <c r="M243" s="165" t="s">
        <v>1</v>
      </c>
      <c r="N243" s="166" t="s">
        <v>40</v>
      </c>
      <c r="O243" s="62"/>
      <c r="P243" s="167">
        <f t="shared" si="51"/>
        <v>0</v>
      </c>
      <c r="Q243" s="167">
        <v>4.0000000000000003E-5</v>
      </c>
      <c r="R243" s="167">
        <f t="shared" si="52"/>
        <v>4.0000000000000003E-5</v>
      </c>
      <c r="S243" s="167">
        <v>0</v>
      </c>
      <c r="T243" s="168">
        <f t="shared" si="53"/>
        <v>0</v>
      </c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R243" s="169" t="s">
        <v>275</v>
      </c>
      <c r="AT243" s="169" t="s">
        <v>143</v>
      </c>
      <c r="AU243" s="169" t="s">
        <v>87</v>
      </c>
      <c r="AY243" s="18" t="s">
        <v>141</v>
      </c>
      <c r="BE243" s="170">
        <f t="shared" si="54"/>
        <v>0</v>
      </c>
      <c r="BF243" s="170">
        <f t="shared" si="55"/>
        <v>0</v>
      </c>
      <c r="BG243" s="170">
        <f t="shared" si="56"/>
        <v>0</v>
      </c>
      <c r="BH243" s="170">
        <f t="shared" si="57"/>
        <v>0</v>
      </c>
      <c r="BI243" s="170">
        <f t="shared" si="58"/>
        <v>0</v>
      </c>
      <c r="BJ243" s="18" t="s">
        <v>87</v>
      </c>
      <c r="BK243" s="170">
        <f t="shared" si="59"/>
        <v>0</v>
      </c>
      <c r="BL243" s="18" t="s">
        <v>275</v>
      </c>
      <c r="BM243" s="169" t="s">
        <v>1581</v>
      </c>
    </row>
    <row r="244" spans="1:65" s="2" customFormat="1" ht="24.2" customHeight="1">
      <c r="A244" s="33"/>
      <c r="B244" s="156"/>
      <c r="C244" s="203" t="s">
        <v>830</v>
      </c>
      <c r="D244" s="203" t="s">
        <v>560</v>
      </c>
      <c r="E244" s="204" t="s">
        <v>1582</v>
      </c>
      <c r="F244" s="205" t="s">
        <v>1583</v>
      </c>
      <c r="G244" s="206" t="s">
        <v>362</v>
      </c>
      <c r="H244" s="207">
        <v>1</v>
      </c>
      <c r="I244" s="208"/>
      <c r="J244" s="209">
        <f t="shared" si="50"/>
        <v>0</v>
      </c>
      <c r="K244" s="210"/>
      <c r="L244" s="211"/>
      <c r="M244" s="212" t="s">
        <v>1</v>
      </c>
      <c r="N244" s="213" t="s">
        <v>40</v>
      </c>
      <c r="O244" s="62"/>
      <c r="P244" s="167">
        <f t="shared" si="51"/>
        <v>0</v>
      </c>
      <c r="Q244" s="167">
        <v>1.1199999999999999E-3</v>
      </c>
      <c r="R244" s="167">
        <f t="shared" si="52"/>
        <v>1.1199999999999999E-3</v>
      </c>
      <c r="S244" s="167">
        <v>0</v>
      </c>
      <c r="T244" s="168">
        <f t="shared" si="53"/>
        <v>0</v>
      </c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R244" s="169" t="s">
        <v>381</v>
      </c>
      <c r="AT244" s="169" t="s">
        <v>560</v>
      </c>
      <c r="AU244" s="169" t="s">
        <v>87</v>
      </c>
      <c r="AY244" s="18" t="s">
        <v>141</v>
      </c>
      <c r="BE244" s="170">
        <f t="shared" si="54"/>
        <v>0</v>
      </c>
      <c r="BF244" s="170">
        <f t="shared" si="55"/>
        <v>0</v>
      </c>
      <c r="BG244" s="170">
        <f t="shared" si="56"/>
        <v>0</v>
      </c>
      <c r="BH244" s="170">
        <f t="shared" si="57"/>
        <v>0</v>
      </c>
      <c r="BI244" s="170">
        <f t="shared" si="58"/>
        <v>0</v>
      </c>
      <c r="BJ244" s="18" t="s">
        <v>87</v>
      </c>
      <c r="BK244" s="170">
        <f t="shared" si="59"/>
        <v>0</v>
      </c>
      <c r="BL244" s="18" t="s">
        <v>275</v>
      </c>
      <c r="BM244" s="169" t="s">
        <v>1584</v>
      </c>
    </row>
    <row r="245" spans="1:65" s="2" customFormat="1" ht="24.2" customHeight="1">
      <c r="A245" s="33"/>
      <c r="B245" s="156"/>
      <c r="C245" s="203" t="s">
        <v>837</v>
      </c>
      <c r="D245" s="203" t="s">
        <v>560</v>
      </c>
      <c r="E245" s="204" t="s">
        <v>1585</v>
      </c>
      <c r="F245" s="205" t="s">
        <v>1586</v>
      </c>
      <c r="G245" s="206" t="s">
        <v>362</v>
      </c>
      <c r="H245" s="207">
        <v>1</v>
      </c>
      <c r="I245" s="208"/>
      <c r="J245" s="209">
        <f t="shared" si="50"/>
        <v>0</v>
      </c>
      <c r="K245" s="210"/>
      <c r="L245" s="211"/>
      <c r="M245" s="212" t="s">
        <v>1</v>
      </c>
      <c r="N245" s="213" t="s">
        <v>40</v>
      </c>
      <c r="O245" s="62"/>
      <c r="P245" s="167">
        <f t="shared" si="51"/>
        <v>0</v>
      </c>
      <c r="Q245" s="167">
        <v>5.4000000000000001E-4</v>
      </c>
      <c r="R245" s="167">
        <f t="shared" si="52"/>
        <v>5.4000000000000001E-4</v>
      </c>
      <c r="S245" s="167">
        <v>0</v>
      </c>
      <c r="T245" s="168">
        <f t="shared" si="53"/>
        <v>0</v>
      </c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R245" s="169" t="s">
        <v>381</v>
      </c>
      <c r="AT245" s="169" t="s">
        <v>560</v>
      </c>
      <c r="AU245" s="169" t="s">
        <v>87</v>
      </c>
      <c r="AY245" s="18" t="s">
        <v>141</v>
      </c>
      <c r="BE245" s="170">
        <f t="shared" si="54"/>
        <v>0</v>
      </c>
      <c r="BF245" s="170">
        <f t="shared" si="55"/>
        <v>0</v>
      </c>
      <c r="BG245" s="170">
        <f t="shared" si="56"/>
        <v>0</v>
      </c>
      <c r="BH245" s="170">
        <f t="shared" si="57"/>
        <v>0</v>
      </c>
      <c r="BI245" s="170">
        <f t="shared" si="58"/>
        <v>0</v>
      </c>
      <c r="BJ245" s="18" t="s">
        <v>87</v>
      </c>
      <c r="BK245" s="170">
        <f t="shared" si="59"/>
        <v>0</v>
      </c>
      <c r="BL245" s="18" t="s">
        <v>275</v>
      </c>
      <c r="BM245" s="169" t="s">
        <v>1587</v>
      </c>
    </row>
    <row r="246" spans="1:65" s="2" customFormat="1" ht="24.2" customHeight="1">
      <c r="A246" s="33"/>
      <c r="B246" s="156"/>
      <c r="C246" s="157" t="s">
        <v>843</v>
      </c>
      <c r="D246" s="157" t="s">
        <v>143</v>
      </c>
      <c r="E246" s="158" t="s">
        <v>1588</v>
      </c>
      <c r="F246" s="159" t="s">
        <v>1589</v>
      </c>
      <c r="G246" s="160" t="s">
        <v>362</v>
      </c>
      <c r="H246" s="161">
        <v>2</v>
      </c>
      <c r="I246" s="162"/>
      <c r="J246" s="163">
        <f t="shared" si="50"/>
        <v>0</v>
      </c>
      <c r="K246" s="164"/>
      <c r="L246" s="34"/>
      <c r="M246" s="165" t="s">
        <v>1</v>
      </c>
      <c r="N246" s="166" t="s">
        <v>40</v>
      </c>
      <c r="O246" s="62"/>
      <c r="P246" s="167">
        <f t="shared" si="51"/>
        <v>0</v>
      </c>
      <c r="Q246" s="167">
        <v>1.0000000000000001E-5</v>
      </c>
      <c r="R246" s="167">
        <f t="shared" si="52"/>
        <v>2.0000000000000002E-5</v>
      </c>
      <c r="S246" s="167">
        <v>0</v>
      </c>
      <c r="T246" s="168">
        <f t="shared" si="53"/>
        <v>0</v>
      </c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R246" s="169" t="s">
        <v>275</v>
      </c>
      <c r="AT246" s="169" t="s">
        <v>143</v>
      </c>
      <c r="AU246" s="169" t="s">
        <v>87</v>
      </c>
      <c r="AY246" s="18" t="s">
        <v>141</v>
      </c>
      <c r="BE246" s="170">
        <f t="shared" si="54"/>
        <v>0</v>
      </c>
      <c r="BF246" s="170">
        <f t="shared" si="55"/>
        <v>0</v>
      </c>
      <c r="BG246" s="170">
        <f t="shared" si="56"/>
        <v>0</v>
      </c>
      <c r="BH246" s="170">
        <f t="shared" si="57"/>
        <v>0</v>
      </c>
      <c r="BI246" s="170">
        <f t="shared" si="58"/>
        <v>0</v>
      </c>
      <c r="BJ246" s="18" t="s">
        <v>87</v>
      </c>
      <c r="BK246" s="170">
        <f t="shared" si="59"/>
        <v>0</v>
      </c>
      <c r="BL246" s="18" t="s">
        <v>275</v>
      </c>
      <c r="BM246" s="169" t="s">
        <v>1590</v>
      </c>
    </row>
    <row r="247" spans="1:65" s="2" customFormat="1" ht="37.9" customHeight="1">
      <c r="A247" s="33"/>
      <c r="B247" s="156"/>
      <c r="C247" s="203" t="s">
        <v>849</v>
      </c>
      <c r="D247" s="203" t="s">
        <v>560</v>
      </c>
      <c r="E247" s="204" t="s">
        <v>1591</v>
      </c>
      <c r="F247" s="205" t="s">
        <v>1592</v>
      </c>
      <c r="G247" s="206" t="s">
        <v>362</v>
      </c>
      <c r="H247" s="207">
        <v>2</v>
      </c>
      <c r="I247" s="208"/>
      <c r="J247" s="209">
        <f t="shared" si="50"/>
        <v>0</v>
      </c>
      <c r="K247" s="210"/>
      <c r="L247" s="211"/>
      <c r="M247" s="212" t="s">
        <v>1</v>
      </c>
      <c r="N247" s="213" t="s">
        <v>40</v>
      </c>
      <c r="O247" s="62"/>
      <c r="P247" s="167">
        <f t="shared" si="51"/>
        <v>0</v>
      </c>
      <c r="Q247" s="167">
        <v>1.8000000000000001E-4</v>
      </c>
      <c r="R247" s="167">
        <f t="shared" si="52"/>
        <v>3.6000000000000002E-4</v>
      </c>
      <c r="S247" s="167">
        <v>0</v>
      </c>
      <c r="T247" s="168">
        <f t="shared" si="53"/>
        <v>0</v>
      </c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R247" s="169" t="s">
        <v>381</v>
      </c>
      <c r="AT247" s="169" t="s">
        <v>560</v>
      </c>
      <c r="AU247" s="169" t="s">
        <v>87</v>
      </c>
      <c r="AY247" s="18" t="s">
        <v>141</v>
      </c>
      <c r="BE247" s="170">
        <f t="shared" si="54"/>
        <v>0</v>
      </c>
      <c r="BF247" s="170">
        <f t="shared" si="55"/>
        <v>0</v>
      </c>
      <c r="BG247" s="170">
        <f t="shared" si="56"/>
        <v>0</v>
      </c>
      <c r="BH247" s="170">
        <f t="shared" si="57"/>
        <v>0</v>
      </c>
      <c r="BI247" s="170">
        <f t="shared" si="58"/>
        <v>0</v>
      </c>
      <c r="BJ247" s="18" t="s">
        <v>87</v>
      </c>
      <c r="BK247" s="170">
        <f t="shared" si="59"/>
        <v>0</v>
      </c>
      <c r="BL247" s="18" t="s">
        <v>275</v>
      </c>
      <c r="BM247" s="169" t="s">
        <v>1593</v>
      </c>
    </row>
    <row r="248" spans="1:65" s="2" customFormat="1" ht="24.2" customHeight="1">
      <c r="A248" s="33"/>
      <c r="B248" s="156"/>
      <c r="C248" s="157" t="s">
        <v>854</v>
      </c>
      <c r="D248" s="157" t="s">
        <v>143</v>
      </c>
      <c r="E248" s="158" t="s">
        <v>1594</v>
      </c>
      <c r="F248" s="159" t="s">
        <v>1595</v>
      </c>
      <c r="G248" s="160" t="s">
        <v>362</v>
      </c>
      <c r="H248" s="161">
        <v>1</v>
      </c>
      <c r="I248" s="162"/>
      <c r="J248" s="163">
        <f t="shared" si="50"/>
        <v>0</v>
      </c>
      <c r="K248" s="164"/>
      <c r="L248" s="34"/>
      <c r="M248" s="165" t="s">
        <v>1</v>
      </c>
      <c r="N248" s="166" t="s">
        <v>40</v>
      </c>
      <c r="O248" s="62"/>
      <c r="P248" s="167">
        <f t="shared" si="51"/>
        <v>0</v>
      </c>
      <c r="Q248" s="167">
        <v>1.0000000000000001E-5</v>
      </c>
      <c r="R248" s="167">
        <f t="shared" si="52"/>
        <v>1.0000000000000001E-5</v>
      </c>
      <c r="S248" s="167">
        <v>0</v>
      </c>
      <c r="T248" s="168">
        <f t="shared" si="53"/>
        <v>0</v>
      </c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R248" s="169" t="s">
        <v>275</v>
      </c>
      <c r="AT248" s="169" t="s">
        <v>143</v>
      </c>
      <c r="AU248" s="169" t="s">
        <v>87</v>
      </c>
      <c r="AY248" s="18" t="s">
        <v>141</v>
      </c>
      <c r="BE248" s="170">
        <f t="shared" si="54"/>
        <v>0</v>
      </c>
      <c r="BF248" s="170">
        <f t="shared" si="55"/>
        <v>0</v>
      </c>
      <c r="BG248" s="170">
        <f t="shared" si="56"/>
        <v>0</v>
      </c>
      <c r="BH248" s="170">
        <f t="shared" si="57"/>
        <v>0</v>
      </c>
      <c r="BI248" s="170">
        <f t="shared" si="58"/>
        <v>0</v>
      </c>
      <c r="BJ248" s="18" t="s">
        <v>87</v>
      </c>
      <c r="BK248" s="170">
        <f t="shared" si="59"/>
        <v>0</v>
      </c>
      <c r="BL248" s="18" t="s">
        <v>275</v>
      </c>
      <c r="BM248" s="169" t="s">
        <v>1596</v>
      </c>
    </row>
    <row r="249" spans="1:65" s="2" customFormat="1" ht="37.9" customHeight="1">
      <c r="A249" s="33"/>
      <c r="B249" s="156"/>
      <c r="C249" s="203" t="s">
        <v>858</v>
      </c>
      <c r="D249" s="203" t="s">
        <v>560</v>
      </c>
      <c r="E249" s="204" t="s">
        <v>1597</v>
      </c>
      <c r="F249" s="205" t="s">
        <v>1598</v>
      </c>
      <c r="G249" s="206" t="s">
        <v>362</v>
      </c>
      <c r="H249" s="207">
        <v>1</v>
      </c>
      <c r="I249" s="208"/>
      <c r="J249" s="209">
        <f t="shared" si="50"/>
        <v>0</v>
      </c>
      <c r="K249" s="210"/>
      <c r="L249" s="211"/>
      <c r="M249" s="212" t="s">
        <v>1</v>
      </c>
      <c r="N249" s="213" t="s">
        <v>40</v>
      </c>
      <c r="O249" s="62"/>
      <c r="P249" s="167">
        <f t="shared" si="51"/>
        <v>0</v>
      </c>
      <c r="Q249" s="167">
        <v>2.5999999999999998E-4</v>
      </c>
      <c r="R249" s="167">
        <f t="shared" si="52"/>
        <v>2.5999999999999998E-4</v>
      </c>
      <c r="S249" s="167">
        <v>0</v>
      </c>
      <c r="T249" s="168">
        <f t="shared" si="53"/>
        <v>0</v>
      </c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R249" s="169" t="s">
        <v>381</v>
      </c>
      <c r="AT249" s="169" t="s">
        <v>560</v>
      </c>
      <c r="AU249" s="169" t="s">
        <v>87</v>
      </c>
      <c r="AY249" s="18" t="s">
        <v>141</v>
      </c>
      <c r="BE249" s="170">
        <f t="shared" si="54"/>
        <v>0</v>
      </c>
      <c r="BF249" s="170">
        <f t="shared" si="55"/>
        <v>0</v>
      </c>
      <c r="BG249" s="170">
        <f t="shared" si="56"/>
        <v>0</v>
      </c>
      <c r="BH249" s="170">
        <f t="shared" si="57"/>
        <v>0</v>
      </c>
      <c r="BI249" s="170">
        <f t="shared" si="58"/>
        <v>0</v>
      </c>
      <c r="BJ249" s="18" t="s">
        <v>87</v>
      </c>
      <c r="BK249" s="170">
        <f t="shared" si="59"/>
        <v>0</v>
      </c>
      <c r="BL249" s="18" t="s">
        <v>275</v>
      </c>
      <c r="BM249" s="169" t="s">
        <v>1599</v>
      </c>
    </row>
    <row r="250" spans="1:65" s="2" customFormat="1" ht="24.2" customHeight="1">
      <c r="A250" s="33"/>
      <c r="B250" s="156"/>
      <c r="C250" s="157" t="s">
        <v>862</v>
      </c>
      <c r="D250" s="157" t="s">
        <v>143</v>
      </c>
      <c r="E250" s="158" t="s">
        <v>1600</v>
      </c>
      <c r="F250" s="159" t="s">
        <v>1601</v>
      </c>
      <c r="G250" s="160" t="s">
        <v>362</v>
      </c>
      <c r="H250" s="161">
        <v>1</v>
      </c>
      <c r="I250" s="162"/>
      <c r="J250" s="163">
        <f t="shared" si="50"/>
        <v>0</v>
      </c>
      <c r="K250" s="164"/>
      <c r="L250" s="34"/>
      <c r="M250" s="165" t="s">
        <v>1</v>
      </c>
      <c r="N250" s="166" t="s">
        <v>40</v>
      </c>
      <c r="O250" s="62"/>
      <c r="P250" s="167">
        <f t="shared" si="51"/>
        <v>0</v>
      </c>
      <c r="Q250" s="167">
        <v>1.0000000000000001E-5</v>
      </c>
      <c r="R250" s="167">
        <f t="shared" si="52"/>
        <v>1.0000000000000001E-5</v>
      </c>
      <c r="S250" s="167">
        <v>0</v>
      </c>
      <c r="T250" s="168">
        <f t="shared" si="53"/>
        <v>0</v>
      </c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R250" s="169" t="s">
        <v>275</v>
      </c>
      <c r="AT250" s="169" t="s">
        <v>143</v>
      </c>
      <c r="AU250" s="169" t="s">
        <v>87</v>
      </c>
      <c r="AY250" s="18" t="s">
        <v>141</v>
      </c>
      <c r="BE250" s="170">
        <f t="shared" si="54"/>
        <v>0</v>
      </c>
      <c r="BF250" s="170">
        <f t="shared" si="55"/>
        <v>0</v>
      </c>
      <c r="BG250" s="170">
        <f t="shared" si="56"/>
        <v>0</v>
      </c>
      <c r="BH250" s="170">
        <f t="shared" si="57"/>
        <v>0</v>
      </c>
      <c r="BI250" s="170">
        <f t="shared" si="58"/>
        <v>0</v>
      </c>
      <c r="BJ250" s="18" t="s">
        <v>87</v>
      </c>
      <c r="BK250" s="170">
        <f t="shared" si="59"/>
        <v>0</v>
      </c>
      <c r="BL250" s="18" t="s">
        <v>275</v>
      </c>
      <c r="BM250" s="169" t="s">
        <v>1602</v>
      </c>
    </row>
    <row r="251" spans="1:65" s="2" customFormat="1" ht="37.9" customHeight="1">
      <c r="A251" s="33"/>
      <c r="B251" s="156"/>
      <c r="C251" s="203" t="s">
        <v>866</v>
      </c>
      <c r="D251" s="203" t="s">
        <v>560</v>
      </c>
      <c r="E251" s="204" t="s">
        <v>1603</v>
      </c>
      <c r="F251" s="205" t="s">
        <v>1604</v>
      </c>
      <c r="G251" s="206" t="s">
        <v>362</v>
      </c>
      <c r="H251" s="207">
        <v>1</v>
      </c>
      <c r="I251" s="208"/>
      <c r="J251" s="209">
        <f t="shared" si="50"/>
        <v>0</v>
      </c>
      <c r="K251" s="210"/>
      <c r="L251" s="211"/>
      <c r="M251" s="212" t="s">
        <v>1</v>
      </c>
      <c r="N251" s="213" t="s">
        <v>40</v>
      </c>
      <c r="O251" s="62"/>
      <c r="P251" s="167">
        <f t="shared" si="51"/>
        <v>0</v>
      </c>
      <c r="Q251" s="167">
        <v>2.7999999999999998E-4</v>
      </c>
      <c r="R251" s="167">
        <f t="shared" si="52"/>
        <v>2.7999999999999998E-4</v>
      </c>
      <c r="S251" s="167">
        <v>0</v>
      </c>
      <c r="T251" s="168">
        <f t="shared" si="53"/>
        <v>0</v>
      </c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R251" s="169" t="s">
        <v>381</v>
      </c>
      <c r="AT251" s="169" t="s">
        <v>560</v>
      </c>
      <c r="AU251" s="169" t="s">
        <v>87</v>
      </c>
      <c r="AY251" s="18" t="s">
        <v>141</v>
      </c>
      <c r="BE251" s="170">
        <f t="shared" si="54"/>
        <v>0</v>
      </c>
      <c r="BF251" s="170">
        <f t="shared" si="55"/>
        <v>0</v>
      </c>
      <c r="BG251" s="170">
        <f t="shared" si="56"/>
        <v>0</v>
      </c>
      <c r="BH251" s="170">
        <f t="shared" si="57"/>
        <v>0</v>
      </c>
      <c r="BI251" s="170">
        <f t="shared" si="58"/>
        <v>0</v>
      </c>
      <c r="BJ251" s="18" t="s">
        <v>87</v>
      </c>
      <c r="BK251" s="170">
        <f t="shared" si="59"/>
        <v>0</v>
      </c>
      <c r="BL251" s="18" t="s">
        <v>275</v>
      </c>
      <c r="BM251" s="169" t="s">
        <v>1605</v>
      </c>
    </row>
    <row r="252" spans="1:65" s="2" customFormat="1" ht="24.2" customHeight="1">
      <c r="A252" s="33"/>
      <c r="B252" s="156"/>
      <c r="C252" s="157" t="s">
        <v>870</v>
      </c>
      <c r="D252" s="157" t="s">
        <v>143</v>
      </c>
      <c r="E252" s="158" t="s">
        <v>1606</v>
      </c>
      <c r="F252" s="159" t="s">
        <v>1607</v>
      </c>
      <c r="G252" s="160" t="s">
        <v>362</v>
      </c>
      <c r="H252" s="161">
        <v>1</v>
      </c>
      <c r="I252" s="162"/>
      <c r="J252" s="163">
        <f t="shared" si="50"/>
        <v>0</v>
      </c>
      <c r="K252" s="164"/>
      <c r="L252" s="34"/>
      <c r="M252" s="165" t="s">
        <v>1</v>
      </c>
      <c r="N252" s="166" t="s">
        <v>40</v>
      </c>
      <c r="O252" s="62"/>
      <c r="P252" s="167">
        <f t="shared" si="51"/>
        <v>0</v>
      </c>
      <c r="Q252" s="167">
        <v>0</v>
      </c>
      <c r="R252" s="167">
        <f t="shared" si="52"/>
        <v>0</v>
      </c>
      <c r="S252" s="167">
        <v>0</v>
      </c>
      <c r="T252" s="168">
        <f t="shared" si="53"/>
        <v>0</v>
      </c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R252" s="169" t="s">
        <v>275</v>
      </c>
      <c r="AT252" s="169" t="s">
        <v>143</v>
      </c>
      <c r="AU252" s="169" t="s">
        <v>87</v>
      </c>
      <c r="AY252" s="18" t="s">
        <v>141</v>
      </c>
      <c r="BE252" s="170">
        <f t="shared" si="54"/>
        <v>0</v>
      </c>
      <c r="BF252" s="170">
        <f t="shared" si="55"/>
        <v>0</v>
      </c>
      <c r="BG252" s="170">
        <f t="shared" si="56"/>
        <v>0</v>
      </c>
      <c r="BH252" s="170">
        <f t="shared" si="57"/>
        <v>0</v>
      </c>
      <c r="BI252" s="170">
        <f t="shared" si="58"/>
        <v>0</v>
      </c>
      <c r="BJ252" s="18" t="s">
        <v>87</v>
      </c>
      <c r="BK252" s="170">
        <f t="shared" si="59"/>
        <v>0</v>
      </c>
      <c r="BL252" s="18" t="s">
        <v>275</v>
      </c>
      <c r="BM252" s="169" t="s">
        <v>1608</v>
      </c>
    </row>
    <row r="253" spans="1:65" s="2" customFormat="1" ht="49.15" customHeight="1">
      <c r="A253" s="33"/>
      <c r="B253" s="156"/>
      <c r="C253" s="203" t="s">
        <v>874</v>
      </c>
      <c r="D253" s="203" t="s">
        <v>560</v>
      </c>
      <c r="E253" s="204" t="s">
        <v>1609</v>
      </c>
      <c r="F253" s="205" t="s">
        <v>1610</v>
      </c>
      <c r="G253" s="206" t="s">
        <v>362</v>
      </c>
      <c r="H253" s="207">
        <v>1</v>
      </c>
      <c r="I253" s="208"/>
      <c r="J253" s="209">
        <f t="shared" si="50"/>
        <v>0</v>
      </c>
      <c r="K253" s="210"/>
      <c r="L253" s="211"/>
      <c r="M253" s="212" t="s">
        <v>1</v>
      </c>
      <c r="N253" s="213" t="s">
        <v>40</v>
      </c>
      <c r="O253" s="62"/>
      <c r="P253" s="167">
        <f t="shared" si="51"/>
        <v>0</v>
      </c>
      <c r="Q253" s="167">
        <v>2.3000000000000001E-4</v>
      </c>
      <c r="R253" s="167">
        <f t="shared" si="52"/>
        <v>2.3000000000000001E-4</v>
      </c>
      <c r="S253" s="167">
        <v>0</v>
      </c>
      <c r="T253" s="168">
        <f t="shared" si="53"/>
        <v>0</v>
      </c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R253" s="169" t="s">
        <v>381</v>
      </c>
      <c r="AT253" s="169" t="s">
        <v>560</v>
      </c>
      <c r="AU253" s="169" t="s">
        <v>87</v>
      </c>
      <c r="AY253" s="18" t="s">
        <v>141</v>
      </c>
      <c r="BE253" s="170">
        <f t="shared" si="54"/>
        <v>0</v>
      </c>
      <c r="BF253" s="170">
        <f t="shared" si="55"/>
        <v>0</v>
      </c>
      <c r="BG253" s="170">
        <f t="shared" si="56"/>
        <v>0</v>
      </c>
      <c r="BH253" s="170">
        <f t="shared" si="57"/>
        <v>0</v>
      </c>
      <c r="BI253" s="170">
        <f t="shared" si="58"/>
        <v>0</v>
      </c>
      <c r="BJ253" s="18" t="s">
        <v>87</v>
      </c>
      <c r="BK253" s="170">
        <f t="shared" si="59"/>
        <v>0</v>
      </c>
      <c r="BL253" s="18" t="s">
        <v>275</v>
      </c>
      <c r="BM253" s="169" t="s">
        <v>1611</v>
      </c>
    </row>
    <row r="254" spans="1:65" s="2" customFormat="1" ht="33" customHeight="1">
      <c r="A254" s="33"/>
      <c r="B254" s="156"/>
      <c r="C254" s="203" t="s">
        <v>878</v>
      </c>
      <c r="D254" s="203" t="s">
        <v>560</v>
      </c>
      <c r="E254" s="204" t="s">
        <v>1612</v>
      </c>
      <c r="F254" s="205" t="s">
        <v>1613</v>
      </c>
      <c r="G254" s="206" t="s">
        <v>362</v>
      </c>
      <c r="H254" s="207">
        <v>1</v>
      </c>
      <c r="I254" s="208"/>
      <c r="J254" s="209">
        <f t="shared" si="50"/>
        <v>0</v>
      </c>
      <c r="K254" s="210"/>
      <c r="L254" s="211"/>
      <c r="M254" s="212" t="s">
        <v>1</v>
      </c>
      <c r="N254" s="213" t="s">
        <v>40</v>
      </c>
      <c r="O254" s="62"/>
      <c r="P254" s="167">
        <f t="shared" si="51"/>
        <v>0</v>
      </c>
      <c r="Q254" s="167">
        <v>1.0000000000000001E-5</v>
      </c>
      <c r="R254" s="167">
        <f t="shared" si="52"/>
        <v>1.0000000000000001E-5</v>
      </c>
      <c r="S254" s="167">
        <v>0</v>
      </c>
      <c r="T254" s="168">
        <f t="shared" si="53"/>
        <v>0</v>
      </c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R254" s="169" t="s">
        <v>381</v>
      </c>
      <c r="AT254" s="169" t="s">
        <v>560</v>
      </c>
      <c r="AU254" s="169" t="s">
        <v>87</v>
      </c>
      <c r="AY254" s="18" t="s">
        <v>141</v>
      </c>
      <c r="BE254" s="170">
        <f t="shared" si="54"/>
        <v>0</v>
      </c>
      <c r="BF254" s="170">
        <f t="shared" si="55"/>
        <v>0</v>
      </c>
      <c r="BG254" s="170">
        <f t="shared" si="56"/>
        <v>0</v>
      </c>
      <c r="BH254" s="170">
        <f t="shared" si="57"/>
        <v>0</v>
      </c>
      <c r="BI254" s="170">
        <f t="shared" si="58"/>
        <v>0</v>
      </c>
      <c r="BJ254" s="18" t="s">
        <v>87</v>
      </c>
      <c r="BK254" s="170">
        <f t="shared" si="59"/>
        <v>0</v>
      </c>
      <c r="BL254" s="18" t="s">
        <v>275</v>
      </c>
      <c r="BM254" s="169" t="s">
        <v>1614</v>
      </c>
    </row>
    <row r="255" spans="1:65" s="2" customFormat="1" ht="24.2" customHeight="1">
      <c r="A255" s="33"/>
      <c r="B255" s="156"/>
      <c r="C255" s="157" t="s">
        <v>882</v>
      </c>
      <c r="D255" s="157" t="s">
        <v>143</v>
      </c>
      <c r="E255" s="158" t="s">
        <v>1615</v>
      </c>
      <c r="F255" s="159" t="s">
        <v>1616</v>
      </c>
      <c r="G255" s="160" t="s">
        <v>1385</v>
      </c>
      <c r="H255" s="219"/>
      <c r="I255" s="162"/>
      <c r="J255" s="163">
        <f t="shared" si="50"/>
        <v>0</v>
      </c>
      <c r="K255" s="164"/>
      <c r="L255" s="34"/>
      <c r="M255" s="214" t="s">
        <v>1</v>
      </c>
      <c r="N255" s="215" t="s">
        <v>40</v>
      </c>
      <c r="O255" s="216"/>
      <c r="P255" s="217">
        <f t="shared" si="51"/>
        <v>0</v>
      </c>
      <c r="Q255" s="217">
        <v>0</v>
      </c>
      <c r="R255" s="217">
        <f t="shared" si="52"/>
        <v>0</v>
      </c>
      <c r="S255" s="217">
        <v>0</v>
      </c>
      <c r="T255" s="218">
        <f t="shared" si="53"/>
        <v>0</v>
      </c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R255" s="169" t="s">
        <v>275</v>
      </c>
      <c r="AT255" s="169" t="s">
        <v>143</v>
      </c>
      <c r="AU255" s="169" t="s">
        <v>87</v>
      </c>
      <c r="AY255" s="18" t="s">
        <v>141</v>
      </c>
      <c r="BE255" s="170">
        <f t="shared" si="54"/>
        <v>0</v>
      </c>
      <c r="BF255" s="170">
        <f t="shared" si="55"/>
        <v>0</v>
      </c>
      <c r="BG255" s="170">
        <f t="shared" si="56"/>
        <v>0</v>
      </c>
      <c r="BH255" s="170">
        <f t="shared" si="57"/>
        <v>0</v>
      </c>
      <c r="BI255" s="170">
        <f t="shared" si="58"/>
        <v>0</v>
      </c>
      <c r="BJ255" s="18" t="s">
        <v>87</v>
      </c>
      <c r="BK255" s="170">
        <f t="shared" si="59"/>
        <v>0</v>
      </c>
      <c r="BL255" s="18" t="s">
        <v>275</v>
      </c>
      <c r="BM255" s="169" t="s">
        <v>1617</v>
      </c>
    </row>
    <row r="256" spans="1:65" s="2" customFormat="1" ht="6.95" customHeight="1">
      <c r="A256" s="33"/>
      <c r="B256" s="51"/>
      <c r="C256" s="52"/>
      <c r="D256" s="52"/>
      <c r="E256" s="52"/>
      <c r="F256" s="52"/>
      <c r="G256" s="52"/>
      <c r="H256" s="52"/>
      <c r="I256" s="52"/>
      <c r="J256" s="52"/>
      <c r="K256" s="52"/>
      <c r="L256" s="34"/>
      <c r="M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</row>
  </sheetData>
  <autoFilter ref="C129:K255"/>
  <mergeCells count="12">
    <mergeCell ref="E122:H122"/>
    <mergeCell ref="L2:V2"/>
    <mergeCell ref="E85:H85"/>
    <mergeCell ref="E87:H87"/>
    <mergeCell ref="E89:H89"/>
    <mergeCell ref="E118:H118"/>
    <mergeCell ref="E120:H12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92"/>
  <sheetViews>
    <sheetView showGridLines="0" workbookViewId="0">
      <selection activeCell="E26" sqref="E26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20" t="s">
        <v>5</v>
      </c>
      <c r="M2" s="221"/>
      <c r="N2" s="221"/>
      <c r="O2" s="221"/>
      <c r="P2" s="221"/>
      <c r="Q2" s="221"/>
      <c r="R2" s="221"/>
      <c r="S2" s="221"/>
      <c r="T2" s="221"/>
      <c r="U2" s="221"/>
      <c r="V2" s="221"/>
      <c r="AT2" s="18" t="s">
        <v>94</v>
      </c>
    </row>
    <row r="3" spans="1:46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1"/>
      <c r="AT3" s="18" t="s">
        <v>74</v>
      </c>
    </row>
    <row r="4" spans="1:46" s="1" customFormat="1" ht="24.95" customHeight="1">
      <c r="B4" s="21"/>
      <c r="D4" s="22" t="s">
        <v>95</v>
      </c>
      <c r="L4" s="21"/>
      <c r="M4" s="102" t="s">
        <v>9</v>
      </c>
      <c r="AT4" s="18" t="s">
        <v>3</v>
      </c>
    </row>
    <row r="5" spans="1:46" s="1" customFormat="1" ht="6.95" customHeight="1">
      <c r="B5" s="21"/>
      <c r="L5" s="21"/>
    </row>
    <row r="6" spans="1:46" s="1" customFormat="1" ht="12" customHeight="1">
      <c r="B6" s="21"/>
      <c r="D6" s="28" t="s">
        <v>15</v>
      </c>
      <c r="L6" s="21"/>
    </row>
    <row r="7" spans="1:46" s="1" customFormat="1" ht="16.5" customHeight="1">
      <c r="B7" s="21"/>
      <c r="E7" s="267" t="str">
        <f>'Rekapitulácia stavby'!K6</f>
        <v>Rekonštrukcia objektov areálu Agrodružstva v Krásne nad Kysucou</v>
      </c>
      <c r="F7" s="268"/>
      <c r="G7" s="268"/>
      <c r="H7" s="268"/>
      <c r="L7" s="21"/>
    </row>
    <row r="8" spans="1:46" s="1" customFormat="1" ht="12" customHeight="1">
      <c r="B8" s="21"/>
      <c r="D8" s="28" t="s">
        <v>96</v>
      </c>
      <c r="L8" s="21"/>
    </row>
    <row r="9" spans="1:46" s="2" customFormat="1" ht="16.5" customHeight="1">
      <c r="A9" s="33"/>
      <c r="B9" s="34"/>
      <c r="C9" s="33"/>
      <c r="D9" s="33"/>
      <c r="E9" s="267" t="s">
        <v>97</v>
      </c>
      <c r="F9" s="266"/>
      <c r="G9" s="266"/>
      <c r="H9" s="266"/>
      <c r="I9" s="33"/>
      <c r="J9" s="33"/>
      <c r="K9" s="33"/>
      <c r="L9" s="46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2" customHeight="1">
      <c r="A10" s="33"/>
      <c r="B10" s="34"/>
      <c r="C10" s="33"/>
      <c r="D10" s="28" t="s">
        <v>98</v>
      </c>
      <c r="E10" s="33"/>
      <c r="F10" s="33"/>
      <c r="G10" s="33"/>
      <c r="H10" s="33"/>
      <c r="I10" s="33"/>
      <c r="J10" s="33"/>
      <c r="K10" s="33"/>
      <c r="L10" s="46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6.5" customHeight="1">
      <c r="A11" s="33"/>
      <c r="B11" s="34"/>
      <c r="C11" s="33"/>
      <c r="D11" s="33"/>
      <c r="E11" s="257" t="s">
        <v>1618</v>
      </c>
      <c r="F11" s="266"/>
      <c r="G11" s="266"/>
      <c r="H11" s="266"/>
      <c r="I11" s="33"/>
      <c r="J11" s="33"/>
      <c r="K11" s="33"/>
      <c r="L11" s="46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>
      <c r="A12" s="33"/>
      <c r="B12" s="34"/>
      <c r="C12" s="33"/>
      <c r="D12" s="33"/>
      <c r="E12" s="33"/>
      <c r="F12" s="33"/>
      <c r="G12" s="33"/>
      <c r="H12" s="33"/>
      <c r="I12" s="33"/>
      <c r="J12" s="33"/>
      <c r="K12" s="33"/>
      <c r="L12" s="46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2" customHeight="1">
      <c r="A13" s="33"/>
      <c r="B13" s="34"/>
      <c r="C13" s="33"/>
      <c r="D13" s="28" t="s">
        <v>17</v>
      </c>
      <c r="E13" s="33"/>
      <c r="F13" s="26" t="s">
        <v>1</v>
      </c>
      <c r="G13" s="33"/>
      <c r="H13" s="33"/>
      <c r="I13" s="28" t="s">
        <v>18</v>
      </c>
      <c r="J13" s="26" t="s">
        <v>1</v>
      </c>
      <c r="K13" s="33"/>
      <c r="L13" s="46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4"/>
      <c r="C14" s="33"/>
      <c r="D14" s="28" t="s">
        <v>19</v>
      </c>
      <c r="E14" s="33"/>
      <c r="F14" s="26" t="s">
        <v>20</v>
      </c>
      <c r="G14" s="33"/>
      <c r="H14" s="33"/>
      <c r="I14" s="28" t="s">
        <v>21</v>
      </c>
      <c r="J14" s="59" t="str">
        <f>'Rekapitulácia stavby'!AN8</f>
        <v>24. 6. 2022</v>
      </c>
      <c r="K14" s="33"/>
      <c r="L14" s="46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0.9" customHeight="1">
      <c r="A15" s="33"/>
      <c r="B15" s="34"/>
      <c r="C15" s="33"/>
      <c r="D15" s="33"/>
      <c r="E15" s="33"/>
      <c r="F15" s="33"/>
      <c r="G15" s="33"/>
      <c r="H15" s="33"/>
      <c r="I15" s="33"/>
      <c r="J15" s="33"/>
      <c r="K15" s="33"/>
      <c r="L15" s="46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12" customHeight="1">
      <c r="A16" s="33"/>
      <c r="B16" s="34"/>
      <c r="C16" s="33"/>
      <c r="D16" s="28" t="s">
        <v>23</v>
      </c>
      <c r="E16" s="33"/>
      <c r="F16" s="33"/>
      <c r="G16" s="33"/>
      <c r="H16" s="33"/>
      <c r="I16" s="28" t="s">
        <v>24</v>
      </c>
      <c r="J16" s="26" t="str">
        <f>IF('Rekapitulácia stavby'!AN10="","",'Rekapitulácia stavby'!AN10)</f>
        <v/>
      </c>
      <c r="K16" s="33"/>
      <c r="L16" s="46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8" customHeight="1">
      <c r="A17" s="33"/>
      <c r="B17" s="34"/>
      <c r="C17" s="33"/>
      <c r="D17" s="33"/>
      <c r="E17" s="26" t="str">
        <f>IF('Rekapitulácia stavby'!E11="","",'Rekapitulácia stavby'!E11)</f>
        <v>Agrodružstvo Krásno nad Kysucou</v>
      </c>
      <c r="F17" s="33"/>
      <c r="G17" s="33"/>
      <c r="H17" s="33"/>
      <c r="I17" s="28" t="s">
        <v>26</v>
      </c>
      <c r="J17" s="26" t="str">
        <f>IF('Rekapitulácia stavby'!AN11="","",'Rekapitulácia stavby'!AN11)</f>
        <v/>
      </c>
      <c r="K17" s="33"/>
      <c r="L17" s="46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6.95" customHeight="1">
      <c r="A18" s="33"/>
      <c r="B18" s="34"/>
      <c r="C18" s="33"/>
      <c r="D18" s="33"/>
      <c r="E18" s="33"/>
      <c r="F18" s="33"/>
      <c r="G18" s="33"/>
      <c r="H18" s="33"/>
      <c r="I18" s="33"/>
      <c r="J18" s="33"/>
      <c r="K18" s="33"/>
      <c r="L18" s="46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12" customHeight="1">
      <c r="A19" s="33"/>
      <c r="B19" s="34"/>
      <c r="C19" s="33"/>
      <c r="D19" s="28" t="s">
        <v>27</v>
      </c>
      <c r="E19" s="33"/>
      <c r="F19" s="33"/>
      <c r="G19" s="33"/>
      <c r="H19" s="33"/>
      <c r="I19" s="28" t="s">
        <v>24</v>
      </c>
      <c r="J19" s="29" t="str">
        <f>'Rekapitulácia stavby'!AN13</f>
        <v>Vyplň údaj</v>
      </c>
      <c r="K19" s="33"/>
      <c r="L19" s="46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8" customHeight="1">
      <c r="A20" s="33"/>
      <c r="B20" s="34"/>
      <c r="C20" s="33"/>
      <c r="D20" s="33"/>
      <c r="E20" s="269" t="str">
        <f>'Rekapitulácia stavby'!E14</f>
        <v>Vyplň údaj</v>
      </c>
      <c r="F20" s="235"/>
      <c r="G20" s="235"/>
      <c r="H20" s="235"/>
      <c r="I20" s="28" t="s">
        <v>26</v>
      </c>
      <c r="J20" s="29" t="str">
        <f>'Rekapitulácia stavby'!AN14</f>
        <v>Vyplň údaj</v>
      </c>
      <c r="K20" s="33"/>
      <c r="L20" s="46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6.95" customHeight="1">
      <c r="A21" s="33"/>
      <c r="B21" s="34"/>
      <c r="C21" s="33"/>
      <c r="D21" s="33"/>
      <c r="E21" s="33"/>
      <c r="F21" s="33"/>
      <c r="G21" s="33"/>
      <c r="H21" s="33"/>
      <c r="I21" s="33"/>
      <c r="J21" s="33"/>
      <c r="K21" s="33"/>
      <c r="L21" s="46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12" customHeight="1">
      <c r="A22" s="33"/>
      <c r="B22" s="34"/>
      <c r="C22" s="33"/>
      <c r="D22" s="28" t="s">
        <v>29</v>
      </c>
      <c r="E22" s="33"/>
      <c r="F22" s="33"/>
      <c r="G22" s="33"/>
      <c r="H22" s="33"/>
      <c r="I22" s="28" t="s">
        <v>24</v>
      </c>
      <c r="J22" s="26" t="s">
        <v>1</v>
      </c>
      <c r="K22" s="33"/>
      <c r="L22" s="46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8" customHeight="1">
      <c r="A23" s="33"/>
      <c r="B23" s="34"/>
      <c r="C23" s="33"/>
      <c r="D23" s="33"/>
      <c r="E23" s="26" t="s">
        <v>30</v>
      </c>
      <c r="F23" s="33"/>
      <c r="G23" s="33"/>
      <c r="H23" s="33"/>
      <c r="I23" s="28" t="s">
        <v>26</v>
      </c>
      <c r="J23" s="26" t="s">
        <v>1</v>
      </c>
      <c r="K23" s="33"/>
      <c r="L23" s="46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6.95" customHeight="1">
      <c r="A24" s="33"/>
      <c r="B24" s="34"/>
      <c r="C24" s="33"/>
      <c r="D24" s="33"/>
      <c r="E24" s="33"/>
      <c r="F24" s="33"/>
      <c r="G24" s="33"/>
      <c r="H24" s="33"/>
      <c r="I24" s="33"/>
      <c r="J24" s="33"/>
      <c r="K24" s="33"/>
      <c r="L24" s="46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12" customHeight="1">
      <c r="A25" s="33"/>
      <c r="B25" s="34"/>
      <c r="C25" s="33"/>
      <c r="D25" s="28" t="s">
        <v>32</v>
      </c>
      <c r="E25" s="33"/>
      <c r="F25" s="33"/>
      <c r="G25" s="33"/>
      <c r="H25" s="33"/>
      <c r="I25" s="28" t="s">
        <v>24</v>
      </c>
      <c r="J25" s="26" t="s">
        <v>1</v>
      </c>
      <c r="K25" s="33"/>
      <c r="L25" s="46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8" customHeight="1">
      <c r="A26" s="33"/>
      <c r="B26" s="34"/>
      <c r="C26" s="33"/>
      <c r="D26" s="33"/>
      <c r="E26" s="26" t="s">
        <v>2114</v>
      </c>
      <c r="F26" s="33"/>
      <c r="G26" s="33"/>
      <c r="H26" s="33"/>
      <c r="I26" s="28" t="s">
        <v>26</v>
      </c>
      <c r="J26" s="26" t="s">
        <v>1</v>
      </c>
      <c r="K26" s="33"/>
      <c r="L26" s="46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2" customFormat="1" ht="6.95" customHeight="1">
      <c r="A27" s="33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46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spans="1:31" s="2" customFormat="1" ht="12" customHeight="1">
      <c r="A28" s="33"/>
      <c r="B28" s="34"/>
      <c r="C28" s="33"/>
      <c r="D28" s="28" t="s">
        <v>33</v>
      </c>
      <c r="E28" s="33"/>
      <c r="F28" s="33"/>
      <c r="G28" s="33"/>
      <c r="H28" s="33"/>
      <c r="I28" s="33"/>
      <c r="J28" s="33"/>
      <c r="K28" s="33"/>
      <c r="L28" s="46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8" customFormat="1" ht="16.5" customHeight="1">
      <c r="A29" s="103"/>
      <c r="B29" s="104"/>
      <c r="C29" s="103"/>
      <c r="D29" s="103"/>
      <c r="E29" s="239" t="s">
        <v>1</v>
      </c>
      <c r="F29" s="239"/>
      <c r="G29" s="239"/>
      <c r="H29" s="239"/>
      <c r="I29" s="103"/>
      <c r="J29" s="103"/>
      <c r="K29" s="103"/>
      <c r="L29" s="105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</row>
    <row r="30" spans="1:31" s="2" customFormat="1" ht="6.95" customHeight="1">
      <c r="A30" s="33"/>
      <c r="B30" s="34"/>
      <c r="C30" s="33"/>
      <c r="D30" s="33"/>
      <c r="E30" s="33"/>
      <c r="F30" s="33"/>
      <c r="G30" s="33"/>
      <c r="H30" s="33"/>
      <c r="I30" s="33"/>
      <c r="J30" s="33"/>
      <c r="K30" s="33"/>
      <c r="L30" s="46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4"/>
      <c r="C31" s="33"/>
      <c r="D31" s="70"/>
      <c r="E31" s="70"/>
      <c r="F31" s="70"/>
      <c r="G31" s="70"/>
      <c r="H31" s="70"/>
      <c r="I31" s="70"/>
      <c r="J31" s="70"/>
      <c r="K31" s="70"/>
      <c r="L31" s="46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25.35" customHeight="1">
      <c r="A32" s="33"/>
      <c r="B32" s="34"/>
      <c r="C32" s="33"/>
      <c r="D32" s="106" t="s">
        <v>34</v>
      </c>
      <c r="E32" s="33"/>
      <c r="F32" s="33"/>
      <c r="G32" s="33"/>
      <c r="H32" s="33"/>
      <c r="I32" s="33"/>
      <c r="J32" s="75">
        <f>ROUND(J126, 2)</f>
        <v>0</v>
      </c>
      <c r="K32" s="33"/>
      <c r="L32" s="46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6.95" customHeight="1">
      <c r="A33" s="33"/>
      <c r="B33" s="34"/>
      <c r="C33" s="33"/>
      <c r="D33" s="70"/>
      <c r="E33" s="70"/>
      <c r="F33" s="70"/>
      <c r="G33" s="70"/>
      <c r="H33" s="70"/>
      <c r="I33" s="70"/>
      <c r="J33" s="70"/>
      <c r="K33" s="70"/>
      <c r="L33" s="46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4"/>
      <c r="C34" s="33"/>
      <c r="D34" s="33"/>
      <c r="E34" s="33"/>
      <c r="F34" s="37" t="s">
        <v>36</v>
      </c>
      <c r="G34" s="33"/>
      <c r="H34" s="33"/>
      <c r="I34" s="37" t="s">
        <v>35</v>
      </c>
      <c r="J34" s="37" t="s">
        <v>37</v>
      </c>
      <c r="K34" s="33"/>
      <c r="L34" s="46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customHeight="1">
      <c r="A35" s="33"/>
      <c r="B35" s="34"/>
      <c r="C35" s="33"/>
      <c r="D35" s="107" t="s">
        <v>38</v>
      </c>
      <c r="E35" s="39" t="s">
        <v>39</v>
      </c>
      <c r="F35" s="108">
        <f>ROUND((SUM(BE126:BE291)),  2)</f>
        <v>0</v>
      </c>
      <c r="G35" s="109"/>
      <c r="H35" s="109"/>
      <c r="I35" s="110">
        <v>0.2</v>
      </c>
      <c r="J35" s="108">
        <f>ROUND(((SUM(BE126:BE291))*I35),  2)</f>
        <v>0</v>
      </c>
      <c r="K35" s="33"/>
      <c r="L35" s="46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customHeight="1">
      <c r="A36" s="33"/>
      <c r="B36" s="34"/>
      <c r="C36" s="33"/>
      <c r="D36" s="33"/>
      <c r="E36" s="39" t="s">
        <v>40</v>
      </c>
      <c r="F36" s="108">
        <f>ROUND((SUM(BF126:BF291)),  2)</f>
        <v>0</v>
      </c>
      <c r="G36" s="109"/>
      <c r="H36" s="109"/>
      <c r="I36" s="110">
        <v>0.2</v>
      </c>
      <c r="J36" s="108">
        <f>ROUND(((SUM(BF126:BF291))*I36),  2)</f>
        <v>0</v>
      </c>
      <c r="K36" s="33"/>
      <c r="L36" s="46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4"/>
      <c r="C37" s="33"/>
      <c r="D37" s="33"/>
      <c r="E37" s="28" t="s">
        <v>41</v>
      </c>
      <c r="F37" s="111">
        <f>ROUND((SUM(BG126:BG291)),  2)</f>
        <v>0</v>
      </c>
      <c r="G37" s="33"/>
      <c r="H37" s="33"/>
      <c r="I37" s="112">
        <v>0.2</v>
      </c>
      <c r="J37" s="111">
        <f>0</f>
        <v>0</v>
      </c>
      <c r="K37" s="33"/>
      <c r="L37" s="46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14.45" hidden="1" customHeight="1">
      <c r="A38" s="33"/>
      <c r="B38" s="34"/>
      <c r="C38" s="33"/>
      <c r="D38" s="33"/>
      <c r="E38" s="28" t="s">
        <v>42</v>
      </c>
      <c r="F38" s="111">
        <f>ROUND((SUM(BH126:BH291)),  2)</f>
        <v>0</v>
      </c>
      <c r="G38" s="33"/>
      <c r="H38" s="33"/>
      <c r="I38" s="112">
        <v>0.2</v>
      </c>
      <c r="J38" s="111">
        <f>0</f>
        <v>0</v>
      </c>
      <c r="K38" s="33"/>
      <c r="L38" s="46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14.45" hidden="1" customHeight="1">
      <c r="A39" s="33"/>
      <c r="B39" s="34"/>
      <c r="C39" s="33"/>
      <c r="D39" s="33"/>
      <c r="E39" s="39" t="s">
        <v>43</v>
      </c>
      <c r="F39" s="108">
        <f>ROUND((SUM(BI126:BI291)),  2)</f>
        <v>0</v>
      </c>
      <c r="G39" s="109"/>
      <c r="H39" s="109"/>
      <c r="I39" s="110">
        <v>0</v>
      </c>
      <c r="J39" s="108">
        <f>0</f>
        <v>0</v>
      </c>
      <c r="K39" s="33"/>
      <c r="L39" s="46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6.95" customHeight="1">
      <c r="A40" s="33"/>
      <c r="B40" s="34"/>
      <c r="C40" s="33"/>
      <c r="D40" s="33"/>
      <c r="E40" s="33"/>
      <c r="F40" s="33"/>
      <c r="G40" s="33"/>
      <c r="H40" s="33"/>
      <c r="I40" s="33"/>
      <c r="J40" s="33"/>
      <c r="K40" s="33"/>
      <c r="L40" s="46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2" customFormat="1" ht="25.35" customHeight="1">
      <c r="A41" s="33"/>
      <c r="B41" s="34"/>
      <c r="C41" s="113"/>
      <c r="D41" s="114" t="s">
        <v>44</v>
      </c>
      <c r="E41" s="64"/>
      <c r="F41" s="64"/>
      <c r="G41" s="115" t="s">
        <v>45</v>
      </c>
      <c r="H41" s="116" t="s">
        <v>46</v>
      </c>
      <c r="I41" s="64"/>
      <c r="J41" s="117">
        <f>SUM(J32:J39)</f>
        <v>0</v>
      </c>
      <c r="K41" s="118"/>
      <c r="L41" s="46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pans="1:31" s="2" customFormat="1" ht="14.45" customHeight="1">
      <c r="A42" s="33"/>
      <c r="B42" s="34"/>
      <c r="C42" s="33"/>
      <c r="D42" s="33"/>
      <c r="E42" s="33"/>
      <c r="F42" s="33"/>
      <c r="G42" s="33"/>
      <c r="H42" s="33"/>
      <c r="I42" s="33"/>
      <c r="J42" s="33"/>
      <c r="K42" s="33"/>
      <c r="L42" s="46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1" s="1" customFormat="1" ht="14.45" customHeight="1">
      <c r="B43" s="21"/>
      <c r="L43" s="21"/>
    </row>
    <row r="44" spans="1:31" s="1" customFormat="1" ht="14.45" customHeight="1">
      <c r="B44" s="21"/>
      <c r="L44" s="21"/>
    </row>
    <row r="45" spans="1:31" s="1" customFormat="1" ht="14.45" customHeight="1">
      <c r="B45" s="21"/>
      <c r="L45" s="21"/>
    </row>
    <row r="46" spans="1:31" s="1" customFormat="1" ht="14.45" customHeight="1">
      <c r="B46" s="21"/>
      <c r="L46" s="21"/>
    </row>
    <row r="47" spans="1:31" s="1" customFormat="1" ht="14.45" customHeight="1">
      <c r="B47" s="21"/>
      <c r="L47" s="21"/>
    </row>
    <row r="48" spans="1:31" s="1" customFormat="1" ht="14.45" customHeight="1">
      <c r="B48" s="21"/>
      <c r="L48" s="21"/>
    </row>
    <row r="49" spans="1:31" s="1" customFormat="1" ht="14.45" customHeight="1">
      <c r="B49" s="21"/>
      <c r="L49" s="21"/>
    </row>
    <row r="50" spans="1:31" s="2" customFormat="1" ht="14.45" customHeight="1">
      <c r="B50" s="46"/>
      <c r="D50" s="47" t="s">
        <v>47</v>
      </c>
      <c r="E50" s="48"/>
      <c r="F50" s="48"/>
      <c r="G50" s="47" t="s">
        <v>48</v>
      </c>
      <c r="H50" s="48"/>
      <c r="I50" s="48"/>
      <c r="J50" s="48"/>
      <c r="K50" s="48"/>
      <c r="L50" s="46"/>
    </row>
    <row r="51" spans="1:31">
      <c r="B51" s="21"/>
      <c r="L51" s="21"/>
    </row>
    <row r="52" spans="1:31">
      <c r="B52" s="21"/>
      <c r="L52" s="21"/>
    </row>
    <row r="53" spans="1:31">
      <c r="B53" s="21"/>
      <c r="L53" s="21"/>
    </row>
    <row r="54" spans="1:31">
      <c r="B54" s="21"/>
      <c r="L54" s="21"/>
    </row>
    <row r="55" spans="1:31">
      <c r="B55" s="21"/>
      <c r="L55" s="21"/>
    </row>
    <row r="56" spans="1:31">
      <c r="B56" s="21"/>
      <c r="L56" s="21"/>
    </row>
    <row r="57" spans="1:31">
      <c r="B57" s="21"/>
      <c r="L57" s="21"/>
    </row>
    <row r="58" spans="1:31">
      <c r="B58" s="21"/>
      <c r="L58" s="21"/>
    </row>
    <row r="59" spans="1:31">
      <c r="B59" s="21"/>
      <c r="L59" s="21"/>
    </row>
    <row r="60" spans="1:31">
      <c r="B60" s="21"/>
      <c r="L60" s="21"/>
    </row>
    <row r="61" spans="1:31" s="2" customFormat="1" ht="12.75">
      <c r="A61" s="33"/>
      <c r="B61" s="34"/>
      <c r="C61" s="33"/>
      <c r="D61" s="49" t="s">
        <v>49</v>
      </c>
      <c r="E61" s="36"/>
      <c r="F61" s="119" t="s">
        <v>50</v>
      </c>
      <c r="G61" s="49" t="s">
        <v>49</v>
      </c>
      <c r="H61" s="36"/>
      <c r="I61" s="36"/>
      <c r="J61" s="120" t="s">
        <v>50</v>
      </c>
      <c r="K61" s="36"/>
      <c r="L61" s="46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21"/>
      <c r="L62" s="21"/>
    </row>
    <row r="63" spans="1:31">
      <c r="B63" s="21"/>
      <c r="L63" s="21"/>
    </row>
    <row r="64" spans="1:31">
      <c r="B64" s="21"/>
      <c r="L64" s="21"/>
    </row>
    <row r="65" spans="1:31" s="2" customFormat="1" ht="12.75">
      <c r="A65" s="33"/>
      <c r="B65" s="34"/>
      <c r="C65" s="33"/>
      <c r="D65" s="47" t="s">
        <v>51</v>
      </c>
      <c r="E65" s="50"/>
      <c r="F65" s="50"/>
      <c r="G65" s="47" t="s">
        <v>52</v>
      </c>
      <c r="H65" s="50"/>
      <c r="I65" s="50"/>
      <c r="J65" s="50"/>
      <c r="K65" s="50"/>
      <c r="L65" s="46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21"/>
      <c r="L66" s="21"/>
    </row>
    <row r="67" spans="1:31">
      <c r="B67" s="21"/>
      <c r="L67" s="21"/>
    </row>
    <row r="68" spans="1:31">
      <c r="B68" s="21"/>
      <c r="L68" s="21"/>
    </row>
    <row r="69" spans="1:31">
      <c r="B69" s="21"/>
      <c r="L69" s="21"/>
    </row>
    <row r="70" spans="1:31">
      <c r="B70" s="21"/>
      <c r="L70" s="21"/>
    </row>
    <row r="71" spans="1:31">
      <c r="B71" s="21"/>
      <c r="L71" s="21"/>
    </row>
    <row r="72" spans="1:31">
      <c r="B72" s="21"/>
      <c r="L72" s="21"/>
    </row>
    <row r="73" spans="1:31">
      <c r="B73" s="21"/>
      <c r="L73" s="21"/>
    </row>
    <row r="74" spans="1:31">
      <c r="B74" s="21"/>
      <c r="L74" s="21"/>
    </row>
    <row r="75" spans="1:31">
      <c r="B75" s="21"/>
      <c r="L75" s="21"/>
    </row>
    <row r="76" spans="1:31" s="2" customFormat="1" ht="12.75">
      <c r="A76" s="33"/>
      <c r="B76" s="34"/>
      <c r="C76" s="33"/>
      <c r="D76" s="49" t="s">
        <v>49</v>
      </c>
      <c r="E76" s="36"/>
      <c r="F76" s="119" t="s">
        <v>50</v>
      </c>
      <c r="G76" s="49" t="s">
        <v>49</v>
      </c>
      <c r="H76" s="36"/>
      <c r="I76" s="36"/>
      <c r="J76" s="120" t="s">
        <v>50</v>
      </c>
      <c r="K76" s="36"/>
      <c r="L76" s="46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51"/>
      <c r="C77" s="52"/>
      <c r="D77" s="52"/>
      <c r="E77" s="52"/>
      <c r="F77" s="52"/>
      <c r="G77" s="52"/>
      <c r="H77" s="52"/>
      <c r="I77" s="52"/>
      <c r="J77" s="52"/>
      <c r="K77" s="52"/>
      <c r="L77" s="46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31" s="2" customFormat="1" ht="6.95" customHeight="1">
      <c r="A81" s="33"/>
      <c r="B81" s="53"/>
      <c r="C81" s="54"/>
      <c r="D81" s="54"/>
      <c r="E81" s="54"/>
      <c r="F81" s="54"/>
      <c r="G81" s="54"/>
      <c r="H81" s="54"/>
      <c r="I81" s="54"/>
      <c r="J81" s="54"/>
      <c r="K81" s="54"/>
      <c r="L81" s="46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31" s="2" customFormat="1" ht="24.95" customHeight="1">
      <c r="A82" s="33"/>
      <c r="B82" s="34"/>
      <c r="C82" s="22" t="s">
        <v>100</v>
      </c>
      <c r="D82" s="33"/>
      <c r="E82" s="33"/>
      <c r="F82" s="33"/>
      <c r="G82" s="33"/>
      <c r="H82" s="33"/>
      <c r="I82" s="33"/>
      <c r="J82" s="33"/>
      <c r="K82" s="33"/>
      <c r="L82" s="46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31" s="2" customFormat="1" ht="6.95" customHeight="1">
      <c r="A83" s="33"/>
      <c r="B83" s="34"/>
      <c r="C83" s="33"/>
      <c r="D83" s="33"/>
      <c r="E83" s="33"/>
      <c r="F83" s="33"/>
      <c r="G83" s="33"/>
      <c r="H83" s="33"/>
      <c r="I83" s="33"/>
      <c r="J83" s="33"/>
      <c r="K83" s="33"/>
      <c r="L83" s="46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31" s="2" customFormat="1" ht="12" customHeight="1">
      <c r="A84" s="33"/>
      <c r="B84" s="34"/>
      <c r="C84" s="28" t="s">
        <v>15</v>
      </c>
      <c r="D84" s="33"/>
      <c r="E84" s="33"/>
      <c r="F84" s="33"/>
      <c r="G84" s="33"/>
      <c r="H84" s="33"/>
      <c r="I84" s="33"/>
      <c r="J84" s="33"/>
      <c r="K84" s="33"/>
      <c r="L84" s="46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31" s="2" customFormat="1" ht="16.5" customHeight="1">
      <c r="A85" s="33"/>
      <c r="B85" s="34"/>
      <c r="C85" s="33"/>
      <c r="D85" s="33"/>
      <c r="E85" s="267" t="str">
        <f>E7</f>
        <v>Rekonštrukcia objektov areálu Agrodružstva v Krásne nad Kysucou</v>
      </c>
      <c r="F85" s="268"/>
      <c r="G85" s="268"/>
      <c r="H85" s="268"/>
      <c r="I85" s="33"/>
      <c r="J85" s="33"/>
      <c r="K85" s="33"/>
      <c r="L85" s="46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31" s="1" customFormat="1" ht="12" customHeight="1">
      <c r="B86" s="21"/>
      <c r="C86" s="28" t="s">
        <v>96</v>
      </c>
      <c r="L86" s="21"/>
    </row>
    <row r="87" spans="1:31" s="2" customFormat="1" ht="16.5" customHeight="1">
      <c r="A87" s="33"/>
      <c r="B87" s="34"/>
      <c r="C87" s="33"/>
      <c r="D87" s="33"/>
      <c r="E87" s="267" t="s">
        <v>97</v>
      </c>
      <c r="F87" s="266"/>
      <c r="G87" s="266"/>
      <c r="H87" s="266"/>
      <c r="I87" s="33"/>
      <c r="J87" s="33"/>
      <c r="K87" s="33"/>
      <c r="L87" s="46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31" s="2" customFormat="1" ht="12" customHeight="1">
      <c r="A88" s="33"/>
      <c r="B88" s="34"/>
      <c r="C88" s="28" t="s">
        <v>98</v>
      </c>
      <c r="D88" s="33"/>
      <c r="E88" s="33"/>
      <c r="F88" s="33"/>
      <c r="G88" s="33"/>
      <c r="H88" s="33"/>
      <c r="I88" s="33"/>
      <c r="J88" s="33"/>
      <c r="K88" s="33"/>
      <c r="L88" s="46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31" s="2" customFormat="1" ht="16.5" customHeight="1">
      <c r="A89" s="33"/>
      <c r="B89" s="34"/>
      <c r="C89" s="33"/>
      <c r="D89" s="33"/>
      <c r="E89" s="257" t="str">
        <f>E11</f>
        <v>81ac - Elektroinštalácia</v>
      </c>
      <c r="F89" s="266"/>
      <c r="G89" s="266"/>
      <c r="H89" s="266"/>
      <c r="I89" s="33"/>
      <c r="J89" s="33"/>
      <c r="K89" s="33"/>
      <c r="L89" s="46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31" s="2" customFormat="1" ht="6.95" customHeight="1">
      <c r="A90" s="33"/>
      <c r="B90" s="34"/>
      <c r="C90" s="33"/>
      <c r="D90" s="33"/>
      <c r="E90" s="33"/>
      <c r="F90" s="33"/>
      <c r="G90" s="33"/>
      <c r="H90" s="33"/>
      <c r="I90" s="33"/>
      <c r="J90" s="33"/>
      <c r="K90" s="33"/>
      <c r="L90" s="46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31" s="2" customFormat="1" ht="12" customHeight="1">
      <c r="A91" s="33"/>
      <c r="B91" s="34"/>
      <c r="C91" s="28" t="s">
        <v>19</v>
      </c>
      <c r="D91" s="33"/>
      <c r="E91" s="33"/>
      <c r="F91" s="26" t="str">
        <f>F14</f>
        <v>Krásno nad Kysucou</v>
      </c>
      <c r="G91" s="33"/>
      <c r="H91" s="33"/>
      <c r="I91" s="28" t="s">
        <v>21</v>
      </c>
      <c r="J91" s="59" t="str">
        <f>IF(J14="","",J14)</f>
        <v>24. 6. 2022</v>
      </c>
      <c r="K91" s="33"/>
      <c r="L91" s="46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31" s="2" customFormat="1" ht="6.95" customHeight="1">
      <c r="A92" s="33"/>
      <c r="B92" s="34"/>
      <c r="C92" s="33"/>
      <c r="D92" s="33"/>
      <c r="E92" s="33"/>
      <c r="F92" s="33"/>
      <c r="G92" s="33"/>
      <c r="H92" s="33"/>
      <c r="I92" s="33"/>
      <c r="J92" s="33"/>
      <c r="K92" s="33"/>
      <c r="L92" s="46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31" s="2" customFormat="1" ht="15.2" customHeight="1">
      <c r="A93" s="33"/>
      <c r="B93" s="34"/>
      <c r="C93" s="28" t="s">
        <v>23</v>
      </c>
      <c r="D93" s="33"/>
      <c r="E93" s="33"/>
      <c r="F93" s="26" t="str">
        <f>E17</f>
        <v>Agrodružstvo Krásno nad Kysucou</v>
      </c>
      <c r="G93" s="33"/>
      <c r="H93" s="33"/>
      <c r="I93" s="28" t="s">
        <v>29</v>
      </c>
      <c r="J93" s="31" t="str">
        <f>E23</f>
        <v>JANG s.r.o.</v>
      </c>
      <c r="K93" s="33"/>
      <c r="L93" s="46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31" s="2" customFormat="1" ht="15.2" customHeight="1">
      <c r="A94" s="33"/>
      <c r="B94" s="34"/>
      <c r="C94" s="28" t="s">
        <v>27</v>
      </c>
      <c r="D94" s="33"/>
      <c r="E94" s="33"/>
      <c r="F94" s="26" t="str">
        <f>IF(E20="","",E20)</f>
        <v>Vyplň údaj</v>
      </c>
      <c r="G94" s="33"/>
      <c r="H94" s="33"/>
      <c r="I94" s="28" t="s">
        <v>32</v>
      </c>
      <c r="J94" s="31" t="str">
        <f>E26</f>
        <v>Ing.Igor Jedlička</v>
      </c>
      <c r="K94" s="33"/>
      <c r="L94" s="46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31" s="2" customFormat="1" ht="10.35" customHeight="1">
      <c r="A95" s="33"/>
      <c r="B95" s="34"/>
      <c r="C95" s="33"/>
      <c r="D95" s="33"/>
      <c r="E95" s="33"/>
      <c r="F95" s="33"/>
      <c r="G95" s="33"/>
      <c r="H95" s="33"/>
      <c r="I95" s="33"/>
      <c r="J95" s="33"/>
      <c r="K95" s="33"/>
      <c r="L95" s="46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31" s="2" customFormat="1" ht="29.25" customHeight="1">
      <c r="A96" s="33"/>
      <c r="B96" s="34"/>
      <c r="C96" s="121" t="s">
        <v>101</v>
      </c>
      <c r="D96" s="113"/>
      <c r="E96" s="113"/>
      <c r="F96" s="113"/>
      <c r="G96" s="113"/>
      <c r="H96" s="113"/>
      <c r="I96" s="113"/>
      <c r="J96" s="122" t="s">
        <v>102</v>
      </c>
      <c r="K96" s="113"/>
      <c r="L96" s="46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</row>
    <row r="97" spans="1:47" s="2" customFormat="1" ht="10.35" customHeight="1">
      <c r="A97" s="33"/>
      <c r="B97" s="34"/>
      <c r="C97" s="33"/>
      <c r="D97" s="33"/>
      <c r="E97" s="33"/>
      <c r="F97" s="33"/>
      <c r="G97" s="33"/>
      <c r="H97" s="33"/>
      <c r="I97" s="33"/>
      <c r="J97" s="33"/>
      <c r="K97" s="33"/>
      <c r="L97" s="46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</row>
    <row r="98" spans="1:47" s="2" customFormat="1" ht="22.9" customHeight="1">
      <c r="A98" s="33"/>
      <c r="B98" s="34"/>
      <c r="C98" s="123" t="s">
        <v>103</v>
      </c>
      <c r="D98" s="33"/>
      <c r="E98" s="33"/>
      <c r="F98" s="33"/>
      <c r="G98" s="33"/>
      <c r="H98" s="33"/>
      <c r="I98" s="33"/>
      <c r="J98" s="75">
        <f>J126</f>
        <v>0</v>
      </c>
      <c r="K98" s="33"/>
      <c r="L98" s="46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U98" s="18" t="s">
        <v>104</v>
      </c>
    </row>
    <row r="99" spans="1:47" s="9" customFormat="1" ht="24.95" customHeight="1">
      <c r="B99" s="124"/>
      <c r="D99" s="125" t="s">
        <v>124</v>
      </c>
      <c r="E99" s="126"/>
      <c r="F99" s="126"/>
      <c r="G99" s="126"/>
      <c r="H99" s="126"/>
      <c r="I99" s="126"/>
      <c r="J99" s="127">
        <f>J127</f>
        <v>0</v>
      </c>
      <c r="L99" s="124"/>
    </row>
    <row r="100" spans="1:47" s="10" customFormat="1" ht="19.899999999999999" customHeight="1">
      <c r="B100" s="128"/>
      <c r="D100" s="129" t="s">
        <v>1619</v>
      </c>
      <c r="E100" s="130"/>
      <c r="F100" s="130"/>
      <c r="G100" s="130"/>
      <c r="H100" s="130"/>
      <c r="I100" s="130"/>
      <c r="J100" s="131">
        <f>J128</f>
        <v>0</v>
      </c>
      <c r="L100" s="128"/>
    </row>
    <row r="101" spans="1:47" s="10" customFormat="1" ht="19.899999999999999" customHeight="1">
      <c r="B101" s="128"/>
      <c r="D101" s="129" t="s">
        <v>1620</v>
      </c>
      <c r="E101" s="130"/>
      <c r="F101" s="130"/>
      <c r="G101" s="130"/>
      <c r="H101" s="130"/>
      <c r="I101" s="130"/>
      <c r="J101" s="131">
        <f>J277</f>
        <v>0</v>
      </c>
      <c r="L101" s="128"/>
    </row>
    <row r="102" spans="1:47" s="10" customFormat="1" ht="19.899999999999999" customHeight="1">
      <c r="B102" s="128"/>
      <c r="D102" s="129" t="s">
        <v>1621</v>
      </c>
      <c r="E102" s="130"/>
      <c r="F102" s="130"/>
      <c r="G102" s="130"/>
      <c r="H102" s="130"/>
      <c r="I102" s="130"/>
      <c r="J102" s="131">
        <f>J280</f>
        <v>0</v>
      </c>
      <c r="L102" s="128"/>
    </row>
    <row r="103" spans="1:47" s="10" customFormat="1" ht="19.899999999999999" customHeight="1">
      <c r="B103" s="128"/>
      <c r="D103" s="129" t="s">
        <v>1622</v>
      </c>
      <c r="E103" s="130"/>
      <c r="F103" s="130"/>
      <c r="G103" s="130"/>
      <c r="H103" s="130"/>
      <c r="I103" s="130"/>
      <c r="J103" s="131">
        <f>J287</f>
        <v>0</v>
      </c>
      <c r="L103" s="128"/>
    </row>
    <row r="104" spans="1:47" s="10" customFormat="1" ht="19.899999999999999" customHeight="1">
      <c r="B104" s="128"/>
      <c r="D104" s="129" t="s">
        <v>1623</v>
      </c>
      <c r="E104" s="130"/>
      <c r="F104" s="130"/>
      <c r="G104" s="130"/>
      <c r="H104" s="130"/>
      <c r="I104" s="130"/>
      <c r="J104" s="131">
        <f>J289</f>
        <v>0</v>
      </c>
      <c r="L104" s="128"/>
    </row>
    <row r="105" spans="1:47" s="2" customFormat="1" ht="21.75" customHeight="1">
      <c r="A105" s="33"/>
      <c r="B105" s="34"/>
      <c r="C105" s="33"/>
      <c r="D105" s="33"/>
      <c r="E105" s="33"/>
      <c r="F105" s="33"/>
      <c r="G105" s="33"/>
      <c r="H105" s="33"/>
      <c r="I105" s="33"/>
      <c r="J105" s="33"/>
      <c r="K105" s="33"/>
      <c r="L105" s="46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6" spans="1:47" s="2" customFormat="1" ht="6.95" customHeight="1">
      <c r="A106" s="33"/>
      <c r="B106" s="51"/>
      <c r="C106" s="52"/>
      <c r="D106" s="52"/>
      <c r="E106" s="52"/>
      <c r="F106" s="52"/>
      <c r="G106" s="52"/>
      <c r="H106" s="52"/>
      <c r="I106" s="52"/>
      <c r="J106" s="52"/>
      <c r="K106" s="52"/>
      <c r="L106" s="46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10" spans="1:47" s="2" customFormat="1" ht="6.95" customHeight="1">
      <c r="A110" s="33"/>
      <c r="B110" s="53"/>
      <c r="C110" s="54"/>
      <c r="D110" s="54"/>
      <c r="E110" s="54"/>
      <c r="F110" s="54"/>
      <c r="G110" s="54"/>
      <c r="H110" s="54"/>
      <c r="I110" s="54"/>
      <c r="J110" s="54"/>
      <c r="K110" s="54"/>
      <c r="L110" s="46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47" s="2" customFormat="1" ht="24.95" customHeight="1">
      <c r="A111" s="33"/>
      <c r="B111" s="34"/>
      <c r="C111" s="22" t="s">
        <v>127</v>
      </c>
      <c r="D111" s="33"/>
      <c r="E111" s="33"/>
      <c r="F111" s="33"/>
      <c r="G111" s="33"/>
      <c r="H111" s="33"/>
      <c r="I111" s="33"/>
      <c r="J111" s="33"/>
      <c r="K111" s="33"/>
      <c r="L111" s="46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47" s="2" customFormat="1" ht="6.95" customHeight="1">
      <c r="A112" s="33"/>
      <c r="B112" s="34"/>
      <c r="C112" s="33"/>
      <c r="D112" s="33"/>
      <c r="E112" s="33"/>
      <c r="F112" s="33"/>
      <c r="G112" s="33"/>
      <c r="H112" s="33"/>
      <c r="I112" s="33"/>
      <c r="J112" s="33"/>
      <c r="K112" s="33"/>
      <c r="L112" s="46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3" s="2" customFormat="1" ht="12" customHeight="1">
      <c r="A113" s="33"/>
      <c r="B113" s="34"/>
      <c r="C113" s="28" t="s">
        <v>15</v>
      </c>
      <c r="D113" s="33"/>
      <c r="E113" s="33"/>
      <c r="F113" s="33"/>
      <c r="G113" s="33"/>
      <c r="H113" s="33"/>
      <c r="I113" s="33"/>
      <c r="J113" s="33"/>
      <c r="K113" s="33"/>
      <c r="L113" s="46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3" s="2" customFormat="1" ht="16.5" customHeight="1">
      <c r="A114" s="33"/>
      <c r="B114" s="34"/>
      <c r="C114" s="33"/>
      <c r="D114" s="33"/>
      <c r="E114" s="267" t="str">
        <f>E7</f>
        <v>Rekonštrukcia objektov areálu Agrodružstva v Krásne nad Kysucou</v>
      </c>
      <c r="F114" s="268"/>
      <c r="G114" s="268"/>
      <c r="H114" s="268"/>
      <c r="I114" s="33"/>
      <c r="J114" s="33"/>
      <c r="K114" s="33"/>
      <c r="L114" s="46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3" s="1" customFormat="1" ht="12" customHeight="1">
      <c r="B115" s="21"/>
      <c r="C115" s="28" t="s">
        <v>96</v>
      </c>
      <c r="L115" s="21"/>
    </row>
    <row r="116" spans="1:63" s="2" customFormat="1" ht="16.5" customHeight="1">
      <c r="A116" s="33"/>
      <c r="B116" s="34"/>
      <c r="C116" s="33"/>
      <c r="D116" s="33"/>
      <c r="E116" s="267" t="s">
        <v>97</v>
      </c>
      <c r="F116" s="266"/>
      <c r="G116" s="266"/>
      <c r="H116" s="266"/>
      <c r="I116" s="33"/>
      <c r="J116" s="33"/>
      <c r="K116" s="33"/>
      <c r="L116" s="46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3" s="2" customFormat="1" ht="12" customHeight="1">
      <c r="A117" s="33"/>
      <c r="B117" s="34"/>
      <c r="C117" s="28" t="s">
        <v>98</v>
      </c>
      <c r="D117" s="33"/>
      <c r="E117" s="33"/>
      <c r="F117" s="33"/>
      <c r="G117" s="33"/>
      <c r="H117" s="33"/>
      <c r="I117" s="33"/>
      <c r="J117" s="33"/>
      <c r="K117" s="33"/>
      <c r="L117" s="46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3" s="2" customFormat="1" ht="16.5" customHeight="1">
      <c r="A118" s="33"/>
      <c r="B118" s="34"/>
      <c r="C118" s="33"/>
      <c r="D118" s="33"/>
      <c r="E118" s="257" t="str">
        <f>E11</f>
        <v>81ac - Elektroinštalácia</v>
      </c>
      <c r="F118" s="266"/>
      <c r="G118" s="266"/>
      <c r="H118" s="266"/>
      <c r="I118" s="33"/>
      <c r="J118" s="33"/>
      <c r="K118" s="33"/>
      <c r="L118" s="46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3" s="2" customFormat="1" ht="6.95" customHeight="1">
      <c r="A119" s="33"/>
      <c r="B119" s="34"/>
      <c r="C119" s="33"/>
      <c r="D119" s="33"/>
      <c r="E119" s="33"/>
      <c r="F119" s="33"/>
      <c r="G119" s="33"/>
      <c r="H119" s="33"/>
      <c r="I119" s="33"/>
      <c r="J119" s="33"/>
      <c r="K119" s="33"/>
      <c r="L119" s="46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3" s="2" customFormat="1" ht="12" customHeight="1">
      <c r="A120" s="33"/>
      <c r="B120" s="34"/>
      <c r="C120" s="28" t="s">
        <v>19</v>
      </c>
      <c r="D120" s="33"/>
      <c r="E120" s="33"/>
      <c r="F120" s="26" t="str">
        <f>F14</f>
        <v>Krásno nad Kysucou</v>
      </c>
      <c r="G120" s="33"/>
      <c r="H120" s="33"/>
      <c r="I120" s="28" t="s">
        <v>21</v>
      </c>
      <c r="J120" s="59" t="str">
        <f>IF(J14="","",J14)</f>
        <v>24. 6. 2022</v>
      </c>
      <c r="K120" s="33"/>
      <c r="L120" s="46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3" s="2" customFormat="1" ht="6.95" customHeight="1">
      <c r="A121" s="33"/>
      <c r="B121" s="34"/>
      <c r="C121" s="33"/>
      <c r="D121" s="33"/>
      <c r="E121" s="33"/>
      <c r="F121" s="33"/>
      <c r="G121" s="33"/>
      <c r="H121" s="33"/>
      <c r="I121" s="33"/>
      <c r="J121" s="33"/>
      <c r="K121" s="33"/>
      <c r="L121" s="46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3" s="2" customFormat="1" ht="15.2" customHeight="1">
      <c r="A122" s="33"/>
      <c r="B122" s="34"/>
      <c r="C122" s="28" t="s">
        <v>23</v>
      </c>
      <c r="D122" s="33"/>
      <c r="E122" s="33"/>
      <c r="F122" s="26" t="str">
        <f>E17</f>
        <v>Agrodružstvo Krásno nad Kysucou</v>
      </c>
      <c r="G122" s="33"/>
      <c r="H122" s="33"/>
      <c r="I122" s="28" t="s">
        <v>29</v>
      </c>
      <c r="J122" s="31" t="str">
        <f>E23</f>
        <v>JANG s.r.o.</v>
      </c>
      <c r="K122" s="33"/>
      <c r="L122" s="46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63" s="2" customFormat="1" ht="15.2" customHeight="1">
      <c r="A123" s="33"/>
      <c r="B123" s="34"/>
      <c r="C123" s="28" t="s">
        <v>27</v>
      </c>
      <c r="D123" s="33"/>
      <c r="E123" s="33"/>
      <c r="F123" s="26" t="str">
        <f>IF(E20="","",E20)</f>
        <v>Vyplň údaj</v>
      </c>
      <c r="G123" s="33"/>
      <c r="H123" s="33"/>
      <c r="I123" s="28" t="s">
        <v>32</v>
      </c>
      <c r="J123" s="31" t="str">
        <f>E26</f>
        <v>Ing.Igor Jedlička</v>
      </c>
      <c r="K123" s="33"/>
      <c r="L123" s="46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63" s="2" customFormat="1" ht="10.35" customHeight="1">
      <c r="A124" s="33"/>
      <c r="B124" s="34"/>
      <c r="C124" s="33"/>
      <c r="D124" s="33"/>
      <c r="E124" s="33"/>
      <c r="F124" s="33"/>
      <c r="G124" s="33"/>
      <c r="H124" s="33"/>
      <c r="I124" s="33"/>
      <c r="J124" s="33"/>
      <c r="K124" s="33"/>
      <c r="L124" s="46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63" s="11" customFormat="1" ht="29.25" customHeight="1">
      <c r="A125" s="132"/>
      <c r="B125" s="133"/>
      <c r="C125" s="134" t="s">
        <v>128</v>
      </c>
      <c r="D125" s="135" t="s">
        <v>59</v>
      </c>
      <c r="E125" s="135" t="s">
        <v>55</v>
      </c>
      <c r="F125" s="135" t="s">
        <v>56</v>
      </c>
      <c r="G125" s="135" t="s">
        <v>129</v>
      </c>
      <c r="H125" s="135" t="s">
        <v>130</v>
      </c>
      <c r="I125" s="135" t="s">
        <v>131</v>
      </c>
      <c r="J125" s="136" t="s">
        <v>102</v>
      </c>
      <c r="K125" s="137" t="s">
        <v>132</v>
      </c>
      <c r="L125" s="138"/>
      <c r="M125" s="66" t="s">
        <v>1</v>
      </c>
      <c r="N125" s="67" t="s">
        <v>38</v>
      </c>
      <c r="O125" s="67" t="s">
        <v>133</v>
      </c>
      <c r="P125" s="67" t="s">
        <v>134</v>
      </c>
      <c r="Q125" s="67" t="s">
        <v>135</v>
      </c>
      <c r="R125" s="67" t="s">
        <v>136</v>
      </c>
      <c r="S125" s="67" t="s">
        <v>137</v>
      </c>
      <c r="T125" s="68" t="s">
        <v>138</v>
      </c>
      <c r="U125" s="132"/>
      <c r="V125" s="132"/>
      <c r="W125" s="132"/>
      <c r="X125" s="132"/>
      <c r="Y125" s="132"/>
      <c r="Z125" s="132"/>
      <c r="AA125" s="132"/>
      <c r="AB125" s="132"/>
      <c r="AC125" s="132"/>
      <c r="AD125" s="132"/>
      <c r="AE125" s="132"/>
    </row>
    <row r="126" spans="1:63" s="2" customFormat="1" ht="22.9" customHeight="1">
      <c r="A126" s="33"/>
      <c r="B126" s="34"/>
      <c r="C126" s="73" t="s">
        <v>103</v>
      </c>
      <c r="D126" s="33"/>
      <c r="E126" s="33"/>
      <c r="F126" s="33"/>
      <c r="G126" s="33"/>
      <c r="H126" s="33"/>
      <c r="I126" s="33"/>
      <c r="J126" s="139">
        <f>BK126</f>
        <v>0</v>
      </c>
      <c r="K126" s="33"/>
      <c r="L126" s="34"/>
      <c r="M126" s="69"/>
      <c r="N126" s="60"/>
      <c r="O126" s="70"/>
      <c r="P126" s="140">
        <f>P127</f>
        <v>0</v>
      </c>
      <c r="Q126" s="70"/>
      <c r="R126" s="140">
        <f>R127</f>
        <v>0</v>
      </c>
      <c r="S126" s="70"/>
      <c r="T126" s="141">
        <f>T127</f>
        <v>0</v>
      </c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T126" s="18" t="s">
        <v>73</v>
      </c>
      <c r="AU126" s="18" t="s">
        <v>104</v>
      </c>
      <c r="BK126" s="142">
        <f>BK127</f>
        <v>0</v>
      </c>
    </row>
    <row r="127" spans="1:63" s="12" customFormat="1" ht="25.9" customHeight="1">
      <c r="B127" s="143"/>
      <c r="D127" s="144" t="s">
        <v>73</v>
      </c>
      <c r="E127" s="145" t="s">
        <v>560</v>
      </c>
      <c r="F127" s="145" t="s">
        <v>1158</v>
      </c>
      <c r="I127" s="146"/>
      <c r="J127" s="147">
        <f>BK127</f>
        <v>0</v>
      </c>
      <c r="L127" s="143"/>
      <c r="M127" s="148"/>
      <c r="N127" s="149"/>
      <c r="O127" s="149"/>
      <c r="P127" s="150">
        <f>P128+P277+P280+P287+P289</f>
        <v>0</v>
      </c>
      <c r="Q127" s="149"/>
      <c r="R127" s="150">
        <f>R128+R277+R280+R287+R289</f>
        <v>0</v>
      </c>
      <c r="S127" s="149"/>
      <c r="T127" s="151">
        <f>T128+T277+T280+T287+T289</f>
        <v>0</v>
      </c>
      <c r="AR127" s="144" t="s">
        <v>156</v>
      </c>
      <c r="AT127" s="152" t="s">
        <v>73</v>
      </c>
      <c r="AU127" s="152" t="s">
        <v>74</v>
      </c>
      <c r="AY127" s="144" t="s">
        <v>141</v>
      </c>
      <c r="BK127" s="153">
        <f>BK128+BK277+BK280+BK287+BK289</f>
        <v>0</v>
      </c>
    </row>
    <row r="128" spans="1:63" s="12" customFormat="1" ht="22.9" customHeight="1">
      <c r="B128" s="143"/>
      <c r="D128" s="144" t="s">
        <v>73</v>
      </c>
      <c r="E128" s="154" t="s">
        <v>1624</v>
      </c>
      <c r="F128" s="154" t="s">
        <v>1625</v>
      </c>
      <c r="I128" s="146"/>
      <c r="J128" s="155">
        <f>BK128</f>
        <v>0</v>
      </c>
      <c r="L128" s="143"/>
      <c r="M128" s="148"/>
      <c r="N128" s="149"/>
      <c r="O128" s="149"/>
      <c r="P128" s="150">
        <f>SUM(P129:P276)</f>
        <v>0</v>
      </c>
      <c r="Q128" s="149"/>
      <c r="R128" s="150">
        <f>SUM(R129:R276)</f>
        <v>0</v>
      </c>
      <c r="S128" s="149"/>
      <c r="T128" s="151">
        <f>SUM(T129:T276)</f>
        <v>0</v>
      </c>
      <c r="AR128" s="144" t="s">
        <v>156</v>
      </c>
      <c r="AT128" s="152" t="s">
        <v>73</v>
      </c>
      <c r="AU128" s="152" t="s">
        <v>81</v>
      </c>
      <c r="AY128" s="144" t="s">
        <v>141</v>
      </c>
      <c r="BK128" s="153">
        <f>SUM(BK129:BK276)</f>
        <v>0</v>
      </c>
    </row>
    <row r="129" spans="1:65" s="2" customFormat="1" ht="24.2" customHeight="1">
      <c r="A129" s="33"/>
      <c r="B129" s="156"/>
      <c r="C129" s="157" t="s">
        <v>81</v>
      </c>
      <c r="D129" s="157" t="s">
        <v>143</v>
      </c>
      <c r="E129" s="158" t="s">
        <v>1626</v>
      </c>
      <c r="F129" s="159" t="s">
        <v>1627</v>
      </c>
      <c r="G129" s="160" t="s">
        <v>645</v>
      </c>
      <c r="H129" s="161">
        <v>190</v>
      </c>
      <c r="I129" s="162"/>
      <c r="J129" s="163">
        <f t="shared" ref="J129:J160" si="0">ROUND(I129*H129,2)</f>
        <v>0</v>
      </c>
      <c r="K129" s="164"/>
      <c r="L129" s="34"/>
      <c r="M129" s="165" t="s">
        <v>1</v>
      </c>
      <c r="N129" s="166" t="s">
        <v>40</v>
      </c>
      <c r="O129" s="62"/>
      <c r="P129" s="167">
        <f t="shared" ref="P129:P160" si="1">O129*H129</f>
        <v>0</v>
      </c>
      <c r="Q129" s="167">
        <v>0</v>
      </c>
      <c r="R129" s="167">
        <f t="shared" ref="R129:R160" si="2">Q129*H129</f>
        <v>0</v>
      </c>
      <c r="S129" s="167">
        <v>0</v>
      </c>
      <c r="T129" s="168">
        <f t="shared" ref="T129:T160" si="3">S129*H129</f>
        <v>0</v>
      </c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R129" s="169" t="s">
        <v>587</v>
      </c>
      <c r="AT129" s="169" t="s">
        <v>143</v>
      </c>
      <c r="AU129" s="169" t="s">
        <v>87</v>
      </c>
      <c r="AY129" s="18" t="s">
        <v>141</v>
      </c>
      <c r="BE129" s="170">
        <f t="shared" ref="BE129:BE160" si="4">IF(N129="základná",J129,0)</f>
        <v>0</v>
      </c>
      <c r="BF129" s="170">
        <f t="shared" ref="BF129:BF160" si="5">IF(N129="znížená",J129,0)</f>
        <v>0</v>
      </c>
      <c r="BG129" s="170">
        <f t="shared" ref="BG129:BG160" si="6">IF(N129="zákl. prenesená",J129,0)</f>
        <v>0</v>
      </c>
      <c r="BH129" s="170">
        <f t="shared" ref="BH129:BH160" si="7">IF(N129="zníž. prenesená",J129,0)</f>
        <v>0</v>
      </c>
      <c r="BI129" s="170">
        <f t="shared" ref="BI129:BI160" si="8">IF(N129="nulová",J129,0)</f>
        <v>0</v>
      </c>
      <c r="BJ129" s="18" t="s">
        <v>87</v>
      </c>
      <c r="BK129" s="170">
        <f t="shared" ref="BK129:BK160" si="9">ROUND(I129*H129,2)</f>
        <v>0</v>
      </c>
      <c r="BL129" s="18" t="s">
        <v>587</v>
      </c>
      <c r="BM129" s="169" t="s">
        <v>1628</v>
      </c>
    </row>
    <row r="130" spans="1:65" s="2" customFormat="1" ht="24.2" customHeight="1">
      <c r="A130" s="33"/>
      <c r="B130" s="156"/>
      <c r="C130" s="203" t="s">
        <v>87</v>
      </c>
      <c r="D130" s="203" t="s">
        <v>560</v>
      </c>
      <c r="E130" s="204" t="s">
        <v>1629</v>
      </c>
      <c r="F130" s="205" t="s">
        <v>1630</v>
      </c>
      <c r="G130" s="206" t="s">
        <v>645</v>
      </c>
      <c r="H130" s="207">
        <v>199.5</v>
      </c>
      <c r="I130" s="208"/>
      <c r="J130" s="209">
        <f t="shared" si="0"/>
        <v>0</v>
      </c>
      <c r="K130" s="210"/>
      <c r="L130" s="211"/>
      <c r="M130" s="212" t="s">
        <v>1</v>
      </c>
      <c r="N130" s="213" t="s">
        <v>40</v>
      </c>
      <c r="O130" s="62"/>
      <c r="P130" s="167">
        <f t="shared" si="1"/>
        <v>0</v>
      </c>
      <c r="Q130" s="167">
        <v>0</v>
      </c>
      <c r="R130" s="167">
        <f t="shared" si="2"/>
        <v>0</v>
      </c>
      <c r="S130" s="167">
        <v>0</v>
      </c>
      <c r="T130" s="168">
        <f t="shared" si="3"/>
        <v>0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69" t="s">
        <v>1631</v>
      </c>
      <c r="AT130" s="169" t="s">
        <v>560</v>
      </c>
      <c r="AU130" s="169" t="s">
        <v>87</v>
      </c>
      <c r="AY130" s="18" t="s">
        <v>141</v>
      </c>
      <c r="BE130" s="170">
        <f t="shared" si="4"/>
        <v>0</v>
      </c>
      <c r="BF130" s="170">
        <f t="shared" si="5"/>
        <v>0</v>
      </c>
      <c r="BG130" s="170">
        <f t="shared" si="6"/>
        <v>0</v>
      </c>
      <c r="BH130" s="170">
        <f t="shared" si="7"/>
        <v>0</v>
      </c>
      <c r="BI130" s="170">
        <f t="shared" si="8"/>
        <v>0</v>
      </c>
      <c r="BJ130" s="18" t="s">
        <v>87</v>
      </c>
      <c r="BK130" s="170">
        <f t="shared" si="9"/>
        <v>0</v>
      </c>
      <c r="BL130" s="18" t="s">
        <v>587</v>
      </c>
      <c r="BM130" s="169" t="s">
        <v>1632</v>
      </c>
    </row>
    <row r="131" spans="1:65" s="2" customFormat="1" ht="21.75" customHeight="1">
      <c r="A131" s="33"/>
      <c r="B131" s="156"/>
      <c r="C131" s="203" t="s">
        <v>156</v>
      </c>
      <c r="D131" s="203" t="s">
        <v>560</v>
      </c>
      <c r="E131" s="204" t="s">
        <v>1633</v>
      </c>
      <c r="F131" s="205" t="s">
        <v>1634</v>
      </c>
      <c r="G131" s="206" t="s">
        <v>362</v>
      </c>
      <c r="H131" s="207">
        <v>40</v>
      </c>
      <c r="I131" s="208"/>
      <c r="J131" s="209">
        <f t="shared" si="0"/>
        <v>0</v>
      </c>
      <c r="K131" s="210"/>
      <c r="L131" s="211"/>
      <c r="M131" s="212" t="s">
        <v>1</v>
      </c>
      <c r="N131" s="213" t="s">
        <v>40</v>
      </c>
      <c r="O131" s="62"/>
      <c r="P131" s="167">
        <f t="shared" si="1"/>
        <v>0</v>
      </c>
      <c r="Q131" s="167">
        <v>0</v>
      </c>
      <c r="R131" s="167">
        <f t="shared" si="2"/>
        <v>0</v>
      </c>
      <c r="S131" s="167">
        <v>0</v>
      </c>
      <c r="T131" s="168">
        <f t="shared" si="3"/>
        <v>0</v>
      </c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R131" s="169" t="s">
        <v>1631</v>
      </c>
      <c r="AT131" s="169" t="s">
        <v>560</v>
      </c>
      <c r="AU131" s="169" t="s">
        <v>87</v>
      </c>
      <c r="AY131" s="18" t="s">
        <v>141</v>
      </c>
      <c r="BE131" s="170">
        <f t="shared" si="4"/>
        <v>0</v>
      </c>
      <c r="BF131" s="170">
        <f t="shared" si="5"/>
        <v>0</v>
      </c>
      <c r="BG131" s="170">
        <f t="shared" si="6"/>
        <v>0</v>
      </c>
      <c r="BH131" s="170">
        <f t="shared" si="7"/>
        <v>0</v>
      </c>
      <c r="BI131" s="170">
        <f t="shared" si="8"/>
        <v>0</v>
      </c>
      <c r="BJ131" s="18" t="s">
        <v>87</v>
      </c>
      <c r="BK131" s="170">
        <f t="shared" si="9"/>
        <v>0</v>
      </c>
      <c r="BL131" s="18" t="s">
        <v>587</v>
      </c>
      <c r="BM131" s="169" t="s">
        <v>1635</v>
      </c>
    </row>
    <row r="132" spans="1:65" s="2" customFormat="1" ht="21.75" customHeight="1">
      <c r="A132" s="33"/>
      <c r="B132" s="156"/>
      <c r="C132" s="157" t="s">
        <v>147</v>
      </c>
      <c r="D132" s="157" t="s">
        <v>143</v>
      </c>
      <c r="E132" s="158" t="s">
        <v>1636</v>
      </c>
      <c r="F132" s="159" t="s">
        <v>1637</v>
      </c>
      <c r="G132" s="160" t="s">
        <v>362</v>
      </c>
      <c r="H132" s="161">
        <v>26</v>
      </c>
      <c r="I132" s="162"/>
      <c r="J132" s="163">
        <f t="shared" si="0"/>
        <v>0</v>
      </c>
      <c r="K132" s="164"/>
      <c r="L132" s="34"/>
      <c r="M132" s="165" t="s">
        <v>1</v>
      </c>
      <c r="N132" s="166" t="s">
        <v>40</v>
      </c>
      <c r="O132" s="62"/>
      <c r="P132" s="167">
        <f t="shared" si="1"/>
        <v>0</v>
      </c>
      <c r="Q132" s="167">
        <v>0</v>
      </c>
      <c r="R132" s="167">
        <f t="shared" si="2"/>
        <v>0</v>
      </c>
      <c r="S132" s="167">
        <v>0</v>
      </c>
      <c r="T132" s="168">
        <f t="shared" si="3"/>
        <v>0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69" t="s">
        <v>587</v>
      </c>
      <c r="AT132" s="169" t="s">
        <v>143</v>
      </c>
      <c r="AU132" s="169" t="s">
        <v>87</v>
      </c>
      <c r="AY132" s="18" t="s">
        <v>141</v>
      </c>
      <c r="BE132" s="170">
        <f t="shared" si="4"/>
        <v>0</v>
      </c>
      <c r="BF132" s="170">
        <f t="shared" si="5"/>
        <v>0</v>
      </c>
      <c r="BG132" s="170">
        <f t="shared" si="6"/>
        <v>0</v>
      </c>
      <c r="BH132" s="170">
        <f t="shared" si="7"/>
        <v>0</v>
      </c>
      <c r="BI132" s="170">
        <f t="shared" si="8"/>
        <v>0</v>
      </c>
      <c r="BJ132" s="18" t="s">
        <v>87</v>
      </c>
      <c r="BK132" s="170">
        <f t="shared" si="9"/>
        <v>0</v>
      </c>
      <c r="BL132" s="18" t="s">
        <v>587</v>
      </c>
      <c r="BM132" s="169" t="s">
        <v>1638</v>
      </c>
    </row>
    <row r="133" spans="1:65" s="2" customFormat="1" ht="24.2" customHeight="1">
      <c r="A133" s="33"/>
      <c r="B133" s="156"/>
      <c r="C133" s="203" t="s">
        <v>175</v>
      </c>
      <c r="D133" s="203" t="s">
        <v>560</v>
      </c>
      <c r="E133" s="204" t="s">
        <v>1639</v>
      </c>
      <c r="F133" s="205" t="s">
        <v>1640</v>
      </c>
      <c r="G133" s="206" t="s">
        <v>362</v>
      </c>
      <c r="H133" s="207">
        <v>26</v>
      </c>
      <c r="I133" s="208"/>
      <c r="J133" s="209">
        <f t="shared" si="0"/>
        <v>0</v>
      </c>
      <c r="K133" s="210"/>
      <c r="L133" s="211"/>
      <c r="M133" s="212" t="s">
        <v>1</v>
      </c>
      <c r="N133" s="213" t="s">
        <v>40</v>
      </c>
      <c r="O133" s="62"/>
      <c r="P133" s="167">
        <f t="shared" si="1"/>
        <v>0</v>
      </c>
      <c r="Q133" s="167">
        <v>0</v>
      </c>
      <c r="R133" s="167">
        <f t="shared" si="2"/>
        <v>0</v>
      </c>
      <c r="S133" s="167">
        <v>0</v>
      </c>
      <c r="T133" s="168">
        <f t="shared" si="3"/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69" t="s">
        <v>1631</v>
      </c>
      <c r="AT133" s="169" t="s">
        <v>560</v>
      </c>
      <c r="AU133" s="169" t="s">
        <v>87</v>
      </c>
      <c r="AY133" s="18" t="s">
        <v>141</v>
      </c>
      <c r="BE133" s="170">
        <f t="shared" si="4"/>
        <v>0</v>
      </c>
      <c r="BF133" s="170">
        <f t="shared" si="5"/>
        <v>0</v>
      </c>
      <c r="BG133" s="170">
        <f t="shared" si="6"/>
        <v>0</v>
      </c>
      <c r="BH133" s="170">
        <f t="shared" si="7"/>
        <v>0</v>
      </c>
      <c r="BI133" s="170">
        <f t="shared" si="8"/>
        <v>0</v>
      </c>
      <c r="BJ133" s="18" t="s">
        <v>87</v>
      </c>
      <c r="BK133" s="170">
        <f t="shared" si="9"/>
        <v>0</v>
      </c>
      <c r="BL133" s="18" t="s">
        <v>587</v>
      </c>
      <c r="BM133" s="169" t="s">
        <v>1641</v>
      </c>
    </row>
    <row r="134" spans="1:65" s="2" customFormat="1" ht="24.2" customHeight="1">
      <c r="A134" s="33"/>
      <c r="B134" s="156"/>
      <c r="C134" s="157" t="s">
        <v>181</v>
      </c>
      <c r="D134" s="157" t="s">
        <v>143</v>
      </c>
      <c r="E134" s="158" t="s">
        <v>1642</v>
      </c>
      <c r="F134" s="159" t="s">
        <v>1643</v>
      </c>
      <c r="G134" s="160" t="s">
        <v>362</v>
      </c>
      <c r="H134" s="161">
        <v>31</v>
      </c>
      <c r="I134" s="162"/>
      <c r="J134" s="163">
        <f t="shared" si="0"/>
        <v>0</v>
      </c>
      <c r="K134" s="164"/>
      <c r="L134" s="34"/>
      <c r="M134" s="165" t="s">
        <v>1</v>
      </c>
      <c r="N134" s="166" t="s">
        <v>40</v>
      </c>
      <c r="O134" s="62"/>
      <c r="P134" s="167">
        <f t="shared" si="1"/>
        <v>0</v>
      </c>
      <c r="Q134" s="167">
        <v>0</v>
      </c>
      <c r="R134" s="167">
        <f t="shared" si="2"/>
        <v>0</v>
      </c>
      <c r="S134" s="167">
        <v>0</v>
      </c>
      <c r="T134" s="168">
        <f t="shared" si="3"/>
        <v>0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69" t="s">
        <v>587</v>
      </c>
      <c r="AT134" s="169" t="s">
        <v>143</v>
      </c>
      <c r="AU134" s="169" t="s">
        <v>87</v>
      </c>
      <c r="AY134" s="18" t="s">
        <v>141</v>
      </c>
      <c r="BE134" s="170">
        <f t="shared" si="4"/>
        <v>0</v>
      </c>
      <c r="BF134" s="170">
        <f t="shared" si="5"/>
        <v>0</v>
      </c>
      <c r="BG134" s="170">
        <f t="shared" si="6"/>
        <v>0</v>
      </c>
      <c r="BH134" s="170">
        <f t="shared" si="7"/>
        <v>0</v>
      </c>
      <c r="BI134" s="170">
        <f t="shared" si="8"/>
        <v>0</v>
      </c>
      <c r="BJ134" s="18" t="s">
        <v>87</v>
      </c>
      <c r="BK134" s="170">
        <f t="shared" si="9"/>
        <v>0</v>
      </c>
      <c r="BL134" s="18" t="s">
        <v>587</v>
      </c>
      <c r="BM134" s="169" t="s">
        <v>1644</v>
      </c>
    </row>
    <row r="135" spans="1:65" s="2" customFormat="1" ht="33" customHeight="1">
      <c r="A135" s="33"/>
      <c r="B135" s="156"/>
      <c r="C135" s="203" t="s">
        <v>186</v>
      </c>
      <c r="D135" s="203" t="s">
        <v>560</v>
      </c>
      <c r="E135" s="204" t="s">
        <v>1645</v>
      </c>
      <c r="F135" s="205" t="s">
        <v>1646</v>
      </c>
      <c r="G135" s="206" t="s">
        <v>362</v>
      </c>
      <c r="H135" s="207">
        <v>31</v>
      </c>
      <c r="I135" s="208"/>
      <c r="J135" s="209">
        <f t="shared" si="0"/>
        <v>0</v>
      </c>
      <c r="K135" s="210"/>
      <c r="L135" s="211"/>
      <c r="M135" s="212" t="s">
        <v>1</v>
      </c>
      <c r="N135" s="213" t="s">
        <v>40</v>
      </c>
      <c r="O135" s="62"/>
      <c r="P135" s="167">
        <f t="shared" si="1"/>
        <v>0</v>
      </c>
      <c r="Q135" s="167">
        <v>0</v>
      </c>
      <c r="R135" s="167">
        <f t="shared" si="2"/>
        <v>0</v>
      </c>
      <c r="S135" s="167">
        <v>0</v>
      </c>
      <c r="T135" s="168">
        <f t="shared" si="3"/>
        <v>0</v>
      </c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R135" s="169" t="s">
        <v>1631</v>
      </c>
      <c r="AT135" s="169" t="s">
        <v>560</v>
      </c>
      <c r="AU135" s="169" t="s">
        <v>87</v>
      </c>
      <c r="AY135" s="18" t="s">
        <v>141</v>
      </c>
      <c r="BE135" s="170">
        <f t="shared" si="4"/>
        <v>0</v>
      </c>
      <c r="BF135" s="170">
        <f t="shared" si="5"/>
        <v>0</v>
      </c>
      <c r="BG135" s="170">
        <f t="shared" si="6"/>
        <v>0</v>
      </c>
      <c r="BH135" s="170">
        <f t="shared" si="7"/>
        <v>0</v>
      </c>
      <c r="BI135" s="170">
        <f t="shared" si="8"/>
        <v>0</v>
      </c>
      <c r="BJ135" s="18" t="s">
        <v>87</v>
      </c>
      <c r="BK135" s="170">
        <f t="shared" si="9"/>
        <v>0</v>
      </c>
      <c r="BL135" s="18" t="s">
        <v>587</v>
      </c>
      <c r="BM135" s="169" t="s">
        <v>1647</v>
      </c>
    </row>
    <row r="136" spans="1:65" s="2" customFormat="1" ht="24.2" customHeight="1">
      <c r="A136" s="33"/>
      <c r="B136" s="156"/>
      <c r="C136" s="157" t="s">
        <v>198</v>
      </c>
      <c r="D136" s="157" t="s">
        <v>143</v>
      </c>
      <c r="E136" s="158" t="s">
        <v>1648</v>
      </c>
      <c r="F136" s="159" t="s">
        <v>1649</v>
      </c>
      <c r="G136" s="160" t="s">
        <v>362</v>
      </c>
      <c r="H136" s="161">
        <v>2</v>
      </c>
      <c r="I136" s="162"/>
      <c r="J136" s="163">
        <f t="shared" si="0"/>
        <v>0</v>
      </c>
      <c r="K136" s="164"/>
      <c r="L136" s="34"/>
      <c r="M136" s="165" t="s">
        <v>1</v>
      </c>
      <c r="N136" s="166" t="s">
        <v>40</v>
      </c>
      <c r="O136" s="62"/>
      <c r="P136" s="167">
        <f t="shared" si="1"/>
        <v>0</v>
      </c>
      <c r="Q136" s="167">
        <v>0</v>
      </c>
      <c r="R136" s="167">
        <f t="shared" si="2"/>
        <v>0</v>
      </c>
      <c r="S136" s="167">
        <v>0</v>
      </c>
      <c r="T136" s="168">
        <f t="shared" si="3"/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69" t="s">
        <v>587</v>
      </c>
      <c r="AT136" s="169" t="s">
        <v>143</v>
      </c>
      <c r="AU136" s="169" t="s">
        <v>87</v>
      </c>
      <c r="AY136" s="18" t="s">
        <v>141</v>
      </c>
      <c r="BE136" s="170">
        <f t="shared" si="4"/>
        <v>0</v>
      </c>
      <c r="BF136" s="170">
        <f t="shared" si="5"/>
        <v>0</v>
      </c>
      <c r="BG136" s="170">
        <f t="shared" si="6"/>
        <v>0</v>
      </c>
      <c r="BH136" s="170">
        <f t="shared" si="7"/>
        <v>0</v>
      </c>
      <c r="BI136" s="170">
        <f t="shared" si="8"/>
        <v>0</v>
      </c>
      <c r="BJ136" s="18" t="s">
        <v>87</v>
      </c>
      <c r="BK136" s="170">
        <f t="shared" si="9"/>
        <v>0</v>
      </c>
      <c r="BL136" s="18" t="s">
        <v>587</v>
      </c>
      <c r="BM136" s="169" t="s">
        <v>1650</v>
      </c>
    </row>
    <row r="137" spans="1:65" s="2" customFormat="1" ht="24.2" customHeight="1">
      <c r="A137" s="33"/>
      <c r="B137" s="156"/>
      <c r="C137" s="203" t="s">
        <v>215</v>
      </c>
      <c r="D137" s="203" t="s">
        <v>560</v>
      </c>
      <c r="E137" s="204" t="s">
        <v>1651</v>
      </c>
      <c r="F137" s="205" t="s">
        <v>1652</v>
      </c>
      <c r="G137" s="206" t="s">
        <v>362</v>
      </c>
      <c r="H137" s="207">
        <v>2</v>
      </c>
      <c r="I137" s="208"/>
      <c r="J137" s="209">
        <f t="shared" si="0"/>
        <v>0</v>
      </c>
      <c r="K137" s="210"/>
      <c r="L137" s="211"/>
      <c r="M137" s="212" t="s">
        <v>1</v>
      </c>
      <c r="N137" s="213" t="s">
        <v>40</v>
      </c>
      <c r="O137" s="62"/>
      <c r="P137" s="167">
        <f t="shared" si="1"/>
        <v>0</v>
      </c>
      <c r="Q137" s="167">
        <v>0</v>
      </c>
      <c r="R137" s="167">
        <f t="shared" si="2"/>
        <v>0</v>
      </c>
      <c r="S137" s="167">
        <v>0</v>
      </c>
      <c r="T137" s="168">
        <f t="shared" si="3"/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69" t="s">
        <v>1631</v>
      </c>
      <c r="AT137" s="169" t="s">
        <v>560</v>
      </c>
      <c r="AU137" s="169" t="s">
        <v>87</v>
      </c>
      <c r="AY137" s="18" t="s">
        <v>141</v>
      </c>
      <c r="BE137" s="170">
        <f t="shared" si="4"/>
        <v>0</v>
      </c>
      <c r="BF137" s="170">
        <f t="shared" si="5"/>
        <v>0</v>
      </c>
      <c r="BG137" s="170">
        <f t="shared" si="6"/>
        <v>0</v>
      </c>
      <c r="BH137" s="170">
        <f t="shared" si="7"/>
        <v>0</v>
      </c>
      <c r="BI137" s="170">
        <f t="shared" si="8"/>
        <v>0</v>
      </c>
      <c r="BJ137" s="18" t="s">
        <v>87</v>
      </c>
      <c r="BK137" s="170">
        <f t="shared" si="9"/>
        <v>0</v>
      </c>
      <c r="BL137" s="18" t="s">
        <v>587</v>
      </c>
      <c r="BM137" s="169" t="s">
        <v>1653</v>
      </c>
    </row>
    <row r="138" spans="1:65" s="2" customFormat="1" ht="37.9" customHeight="1">
      <c r="A138" s="33"/>
      <c r="B138" s="156"/>
      <c r="C138" s="157" t="s">
        <v>221</v>
      </c>
      <c r="D138" s="157" t="s">
        <v>143</v>
      </c>
      <c r="E138" s="158" t="s">
        <v>1654</v>
      </c>
      <c r="F138" s="159" t="s">
        <v>1655</v>
      </c>
      <c r="G138" s="160" t="s">
        <v>362</v>
      </c>
      <c r="H138" s="161">
        <v>56</v>
      </c>
      <c r="I138" s="162"/>
      <c r="J138" s="163">
        <f t="shared" si="0"/>
        <v>0</v>
      </c>
      <c r="K138" s="164"/>
      <c r="L138" s="34"/>
      <c r="M138" s="165" t="s">
        <v>1</v>
      </c>
      <c r="N138" s="166" t="s">
        <v>40</v>
      </c>
      <c r="O138" s="62"/>
      <c r="P138" s="167">
        <f t="shared" si="1"/>
        <v>0</v>
      </c>
      <c r="Q138" s="167">
        <v>0</v>
      </c>
      <c r="R138" s="167">
        <f t="shared" si="2"/>
        <v>0</v>
      </c>
      <c r="S138" s="167">
        <v>0</v>
      </c>
      <c r="T138" s="168">
        <f t="shared" si="3"/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69" t="s">
        <v>587</v>
      </c>
      <c r="AT138" s="169" t="s">
        <v>143</v>
      </c>
      <c r="AU138" s="169" t="s">
        <v>87</v>
      </c>
      <c r="AY138" s="18" t="s">
        <v>141</v>
      </c>
      <c r="BE138" s="170">
        <f t="shared" si="4"/>
        <v>0</v>
      </c>
      <c r="BF138" s="170">
        <f t="shared" si="5"/>
        <v>0</v>
      </c>
      <c r="BG138" s="170">
        <f t="shared" si="6"/>
        <v>0</v>
      </c>
      <c r="BH138" s="170">
        <f t="shared" si="7"/>
        <v>0</v>
      </c>
      <c r="BI138" s="170">
        <f t="shared" si="8"/>
        <v>0</v>
      </c>
      <c r="BJ138" s="18" t="s">
        <v>87</v>
      </c>
      <c r="BK138" s="170">
        <f t="shared" si="9"/>
        <v>0</v>
      </c>
      <c r="BL138" s="18" t="s">
        <v>587</v>
      </c>
      <c r="BM138" s="169" t="s">
        <v>1656</v>
      </c>
    </row>
    <row r="139" spans="1:65" s="2" customFormat="1" ht="24.2" customHeight="1">
      <c r="A139" s="33"/>
      <c r="B139" s="156"/>
      <c r="C139" s="203" t="s">
        <v>234</v>
      </c>
      <c r="D139" s="203" t="s">
        <v>560</v>
      </c>
      <c r="E139" s="204" t="s">
        <v>1657</v>
      </c>
      <c r="F139" s="205" t="s">
        <v>1658</v>
      </c>
      <c r="G139" s="206" t="s">
        <v>362</v>
      </c>
      <c r="H139" s="207">
        <v>56</v>
      </c>
      <c r="I139" s="208"/>
      <c r="J139" s="209">
        <f t="shared" si="0"/>
        <v>0</v>
      </c>
      <c r="K139" s="210"/>
      <c r="L139" s="211"/>
      <c r="M139" s="212" t="s">
        <v>1</v>
      </c>
      <c r="N139" s="213" t="s">
        <v>40</v>
      </c>
      <c r="O139" s="62"/>
      <c r="P139" s="167">
        <f t="shared" si="1"/>
        <v>0</v>
      </c>
      <c r="Q139" s="167">
        <v>0</v>
      </c>
      <c r="R139" s="167">
        <f t="shared" si="2"/>
        <v>0</v>
      </c>
      <c r="S139" s="167">
        <v>0</v>
      </c>
      <c r="T139" s="168">
        <f t="shared" si="3"/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69" t="s">
        <v>1631</v>
      </c>
      <c r="AT139" s="169" t="s">
        <v>560</v>
      </c>
      <c r="AU139" s="169" t="s">
        <v>87</v>
      </c>
      <c r="AY139" s="18" t="s">
        <v>141</v>
      </c>
      <c r="BE139" s="170">
        <f t="shared" si="4"/>
        <v>0</v>
      </c>
      <c r="BF139" s="170">
        <f t="shared" si="5"/>
        <v>0</v>
      </c>
      <c r="BG139" s="170">
        <f t="shared" si="6"/>
        <v>0</v>
      </c>
      <c r="BH139" s="170">
        <f t="shared" si="7"/>
        <v>0</v>
      </c>
      <c r="BI139" s="170">
        <f t="shared" si="8"/>
        <v>0</v>
      </c>
      <c r="BJ139" s="18" t="s">
        <v>87</v>
      </c>
      <c r="BK139" s="170">
        <f t="shared" si="9"/>
        <v>0</v>
      </c>
      <c r="BL139" s="18" t="s">
        <v>587</v>
      </c>
      <c r="BM139" s="169" t="s">
        <v>1659</v>
      </c>
    </row>
    <row r="140" spans="1:65" s="2" customFormat="1" ht="21.75" customHeight="1">
      <c r="A140" s="33"/>
      <c r="B140" s="156"/>
      <c r="C140" s="157" t="s">
        <v>240</v>
      </c>
      <c r="D140" s="157" t="s">
        <v>143</v>
      </c>
      <c r="E140" s="158" t="s">
        <v>1660</v>
      </c>
      <c r="F140" s="159" t="s">
        <v>1661</v>
      </c>
      <c r="G140" s="160" t="s">
        <v>645</v>
      </c>
      <c r="H140" s="161">
        <v>188</v>
      </c>
      <c r="I140" s="162"/>
      <c r="J140" s="163">
        <f t="shared" si="0"/>
        <v>0</v>
      </c>
      <c r="K140" s="164"/>
      <c r="L140" s="34"/>
      <c r="M140" s="165" t="s">
        <v>1</v>
      </c>
      <c r="N140" s="166" t="s">
        <v>40</v>
      </c>
      <c r="O140" s="62"/>
      <c r="P140" s="167">
        <f t="shared" si="1"/>
        <v>0</v>
      </c>
      <c r="Q140" s="167">
        <v>0</v>
      </c>
      <c r="R140" s="167">
        <f t="shared" si="2"/>
        <v>0</v>
      </c>
      <c r="S140" s="167">
        <v>0</v>
      </c>
      <c r="T140" s="168">
        <f t="shared" si="3"/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69" t="s">
        <v>587</v>
      </c>
      <c r="AT140" s="169" t="s">
        <v>143</v>
      </c>
      <c r="AU140" s="169" t="s">
        <v>87</v>
      </c>
      <c r="AY140" s="18" t="s">
        <v>141</v>
      </c>
      <c r="BE140" s="170">
        <f t="shared" si="4"/>
        <v>0</v>
      </c>
      <c r="BF140" s="170">
        <f t="shared" si="5"/>
        <v>0</v>
      </c>
      <c r="BG140" s="170">
        <f t="shared" si="6"/>
        <v>0</v>
      </c>
      <c r="BH140" s="170">
        <f t="shared" si="7"/>
        <v>0</v>
      </c>
      <c r="BI140" s="170">
        <f t="shared" si="8"/>
        <v>0</v>
      </c>
      <c r="BJ140" s="18" t="s">
        <v>87</v>
      </c>
      <c r="BK140" s="170">
        <f t="shared" si="9"/>
        <v>0</v>
      </c>
      <c r="BL140" s="18" t="s">
        <v>587</v>
      </c>
      <c r="BM140" s="169" t="s">
        <v>1662</v>
      </c>
    </row>
    <row r="141" spans="1:65" s="2" customFormat="1" ht="24.2" customHeight="1">
      <c r="A141" s="33"/>
      <c r="B141" s="156"/>
      <c r="C141" s="203" t="s">
        <v>244</v>
      </c>
      <c r="D141" s="203" t="s">
        <v>560</v>
      </c>
      <c r="E141" s="204" t="s">
        <v>1663</v>
      </c>
      <c r="F141" s="205" t="s">
        <v>1664</v>
      </c>
      <c r="G141" s="206" t="s">
        <v>645</v>
      </c>
      <c r="H141" s="207">
        <v>197.4</v>
      </c>
      <c r="I141" s="208"/>
      <c r="J141" s="209">
        <f t="shared" si="0"/>
        <v>0</v>
      </c>
      <c r="K141" s="210"/>
      <c r="L141" s="211"/>
      <c r="M141" s="212" t="s">
        <v>1</v>
      </c>
      <c r="N141" s="213" t="s">
        <v>40</v>
      </c>
      <c r="O141" s="62"/>
      <c r="P141" s="167">
        <f t="shared" si="1"/>
        <v>0</v>
      </c>
      <c r="Q141" s="167">
        <v>0</v>
      </c>
      <c r="R141" s="167">
        <f t="shared" si="2"/>
        <v>0</v>
      </c>
      <c r="S141" s="167">
        <v>0</v>
      </c>
      <c r="T141" s="168">
        <f t="shared" si="3"/>
        <v>0</v>
      </c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R141" s="169" t="s">
        <v>1631</v>
      </c>
      <c r="AT141" s="169" t="s">
        <v>560</v>
      </c>
      <c r="AU141" s="169" t="s">
        <v>87</v>
      </c>
      <c r="AY141" s="18" t="s">
        <v>141</v>
      </c>
      <c r="BE141" s="170">
        <f t="shared" si="4"/>
        <v>0</v>
      </c>
      <c r="BF141" s="170">
        <f t="shared" si="5"/>
        <v>0</v>
      </c>
      <c r="BG141" s="170">
        <f t="shared" si="6"/>
        <v>0</v>
      </c>
      <c r="BH141" s="170">
        <f t="shared" si="7"/>
        <v>0</v>
      </c>
      <c r="BI141" s="170">
        <f t="shared" si="8"/>
        <v>0</v>
      </c>
      <c r="BJ141" s="18" t="s">
        <v>87</v>
      </c>
      <c r="BK141" s="170">
        <f t="shared" si="9"/>
        <v>0</v>
      </c>
      <c r="BL141" s="18" t="s">
        <v>587</v>
      </c>
      <c r="BM141" s="169" t="s">
        <v>1665</v>
      </c>
    </row>
    <row r="142" spans="1:65" s="2" customFormat="1" ht="33" customHeight="1">
      <c r="A142" s="33"/>
      <c r="B142" s="156"/>
      <c r="C142" s="157" t="s">
        <v>253</v>
      </c>
      <c r="D142" s="157" t="s">
        <v>143</v>
      </c>
      <c r="E142" s="158" t="s">
        <v>1666</v>
      </c>
      <c r="F142" s="159" t="s">
        <v>1667</v>
      </c>
      <c r="G142" s="160" t="s">
        <v>1668</v>
      </c>
      <c r="H142" s="161">
        <v>65</v>
      </c>
      <c r="I142" s="162"/>
      <c r="J142" s="163">
        <f t="shared" si="0"/>
        <v>0</v>
      </c>
      <c r="K142" s="164"/>
      <c r="L142" s="34"/>
      <c r="M142" s="165" t="s">
        <v>1</v>
      </c>
      <c r="N142" s="166" t="s">
        <v>40</v>
      </c>
      <c r="O142" s="62"/>
      <c r="P142" s="167">
        <f t="shared" si="1"/>
        <v>0</v>
      </c>
      <c r="Q142" s="167">
        <v>0</v>
      </c>
      <c r="R142" s="167">
        <f t="shared" si="2"/>
        <v>0</v>
      </c>
      <c r="S142" s="167">
        <v>0</v>
      </c>
      <c r="T142" s="168">
        <f t="shared" si="3"/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69" t="s">
        <v>587</v>
      </c>
      <c r="AT142" s="169" t="s">
        <v>143</v>
      </c>
      <c r="AU142" s="169" t="s">
        <v>87</v>
      </c>
      <c r="AY142" s="18" t="s">
        <v>141</v>
      </c>
      <c r="BE142" s="170">
        <f t="shared" si="4"/>
        <v>0</v>
      </c>
      <c r="BF142" s="170">
        <f t="shared" si="5"/>
        <v>0</v>
      </c>
      <c r="BG142" s="170">
        <f t="shared" si="6"/>
        <v>0</v>
      </c>
      <c r="BH142" s="170">
        <f t="shared" si="7"/>
        <v>0</v>
      </c>
      <c r="BI142" s="170">
        <f t="shared" si="8"/>
        <v>0</v>
      </c>
      <c r="BJ142" s="18" t="s">
        <v>87</v>
      </c>
      <c r="BK142" s="170">
        <f t="shared" si="9"/>
        <v>0</v>
      </c>
      <c r="BL142" s="18" t="s">
        <v>587</v>
      </c>
      <c r="BM142" s="169" t="s">
        <v>1669</v>
      </c>
    </row>
    <row r="143" spans="1:65" s="2" customFormat="1" ht="24.2" customHeight="1">
      <c r="A143" s="33"/>
      <c r="B143" s="156"/>
      <c r="C143" s="203" t="s">
        <v>257</v>
      </c>
      <c r="D143" s="203" t="s">
        <v>560</v>
      </c>
      <c r="E143" s="204" t="s">
        <v>1670</v>
      </c>
      <c r="F143" s="205" t="s">
        <v>1671</v>
      </c>
      <c r="G143" s="206" t="s">
        <v>260</v>
      </c>
      <c r="H143" s="207">
        <v>8.9999999999999993E-3</v>
      </c>
      <c r="I143" s="208"/>
      <c r="J143" s="209">
        <f t="shared" si="0"/>
        <v>0</v>
      </c>
      <c r="K143" s="210"/>
      <c r="L143" s="211"/>
      <c r="M143" s="212" t="s">
        <v>1</v>
      </c>
      <c r="N143" s="213" t="s">
        <v>40</v>
      </c>
      <c r="O143" s="62"/>
      <c r="P143" s="167">
        <f t="shared" si="1"/>
        <v>0</v>
      </c>
      <c r="Q143" s="167">
        <v>0</v>
      </c>
      <c r="R143" s="167">
        <f t="shared" si="2"/>
        <v>0</v>
      </c>
      <c r="S143" s="167">
        <v>0</v>
      </c>
      <c r="T143" s="168">
        <f t="shared" si="3"/>
        <v>0</v>
      </c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R143" s="169" t="s">
        <v>1631</v>
      </c>
      <c r="AT143" s="169" t="s">
        <v>560</v>
      </c>
      <c r="AU143" s="169" t="s">
        <v>87</v>
      </c>
      <c r="AY143" s="18" t="s">
        <v>141</v>
      </c>
      <c r="BE143" s="170">
        <f t="shared" si="4"/>
        <v>0</v>
      </c>
      <c r="BF143" s="170">
        <f t="shared" si="5"/>
        <v>0</v>
      </c>
      <c r="BG143" s="170">
        <f t="shared" si="6"/>
        <v>0</v>
      </c>
      <c r="BH143" s="170">
        <f t="shared" si="7"/>
        <v>0</v>
      </c>
      <c r="BI143" s="170">
        <f t="shared" si="8"/>
        <v>0</v>
      </c>
      <c r="BJ143" s="18" t="s">
        <v>87</v>
      </c>
      <c r="BK143" s="170">
        <f t="shared" si="9"/>
        <v>0</v>
      </c>
      <c r="BL143" s="18" t="s">
        <v>587</v>
      </c>
      <c r="BM143" s="169" t="s">
        <v>1672</v>
      </c>
    </row>
    <row r="144" spans="1:65" s="2" customFormat="1" ht="24.2" customHeight="1">
      <c r="A144" s="33"/>
      <c r="B144" s="156"/>
      <c r="C144" s="203" t="s">
        <v>275</v>
      </c>
      <c r="D144" s="203" t="s">
        <v>560</v>
      </c>
      <c r="E144" s="204" t="s">
        <v>1673</v>
      </c>
      <c r="F144" s="205" t="s">
        <v>1674</v>
      </c>
      <c r="G144" s="206" t="s">
        <v>260</v>
      </c>
      <c r="H144" s="207">
        <v>5.1999999999999998E-2</v>
      </c>
      <c r="I144" s="208"/>
      <c r="J144" s="209">
        <f t="shared" si="0"/>
        <v>0</v>
      </c>
      <c r="K144" s="210"/>
      <c r="L144" s="211"/>
      <c r="M144" s="212" t="s">
        <v>1</v>
      </c>
      <c r="N144" s="213" t="s">
        <v>40</v>
      </c>
      <c r="O144" s="62"/>
      <c r="P144" s="167">
        <f t="shared" si="1"/>
        <v>0</v>
      </c>
      <c r="Q144" s="167">
        <v>0</v>
      </c>
      <c r="R144" s="167">
        <f t="shared" si="2"/>
        <v>0</v>
      </c>
      <c r="S144" s="167">
        <v>0</v>
      </c>
      <c r="T144" s="168">
        <f t="shared" si="3"/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69" t="s">
        <v>1631</v>
      </c>
      <c r="AT144" s="169" t="s">
        <v>560</v>
      </c>
      <c r="AU144" s="169" t="s">
        <v>87</v>
      </c>
      <c r="AY144" s="18" t="s">
        <v>141</v>
      </c>
      <c r="BE144" s="170">
        <f t="shared" si="4"/>
        <v>0</v>
      </c>
      <c r="BF144" s="170">
        <f t="shared" si="5"/>
        <v>0</v>
      </c>
      <c r="BG144" s="170">
        <f t="shared" si="6"/>
        <v>0</v>
      </c>
      <c r="BH144" s="170">
        <f t="shared" si="7"/>
        <v>0</v>
      </c>
      <c r="BI144" s="170">
        <f t="shared" si="8"/>
        <v>0</v>
      </c>
      <c r="BJ144" s="18" t="s">
        <v>87</v>
      </c>
      <c r="BK144" s="170">
        <f t="shared" si="9"/>
        <v>0</v>
      </c>
      <c r="BL144" s="18" t="s">
        <v>587</v>
      </c>
      <c r="BM144" s="169" t="s">
        <v>1675</v>
      </c>
    </row>
    <row r="145" spans="1:65" s="2" customFormat="1" ht="16.5" customHeight="1">
      <c r="A145" s="33"/>
      <c r="B145" s="156"/>
      <c r="C145" s="203" t="s">
        <v>281</v>
      </c>
      <c r="D145" s="203" t="s">
        <v>560</v>
      </c>
      <c r="E145" s="204" t="s">
        <v>1676</v>
      </c>
      <c r="F145" s="205" t="s">
        <v>1677</v>
      </c>
      <c r="G145" s="206" t="s">
        <v>1668</v>
      </c>
      <c r="H145" s="207">
        <v>3.25</v>
      </c>
      <c r="I145" s="208"/>
      <c r="J145" s="209">
        <f t="shared" si="0"/>
        <v>0</v>
      </c>
      <c r="K145" s="210"/>
      <c r="L145" s="211"/>
      <c r="M145" s="212" t="s">
        <v>1</v>
      </c>
      <c r="N145" s="213" t="s">
        <v>40</v>
      </c>
      <c r="O145" s="62"/>
      <c r="P145" s="167">
        <f t="shared" si="1"/>
        <v>0</v>
      </c>
      <c r="Q145" s="167">
        <v>0</v>
      </c>
      <c r="R145" s="167">
        <f t="shared" si="2"/>
        <v>0</v>
      </c>
      <c r="S145" s="167">
        <v>0</v>
      </c>
      <c r="T145" s="168">
        <f t="shared" si="3"/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69" t="s">
        <v>1631</v>
      </c>
      <c r="AT145" s="169" t="s">
        <v>560</v>
      </c>
      <c r="AU145" s="169" t="s">
        <v>87</v>
      </c>
      <c r="AY145" s="18" t="s">
        <v>141</v>
      </c>
      <c r="BE145" s="170">
        <f t="shared" si="4"/>
        <v>0</v>
      </c>
      <c r="BF145" s="170">
        <f t="shared" si="5"/>
        <v>0</v>
      </c>
      <c r="BG145" s="170">
        <f t="shared" si="6"/>
        <v>0</v>
      </c>
      <c r="BH145" s="170">
        <f t="shared" si="7"/>
        <v>0</v>
      </c>
      <c r="BI145" s="170">
        <f t="shared" si="8"/>
        <v>0</v>
      </c>
      <c r="BJ145" s="18" t="s">
        <v>87</v>
      </c>
      <c r="BK145" s="170">
        <f t="shared" si="9"/>
        <v>0</v>
      </c>
      <c r="BL145" s="18" t="s">
        <v>587</v>
      </c>
      <c r="BM145" s="169" t="s">
        <v>1678</v>
      </c>
    </row>
    <row r="146" spans="1:65" s="2" customFormat="1" ht="24.2" customHeight="1">
      <c r="A146" s="33"/>
      <c r="B146" s="156"/>
      <c r="C146" s="203" t="s">
        <v>292</v>
      </c>
      <c r="D146" s="203" t="s">
        <v>560</v>
      </c>
      <c r="E146" s="204" t="s">
        <v>1679</v>
      </c>
      <c r="F146" s="205" t="s">
        <v>1680</v>
      </c>
      <c r="G146" s="206" t="s">
        <v>1668</v>
      </c>
      <c r="H146" s="207">
        <v>1.079</v>
      </c>
      <c r="I146" s="208"/>
      <c r="J146" s="209">
        <f t="shared" si="0"/>
        <v>0</v>
      </c>
      <c r="K146" s="210"/>
      <c r="L146" s="211"/>
      <c r="M146" s="212" t="s">
        <v>1</v>
      </c>
      <c r="N146" s="213" t="s">
        <v>40</v>
      </c>
      <c r="O146" s="62"/>
      <c r="P146" s="167">
        <f t="shared" si="1"/>
        <v>0</v>
      </c>
      <c r="Q146" s="167">
        <v>0</v>
      </c>
      <c r="R146" s="167">
        <f t="shared" si="2"/>
        <v>0</v>
      </c>
      <c r="S146" s="167">
        <v>0</v>
      </c>
      <c r="T146" s="168">
        <f t="shared" si="3"/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69" t="s">
        <v>1631</v>
      </c>
      <c r="AT146" s="169" t="s">
        <v>560</v>
      </c>
      <c r="AU146" s="169" t="s">
        <v>87</v>
      </c>
      <c r="AY146" s="18" t="s">
        <v>141</v>
      </c>
      <c r="BE146" s="170">
        <f t="shared" si="4"/>
        <v>0</v>
      </c>
      <c r="BF146" s="170">
        <f t="shared" si="5"/>
        <v>0</v>
      </c>
      <c r="BG146" s="170">
        <f t="shared" si="6"/>
        <v>0</v>
      </c>
      <c r="BH146" s="170">
        <f t="shared" si="7"/>
        <v>0</v>
      </c>
      <c r="BI146" s="170">
        <f t="shared" si="8"/>
        <v>0</v>
      </c>
      <c r="BJ146" s="18" t="s">
        <v>87</v>
      </c>
      <c r="BK146" s="170">
        <f t="shared" si="9"/>
        <v>0</v>
      </c>
      <c r="BL146" s="18" t="s">
        <v>587</v>
      </c>
      <c r="BM146" s="169" t="s">
        <v>1681</v>
      </c>
    </row>
    <row r="147" spans="1:65" s="2" customFormat="1" ht="16.5" customHeight="1">
      <c r="A147" s="33"/>
      <c r="B147" s="156"/>
      <c r="C147" s="203" t="s">
        <v>302</v>
      </c>
      <c r="D147" s="203" t="s">
        <v>560</v>
      </c>
      <c r="E147" s="204" t="s">
        <v>1682</v>
      </c>
      <c r="F147" s="205" t="s">
        <v>1683</v>
      </c>
      <c r="G147" s="206" t="s">
        <v>645</v>
      </c>
      <c r="H147" s="207">
        <v>39</v>
      </c>
      <c r="I147" s="208"/>
      <c r="J147" s="209">
        <f t="shared" si="0"/>
        <v>0</v>
      </c>
      <c r="K147" s="210"/>
      <c r="L147" s="211"/>
      <c r="M147" s="212" t="s">
        <v>1</v>
      </c>
      <c r="N147" s="213" t="s">
        <v>40</v>
      </c>
      <c r="O147" s="62"/>
      <c r="P147" s="167">
        <f t="shared" si="1"/>
        <v>0</v>
      </c>
      <c r="Q147" s="167">
        <v>0</v>
      </c>
      <c r="R147" s="167">
        <f t="shared" si="2"/>
        <v>0</v>
      </c>
      <c r="S147" s="167">
        <v>0</v>
      </c>
      <c r="T147" s="168">
        <f t="shared" si="3"/>
        <v>0</v>
      </c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R147" s="169" t="s">
        <v>1631</v>
      </c>
      <c r="AT147" s="169" t="s">
        <v>560</v>
      </c>
      <c r="AU147" s="169" t="s">
        <v>87</v>
      </c>
      <c r="AY147" s="18" t="s">
        <v>141</v>
      </c>
      <c r="BE147" s="170">
        <f t="shared" si="4"/>
        <v>0</v>
      </c>
      <c r="BF147" s="170">
        <f t="shared" si="5"/>
        <v>0</v>
      </c>
      <c r="BG147" s="170">
        <f t="shared" si="6"/>
        <v>0</v>
      </c>
      <c r="BH147" s="170">
        <f t="shared" si="7"/>
        <v>0</v>
      </c>
      <c r="BI147" s="170">
        <f t="shared" si="8"/>
        <v>0</v>
      </c>
      <c r="BJ147" s="18" t="s">
        <v>87</v>
      </c>
      <c r="BK147" s="170">
        <f t="shared" si="9"/>
        <v>0</v>
      </c>
      <c r="BL147" s="18" t="s">
        <v>587</v>
      </c>
      <c r="BM147" s="169" t="s">
        <v>1684</v>
      </c>
    </row>
    <row r="148" spans="1:65" s="2" customFormat="1" ht="24.2" customHeight="1">
      <c r="A148" s="33"/>
      <c r="B148" s="156"/>
      <c r="C148" s="157" t="s">
        <v>7</v>
      </c>
      <c r="D148" s="157" t="s">
        <v>143</v>
      </c>
      <c r="E148" s="158" t="s">
        <v>1685</v>
      </c>
      <c r="F148" s="159" t="s">
        <v>1686</v>
      </c>
      <c r="G148" s="160" t="s">
        <v>645</v>
      </c>
      <c r="H148" s="161">
        <v>127</v>
      </c>
      <c r="I148" s="162"/>
      <c r="J148" s="163">
        <f t="shared" si="0"/>
        <v>0</v>
      </c>
      <c r="K148" s="164"/>
      <c r="L148" s="34"/>
      <c r="M148" s="165" t="s">
        <v>1</v>
      </c>
      <c r="N148" s="166" t="s">
        <v>40</v>
      </c>
      <c r="O148" s="62"/>
      <c r="P148" s="167">
        <f t="shared" si="1"/>
        <v>0</v>
      </c>
      <c r="Q148" s="167">
        <v>0</v>
      </c>
      <c r="R148" s="167">
        <f t="shared" si="2"/>
        <v>0</v>
      </c>
      <c r="S148" s="167">
        <v>0</v>
      </c>
      <c r="T148" s="168">
        <f t="shared" si="3"/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69" t="s">
        <v>587</v>
      </c>
      <c r="AT148" s="169" t="s">
        <v>143</v>
      </c>
      <c r="AU148" s="169" t="s">
        <v>87</v>
      </c>
      <c r="AY148" s="18" t="s">
        <v>141</v>
      </c>
      <c r="BE148" s="170">
        <f t="shared" si="4"/>
        <v>0</v>
      </c>
      <c r="BF148" s="170">
        <f t="shared" si="5"/>
        <v>0</v>
      </c>
      <c r="BG148" s="170">
        <f t="shared" si="6"/>
        <v>0</v>
      </c>
      <c r="BH148" s="170">
        <f t="shared" si="7"/>
        <v>0</v>
      </c>
      <c r="BI148" s="170">
        <f t="shared" si="8"/>
        <v>0</v>
      </c>
      <c r="BJ148" s="18" t="s">
        <v>87</v>
      </c>
      <c r="BK148" s="170">
        <f t="shared" si="9"/>
        <v>0</v>
      </c>
      <c r="BL148" s="18" t="s">
        <v>587</v>
      </c>
      <c r="BM148" s="169" t="s">
        <v>1687</v>
      </c>
    </row>
    <row r="149" spans="1:65" s="2" customFormat="1" ht="16.5" customHeight="1">
      <c r="A149" s="33"/>
      <c r="B149" s="156"/>
      <c r="C149" s="203" t="s">
        <v>311</v>
      </c>
      <c r="D149" s="203" t="s">
        <v>560</v>
      </c>
      <c r="E149" s="204" t="s">
        <v>1688</v>
      </c>
      <c r="F149" s="205" t="s">
        <v>1689</v>
      </c>
      <c r="G149" s="206" t="s">
        <v>645</v>
      </c>
      <c r="H149" s="207">
        <v>121</v>
      </c>
      <c r="I149" s="208"/>
      <c r="J149" s="209">
        <f t="shared" si="0"/>
        <v>0</v>
      </c>
      <c r="K149" s="210"/>
      <c r="L149" s="211"/>
      <c r="M149" s="212" t="s">
        <v>1</v>
      </c>
      <c r="N149" s="213" t="s">
        <v>40</v>
      </c>
      <c r="O149" s="62"/>
      <c r="P149" s="167">
        <f t="shared" si="1"/>
        <v>0</v>
      </c>
      <c r="Q149" s="167">
        <v>0</v>
      </c>
      <c r="R149" s="167">
        <f t="shared" si="2"/>
        <v>0</v>
      </c>
      <c r="S149" s="167">
        <v>0</v>
      </c>
      <c r="T149" s="168">
        <f t="shared" si="3"/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69" t="s">
        <v>1631</v>
      </c>
      <c r="AT149" s="169" t="s">
        <v>560</v>
      </c>
      <c r="AU149" s="169" t="s">
        <v>87</v>
      </c>
      <c r="AY149" s="18" t="s">
        <v>141</v>
      </c>
      <c r="BE149" s="170">
        <f t="shared" si="4"/>
        <v>0</v>
      </c>
      <c r="BF149" s="170">
        <f t="shared" si="5"/>
        <v>0</v>
      </c>
      <c r="BG149" s="170">
        <f t="shared" si="6"/>
        <v>0</v>
      </c>
      <c r="BH149" s="170">
        <f t="shared" si="7"/>
        <v>0</v>
      </c>
      <c r="BI149" s="170">
        <f t="shared" si="8"/>
        <v>0</v>
      </c>
      <c r="BJ149" s="18" t="s">
        <v>87</v>
      </c>
      <c r="BK149" s="170">
        <f t="shared" si="9"/>
        <v>0</v>
      </c>
      <c r="BL149" s="18" t="s">
        <v>587</v>
      </c>
      <c r="BM149" s="169" t="s">
        <v>1690</v>
      </c>
    </row>
    <row r="150" spans="1:65" s="2" customFormat="1" ht="16.5" customHeight="1">
      <c r="A150" s="33"/>
      <c r="B150" s="156"/>
      <c r="C150" s="203" t="s">
        <v>316</v>
      </c>
      <c r="D150" s="203" t="s">
        <v>560</v>
      </c>
      <c r="E150" s="204" t="s">
        <v>1691</v>
      </c>
      <c r="F150" s="205" t="s">
        <v>1692</v>
      </c>
      <c r="G150" s="206" t="s">
        <v>645</v>
      </c>
      <c r="H150" s="207">
        <v>121</v>
      </c>
      <c r="I150" s="208"/>
      <c r="J150" s="209">
        <f t="shared" si="0"/>
        <v>0</v>
      </c>
      <c r="K150" s="210"/>
      <c r="L150" s="211"/>
      <c r="M150" s="212" t="s">
        <v>1</v>
      </c>
      <c r="N150" s="213" t="s">
        <v>40</v>
      </c>
      <c r="O150" s="62"/>
      <c r="P150" s="167">
        <f t="shared" si="1"/>
        <v>0</v>
      </c>
      <c r="Q150" s="167">
        <v>0</v>
      </c>
      <c r="R150" s="167">
        <f t="shared" si="2"/>
        <v>0</v>
      </c>
      <c r="S150" s="167">
        <v>0</v>
      </c>
      <c r="T150" s="168">
        <f t="shared" si="3"/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69" t="s">
        <v>1631</v>
      </c>
      <c r="AT150" s="169" t="s">
        <v>560</v>
      </c>
      <c r="AU150" s="169" t="s">
        <v>87</v>
      </c>
      <c r="AY150" s="18" t="s">
        <v>141</v>
      </c>
      <c r="BE150" s="170">
        <f t="shared" si="4"/>
        <v>0</v>
      </c>
      <c r="BF150" s="170">
        <f t="shared" si="5"/>
        <v>0</v>
      </c>
      <c r="BG150" s="170">
        <f t="shared" si="6"/>
        <v>0</v>
      </c>
      <c r="BH150" s="170">
        <f t="shared" si="7"/>
        <v>0</v>
      </c>
      <c r="BI150" s="170">
        <f t="shared" si="8"/>
        <v>0</v>
      </c>
      <c r="BJ150" s="18" t="s">
        <v>87</v>
      </c>
      <c r="BK150" s="170">
        <f t="shared" si="9"/>
        <v>0</v>
      </c>
      <c r="BL150" s="18" t="s">
        <v>587</v>
      </c>
      <c r="BM150" s="169" t="s">
        <v>1693</v>
      </c>
    </row>
    <row r="151" spans="1:65" s="2" customFormat="1" ht="16.5" customHeight="1">
      <c r="A151" s="33"/>
      <c r="B151" s="156"/>
      <c r="C151" s="203" t="s">
        <v>322</v>
      </c>
      <c r="D151" s="203" t="s">
        <v>560</v>
      </c>
      <c r="E151" s="204" t="s">
        <v>1694</v>
      </c>
      <c r="F151" s="205" t="s">
        <v>1695</v>
      </c>
      <c r="G151" s="206" t="s">
        <v>645</v>
      </c>
      <c r="H151" s="207">
        <v>8</v>
      </c>
      <c r="I151" s="208"/>
      <c r="J151" s="209">
        <f t="shared" si="0"/>
        <v>0</v>
      </c>
      <c r="K151" s="210"/>
      <c r="L151" s="211"/>
      <c r="M151" s="212" t="s">
        <v>1</v>
      </c>
      <c r="N151" s="213" t="s">
        <v>40</v>
      </c>
      <c r="O151" s="62"/>
      <c r="P151" s="167">
        <f t="shared" si="1"/>
        <v>0</v>
      </c>
      <c r="Q151" s="167">
        <v>0</v>
      </c>
      <c r="R151" s="167">
        <f t="shared" si="2"/>
        <v>0</v>
      </c>
      <c r="S151" s="167">
        <v>0</v>
      </c>
      <c r="T151" s="168">
        <f t="shared" si="3"/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69" t="s">
        <v>1631</v>
      </c>
      <c r="AT151" s="169" t="s">
        <v>560</v>
      </c>
      <c r="AU151" s="169" t="s">
        <v>87</v>
      </c>
      <c r="AY151" s="18" t="s">
        <v>141</v>
      </c>
      <c r="BE151" s="170">
        <f t="shared" si="4"/>
        <v>0</v>
      </c>
      <c r="BF151" s="170">
        <f t="shared" si="5"/>
        <v>0</v>
      </c>
      <c r="BG151" s="170">
        <f t="shared" si="6"/>
        <v>0</v>
      </c>
      <c r="BH151" s="170">
        <f t="shared" si="7"/>
        <v>0</v>
      </c>
      <c r="BI151" s="170">
        <f t="shared" si="8"/>
        <v>0</v>
      </c>
      <c r="BJ151" s="18" t="s">
        <v>87</v>
      </c>
      <c r="BK151" s="170">
        <f t="shared" si="9"/>
        <v>0</v>
      </c>
      <c r="BL151" s="18" t="s">
        <v>587</v>
      </c>
      <c r="BM151" s="169" t="s">
        <v>1696</v>
      </c>
    </row>
    <row r="152" spans="1:65" s="2" customFormat="1" ht="16.5" customHeight="1">
      <c r="A152" s="33"/>
      <c r="B152" s="156"/>
      <c r="C152" s="157" t="s">
        <v>326</v>
      </c>
      <c r="D152" s="157" t="s">
        <v>143</v>
      </c>
      <c r="E152" s="158" t="s">
        <v>1697</v>
      </c>
      <c r="F152" s="159" t="s">
        <v>1698</v>
      </c>
      <c r="G152" s="160" t="s">
        <v>362</v>
      </c>
      <c r="H152" s="161">
        <v>102</v>
      </c>
      <c r="I152" s="162"/>
      <c r="J152" s="163">
        <f t="shared" si="0"/>
        <v>0</v>
      </c>
      <c r="K152" s="164"/>
      <c r="L152" s="34"/>
      <c r="M152" s="165" t="s">
        <v>1</v>
      </c>
      <c r="N152" s="166" t="s">
        <v>40</v>
      </c>
      <c r="O152" s="62"/>
      <c r="P152" s="167">
        <f t="shared" si="1"/>
        <v>0</v>
      </c>
      <c r="Q152" s="167">
        <v>0</v>
      </c>
      <c r="R152" s="167">
        <f t="shared" si="2"/>
        <v>0</v>
      </c>
      <c r="S152" s="167">
        <v>0</v>
      </c>
      <c r="T152" s="168">
        <f t="shared" si="3"/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69" t="s">
        <v>587</v>
      </c>
      <c r="AT152" s="169" t="s">
        <v>143</v>
      </c>
      <c r="AU152" s="169" t="s">
        <v>87</v>
      </c>
      <c r="AY152" s="18" t="s">
        <v>141</v>
      </c>
      <c r="BE152" s="170">
        <f t="shared" si="4"/>
        <v>0</v>
      </c>
      <c r="BF152" s="170">
        <f t="shared" si="5"/>
        <v>0</v>
      </c>
      <c r="BG152" s="170">
        <f t="shared" si="6"/>
        <v>0</v>
      </c>
      <c r="BH152" s="170">
        <f t="shared" si="7"/>
        <v>0</v>
      </c>
      <c r="BI152" s="170">
        <f t="shared" si="8"/>
        <v>0</v>
      </c>
      <c r="BJ152" s="18" t="s">
        <v>87</v>
      </c>
      <c r="BK152" s="170">
        <f t="shared" si="9"/>
        <v>0</v>
      </c>
      <c r="BL152" s="18" t="s">
        <v>587</v>
      </c>
      <c r="BM152" s="169" t="s">
        <v>1699</v>
      </c>
    </row>
    <row r="153" spans="1:65" s="2" customFormat="1" ht="16.5" customHeight="1">
      <c r="A153" s="33"/>
      <c r="B153" s="156"/>
      <c r="C153" s="203" t="s">
        <v>333</v>
      </c>
      <c r="D153" s="203" t="s">
        <v>560</v>
      </c>
      <c r="E153" s="204" t="s">
        <v>1700</v>
      </c>
      <c r="F153" s="205" t="s">
        <v>1701</v>
      </c>
      <c r="G153" s="206" t="s">
        <v>362</v>
      </c>
      <c r="H153" s="207">
        <v>102</v>
      </c>
      <c r="I153" s="208"/>
      <c r="J153" s="209">
        <f t="shared" si="0"/>
        <v>0</v>
      </c>
      <c r="K153" s="210"/>
      <c r="L153" s="211"/>
      <c r="M153" s="212" t="s">
        <v>1</v>
      </c>
      <c r="N153" s="213" t="s">
        <v>40</v>
      </c>
      <c r="O153" s="62"/>
      <c r="P153" s="167">
        <f t="shared" si="1"/>
        <v>0</v>
      </c>
      <c r="Q153" s="167">
        <v>0</v>
      </c>
      <c r="R153" s="167">
        <f t="shared" si="2"/>
        <v>0</v>
      </c>
      <c r="S153" s="167">
        <v>0</v>
      </c>
      <c r="T153" s="168">
        <f t="shared" si="3"/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69" t="s">
        <v>1631</v>
      </c>
      <c r="AT153" s="169" t="s">
        <v>560</v>
      </c>
      <c r="AU153" s="169" t="s">
        <v>87</v>
      </c>
      <c r="AY153" s="18" t="s">
        <v>141</v>
      </c>
      <c r="BE153" s="170">
        <f t="shared" si="4"/>
        <v>0</v>
      </c>
      <c r="BF153" s="170">
        <f t="shared" si="5"/>
        <v>0</v>
      </c>
      <c r="BG153" s="170">
        <f t="shared" si="6"/>
        <v>0</v>
      </c>
      <c r="BH153" s="170">
        <f t="shared" si="7"/>
        <v>0</v>
      </c>
      <c r="BI153" s="170">
        <f t="shared" si="8"/>
        <v>0</v>
      </c>
      <c r="BJ153" s="18" t="s">
        <v>87</v>
      </c>
      <c r="BK153" s="170">
        <f t="shared" si="9"/>
        <v>0</v>
      </c>
      <c r="BL153" s="18" t="s">
        <v>587</v>
      </c>
      <c r="BM153" s="169" t="s">
        <v>1702</v>
      </c>
    </row>
    <row r="154" spans="1:65" s="2" customFormat="1" ht="16.5" customHeight="1">
      <c r="A154" s="33"/>
      <c r="B154" s="156"/>
      <c r="C154" s="157" t="s">
        <v>341</v>
      </c>
      <c r="D154" s="157" t="s">
        <v>143</v>
      </c>
      <c r="E154" s="158" t="s">
        <v>1703</v>
      </c>
      <c r="F154" s="159" t="s">
        <v>1704</v>
      </c>
      <c r="G154" s="160" t="s">
        <v>362</v>
      </c>
      <c r="H154" s="161">
        <v>10</v>
      </c>
      <c r="I154" s="162"/>
      <c r="J154" s="163">
        <f t="shared" si="0"/>
        <v>0</v>
      </c>
      <c r="K154" s="164"/>
      <c r="L154" s="34"/>
      <c r="M154" s="165" t="s">
        <v>1</v>
      </c>
      <c r="N154" s="166" t="s">
        <v>40</v>
      </c>
      <c r="O154" s="62"/>
      <c r="P154" s="167">
        <f t="shared" si="1"/>
        <v>0</v>
      </c>
      <c r="Q154" s="167">
        <v>0</v>
      </c>
      <c r="R154" s="167">
        <f t="shared" si="2"/>
        <v>0</v>
      </c>
      <c r="S154" s="167">
        <v>0</v>
      </c>
      <c r="T154" s="168">
        <f t="shared" si="3"/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69" t="s">
        <v>587</v>
      </c>
      <c r="AT154" s="169" t="s">
        <v>143</v>
      </c>
      <c r="AU154" s="169" t="s">
        <v>87</v>
      </c>
      <c r="AY154" s="18" t="s">
        <v>141</v>
      </c>
      <c r="BE154" s="170">
        <f t="shared" si="4"/>
        <v>0</v>
      </c>
      <c r="BF154" s="170">
        <f t="shared" si="5"/>
        <v>0</v>
      </c>
      <c r="BG154" s="170">
        <f t="shared" si="6"/>
        <v>0</v>
      </c>
      <c r="BH154" s="170">
        <f t="shared" si="7"/>
        <v>0</v>
      </c>
      <c r="BI154" s="170">
        <f t="shared" si="8"/>
        <v>0</v>
      </c>
      <c r="BJ154" s="18" t="s">
        <v>87</v>
      </c>
      <c r="BK154" s="170">
        <f t="shared" si="9"/>
        <v>0</v>
      </c>
      <c r="BL154" s="18" t="s">
        <v>587</v>
      </c>
      <c r="BM154" s="169" t="s">
        <v>1705</v>
      </c>
    </row>
    <row r="155" spans="1:65" s="2" customFormat="1" ht="24.2" customHeight="1">
      <c r="A155" s="33"/>
      <c r="B155" s="156"/>
      <c r="C155" s="203" t="s">
        <v>353</v>
      </c>
      <c r="D155" s="203" t="s">
        <v>560</v>
      </c>
      <c r="E155" s="204" t="s">
        <v>1706</v>
      </c>
      <c r="F155" s="205" t="s">
        <v>1707</v>
      </c>
      <c r="G155" s="206" t="s">
        <v>362</v>
      </c>
      <c r="H155" s="207">
        <v>10</v>
      </c>
      <c r="I155" s="208"/>
      <c r="J155" s="209">
        <f t="shared" si="0"/>
        <v>0</v>
      </c>
      <c r="K155" s="210"/>
      <c r="L155" s="211"/>
      <c r="M155" s="212" t="s">
        <v>1</v>
      </c>
      <c r="N155" s="213" t="s">
        <v>40</v>
      </c>
      <c r="O155" s="62"/>
      <c r="P155" s="167">
        <f t="shared" si="1"/>
        <v>0</v>
      </c>
      <c r="Q155" s="167">
        <v>0</v>
      </c>
      <c r="R155" s="167">
        <f t="shared" si="2"/>
        <v>0</v>
      </c>
      <c r="S155" s="167">
        <v>0</v>
      </c>
      <c r="T155" s="168">
        <f t="shared" si="3"/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69" t="s">
        <v>1631</v>
      </c>
      <c r="AT155" s="169" t="s">
        <v>560</v>
      </c>
      <c r="AU155" s="169" t="s">
        <v>87</v>
      </c>
      <c r="AY155" s="18" t="s">
        <v>141</v>
      </c>
      <c r="BE155" s="170">
        <f t="shared" si="4"/>
        <v>0</v>
      </c>
      <c r="BF155" s="170">
        <f t="shared" si="5"/>
        <v>0</v>
      </c>
      <c r="BG155" s="170">
        <f t="shared" si="6"/>
        <v>0</v>
      </c>
      <c r="BH155" s="170">
        <f t="shared" si="7"/>
        <v>0</v>
      </c>
      <c r="BI155" s="170">
        <f t="shared" si="8"/>
        <v>0</v>
      </c>
      <c r="BJ155" s="18" t="s">
        <v>87</v>
      </c>
      <c r="BK155" s="170">
        <f t="shared" si="9"/>
        <v>0</v>
      </c>
      <c r="BL155" s="18" t="s">
        <v>587</v>
      </c>
      <c r="BM155" s="169" t="s">
        <v>1708</v>
      </c>
    </row>
    <row r="156" spans="1:65" s="2" customFormat="1" ht="16.5" customHeight="1">
      <c r="A156" s="33"/>
      <c r="B156" s="156"/>
      <c r="C156" s="203" t="s">
        <v>359</v>
      </c>
      <c r="D156" s="203" t="s">
        <v>560</v>
      </c>
      <c r="E156" s="204" t="s">
        <v>1709</v>
      </c>
      <c r="F156" s="205" t="s">
        <v>1710</v>
      </c>
      <c r="G156" s="206" t="s">
        <v>362</v>
      </c>
      <c r="H156" s="207">
        <v>10</v>
      </c>
      <c r="I156" s="208"/>
      <c r="J156" s="209">
        <f t="shared" si="0"/>
        <v>0</v>
      </c>
      <c r="K156" s="210"/>
      <c r="L156" s="211"/>
      <c r="M156" s="212" t="s">
        <v>1</v>
      </c>
      <c r="N156" s="213" t="s">
        <v>40</v>
      </c>
      <c r="O156" s="62"/>
      <c r="P156" s="167">
        <f t="shared" si="1"/>
        <v>0</v>
      </c>
      <c r="Q156" s="167">
        <v>0</v>
      </c>
      <c r="R156" s="167">
        <f t="shared" si="2"/>
        <v>0</v>
      </c>
      <c r="S156" s="167">
        <v>0</v>
      </c>
      <c r="T156" s="168">
        <f t="shared" si="3"/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69" t="s">
        <v>1631</v>
      </c>
      <c r="AT156" s="169" t="s">
        <v>560</v>
      </c>
      <c r="AU156" s="169" t="s">
        <v>87</v>
      </c>
      <c r="AY156" s="18" t="s">
        <v>141</v>
      </c>
      <c r="BE156" s="170">
        <f t="shared" si="4"/>
        <v>0</v>
      </c>
      <c r="BF156" s="170">
        <f t="shared" si="5"/>
        <v>0</v>
      </c>
      <c r="BG156" s="170">
        <f t="shared" si="6"/>
        <v>0</v>
      </c>
      <c r="BH156" s="170">
        <f t="shared" si="7"/>
        <v>0</v>
      </c>
      <c r="BI156" s="170">
        <f t="shared" si="8"/>
        <v>0</v>
      </c>
      <c r="BJ156" s="18" t="s">
        <v>87</v>
      </c>
      <c r="BK156" s="170">
        <f t="shared" si="9"/>
        <v>0</v>
      </c>
      <c r="BL156" s="18" t="s">
        <v>587</v>
      </c>
      <c r="BM156" s="169" t="s">
        <v>1711</v>
      </c>
    </row>
    <row r="157" spans="1:65" s="2" customFormat="1" ht="21.75" customHeight="1">
      <c r="A157" s="33"/>
      <c r="B157" s="156"/>
      <c r="C157" s="157" t="s">
        <v>364</v>
      </c>
      <c r="D157" s="157" t="s">
        <v>143</v>
      </c>
      <c r="E157" s="158" t="s">
        <v>1712</v>
      </c>
      <c r="F157" s="159" t="s">
        <v>1713</v>
      </c>
      <c r="G157" s="160" t="s">
        <v>645</v>
      </c>
      <c r="H157" s="161">
        <v>55</v>
      </c>
      <c r="I157" s="162"/>
      <c r="J157" s="163">
        <f t="shared" si="0"/>
        <v>0</v>
      </c>
      <c r="K157" s="164"/>
      <c r="L157" s="34"/>
      <c r="M157" s="165" t="s">
        <v>1</v>
      </c>
      <c r="N157" s="166" t="s">
        <v>40</v>
      </c>
      <c r="O157" s="62"/>
      <c r="P157" s="167">
        <f t="shared" si="1"/>
        <v>0</v>
      </c>
      <c r="Q157" s="167">
        <v>0</v>
      </c>
      <c r="R157" s="167">
        <f t="shared" si="2"/>
        <v>0</v>
      </c>
      <c r="S157" s="167">
        <v>0</v>
      </c>
      <c r="T157" s="168">
        <f t="shared" si="3"/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69" t="s">
        <v>587</v>
      </c>
      <c r="AT157" s="169" t="s">
        <v>143</v>
      </c>
      <c r="AU157" s="169" t="s">
        <v>87</v>
      </c>
      <c r="AY157" s="18" t="s">
        <v>141</v>
      </c>
      <c r="BE157" s="170">
        <f t="shared" si="4"/>
        <v>0</v>
      </c>
      <c r="BF157" s="170">
        <f t="shared" si="5"/>
        <v>0</v>
      </c>
      <c r="BG157" s="170">
        <f t="shared" si="6"/>
        <v>0</v>
      </c>
      <c r="BH157" s="170">
        <f t="shared" si="7"/>
        <v>0</v>
      </c>
      <c r="BI157" s="170">
        <f t="shared" si="8"/>
        <v>0</v>
      </c>
      <c r="BJ157" s="18" t="s">
        <v>87</v>
      </c>
      <c r="BK157" s="170">
        <f t="shared" si="9"/>
        <v>0</v>
      </c>
      <c r="BL157" s="18" t="s">
        <v>587</v>
      </c>
      <c r="BM157" s="169" t="s">
        <v>1714</v>
      </c>
    </row>
    <row r="158" spans="1:65" s="2" customFormat="1" ht="21.75" customHeight="1">
      <c r="A158" s="33"/>
      <c r="B158" s="156"/>
      <c r="C158" s="203" t="s">
        <v>368</v>
      </c>
      <c r="D158" s="203" t="s">
        <v>560</v>
      </c>
      <c r="E158" s="204" t="s">
        <v>1715</v>
      </c>
      <c r="F158" s="205" t="s">
        <v>1716</v>
      </c>
      <c r="G158" s="206" t="s">
        <v>1668</v>
      </c>
      <c r="H158" s="207">
        <v>8.4770000000000003</v>
      </c>
      <c r="I158" s="208"/>
      <c r="J158" s="209">
        <f t="shared" si="0"/>
        <v>0</v>
      </c>
      <c r="K158" s="210"/>
      <c r="L158" s="211"/>
      <c r="M158" s="212" t="s">
        <v>1</v>
      </c>
      <c r="N158" s="213" t="s">
        <v>40</v>
      </c>
      <c r="O158" s="62"/>
      <c r="P158" s="167">
        <f t="shared" si="1"/>
        <v>0</v>
      </c>
      <c r="Q158" s="167">
        <v>0</v>
      </c>
      <c r="R158" s="167">
        <f t="shared" si="2"/>
        <v>0</v>
      </c>
      <c r="S158" s="167">
        <v>0</v>
      </c>
      <c r="T158" s="168">
        <f t="shared" si="3"/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69" t="s">
        <v>1631</v>
      </c>
      <c r="AT158" s="169" t="s">
        <v>560</v>
      </c>
      <c r="AU158" s="169" t="s">
        <v>87</v>
      </c>
      <c r="AY158" s="18" t="s">
        <v>141</v>
      </c>
      <c r="BE158" s="170">
        <f t="shared" si="4"/>
        <v>0</v>
      </c>
      <c r="BF158" s="170">
        <f t="shared" si="5"/>
        <v>0</v>
      </c>
      <c r="BG158" s="170">
        <f t="shared" si="6"/>
        <v>0</v>
      </c>
      <c r="BH158" s="170">
        <f t="shared" si="7"/>
        <v>0</v>
      </c>
      <c r="BI158" s="170">
        <f t="shared" si="8"/>
        <v>0</v>
      </c>
      <c r="BJ158" s="18" t="s">
        <v>87</v>
      </c>
      <c r="BK158" s="170">
        <f t="shared" si="9"/>
        <v>0</v>
      </c>
      <c r="BL158" s="18" t="s">
        <v>587</v>
      </c>
      <c r="BM158" s="169" t="s">
        <v>1717</v>
      </c>
    </row>
    <row r="159" spans="1:65" s="2" customFormat="1" ht="24.2" customHeight="1">
      <c r="A159" s="33"/>
      <c r="B159" s="156"/>
      <c r="C159" s="157" t="s">
        <v>372</v>
      </c>
      <c r="D159" s="157" t="s">
        <v>143</v>
      </c>
      <c r="E159" s="158" t="s">
        <v>1718</v>
      </c>
      <c r="F159" s="159" t="s">
        <v>1719</v>
      </c>
      <c r="G159" s="160" t="s">
        <v>362</v>
      </c>
      <c r="H159" s="161">
        <v>64</v>
      </c>
      <c r="I159" s="162"/>
      <c r="J159" s="163">
        <f t="shared" si="0"/>
        <v>0</v>
      </c>
      <c r="K159" s="164"/>
      <c r="L159" s="34"/>
      <c r="M159" s="165" t="s">
        <v>1</v>
      </c>
      <c r="N159" s="166" t="s">
        <v>40</v>
      </c>
      <c r="O159" s="62"/>
      <c r="P159" s="167">
        <f t="shared" si="1"/>
        <v>0</v>
      </c>
      <c r="Q159" s="167">
        <v>0</v>
      </c>
      <c r="R159" s="167">
        <f t="shared" si="2"/>
        <v>0</v>
      </c>
      <c r="S159" s="167">
        <v>0</v>
      </c>
      <c r="T159" s="168">
        <f t="shared" si="3"/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69" t="s">
        <v>587</v>
      </c>
      <c r="AT159" s="169" t="s">
        <v>143</v>
      </c>
      <c r="AU159" s="169" t="s">
        <v>87</v>
      </c>
      <c r="AY159" s="18" t="s">
        <v>141</v>
      </c>
      <c r="BE159" s="170">
        <f t="shared" si="4"/>
        <v>0</v>
      </c>
      <c r="BF159" s="170">
        <f t="shared" si="5"/>
        <v>0</v>
      </c>
      <c r="BG159" s="170">
        <f t="shared" si="6"/>
        <v>0</v>
      </c>
      <c r="BH159" s="170">
        <f t="shared" si="7"/>
        <v>0</v>
      </c>
      <c r="BI159" s="170">
        <f t="shared" si="8"/>
        <v>0</v>
      </c>
      <c r="BJ159" s="18" t="s">
        <v>87</v>
      </c>
      <c r="BK159" s="170">
        <f t="shared" si="9"/>
        <v>0</v>
      </c>
      <c r="BL159" s="18" t="s">
        <v>587</v>
      </c>
      <c r="BM159" s="169" t="s">
        <v>1720</v>
      </c>
    </row>
    <row r="160" spans="1:65" s="2" customFormat="1" ht="16.5" customHeight="1">
      <c r="A160" s="33"/>
      <c r="B160" s="156"/>
      <c r="C160" s="203" t="s">
        <v>381</v>
      </c>
      <c r="D160" s="203" t="s">
        <v>560</v>
      </c>
      <c r="E160" s="204" t="s">
        <v>1721</v>
      </c>
      <c r="F160" s="205" t="s">
        <v>1722</v>
      </c>
      <c r="G160" s="206" t="s">
        <v>362</v>
      </c>
      <c r="H160" s="207">
        <v>64</v>
      </c>
      <c r="I160" s="208"/>
      <c r="J160" s="209">
        <f t="shared" si="0"/>
        <v>0</v>
      </c>
      <c r="K160" s="210"/>
      <c r="L160" s="211"/>
      <c r="M160" s="212" t="s">
        <v>1</v>
      </c>
      <c r="N160" s="213" t="s">
        <v>40</v>
      </c>
      <c r="O160" s="62"/>
      <c r="P160" s="167">
        <f t="shared" si="1"/>
        <v>0</v>
      </c>
      <c r="Q160" s="167">
        <v>0</v>
      </c>
      <c r="R160" s="167">
        <f t="shared" si="2"/>
        <v>0</v>
      </c>
      <c r="S160" s="167">
        <v>0</v>
      </c>
      <c r="T160" s="168">
        <f t="shared" si="3"/>
        <v>0</v>
      </c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R160" s="169" t="s">
        <v>1631</v>
      </c>
      <c r="AT160" s="169" t="s">
        <v>560</v>
      </c>
      <c r="AU160" s="169" t="s">
        <v>87</v>
      </c>
      <c r="AY160" s="18" t="s">
        <v>141</v>
      </c>
      <c r="BE160" s="170">
        <f t="shared" si="4"/>
        <v>0</v>
      </c>
      <c r="BF160" s="170">
        <f t="shared" si="5"/>
        <v>0</v>
      </c>
      <c r="BG160" s="170">
        <f t="shared" si="6"/>
        <v>0</v>
      </c>
      <c r="BH160" s="170">
        <f t="shared" si="7"/>
        <v>0</v>
      </c>
      <c r="BI160" s="170">
        <f t="shared" si="8"/>
        <v>0</v>
      </c>
      <c r="BJ160" s="18" t="s">
        <v>87</v>
      </c>
      <c r="BK160" s="170">
        <f t="shared" si="9"/>
        <v>0</v>
      </c>
      <c r="BL160" s="18" t="s">
        <v>587</v>
      </c>
      <c r="BM160" s="169" t="s">
        <v>1723</v>
      </c>
    </row>
    <row r="161" spans="1:65" s="2" customFormat="1" ht="24.2" customHeight="1">
      <c r="A161" s="33"/>
      <c r="B161" s="156"/>
      <c r="C161" s="157" t="s">
        <v>390</v>
      </c>
      <c r="D161" s="157" t="s">
        <v>143</v>
      </c>
      <c r="E161" s="158" t="s">
        <v>1724</v>
      </c>
      <c r="F161" s="159" t="s">
        <v>1725</v>
      </c>
      <c r="G161" s="160" t="s">
        <v>362</v>
      </c>
      <c r="H161" s="161">
        <v>27</v>
      </c>
      <c r="I161" s="162"/>
      <c r="J161" s="163">
        <f t="shared" ref="J161:J192" si="10">ROUND(I161*H161,2)</f>
        <v>0</v>
      </c>
      <c r="K161" s="164"/>
      <c r="L161" s="34"/>
      <c r="M161" s="165" t="s">
        <v>1</v>
      </c>
      <c r="N161" s="166" t="s">
        <v>40</v>
      </c>
      <c r="O161" s="62"/>
      <c r="P161" s="167">
        <f t="shared" ref="P161:P192" si="11">O161*H161</f>
        <v>0</v>
      </c>
      <c r="Q161" s="167">
        <v>0</v>
      </c>
      <c r="R161" s="167">
        <f t="shared" ref="R161:R192" si="12">Q161*H161</f>
        <v>0</v>
      </c>
      <c r="S161" s="167">
        <v>0</v>
      </c>
      <c r="T161" s="168">
        <f t="shared" ref="T161:T192" si="13">S161*H161</f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69" t="s">
        <v>587</v>
      </c>
      <c r="AT161" s="169" t="s">
        <v>143</v>
      </c>
      <c r="AU161" s="169" t="s">
        <v>87</v>
      </c>
      <c r="AY161" s="18" t="s">
        <v>141</v>
      </c>
      <c r="BE161" s="170">
        <f t="shared" ref="BE161:BE192" si="14">IF(N161="základná",J161,0)</f>
        <v>0</v>
      </c>
      <c r="BF161" s="170">
        <f t="shared" ref="BF161:BF192" si="15">IF(N161="znížená",J161,0)</f>
        <v>0</v>
      </c>
      <c r="BG161" s="170">
        <f t="shared" ref="BG161:BG192" si="16">IF(N161="zákl. prenesená",J161,0)</f>
        <v>0</v>
      </c>
      <c r="BH161" s="170">
        <f t="shared" ref="BH161:BH192" si="17">IF(N161="zníž. prenesená",J161,0)</f>
        <v>0</v>
      </c>
      <c r="BI161" s="170">
        <f t="shared" ref="BI161:BI192" si="18">IF(N161="nulová",J161,0)</f>
        <v>0</v>
      </c>
      <c r="BJ161" s="18" t="s">
        <v>87</v>
      </c>
      <c r="BK161" s="170">
        <f t="shared" ref="BK161:BK192" si="19">ROUND(I161*H161,2)</f>
        <v>0</v>
      </c>
      <c r="BL161" s="18" t="s">
        <v>587</v>
      </c>
      <c r="BM161" s="169" t="s">
        <v>1726</v>
      </c>
    </row>
    <row r="162" spans="1:65" s="2" customFormat="1" ht="16.5" customHeight="1">
      <c r="A162" s="33"/>
      <c r="B162" s="156"/>
      <c r="C162" s="203" t="s">
        <v>394</v>
      </c>
      <c r="D162" s="203" t="s">
        <v>560</v>
      </c>
      <c r="E162" s="204" t="s">
        <v>1727</v>
      </c>
      <c r="F162" s="205" t="s">
        <v>1728</v>
      </c>
      <c r="G162" s="206" t="s">
        <v>362</v>
      </c>
      <c r="H162" s="207">
        <v>27</v>
      </c>
      <c r="I162" s="208"/>
      <c r="J162" s="209">
        <f t="shared" si="10"/>
        <v>0</v>
      </c>
      <c r="K162" s="210"/>
      <c r="L162" s="211"/>
      <c r="M162" s="212" t="s">
        <v>1</v>
      </c>
      <c r="N162" s="213" t="s">
        <v>40</v>
      </c>
      <c r="O162" s="62"/>
      <c r="P162" s="167">
        <f t="shared" si="11"/>
        <v>0</v>
      </c>
      <c r="Q162" s="167">
        <v>0</v>
      </c>
      <c r="R162" s="167">
        <f t="shared" si="12"/>
        <v>0</v>
      </c>
      <c r="S162" s="167">
        <v>0</v>
      </c>
      <c r="T162" s="168">
        <f t="shared" si="13"/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169" t="s">
        <v>1631</v>
      </c>
      <c r="AT162" s="169" t="s">
        <v>560</v>
      </c>
      <c r="AU162" s="169" t="s">
        <v>87</v>
      </c>
      <c r="AY162" s="18" t="s">
        <v>141</v>
      </c>
      <c r="BE162" s="170">
        <f t="shared" si="14"/>
        <v>0</v>
      </c>
      <c r="BF162" s="170">
        <f t="shared" si="15"/>
        <v>0</v>
      </c>
      <c r="BG162" s="170">
        <f t="shared" si="16"/>
        <v>0</v>
      </c>
      <c r="BH162" s="170">
        <f t="shared" si="17"/>
        <v>0</v>
      </c>
      <c r="BI162" s="170">
        <f t="shared" si="18"/>
        <v>0</v>
      </c>
      <c r="BJ162" s="18" t="s">
        <v>87</v>
      </c>
      <c r="BK162" s="170">
        <f t="shared" si="19"/>
        <v>0</v>
      </c>
      <c r="BL162" s="18" t="s">
        <v>587</v>
      </c>
      <c r="BM162" s="169" t="s">
        <v>1729</v>
      </c>
    </row>
    <row r="163" spans="1:65" s="2" customFormat="1" ht="24.2" customHeight="1">
      <c r="A163" s="33"/>
      <c r="B163" s="156"/>
      <c r="C163" s="157" t="s">
        <v>400</v>
      </c>
      <c r="D163" s="157" t="s">
        <v>143</v>
      </c>
      <c r="E163" s="158" t="s">
        <v>1730</v>
      </c>
      <c r="F163" s="159" t="s">
        <v>1731</v>
      </c>
      <c r="G163" s="160" t="s">
        <v>362</v>
      </c>
      <c r="H163" s="161">
        <v>28</v>
      </c>
      <c r="I163" s="162"/>
      <c r="J163" s="163">
        <f t="shared" si="10"/>
        <v>0</v>
      </c>
      <c r="K163" s="164"/>
      <c r="L163" s="34"/>
      <c r="M163" s="165" t="s">
        <v>1</v>
      </c>
      <c r="N163" s="166" t="s">
        <v>40</v>
      </c>
      <c r="O163" s="62"/>
      <c r="P163" s="167">
        <f t="shared" si="11"/>
        <v>0</v>
      </c>
      <c r="Q163" s="167">
        <v>0</v>
      </c>
      <c r="R163" s="167">
        <f t="shared" si="12"/>
        <v>0</v>
      </c>
      <c r="S163" s="167">
        <v>0</v>
      </c>
      <c r="T163" s="168">
        <f t="shared" si="13"/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169" t="s">
        <v>587</v>
      </c>
      <c r="AT163" s="169" t="s">
        <v>143</v>
      </c>
      <c r="AU163" s="169" t="s">
        <v>87</v>
      </c>
      <c r="AY163" s="18" t="s">
        <v>141</v>
      </c>
      <c r="BE163" s="170">
        <f t="shared" si="14"/>
        <v>0</v>
      </c>
      <c r="BF163" s="170">
        <f t="shared" si="15"/>
        <v>0</v>
      </c>
      <c r="BG163" s="170">
        <f t="shared" si="16"/>
        <v>0</v>
      </c>
      <c r="BH163" s="170">
        <f t="shared" si="17"/>
        <v>0</v>
      </c>
      <c r="BI163" s="170">
        <f t="shared" si="18"/>
        <v>0</v>
      </c>
      <c r="BJ163" s="18" t="s">
        <v>87</v>
      </c>
      <c r="BK163" s="170">
        <f t="shared" si="19"/>
        <v>0</v>
      </c>
      <c r="BL163" s="18" t="s">
        <v>587</v>
      </c>
      <c r="BM163" s="169" t="s">
        <v>1732</v>
      </c>
    </row>
    <row r="164" spans="1:65" s="2" customFormat="1" ht="21.75" customHeight="1">
      <c r="A164" s="33"/>
      <c r="B164" s="156"/>
      <c r="C164" s="203" t="s">
        <v>406</v>
      </c>
      <c r="D164" s="203" t="s">
        <v>560</v>
      </c>
      <c r="E164" s="204" t="s">
        <v>1733</v>
      </c>
      <c r="F164" s="205" t="s">
        <v>1734</v>
      </c>
      <c r="G164" s="206" t="s">
        <v>362</v>
      </c>
      <c r="H164" s="207">
        <v>25.2</v>
      </c>
      <c r="I164" s="208"/>
      <c r="J164" s="209">
        <f t="shared" si="10"/>
        <v>0</v>
      </c>
      <c r="K164" s="210"/>
      <c r="L164" s="211"/>
      <c r="M164" s="212" t="s">
        <v>1</v>
      </c>
      <c r="N164" s="213" t="s">
        <v>40</v>
      </c>
      <c r="O164" s="62"/>
      <c r="P164" s="167">
        <f t="shared" si="11"/>
        <v>0</v>
      </c>
      <c r="Q164" s="167">
        <v>0</v>
      </c>
      <c r="R164" s="167">
        <f t="shared" si="12"/>
        <v>0</v>
      </c>
      <c r="S164" s="167">
        <v>0</v>
      </c>
      <c r="T164" s="168">
        <f t="shared" si="13"/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69" t="s">
        <v>1631</v>
      </c>
      <c r="AT164" s="169" t="s">
        <v>560</v>
      </c>
      <c r="AU164" s="169" t="s">
        <v>87</v>
      </c>
      <c r="AY164" s="18" t="s">
        <v>141</v>
      </c>
      <c r="BE164" s="170">
        <f t="shared" si="14"/>
        <v>0</v>
      </c>
      <c r="BF164" s="170">
        <f t="shared" si="15"/>
        <v>0</v>
      </c>
      <c r="BG164" s="170">
        <f t="shared" si="16"/>
        <v>0</v>
      </c>
      <c r="BH164" s="170">
        <f t="shared" si="17"/>
        <v>0</v>
      </c>
      <c r="BI164" s="170">
        <f t="shared" si="18"/>
        <v>0</v>
      </c>
      <c r="BJ164" s="18" t="s">
        <v>87</v>
      </c>
      <c r="BK164" s="170">
        <f t="shared" si="19"/>
        <v>0</v>
      </c>
      <c r="BL164" s="18" t="s">
        <v>587</v>
      </c>
      <c r="BM164" s="169" t="s">
        <v>1735</v>
      </c>
    </row>
    <row r="165" spans="1:65" s="2" customFormat="1" ht="37.9" customHeight="1">
      <c r="A165" s="33"/>
      <c r="B165" s="156"/>
      <c r="C165" s="157" t="s">
        <v>412</v>
      </c>
      <c r="D165" s="157" t="s">
        <v>143</v>
      </c>
      <c r="E165" s="158" t="s">
        <v>1736</v>
      </c>
      <c r="F165" s="159" t="s">
        <v>1737</v>
      </c>
      <c r="G165" s="160" t="s">
        <v>362</v>
      </c>
      <c r="H165" s="161">
        <v>21</v>
      </c>
      <c r="I165" s="162"/>
      <c r="J165" s="163">
        <f t="shared" si="10"/>
        <v>0</v>
      </c>
      <c r="K165" s="164"/>
      <c r="L165" s="34"/>
      <c r="M165" s="165" t="s">
        <v>1</v>
      </c>
      <c r="N165" s="166" t="s">
        <v>40</v>
      </c>
      <c r="O165" s="62"/>
      <c r="P165" s="167">
        <f t="shared" si="11"/>
        <v>0</v>
      </c>
      <c r="Q165" s="167">
        <v>0</v>
      </c>
      <c r="R165" s="167">
        <f t="shared" si="12"/>
        <v>0</v>
      </c>
      <c r="S165" s="167">
        <v>0</v>
      </c>
      <c r="T165" s="168">
        <f t="shared" si="13"/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69" t="s">
        <v>587</v>
      </c>
      <c r="AT165" s="169" t="s">
        <v>143</v>
      </c>
      <c r="AU165" s="169" t="s">
        <v>87</v>
      </c>
      <c r="AY165" s="18" t="s">
        <v>141</v>
      </c>
      <c r="BE165" s="170">
        <f t="shared" si="14"/>
        <v>0</v>
      </c>
      <c r="BF165" s="170">
        <f t="shared" si="15"/>
        <v>0</v>
      </c>
      <c r="BG165" s="170">
        <f t="shared" si="16"/>
        <v>0</v>
      </c>
      <c r="BH165" s="170">
        <f t="shared" si="17"/>
        <v>0</v>
      </c>
      <c r="BI165" s="170">
        <f t="shared" si="18"/>
        <v>0</v>
      </c>
      <c r="BJ165" s="18" t="s">
        <v>87</v>
      </c>
      <c r="BK165" s="170">
        <f t="shared" si="19"/>
        <v>0</v>
      </c>
      <c r="BL165" s="18" t="s">
        <v>587</v>
      </c>
      <c r="BM165" s="169" t="s">
        <v>1738</v>
      </c>
    </row>
    <row r="166" spans="1:65" s="2" customFormat="1" ht="21.75" customHeight="1">
      <c r="A166" s="33"/>
      <c r="B166" s="156"/>
      <c r="C166" s="203" t="s">
        <v>419</v>
      </c>
      <c r="D166" s="203" t="s">
        <v>560</v>
      </c>
      <c r="E166" s="204" t="s">
        <v>1739</v>
      </c>
      <c r="F166" s="205" t="s">
        <v>1740</v>
      </c>
      <c r="G166" s="206" t="s">
        <v>362</v>
      </c>
      <c r="H166" s="207">
        <v>21</v>
      </c>
      <c r="I166" s="208"/>
      <c r="J166" s="209">
        <f t="shared" si="10"/>
        <v>0</v>
      </c>
      <c r="K166" s="210"/>
      <c r="L166" s="211"/>
      <c r="M166" s="212" t="s">
        <v>1</v>
      </c>
      <c r="N166" s="213" t="s">
        <v>40</v>
      </c>
      <c r="O166" s="62"/>
      <c r="P166" s="167">
        <f t="shared" si="11"/>
        <v>0</v>
      </c>
      <c r="Q166" s="167">
        <v>0</v>
      </c>
      <c r="R166" s="167">
        <f t="shared" si="12"/>
        <v>0</v>
      </c>
      <c r="S166" s="167">
        <v>0</v>
      </c>
      <c r="T166" s="168">
        <f t="shared" si="13"/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69" t="s">
        <v>1631</v>
      </c>
      <c r="AT166" s="169" t="s">
        <v>560</v>
      </c>
      <c r="AU166" s="169" t="s">
        <v>87</v>
      </c>
      <c r="AY166" s="18" t="s">
        <v>141</v>
      </c>
      <c r="BE166" s="170">
        <f t="shared" si="14"/>
        <v>0</v>
      </c>
      <c r="BF166" s="170">
        <f t="shared" si="15"/>
        <v>0</v>
      </c>
      <c r="BG166" s="170">
        <f t="shared" si="16"/>
        <v>0</v>
      </c>
      <c r="BH166" s="170">
        <f t="shared" si="17"/>
        <v>0</v>
      </c>
      <c r="BI166" s="170">
        <f t="shared" si="18"/>
        <v>0</v>
      </c>
      <c r="BJ166" s="18" t="s">
        <v>87</v>
      </c>
      <c r="BK166" s="170">
        <f t="shared" si="19"/>
        <v>0</v>
      </c>
      <c r="BL166" s="18" t="s">
        <v>587</v>
      </c>
      <c r="BM166" s="169" t="s">
        <v>1741</v>
      </c>
    </row>
    <row r="167" spans="1:65" s="2" customFormat="1" ht="33" customHeight="1">
      <c r="A167" s="33"/>
      <c r="B167" s="156"/>
      <c r="C167" s="157" t="s">
        <v>425</v>
      </c>
      <c r="D167" s="157" t="s">
        <v>143</v>
      </c>
      <c r="E167" s="158" t="s">
        <v>1742</v>
      </c>
      <c r="F167" s="159" t="s">
        <v>1743</v>
      </c>
      <c r="G167" s="160" t="s">
        <v>362</v>
      </c>
      <c r="H167" s="161">
        <v>5</v>
      </c>
      <c r="I167" s="162"/>
      <c r="J167" s="163">
        <f t="shared" si="10"/>
        <v>0</v>
      </c>
      <c r="K167" s="164"/>
      <c r="L167" s="34"/>
      <c r="M167" s="165" t="s">
        <v>1</v>
      </c>
      <c r="N167" s="166" t="s">
        <v>40</v>
      </c>
      <c r="O167" s="62"/>
      <c r="P167" s="167">
        <f t="shared" si="11"/>
        <v>0</v>
      </c>
      <c r="Q167" s="167">
        <v>0</v>
      </c>
      <c r="R167" s="167">
        <f t="shared" si="12"/>
        <v>0</v>
      </c>
      <c r="S167" s="167">
        <v>0</v>
      </c>
      <c r="T167" s="168">
        <f t="shared" si="13"/>
        <v>0</v>
      </c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R167" s="169" t="s">
        <v>587</v>
      </c>
      <c r="AT167" s="169" t="s">
        <v>143</v>
      </c>
      <c r="AU167" s="169" t="s">
        <v>87</v>
      </c>
      <c r="AY167" s="18" t="s">
        <v>141</v>
      </c>
      <c r="BE167" s="170">
        <f t="shared" si="14"/>
        <v>0</v>
      </c>
      <c r="BF167" s="170">
        <f t="shared" si="15"/>
        <v>0</v>
      </c>
      <c r="BG167" s="170">
        <f t="shared" si="16"/>
        <v>0</v>
      </c>
      <c r="BH167" s="170">
        <f t="shared" si="17"/>
        <v>0</v>
      </c>
      <c r="BI167" s="170">
        <f t="shared" si="18"/>
        <v>0</v>
      </c>
      <c r="BJ167" s="18" t="s">
        <v>87</v>
      </c>
      <c r="BK167" s="170">
        <f t="shared" si="19"/>
        <v>0</v>
      </c>
      <c r="BL167" s="18" t="s">
        <v>587</v>
      </c>
      <c r="BM167" s="169" t="s">
        <v>1744</v>
      </c>
    </row>
    <row r="168" spans="1:65" s="2" customFormat="1" ht="24.2" customHeight="1">
      <c r="A168" s="33"/>
      <c r="B168" s="156"/>
      <c r="C168" s="203" t="s">
        <v>429</v>
      </c>
      <c r="D168" s="203" t="s">
        <v>560</v>
      </c>
      <c r="E168" s="204" t="s">
        <v>1745</v>
      </c>
      <c r="F168" s="205" t="s">
        <v>1746</v>
      </c>
      <c r="G168" s="206" t="s">
        <v>362</v>
      </c>
      <c r="H168" s="207">
        <v>5</v>
      </c>
      <c r="I168" s="208"/>
      <c r="J168" s="209">
        <f t="shared" si="10"/>
        <v>0</v>
      </c>
      <c r="K168" s="210"/>
      <c r="L168" s="211"/>
      <c r="M168" s="212" t="s">
        <v>1</v>
      </c>
      <c r="N168" s="213" t="s">
        <v>40</v>
      </c>
      <c r="O168" s="62"/>
      <c r="P168" s="167">
        <f t="shared" si="11"/>
        <v>0</v>
      </c>
      <c r="Q168" s="167">
        <v>0</v>
      </c>
      <c r="R168" s="167">
        <f t="shared" si="12"/>
        <v>0</v>
      </c>
      <c r="S168" s="167">
        <v>0</v>
      </c>
      <c r="T168" s="168">
        <f t="shared" si="13"/>
        <v>0</v>
      </c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R168" s="169" t="s">
        <v>1631</v>
      </c>
      <c r="AT168" s="169" t="s">
        <v>560</v>
      </c>
      <c r="AU168" s="169" t="s">
        <v>87</v>
      </c>
      <c r="AY168" s="18" t="s">
        <v>141</v>
      </c>
      <c r="BE168" s="170">
        <f t="shared" si="14"/>
        <v>0</v>
      </c>
      <c r="BF168" s="170">
        <f t="shared" si="15"/>
        <v>0</v>
      </c>
      <c r="BG168" s="170">
        <f t="shared" si="16"/>
        <v>0</v>
      </c>
      <c r="BH168" s="170">
        <f t="shared" si="17"/>
        <v>0</v>
      </c>
      <c r="BI168" s="170">
        <f t="shared" si="18"/>
        <v>0</v>
      </c>
      <c r="BJ168" s="18" t="s">
        <v>87</v>
      </c>
      <c r="BK168" s="170">
        <f t="shared" si="19"/>
        <v>0</v>
      </c>
      <c r="BL168" s="18" t="s">
        <v>587</v>
      </c>
      <c r="BM168" s="169" t="s">
        <v>1747</v>
      </c>
    </row>
    <row r="169" spans="1:65" s="2" customFormat="1" ht="24.2" customHeight="1">
      <c r="A169" s="33"/>
      <c r="B169" s="156"/>
      <c r="C169" s="157" t="s">
        <v>441</v>
      </c>
      <c r="D169" s="157" t="s">
        <v>143</v>
      </c>
      <c r="E169" s="158" t="s">
        <v>1748</v>
      </c>
      <c r="F169" s="159" t="s">
        <v>1749</v>
      </c>
      <c r="G169" s="160" t="s">
        <v>362</v>
      </c>
      <c r="H169" s="161">
        <v>5</v>
      </c>
      <c r="I169" s="162"/>
      <c r="J169" s="163">
        <f t="shared" si="10"/>
        <v>0</v>
      </c>
      <c r="K169" s="164"/>
      <c r="L169" s="34"/>
      <c r="M169" s="165" t="s">
        <v>1</v>
      </c>
      <c r="N169" s="166" t="s">
        <v>40</v>
      </c>
      <c r="O169" s="62"/>
      <c r="P169" s="167">
        <f t="shared" si="11"/>
        <v>0</v>
      </c>
      <c r="Q169" s="167">
        <v>0</v>
      </c>
      <c r="R169" s="167">
        <f t="shared" si="12"/>
        <v>0</v>
      </c>
      <c r="S169" s="167">
        <v>0</v>
      </c>
      <c r="T169" s="168">
        <f t="shared" si="13"/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69" t="s">
        <v>587</v>
      </c>
      <c r="AT169" s="169" t="s">
        <v>143</v>
      </c>
      <c r="AU169" s="169" t="s">
        <v>87</v>
      </c>
      <c r="AY169" s="18" t="s">
        <v>141</v>
      </c>
      <c r="BE169" s="170">
        <f t="shared" si="14"/>
        <v>0</v>
      </c>
      <c r="BF169" s="170">
        <f t="shared" si="15"/>
        <v>0</v>
      </c>
      <c r="BG169" s="170">
        <f t="shared" si="16"/>
        <v>0</v>
      </c>
      <c r="BH169" s="170">
        <f t="shared" si="17"/>
        <v>0</v>
      </c>
      <c r="BI169" s="170">
        <f t="shared" si="18"/>
        <v>0</v>
      </c>
      <c r="BJ169" s="18" t="s">
        <v>87</v>
      </c>
      <c r="BK169" s="170">
        <f t="shared" si="19"/>
        <v>0</v>
      </c>
      <c r="BL169" s="18" t="s">
        <v>587</v>
      </c>
      <c r="BM169" s="169" t="s">
        <v>1750</v>
      </c>
    </row>
    <row r="170" spans="1:65" s="2" customFormat="1" ht="21.75" customHeight="1">
      <c r="A170" s="33"/>
      <c r="B170" s="156"/>
      <c r="C170" s="203" t="s">
        <v>449</v>
      </c>
      <c r="D170" s="203" t="s">
        <v>560</v>
      </c>
      <c r="E170" s="204" t="s">
        <v>1751</v>
      </c>
      <c r="F170" s="205" t="s">
        <v>1752</v>
      </c>
      <c r="G170" s="206" t="s">
        <v>362</v>
      </c>
      <c r="H170" s="207">
        <v>5</v>
      </c>
      <c r="I170" s="208"/>
      <c r="J170" s="209">
        <f t="shared" si="10"/>
        <v>0</v>
      </c>
      <c r="K170" s="210"/>
      <c r="L170" s="211"/>
      <c r="M170" s="212" t="s">
        <v>1</v>
      </c>
      <c r="N170" s="213" t="s">
        <v>40</v>
      </c>
      <c r="O170" s="62"/>
      <c r="P170" s="167">
        <f t="shared" si="11"/>
        <v>0</v>
      </c>
      <c r="Q170" s="167">
        <v>0</v>
      </c>
      <c r="R170" s="167">
        <f t="shared" si="12"/>
        <v>0</v>
      </c>
      <c r="S170" s="167">
        <v>0</v>
      </c>
      <c r="T170" s="168">
        <f t="shared" si="13"/>
        <v>0</v>
      </c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R170" s="169" t="s">
        <v>1631</v>
      </c>
      <c r="AT170" s="169" t="s">
        <v>560</v>
      </c>
      <c r="AU170" s="169" t="s">
        <v>87</v>
      </c>
      <c r="AY170" s="18" t="s">
        <v>141</v>
      </c>
      <c r="BE170" s="170">
        <f t="shared" si="14"/>
        <v>0</v>
      </c>
      <c r="BF170" s="170">
        <f t="shared" si="15"/>
        <v>0</v>
      </c>
      <c r="BG170" s="170">
        <f t="shared" si="16"/>
        <v>0</v>
      </c>
      <c r="BH170" s="170">
        <f t="shared" si="17"/>
        <v>0</v>
      </c>
      <c r="BI170" s="170">
        <f t="shared" si="18"/>
        <v>0</v>
      </c>
      <c r="BJ170" s="18" t="s">
        <v>87</v>
      </c>
      <c r="BK170" s="170">
        <f t="shared" si="19"/>
        <v>0</v>
      </c>
      <c r="BL170" s="18" t="s">
        <v>587</v>
      </c>
      <c r="BM170" s="169" t="s">
        <v>1753</v>
      </c>
    </row>
    <row r="171" spans="1:65" s="2" customFormat="1" ht="24.2" customHeight="1">
      <c r="A171" s="33"/>
      <c r="B171" s="156"/>
      <c r="C171" s="157" t="s">
        <v>453</v>
      </c>
      <c r="D171" s="157" t="s">
        <v>143</v>
      </c>
      <c r="E171" s="158" t="s">
        <v>1754</v>
      </c>
      <c r="F171" s="159" t="s">
        <v>1755</v>
      </c>
      <c r="G171" s="160" t="s">
        <v>362</v>
      </c>
      <c r="H171" s="161">
        <v>2</v>
      </c>
      <c r="I171" s="162"/>
      <c r="J171" s="163">
        <f t="shared" si="10"/>
        <v>0</v>
      </c>
      <c r="K171" s="164"/>
      <c r="L171" s="34"/>
      <c r="M171" s="165" t="s">
        <v>1</v>
      </c>
      <c r="N171" s="166" t="s">
        <v>40</v>
      </c>
      <c r="O171" s="62"/>
      <c r="P171" s="167">
        <f t="shared" si="11"/>
        <v>0</v>
      </c>
      <c r="Q171" s="167">
        <v>0</v>
      </c>
      <c r="R171" s="167">
        <f t="shared" si="12"/>
        <v>0</v>
      </c>
      <c r="S171" s="167">
        <v>0</v>
      </c>
      <c r="T171" s="168">
        <f t="shared" si="13"/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69" t="s">
        <v>587</v>
      </c>
      <c r="AT171" s="169" t="s">
        <v>143</v>
      </c>
      <c r="AU171" s="169" t="s">
        <v>87</v>
      </c>
      <c r="AY171" s="18" t="s">
        <v>141</v>
      </c>
      <c r="BE171" s="170">
        <f t="shared" si="14"/>
        <v>0</v>
      </c>
      <c r="BF171" s="170">
        <f t="shared" si="15"/>
        <v>0</v>
      </c>
      <c r="BG171" s="170">
        <f t="shared" si="16"/>
        <v>0</v>
      </c>
      <c r="BH171" s="170">
        <f t="shared" si="17"/>
        <v>0</v>
      </c>
      <c r="BI171" s="170">
        <f t="shared" si="18"/>
        <v>0</v>
      </c>
      <c r="BJ171" s="18" t="s">
        <v>87</v>
      </c>
      <c r="BK171" s="170">
        <f t="shared" si="19"/>
        <v>0</v>
      </c>
      <c r="BL171" s="18" t="s">
        <v>587</v>
      </c>
      <c r="BM171" s="169" t="s">
        <v>1756</v>
      </c>
    </row>
    <row r="172" spans="1:65" s="2" customFormat="1" ht="16.5" customHeight="1">
      <c r="A172" s="33"/>
      <c r="B172" s="156"/>
      <c r="C172" s="203" t="s">
        <v>460</v>
      </c>
      <c r="D172" s="203" t="s">
        <v>560</v>
      </c>
      <c r="E172" s="204" t="s">
        <v>1757</v>
      </c>
      <c r="F172" s="205" t="s">
        <v>1758</v>
      </c>
      <c r="G172" s="206" t="s">
        <v>362</v>
      </c>
      <c r="H172" s="207">
        <v>2</v>
      </c>
      <c r="I172" s="208"/>
      <c r="J172" s="209">
        <f t="shared" si="10"/>
        <v>0</v>
      </c>
      <c r="K172" s="210"/>
      <c r="L172" s="211"/>
      <c r="M172" s="212" t="s">
        <v>1</v>
      </c>
      <c r="N172" s="213" t="s">
        <v>40</v>
      </c>
      <c r="O172" s="62"/>
      <c r="P172" s="167">
        <f t="shared" si="11"/>
        <v>0</v>
      </c>
      <c r="Q172" s="167">
        <v>0</v>
      </c>
      <c r="R172" s="167">
        <f t="shared" si="12"/>
        <v>0</v>
      </c>
      <c r="S172" s="167">
        <v>0</v>
      </c>
      <c r="T172" s="168">
        <f t="shared" si="13"/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69" t="s">
        <v>1631</v>
      </c>
      <c r="AT172" s="169" t="s">
        <v>560</v>
      </c>
      <c r="AU172" s="169" t="s">
        <v>87</v>
      </c>
      <c r="AY172" s="18" t="s">
        <v>141</v>
      </c>
      <c r="BE172" s="170">
        <f t="shared" si="14"/>
        <v>0</v>
      </c>
      <c r="BF172" s="170">
        <f t="shared" si="15"/>
        <v>0</v>
      </c>
      <c r="BG172" s="170">
        <f t="shared" si="16"/>
        <v>0</v>
      </c>
      <c r="BH172" s="170">
        <f t="shared" si="17"/>
        <v>0</v>
      </c>
      <c r="BI172" s="170">
        <f t="shared" si="18"/>
        <v>0</v>
      </c>
      <c r="BJ172" s="18" t="s">
        <v>87</v>
      </c>
      <c r="BK172" s="170">
        <f t="shared" si="19"/>
        <v>0</v>
      </c>
      <c r="BL172" s="18" t="s">
        <v>587</v>
      </c>
      <c r="BM172" s="169" t="s">
        <v>1759</v>
      </c>
    </row>
    <row r="173" spans="1:65" s="2" customFormat="1" ht="21.75" customHeight="1">
      <c r="A173" s="33"/>
      <c r="B173" s="156"/>
      <c r="C173" s="203" t="s">
        <v>469</v>
      </c>
      <c r="D173" s="203" t="s">
        <v>560</v>
      </c>
      <c r="E173" s="204" t="s">
        <v>1760</v>
      </c>
      <c r="F173" s="205" t="s">
        <v>1761</v>
      </c>
      <c r="G173" s="206" t="s">
        <v>362</v>
      </c>
      <c r="H173" s="207">
        <v>2</v>
      </c>
      <c r="I173" s="208"/>
      <c r="J173" s="209">
        <f t="shared" si="10"/>
        <v>0</v>
      </c>
      <c r="K173" s="210"/>
      <c r="L173" s="211"/>
      <c r="M173" s="212" t="s">
        <v>1</v>
      </c>
      <c r="N173" s="213" t="s">
        <v>40</v>
      </c>
      <c r="O173" s="62"/>
      <c r="P173" s="167">
        <f t="shared" si="11"/>
        <v>0</v>
      </c>
      <c r="Q173" s="167">
        <v>0</v>
      </c>
      <c r="R173" s="167">
        <f t="shared" si="12"/>
        <v>0</v>
      </c>
      <c r="S173" s="167">
        <v>0</v>
      </c>
      <c r="T173" s="168">
        <f t="shared" si="13"/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69" t="s">
        <v>1631</v>
      </c>
      <c r="AT173" s="169" t="s">
        <v>560</v>
      </c>
      <c r="AU173" s="169" t="s">
        <v>87</v>
      </c>
      <c r="AY173" s="18" t="s">
        <v>141</v>
      </c>
      <c r="BE173" s="170">
        <f t="shared" si="14"/>
        <v>0</v>
      </c>
      <c r="BF173" s="170">
        <f t="shared" si="15"/>
        <v>0</v>
      </c>
      <c r="BG173" s="170">
        <f t="shared" si="16"/>
        <v>0</v>
      </c>
      <c r="BH173" s="170">
        <f t="shared" si="17"/>
        <v>0</v>
      </c>
      <c r="BI173" s="170">
        <f t="shared" si="18"/>
        <v>0</v>
      </c>
      <c r="BJ173" s="18" t="s">
        <v>87</v>
      </c>
      <c r="BK173" s="170">
        <f t="shared" si="19"/>
        <v>0</v>
      </c>
      <c r="BL173" s="18" t="s">
        <v>587</v>
      </c>
      <c r="BM173" s="169" t="s">
        <v>1762</v>
      </c>
    </row>
    <row r="174" spans="1:65" s="2" customFormat="1" ht="21.75" customHeight="1">
      <c r="A174" s="33"/>
      <c r="B174" s="156"/>
      <c r="C174" s="203" t="s">
        <v>473</v>
      </c>
      <c r="D174" s="203" t="s">
        <v>560</v>
      </c>
      <c r="E174" s="204" t="s">
        <v>1763</v>
      </c>
      <c r="F174" s="205" t="s">
        <v>1764</v>
      </c>
      <c r="G174" s="206" t="s">
        <v>362</v>
      </c>
      <c r="H174" s="207">
        <v>2</v>
      </c>
      <c r="I174" s="208"/>
      <c r="J174" s="209">
        <f t="shared" si="10"/>
        <v>0</v>
      </c>
      <c r="K174" s="210"/>
      <c r="L174" s="211"/>
      <c r="M174" s="212" t="s">
        <v>1</v>
      </c>
      <c r="N174" s="213" t="s">
        <v>40</v>
      </c>
      <c r="O174" s="62"/>
      <c r="P174" s="167">
        <f t="shared" si="11"/>
        <v>0</v>
      </c>
      <c r="Q174" s="167">
        <v>0</v>
      </c>
      <c r="R174" s="167">
        <f t="shared" si="12"/>
        <v>0</v>
      </c>
      <c r="S174" s="167">
        <v>0</v>
      </c>
      <c r="T174" s="168">
        <f t="shared" si="13"/>
        <v>0</v>
      </c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R174" s="169" t="s">
        <v>1631</v>
      </c>
      <c r="AT174" s="169" t="s">
        <v>560</v>
      </c>
      <c r="AU174" s="169" t="s">
        <v>87</v>
      </c>
      <c r="AY174" s="18" t="s">
        <v>141</v>
      </c>
      <c r="BE174" s="170">
        <f t="shared" si="14"/>
        <v>0</v>
      </c>
      <c r="BF174" s="170">
        <f t="shared" si="15"/>
        <v>0</v>
      </c>
      <c r="BG174" s="170">
        <f t="shared" si="16"/>
        <v>0</v>
      </c>
      <c r="BH174" s="170">
        <f t="shared" si="17"/>
        <v>0</v>
      </c>
      <c r="BI174" s="170">
        <f t="shared" si="18"/>
        <v>0</v>
      </c>
      <c r="BJ174" s="18" t="s">
        <v>87</v>
      </c>
      <c r="BK174" s="170">
        <f t="shared" si="19"/>
        <v>0</v>
      </c>
      <c r="BL174" s="18" t="s">
        <v>587</v>
      </c>
      <c r="BM174" s="169" t="s">
        <v>1765</v>
      </c>
    </row>
    <row r="175" spans="1:65" s="2" customFormat="1" ht="16.5" customHeight="1">
      <c r="A175" s="33"/>
      <c r="B175" s="156"/>
      <c r="C175" s="157" t="s">
        <v>477</v>
      </c>
      <c r="D175" s="157" t="s">
        <v>143</v>
      </c>
      <c r="E175" s="158" t="s">
        <v>1766</v>
      </c>
      <c r="F175" s="159" t="s">
        <v>1767</v>
      </c>
      <c r="G175" s="160" t="s">
        <v>362</v>
      </c>
      <c r="H175" s="161">
        <v>1</v>
      </c>
      <c r="I175" s="162"/>
      <c r="J175" s="163">
        <f t="shared" si="10"/>
        <v>0</v>
      </c>
      <c r="K175" s="164"/>
      <c r="L175" s="34"/>
      <c r="M175" s="165" t="s">
        <v>1</v>
      </c>
      <c r="N175" s="166" t="s">
        <v>40</v>
      </c>
      <c r="O175" s="62"/>
      <c r="P175" s="167">
        <f t="shared" si="11"/>
        <v>0</v>
      </c>
      <c r="Q175" s="167">
        <v>0</v>
      </c>
      <c r="R175" s="167">
        <f t="shared" si="12"/>
        <v>0</v>
      </c>
      <c r="S175" s="167">
        <v>0</v>
      </c>
      <c r="T175" s="168">
        <f t="shared" si="13"/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69" t="s">
        <v>587</v>
      </c>
      <c r="AT175" s="169" t="s">
        <v>143</v>
      </c>
      <c r="AU175" s="169" t="s">
        <v>87</v>
      </c>
      <c r="AY175" s="18" t="s">
        <v>141</v>
      </c>
      <c r="BE175" s="170">
        <f t="shared" si="14"/>
        <v>0</v>
      </c>
      <c r="BF175" s="170">
        <f t="shared" si="15"/>
        <v>0</v>
      </c>
      <c r="BG175" s="170">
        <f t="shared" si="16"/>
        <v>0</v>
      </c>
      <c r="BH175" s="170">
        <f t="shared" si="17"/>
        <v>0</v>
      </c>
      <c r="BI175" s="170">
        <f t="shared" si="18"/>
        <v>0</v>
      </c>
      <c r="BJ175" s="18" t="s">
        <v>87</v>
      </c>
      <c r="BK175" s="170">
        <f t="shared" si="19"/>
        <v>0</v>
      </c>
      <c r="BL175" s="18" t="s">
        <v>587</v>
      </c>
      <c r="BM175" s="169" t="s">
        <v>1768</v>
      </c>
    </row>
    <row r="176" spans="1:65" s="2" customFormat="1" ht="37.9" customHeight="1">
      <c r="A176" s="33"/>
      <c r="B176" s="156"/>
      <c r="C176" s="203" t="s">
        <v>486</v>
      </c>
      <c r="D176" s="203" t="s">
        <v>560</v>
      </c>
      <c r="E176" s="204" t="s">
        <v>1769</v>
      </c>
      <c r="F176" s="205" t="s">
        <v>1770</v>
      </c>
      <c r="G176" s="206" t="s">
        <v>362</v>
      </c>
      <c r="H176" s="207">
        <v>1</v>
      </c>
      <c r="I176" s="208"/>
      <c r="J176" s="209">
        <f t="shared" si="10"/>
        <v>0</v>
      </c>
      <c r="K176" s="210"/>
      <c r="L176" s="211"/>
      <c r="M176" s="212" t="s">
        <v>1</v>
      </c>
      <c r="N176" s="213" t="s">
        <v>40</v>
      </c>
      <c r="O176" s="62"/>
      <c r="P176" s="167">
        <f t="shared" si="11"/>
        <v>0</v>
      </c>
      <c r="Q176" s="167">
        <v>0</v>
      </c>
      <c r="R176" s="167">
        <f t="shared" si="12"/>
        <v>0</v>
      </c>
      <c r="S176" s="167">
        <v>0</v>
      </c>
      <c r="T176" s="168">
        <f t="shared" si="13"/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169" t="s">
        <v>1631</v>
      </c>
      <c r="AT176" s="169" t="s">
        <v>560</v>
      </c>
      <c r="AU176" s="169" t="s">
        <v>87</v>
      </c>
      <c r="AY176" s="18" t="s">
        <v>141</v>
      </c>
      <c r="BE176" s="170">
        <f t="shared" si="14"/>
        <v>0</v>
      </c>
      <c r="BF176" s="170">
        <f t="shared" si="15"/>
        <v>0</v>
      </c>
      <c r="BG176" s="170">
        <f t="shared" si="16"/>
        <v>0</v>
      </c>
      <c r="BH176" s="170">
        <f t="shared" si="17"/>
        <v>0</v>
      </c>
      <c r="BI176" s="170">
        <f t="shared" si="18"/>
        <v>0</v>
      </c>
      <c r="BJ176" s="18" t="s">
        <v>87</v>
      </c>
      <c r="BK176" s="170">
        <f t="shared" si="19"/>
        <v>0</v>
      </c>
      <c r="BL176" s="18" t="s">
        <v>587</v>
      </c>
      <c r="BM176" s="169" t="s">
        <v>1771</v>
      </c>
    </row>
    <row r="177" spans="1:65" s="2" customFormat="1" ht="24.2" customHeight="1">
      <c r="A177" s="33"/>
      <c r="B177" s="156"/>
      <c r="C177" s="157" t="s">
        <v>490</v>
      </c>
      <c r="D177" s="157" t="s">
        <v>143</v>
      </c>
      <c r="E177" s="158" t="s">
        <v>1772</v>
      </c>
      <c r="F177" s="159" t="s">
        <v>1773</v>
      </c>
      <c r="G177" s="160" t="s">
        <v>362</v>
      </c>
      <c r="H177" s="161">
        <v>1</v>
      </c>
      <c r="I177" s="162"/>
      <c r="J177" s="163">
        <f t="shared" si="10"/>
        <v>0</v>
      </c>
      <c r="K177" s="164"/>
      <c r="L177" s="34"/>
      <c r="M177" s="165" t="s">
        <v>1</v>
      </c>
      <c r="N177" s="166" t="s">
        <v>40</v>
      </c>
      <c r="O177" s="62"/>
      <c r="P177" s="167">
        <f t="shared" si="11"/>
        <v>0</v>
      </c>
      <c r="Q177" s="167">
        <v>0</v>
      </c>
      <c r="R177" s="167">
        <f t="shared" si="12"/>
        <v>0</v>
      </c>
      <c r="S177" s="167">
        <v>0</v>
      </c>
      <c r="T177" s="168">
        <f t="shared" si="13"/>
        <v>0</v>
      </c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R177" s="169" t="s">
        <v>587</v>
      </c>
      <c r="AT177" s="169" t="s">
        <v>143</v>
      </c>
      <c r="AU177" s="169" t="s">
        <v>87</v>
      </c>
      <c r="AY177" s="18" t="s">
        <v>141</v>
      </c>
      <c r="BE177" s="170">
        <f t="shared" si="14"/>
        <v>0</v>
      </c>
      <c r="BF177" s="170">
        <f t="shared" si="15"/>
        <v>0</v>
      </c>
      <c r="BG177" s="170">
        <f t="shared" si="16"/>
        <v>0</v>
      </c>
      <c r="BH177" s="170">
        <f t="shared" si="17"/>
        <v>0</v>
      </c>
      <c r="BI177" s="170">
        <f t="shared" si="18"/>
        <v>0</v>
      </c>
      <c r="BJ177" s="18" t="s">
        <v>87</v>
      </c>
      <c r="BK177" s="170">
        <f t="shared" si="19"/>
        <v>0</v>
      </c>
      <c r="BL177" s="18" t="s">
        <v>587</v>
      </c>
      <c r="BM177" s="169" t="s">
        <v>1774</v>
      </c>
    </row>
    <row r="178" spans="1:65" s="2" customFormat="1" ht="24.2" customHeight="1">
      <c r="A178" s="33"/>
      <c r="B178" s="156"/>
      <c r="C178" s="203" t="s">
        <v>503</v>
      </c>
      <c r="D178" s="203" t="s">
        <v>560</v>
      </c>
      <c r="E178" s="204" t="s">
        <v>1775</v>
      </c>
      <c r="F178" s="205" t="s">
        <v>1776</v>
      </c>
      <c r="G178" s="206" t="s">
        <v>362</v>
      </c>
      <c r="H178" s="207">
        <v>1</v>
      </c>
      <c r="I178" s="208"/>
      <c r="J178" s="209">
        <f t="shared" si="10"/>
        <v>0</v>
      </c>
      <c r="K178" s="210"/>
      <c r="L178" s="211"/>
      <c r="M178" s="212" t="s">
        <v>1</v>
      </c>
      <c r="N178" s="213" t="s">
        <v>40</v>
      </c>
      <c r="O178" s="62"/>
      <c r="P178" s="167">
        <f t="shared" si="11"/>
        <v>0</v>
      </c>
      <c r="Q178" s="167">
        <v>0</v>
      </c>
      <c r="R178" s="167">
        <f t="shared" si="12"/>
        <v>0</v>
      </c>
      <c r="S178" s="167">
        <v>0</v>
      </c>
      <c r="T178" s="168">
        <f t="shared" si="13"/>
        <v>0</v>
      </c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R178" s="169" t="s">
        <v>1631</v>
      </c>
      <c r="AT178" s="169" t="s">
        <v>560</v>
      </c>
      <c r="AU178" s="169" t="s">
        <v>87</v>
      </c>
      <c r="AY178" s="18" t="s">
        <v>141</v>
      </c>
      <c r="BE178" s="170">
        <f t="shared" si="14"/>
        <v>0</v>
      </c>
      <c r="BF178" s="170">
        <f t="shared" si="15"/>
        <v>0</v>
      </c>
      <c r="BG178" s="170">
        <f t="shared" si="16"/>
        <v>0</v>
      </c>
      <c r="BH178" s="170">
        <f t="shared" si="17"/>
        <v>0</v>
      </c>
      <c r="BI178" s="170">
        <f t="shared" si="18"/>
        <v>0</v>
      </c>
      <c r="BJ178" s="18" t="s">
        <v>87</v>
      </c>
      <c r="BK178" s="170">
        <f t="shared" si="19"/>
        <v>0</v>
      </c>
      <c r="BL178" s="18" t="s">
        <v>587</v>
      </c>
      <c r="BM178" s="169" t="s">
        <v>1777</v>
      </c>
    </row>
    <row r="179" spans="1:65" s="2" customFormat="1" ht="24.2" customHeight="1">
      <c r="A179" s="33"/>
      <c r="B179" s="156"/>
      <c r="C179" s="157" t="s">
        <v>517</v>
      </c>
      <c r="D179" s="157" t="s">
        <v>143</v>
      </c>
      <c r="E179" s="158" t="s">
        <v>1778</v>
      </c>
      <c r="F179" s="159" t="s">
        <v>1779</v>
      </c>
      <c r="G179" s="160" t="s">
        <v>362</v>
      </c>
      <c r="H179" s="161">
        <v>2</v>
      </c>
      <c r="I179" s="162"/>
      <c r="J179" s="163">
        <f t="shared" si="10"/>
        <v>0</v>
      </c>
      <c r="K179" s="164"/>
      <c r="L179" s="34"/>
      <c r="M179" s="165" t="s">
        <v>1</v>
      </c>
      <c r="N179" s="166" t="s">
        <v>40</v>
      </c>
      <c r="O179" s="62"/>
      <c r="P179" s="167">
        <f t="shared" si="11"/>
        <v>0</v>
      </c>
      <c r="Q179" s="167">
        <v>0</v>
      </c>
      <c r="R179" s="167">
        <f t="shared" si="12"/>
        <v>0</v>
      </c>
      <c r="S179" s="167">
        <v>0</v>
      </c>
      <c r="T179" s="168">
        <f t="shared" si="13"/>
        <v>0</v>
      </c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R179" s="169" t="s">
        <v>587</v>
      </c>
      <c r="AT179" s="169" t="s">
        <v>143</v>
      </c>
      <c r="AU179" s="169" t="s">
        <v>87</v>
      </c>
      <c r="AY179" s="18" t="s">
        <v>141</v>
      </c>
      <c r="BE179" s="170">
        <f t="shared" si="14"/>
        <v>0</v>
      </c>
      <c r="BF179" s="170">
        <f t="shared" si="15"/>
        <v>0</v>
      </c>
      <c r="BG179" s="170">
        <f t="shared" si="16"/>
        <v>0</v>
      </c>
      <c r="BH179" s="170">
        <f t="shared" si="17"/>
        <v>0</v>
      </c>
      <c r="BI179" s="170">
        <f t="shared" si="18"/>
        <v>0</v>
      </c>
      <c r="BJ179" s="18" t="s">
        <v>87</v>
      </c>
      <c r="BK179" s="170">
        <f t="shared" si="19"/>
        <v>0</v>
      </c>
      <c r="BL179" s="18" t="s">
        <v>587</v>
      </c>
      <c r="BM179" s="169" t="s">
        <v>1780</v>
      </c>
    </row>
    <row r="180" spans="1:65" s="2" customFormat="1" ht="37.9" customHeight="1">
      <c r="A180" s="33"/>
      <c r="B180" s="156"/>
      <c r="C180" s="203" t="s">
        <v>521</v>
      </c>
      <c r="D180" s="203" t="s">
        <v>560</v>
      </c>
      <c r="E180" s="204" t="s">
        <v>1781</v>
      </c>
      <c r="F180" s="205" t="s">
        <v>1782</v>
      </c>
      <c r="G180" s="206" t="s">
        <v>362</v>
      </c>
      <c r="H180" s="207">
        <v>2</v>
      </c>
      <c r="I180" s="208"/>
      <c r="J180" s="209">
        <f t="shared" si="10"/>
        <v>0</v>
      </c>
      <c r="K180" s="210"/>
      <c r="L180" s="211"/>
      <c r="M180" s="212" t="s">
        <v>1</v>
      </c>
      <c r="N180" s="213" t="s">
        <v>40</v>
      </c>
      <c r="O180" s="62"/>
      <c r="P180" s="167">
        <f t="shared" si="11"/>
        <v>0</v>
      </c>
      <c r="Q180" s="167">
        <v>0</v>
      </c>
      <c r="R180" s="167">
        <f t="shared" si="12"/>
        <v>0</v>
      </c>
      <c r="S180" s="167">
        <v>0</v>
      </c>
      <c r="T180" s="168">
        <f t="shared" si="13"/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169" t="s">
        <v>1631</v>
      </c>
      <c r="AT180" s="169" t="s">
        <v>560</v>
      </c>
      <c r="AU180" s="169" t="s">
        <v>87</v>
      </c>
      <c r="AY180" s="18" t="s">
        <v>141</v>
      </c>
      <c r="BE180" s="170">
        <f t="shared" si="14"/>
        <v>0</v>
      </c>
      <c r="BF180" s="170">
        <f t="shared" si="15"/>
        <v>0</v>
      </c>
      <c r="BG180" s="170">
        <f t="shared" si="16"/>
        <v>0</v>
      </c>
      <c r="BH180" s="170">
        <f t="shared" si="17"/>
        <v>0</v>
      </c>
      <c r="BI180" s="170">
        <f t="shared" si="18"/>
        <v>0</v>
      </c>
      <c r="BJ180" s="18" t="s">
        <v>87</v>
      </c>
      <c r="BK180" s="170">
        <f t="shared" si="19"/>
        <v>0</v>
      </c>
      <c r="BL180" s="18" t="s">
        <v>587</v>
      </c>
      <c r="BM180" s="169" t="s">
        <v>1783</v>
      </c>
    </row>
    <row r="181" spans="1:65" s="2" customFormat="1" ht="24.2" customHeight="1">
      <c r="A181" s="33"/>
      <c r="B181" s="156"/>
      <c r="C181" s="157" t="s">
        <v>525</v>
      </c>
      <c r="D181" s="157" t="s">
        <v>143</v>
      </c>
      <c r="E181" s="158" t="s">
        <v>1784</v>
      </c>
      <c r="F181" s="159" t="s">
        <v>1785</v>
      </c>
      <c r="G181" s="160" t="s">
        <v>362</v>
      </c>
      <c r="H181" s="161">
        <v>11</v>
      </c>
      <c r="I181" s="162"/>
      <c r="J181" s="163">
        <f t="shared" si="10"/>
        <v>0</v>
      </c>
      <c r="K181" s="164"/>
      <c r="L181" s="34"/>
      <c r="M181" s="165" t="s">
        <v>1</v>
      </c>
      <c r="N181" s="166" t="s">
        <v>40</v>
      </c>
      <c r="O181" s="62"/>
      <c r="P181" s="167">
        <f t="shared" si="11"/>
        <v>0</v>
      </c>
      <c r="Q181" s="167">
        <v>0</v>
      </c>
      <c r="R181" s="167">
        <f t="shared" si="12"/>
        <v>0</v>
      </c>
      <c r="S181" s="167">
        <v>0</v>
      </c>
      <c r="T181" s="168">
        <f t="shared" si="13"/>
        <v>0</v>
      </c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R181" s="169" t="s">
        <v>587</v>
      </c>
      <c r="AT181" s="169" t="s">
        <v>143</v>
      </c>
      <c r="AU181" s="169" t="s">
        <v>87</v>
      </c>
      <c r="AY181" s="18" t="s">
        <v>141</v>
      </c>
      <c r="BE181" s="170">
        <f t="shared" si="14"/>
        <v>0</v>
      </c>
      <c r="BF181" s="170">
        <f t="shared" si="15"/>
        <v>0</v>
      </c>
      <c r="BG181" s="170">
        <f t="shared" si="16"/>
        <v>0</v>
      </c>
      <c r="BH181" s="170">
        <f t="shared" si="17"/>
        <v>0</v>
      </c>
      <c r="BI181" s="170">
        <f t="shared" si="18"/>
        <v>0</v>
      </c>
      <c r="BJ181" s="18" t="s">
        <v>87</v>
      </c>
      <c r="BK181" s="170">
        <f t="shared" si="19"/>
        <v>0</v>
      </c>
      <c r="BL181" s="18" t="s">
        <v>587</v>
      </c>
      <c r="BM181" s="169" t="s">
        <v>1786</v>
      </c>
    </row>
    <row r="182" spans="1:65" s="2" customFormat="1" ht="24.2" customHeight="1">
      <c r="A182" s="33"/>
      <c r="B182" s="156"/>
      <c r="C182" s="203" t="s">
        <v>529</v>
      </c>
      <c r="D182" s="203" t="s">
        <v>560</v>
      </c>
      <c r="E182" s="204" t="s">
        <v>1787</v>
      </c>
      <c r="F182" s="205" t="s">
        <v>1788</v>
      </c>
      <c r="G182" s="206" t="s">
        <v>362</v>
      </c>
      <c r="H182" s="207">
        <v>11</v>
      </c>
      <c r="I182" s="208"/>
      <c r="J182" s="209">
        <f t="shared" si="10"/>
        <v>0</v>
      </c>
      <c r="K182" s="210"/>
      <c r="L182" s="211"/>
      <c r="M182" s="212" t="s">
        <v>1</v>
      </c>
      <c r="N182" s="213" t="s">
        <v>40</v>
      </c>
      <c r="O182" s="62"/>
      <c r="P182" s="167">
        <f t="shared" si="11"/>
        <v>0</v>
      </c>
      <c r="Q182" s="167">
        <v>0</v>
      </c>
      <c r="R182" s="167">
        <f t="shared" si="12"/>
        <v>0</v>
      </c>
      <c r="S182" s="167">
        <v>0</v>
      </c>
      <c r="T182" s="168">
        <f t="shared" si="13"/>
        <v>0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69" t="s">
        <v>1631</v>
      </c>
      <c r="AT182" s="169" t="s">
        <v>560</v>
      </c>
      <c r="AU182" s="169" t="s">
        <v>87</v>
      </c>
      <c r="AY182" s="18" t="s">
        <v>141</v>
      </c>
      <c r="BE182" s="170">
        <f t="shared" si="14"/>
        <v>0</v>
      </c>
      <c r="BF182" s="170">
        <f t="shared" si="15"/>
        <v>0</v>
      </c>
      <c r="BG182" s="170">
        <f t="shared" si="16"/>
        <v>0</v>
      </c>
      <c r="BH182" s="170">
        <f t="shared" si="17"/>
        <v>0</v>
      </c>
      <c r="BI182" s="170">
        <f t="shared" si="18"/>
        <v>0</v>
      </c>
      <c r="BJ182" s="18" t="s">
        <v>87</v>
      </c>
      <c r="BK182" s="170">
        <f t="shared" si="19"/>
        <v>0</v>
      </c>
      <c r="BL182" s="18" t="s">
        <v>587</v>
      </c>
      <c r="BM182" s="169" t="s">
        <v>1789</v>
      </c>
    </row>
    <row r="183" spans="1:65" s="2" customFormat="1" ht="24.2" customHeight="1">
      <c r="A183" s="33"/>
      <c r="B183" s="156"/>
      <c r="C183" s="157" t="s">
        <v>536</v>
      </c>
      <c r="D183" s="157" t="s">
        <v>143</v>
      </c>
      <c r="E183" s="158" t="s">
        <v>1790</v>
      </c>
      <c r="F183" s="159" t="s">
        <v>1791</v>
      </c>
      <c r="G183" s="160" t="s">
        <v>362</v>
      </c>
      <c r="H183" s="161">
        <v>12</v>
      </c>
      <c r="I183" s="162"/>
      <c r="J183" s="163">
        <f t="shared" si="10"/>
        <v>0</v>
      </c>
      <c r="K183" s="164"/>
      <c r="L183" s="34"/>
      <c r="M183" s="165" t="s">
        <v>1</v>
      </c>
      <c r="N183" s="166" t="s">
        <v>40</v>
      </c>
      <c r="O183" s="62"/>
      <c r="P183" s="167">
        <f t="shared" si="11"/>
        <v>0</v>
      </c>
      <c r="Q183" s="167">
        <v>0</v>
      </c>
      <c r="R183" s="167">
        <f t="shared" si="12"/>
        <v>0</v>
      </c>
      <c r="S183" s="167">
        <v>0</v>
      </c>
      <c r="T183" s="168">
        <f t="shared" si="13"/>
        <v>0</v>
      </c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R183" s="169" t="s">
        <v>587</v>
      </c>
      <c r="AT183" s="169" t="s">
        <v>143</v>
      </c>
      <c r="AU183" s="169" t="s">
        <v>87</v>
      </c>
      <c r="AY183" s="18" t="s">
        <v>141</v>
      </c>
      <c r="BE183" s="170">
        <f t="shared" si="14"/>
        <v>0</v>
      </c>
      <c r="BF183" s="170">
        <f t="shared" si="15"/>
        <v>0</v>
      </c>
      <c r="BG183" s="170">
        <f t="shared" si="16"/>
        <v>0</v>
      </c>
      <c r="BH183" s="170">
        <f t="shared" si="17"/>
        <v>0</v>
      </c>
      <c r="BI183" s="170">
        <f t="shared" si="18"/>
        <v>0</v>
      </c>
      <c r="BJ183" s="18" t="s">
        <v>87</v>
      </c>
      <c r="BK183" s="170">
        <f t="shared" si="19"/>
        <v>0</v>
      </c>
      <c r="BL183" s="18" t="s">
        <v>587</v>
      </c>
      <c r="BM183" s="169" t="s">
        <v>1792</v>
      </c>
    </row>
    <row r="184" spans="1:65" s="2" customFormat="1" ht="33" customHeight="1">
      <c r="A184" s="33"/>
      <c r="B184" s="156"/>
      <c r="C184" s="203" t="s">
        <v>545</v>
      </c>
      <c r="D184" s="203" t="s">
        <v>560</v>
      </c>
      <c r="E184" s="204" t="s">
        <v>1793</v>
      </c>
      <c r="F184" s="205" t="s">
        <v>1794</v>
      </c>
      <c r="G184" s="206" t="s">
        <v>362</v>
      </c>
      <c r="H184" s="207">
        <v>12</v>
      </c>
      <c r="I184" s="208"/>
      <c r="J184" s="209">
        <f t="shared" si="10"/>
        <v>0</v>
      </c>
      <c r="K184" s="210"/>
      <c r="L184" s="211"/>
      <c r="M184" s="212" t="s">
        <v>1</v>
      </c>
      <c r="N184" s="213" t="s">
        <v>40</v>
      </c>
      <c r="O184" s="62"/>
      <c r="P184" s="167">
        <f t="shared" si="11"/>
        <v>0</v>
      </c>
      <c r="Q184" s="167">
        <v>0</v>
      </c>
      <c r="R184" s="167">
        <f t="shared" si="12"/>
        <v>0</v>
      </c>
      <c r="S184" s="167">
        <v>0</v>
      </c>
      <c r="T184" s="168">
        <f t="shared" si="13"/>
        <v>0</v>
      </c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R184" s="169" t="s">
        <v>1631</v>
      </c>
      <c r="AT184" s="169" t="s">
        <v>560</v>
      </c>
      <c r="AU184" s="169" t="s">
        <v>87</v>
      </c>
      <c r="AY184" s="18" t="s">
        <v>141</v>
      </c>
      <c r="BE184" s="170">
        <f t="shared" si="14"/>
        <v>0</v>
      </c>
      <c r="BF184" s="170">
        <f t="shared" si="15"/>
        <v>0</v>
      </c>
      <c r="BG184" s="170">
        <f t="shared" si="16"/>
        <v>0</v>
      </c>
      <c r="BH184" s="170">
        <f t="shared" si="17"/>
        <v>0</v>
      </c>
      <c r="BI184" s="170">
        <f t="shared" si="18"/>
        <v>0</v>
      </c>
      <c r="BJ184" s="18" t="s">
        <v>87</v>
      </c>
      <c r="BK184" s="170">
        <f t="shared" si="19"/>
        <v>0</v>
      </c>
      <c r="BL184" s="18" t="s">
        <v>587</v>
      </c>
      <c r="BM184" s="169" t="s">
        <v>1795</v>
      </c>
    </row>
    <row r="185" spans="1:65" s="2" customFormat="1" ht="33" customHeight="1">
      <c r="A185" s="33"/>
      <c r="B185" s="156"/>
      <c r="C185" s="157" t="s">
        <v>554</v>
      </c>
      <c r="D185" s="157" t="s">
        <v>143</v>
      </c>
      <c r="E185" s="158" t="s">
        <v>1796</v>
      </c>
      <c r="F185" s="159" t="s">
        <v>1797</v>
      </c>
      <c r="G185" s="160" t="s">
        <v>362</v>
      </c>
      <c r="H185" s="161">
        <v>3</v>
      </c>
      <c r="I185" s="162"/>
      <c r="J185" s="163">
        <f t="shared" si="10"/>
        <v>0</v>
      </c>
      <c r="K185" s="164"/>
      <c r="L185" s="34"/>
      <c r="M185" s="165" t="s">
        <v>1</v>
      </c>
      <c r="N185" s="166" t="s">
        <v>40</v>
      </c>
      <c r="O185" s="62"/>
      <c r="P185" s="167">
        <f t="shared" si="11"/>
        <v>0</v>
      </c>
      <c r="Q185" s="167">
        <v>0</v>
      </c>
      <c r="R185" s="167">
        <f t="shared" si="12"/>
        <v>0</v>
      </c>
      <c r="S185" s="167">
        <v>0</v>
      </c>
      <c r="T185" s="168">
        <f t="shared" si="13"/>
        <v>0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169" t="s">
        <v>587</v>
      </c>
      <c r="AT185" s="169" t="s">
        <v>143</v>
      </c>
      <c r="AU185" s="169" t="s">
        <v>87</v>
      </c>
      <c r="AY185" s="18" t="s">
        <v>141</v>
      </c>
      <c r="BE185" s="170">
        <f t="shared" si="14"/>
        <v>0</v>
      </c>
      <c r="BF185" s="170">
        <f t="shared" si="15"/>
        <v>0</v>
      </c>
      <c r="BG185" s="170">
        <f t="shared" si="16"/>
        <v>0</v>
      </c>
      <c r="BH185" s="170">
        <f t="shared" si="17"/>
        <v>0</v>
      </c>
      <c r="BI185" s="170">
        <f t="shared" si="18"/>
        <v>0</v>
      </c>
      <c r="BJ185" s="18" t="s">
        <v>87</v>
      </c>
      <c r="BK185" s="170">
        <f t="shared" si="19"/>
        <v>0</v>
      </c>
      <c r="BL185" s="18" t="s">
        <v>587</v>
      </c>
      <c r="BM185" s="169" t="s">
        <v>1798</v>
      </c>
    </row>
    <row r="186" spans="1:65" s="2" customFormat="1" ht="16.5" customHeight="1">
      <c r="A186" s="33"/>
      <c r="B186" s="156"/>
      <c r="C186" s="203" t="s">
        <v>559</v>
      </c>
      <c r="D186" s="203" t="s">
        <v>560</v>
      </c>
      <c r="E186" s="204" t="s">
        <v>1799</v>
      </c>
      <c r="F186" s="205" t="s">
        <v>1800</v>
      </c>
      <c r="G186" s="206" t="s">
        <v>362</v>
      </c>
      <c r="H186" s="207">
        <v>3</v>
      </c>
      <c r="I186" s="208"/>
      <c r="J186" s="209">
        <f t="shared" si="10"/>
        <v>0</v>
      </c>
      <c r="K186" s="210"/>
      <c r="L186" s="211"/>
      <c r="M186" s="212" t="s">
        <v>1</v>
      </c>
      <c r="N186" s="213" t="s">
        <v>40</v>
      </c>
      <c r="O186" s="62"/>
      <c r="P186" s="167">
        <f t="shared" si="11"/>
        <v>0</v>
      </c>
      <c r="Q186" s="167">
        <v>0</v>
      </c>
      <c r="R186" s="167">
        <f t="shared" si="12"/>
        <v>0</v>
      </c>
      <c r="S186" s="167">
        <v>0</v>
      </c>
      <c r="T186" s="168">
        <f t="shared" si="13"/>
        <v>0</v>
      </c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R186" s="169" t="s">
        <v>1631</v>
      </c>
      <c r="AT186" s="169" t="s">
        <v>560</v>
      </c>
      <c r="AU186" s="169" t="s">
        <v>87</v>
      </c>
      <c r="AY186" s="18" t="s">
        <v>141</v>
      </c>
      <c r="BE186" s="170">
        <f t="shared" si="14"/>
        <v>0</v>
      </c>
      <c r="BF186" s="170">
        <f t="shared" si="15"/>
        <v>0</v>
      </c>
      <c r="BG186" s="170">
        <f t="shared" si="16"/>
        <v>0</v>
      </c>
      <c r="BH186" s="170">
        <f t="shared" si="17"/>
        <v>0</v>
      </c>
      <c r="BI186" s="170">
        <f t="shared" si="18"/>
        <v>0</v>
      </c>
      <c r="BJ186" s="18" t="s">
        <v>87</v>
      </c>
      <c r="BK186" s="170">
        <f t="shared" si="19"/>
        <v>0</v>
      </c>
      <c r="BL186" s="18" t="s">
        <v>587</v>
      </c>
      <c r="BM186" s="169" t="s">
        <v>1801</v>
      </c>
    </row>
    <row r="187" spans="1:65" s="2" customFormat="1" ht="24.2" customHeight="1">
      <c r="A187" s="33"/>
      <c r="B187" s="156"/>
      <c r="C187" s="157" t="s">
        <v>565</v>
      </c>
      <c r="D187" s="157" t="s">
        <v>143</v>
      </c>
      <c r="E187" s="158" t="s">
        <v>1802</v>
      </c>
      <c r="F187" s="159" t="s">
        <v>1803</v>
      </c>
      <c r="G187" s="160" t="s">
        <v>362</v>
      </c>
      <c r="H187" s="161">
        <v>3</v>
      </c>
      <c r="I187" s="162"/>
      <c r="J187" s="163">
        <f t="shared" si="10"/>
        <v>0</v>
      </c>
      <c r="K187" s="164"/>
      <c r="L187" s="34"/>
      <c r="M187" s="165" t="s">
        <v>1</v>
      </c>
      <c r="N187" s="166" t="s">
        <v>40</v>
      </c>
      <c r="O187" s="62"/>
      <c r="P187" s="167">
        <f t="shared" si="11"/>
        <v>0</v>
      </c>
      <c r="Q187" s="167">
        <v>0</v>
      </c>
      <c r="R187" s="167">
        <f t="shared" si="12"/>
        <v>0</v>
      </c>
      <c r="S187" s="167">
        <v>0</v>
      </c>
      <c r="T187" s="168">
        <f t="shared" si="13"/>
        <v>0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169" t="s">
        <v>587</v>
      </c>
      <c r="AT187" s="169" t="s">
        <v>143</v>
      </c>
      <c r="AU187" s="169" t="s">
        <v>87</v>
      </c>
      <c r="AY187" s="18" t="s">
        <v>141</v>
      </c>
      <c r="BE187" s="170">
        <f t="shared" si="14"/>
        <v>0</v>
      </c>
      <c r="BF187" s="170">
        <f t="shared" si="15"/>
        <v>0</v>
      </c>
      <c r="BG187" s="170">
        <f t="shared" si="16"/>
        <v>0</v>
      </c>
      <c r="BH187" s="170">
        <f t="shared" si="17"/>
        <v>0</v>
      </c>
      <c r="BI187" s="170">
        <f t="shared" si="18"/>
        <v>0</v>
      </c>
      <c r="BJ187" s="18" t="s">
        <v>87</v>
      </c>
      <c r="BK187" s="170">
        <f t="shared" si="19"/>
        <v>0</v>
      </c>
      <c r="BL187" s="18" t="s">
        <v>587</v>
      </c>
      <c r="BM187" s="169" t="s">
        <v>1804</v>
      </c>
    </row>
    <row r="188" spans="1:65" s="2" customFormat="1" ht="16.5" customHeight="1">
      <c r="A188" s="33"/>
      <c r="B188" s="156"/>
      <c r="C188" s="203" t="s">
        <v>571</v>
      </c>
      <c r="D188" s="203" t="s">
        <v>560</v>
      </c>
      <c r="E188" s="204" t="s">
        <v>1805</v>
      </c>
      <c r="F188" s="205" t="s">
        <v>1806</v>
      </c>
      <c r="G188" s="206" t="s">
        <v>362</v>
      </c>
      <c r="H188" s="207">
        <v>3</v>
      </c>
      <c r="I188" s="208"/>
      <c r="J188" s="209">
        <f t="shared" si="10"/>
        <v>0</v>
      </c>
      <c r="K188" s="210"/>
      <c r="L188" s="211"/>
      <c r="M188" s="212" t="s">
        <v>1</v>
      </c>
      <c r="N188" s="213" t="s">
        <v>40</v>
      </c>
      <c r="O188" s="62"/>
      <c r="P188" s="167">
        <f t="shared" si="11"/>
        <v>0</v>
      </c>
      <c r="Q188" s="167">
        <v>0</v>
      </c>
      <c r="R188" s="167">
        <f t="shared" si="12"/>
        <v>0</v>
      </c>
      <c r="S188" s="167">
        <v>0</v>
      </c>
      <c r="T188" s="168">
        <f t="shared" si="13"/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169" t="s">
        <v>1631</v>
      </c>
      <c r="AT188" s="169" t="s">
        <v>560</v>
      </c>
      <c r="AU188" s="169" t="s">
        <v>87</v>
      </c>
      <c r="AY188" s="18" t="s">
        <v>141</v>
      </c>
      <c r="BE188" s="170">
        <f t="shared" si="14"/>
        <v>0</v>
      </c>
      <c r="BF188" s="170">
        <f t="shared" si="15"/>
        <v>0</v>
      </c>
      <c r="BG188" s="170">
        <f t="shared" si="16"/>
        <v>0</v>
      </c>
      <c r="BH188" s="170">
        <f t="shared" si="17"/>
        <v>0</v>
      </c>
      <c r="BI188" s="170">
        <f t="shared" si="18"/>
        <v>0</v>
      </c>
      <c r="BJ188" s="18" t="s">
        <v>87</v>
      </c>
      <c r="BK188" s="170">
        <f t="shared" si="19"/>
        <v>0</v>
      </c>
      <c r="BL188" s="18" t="s">
        <v>587</v>
      </c>
      <c r="BM188" s="169" t="s">
        <v>1807</v>
      </c>
    </row>
    <row r="189" spans="1:65" s="2" customFormat="1" ht="16.5" customHeight="1">
      <c r="A189" s="33"/>
      <c r="B189" s="156"/>
      <c r="C189" s="157" t="s">
        <v>575</v>
      </c>
      <c r="D189" s="157" t="s">
        <v>143</v>
      </c>
      <c r="E189" s="158" t="s">
        <v>1808</v>
      </c>
      <c r="F189" s="159" t="s">
        <v>1809</v>
      </c>
      <c r="G189" s="160" t="s">
        <v>362</v>
      </c>
      <c r="H189" s="161">
        <v>18</v>
      </c>
      <c r="I189" s="162"/>
      <c r="J189" s="163">
        <f t="shared" si="10"/>
        <v>0</v>
      </c>
      <c r="K189" s="164"/>
      <c r="L189" s="34"/>
      <c r="M189" s="165" t="s">
        <v>1</v>
      </c>
      <c r="N189" s="166" t="s">
        <v>40</v>
      </c>
      <c r="O189" s="62"/>
      <c r="P189" s="167">
        <f t="shared" si="11"/>
        <v>0</v>
      </c>
      <c r="Q189" s="167">
        <v>0</v>
      </c>
      <c r="R189" s="167">
        <f t="shared" si="12"/>
        <v>0</v>
      </c>
      <c r="S189" s="167">
        <v>0</v>
      </c>
      <c r="T189" s="168">
        <f t="shared" si="13"/>
        <v>0</v>
      </c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R189" s="169" t="s">
        <v>587</v>
      </c>
      <c r="AT189" s="169" t="s">
        <v>143</v>
      </c>
      <c r="AU189" s="169" t="s">
        <v>87</v>
      </c>
      <c r="AY189" s="18" t="s">
        <v>141</v>
      </c>
      <c r="BE189" s="170">
        <f t="shared" si="14"/>
        <v>0</v>
      </c>
      <c r="BF189" s="170">
        <f t="shared" si="15"/>
        <v>0</v>
      </c>
      <c r="BG189" s="170">
        <f t="shared" si="16"/>
        <v>0</v>
      </c>
      <c r="BH189" s="170">
        <f t="shared" si="17"/>
        <v>0</v>
      </c>
      <c r="BI189" s="170">
        <f t="shared" si="18"/>
        <v>0</v>
      </c>
      <c r="BJ189" s="18" t="s">
        <v>87</v>
      </c>
      <c r="BK189" s="170">
        <f t="shared" si="19"/>
        <v>0</v>
      </c>
      <c r="BL189" s="18" t="s">
        <v>587</v>
      </c>
      <c r="BM189" s="169" t="s">
        <v>1810</v>
      </c>
    </row>
    <row r="190" spans="1:65" s="2" customFormat="1" ht="24.2" customHeight="1">
      <c r="A190" s="33"/>
      <c r="B190" s="156"/>
      <c r="C190" s="203" t="s">
        <v>579</v>
      </c>
      <c r="D190" s="203" t="s">
        <v>560</v>
      </c>
      <c r="E190" s="204" t="s">
        <v>1811</v>
      </c>
      <c r="F190" s="205" t="s">
        <v>1812</v>
      </c>
      <c r="G190" s="206" t="s">
        <v>362</v>
      </c>
      <c r="H190" s="207">
        <v>18</v>
      </c>
      <c r="I190" s="208"/>
      <c r="J190" s="209">
        <f t="shared" si="10"/>
        <v>0</v>
      </c>
      <c r="K190" s="210"/>
      <c r="L190" s="211"/>
      <c r="M190" s="212" t="s">
        <v>1</v>
      </c>
      <c r="N190" s="213" t="s">
        <v>40</v>
      </c>
      <c r="O190" s="62"/>
      <c r="P190" s="167">
        <f t="shared" si="11"/>
        <v>0</v>
      </c>
      <c r="Q190" s="167">
        <v>0</v>
      </c>
      <c r="R190" s="167">
        <f t="shared" si="12"/>
        <v>0</v>
      </c>
      <c r="S190" s="167">
        <v>0</v>
      </c>
      <c r="T190" s="168">
        <f t="shared" si="13"/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69" t="s">
        <v>1631</v>
      </c>
      <c r="AT190" s="169" t="s">
        <v>560</v>
      </c>
      <c r="AU190" s="169" t="s">
        <v>87</v>
      </c>
      <c r="AY190" s="18" t="s">
        <v>141</v>
      </c>
      <c r="BE190" s="170">
        <f t="shared" si="14"/>
        <v>0</v>
      </c>
      <c r="BF190" s="170">
        <f t="shared" si="15"/>
        <v>0</v>
      </c>
      <c r="BG190" s="170">
        <f t="shared" si="16"/>
        <v>0</v>
      </c>
      <c r="BH190" s="170">
        <f t="shared" si="17"/>
        <v>0</v>
      </c>
      <c r="BI190" s="170">
        <f t="shared" si="18"/>
        <v>0</v>
      </c>
      <c r="BJ190" s="18" t="s">
        <v>87</v>
      </c>
      <c r="BK190" s="170">
        <f t="shared" si="19"/>
        <v>0</v>
      </c>
      <c r="BL190" s="18" t="s">
        <v>587</v>
      </c>
      <c r="BM190" s="169" t="s">
        <v>1813</v>
      </c>
    </row>
    <row r="191" spans="1:65" s="2" customFormat="1" ht="16.5" customHeight="1">
      <c r="A191" s="33"/>
      <c r="B191" s="156"/>
      <c r="C191" s="157" t="s">
        <v>583</v>
      </c>
      <c r="D191" s="157" t="s">
        <v>143</v>
      </c>
      <c r="E191" s="158" t="s">
        <v>1814</v>
      </c>
      <c r="F191" s="159" t="s">
        <v>1815</v>
      </c>
      <c r="G191" s="160" t="s">
        <v>362</v>
      </c>
      <c r="H191" s="161">
        <v>1</v>
      </c>
      <c r="I191" s="162"/>
      <c r="J191" s="163">
        <f t="shared" si="10"/>
        <v>0</v>
      </c>
      <c r="K191" s="164"/>
      <c r="L191" s="34"/>
      <c r="M191" s="165" t="s">
        <v>1</v>
      </c>
      <c r="N191" s="166" t="s">
        <v>40</v>
      </c>
      <c r="O191" s="62"/>
      <c r="P191" s="167">
        <f t="shared" si="11"/>
        <v>0</v>
      </c>
      <c r="Q191" s="167">
        <v>0</v>
      </c>
      <c r="R191" s="167">
        <f t="shared" si="12"/>
        <v>0</v>
      </c>
      <c r="S191" s="167">
        <v>0</v>
      </c>
      <c r="T191" s="168">
        <f t="shared" si="13"/>
        <v>0</v>
      </c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R191" s="169" t="s">
        <v>587</v>
      </c>
      <c r="AT191" s="169" t="s">
        <v>143</v>
      </c>
      <c r="AU191" s="169" t="s">
        <v>87</v>
      </c>
      <c r="AY191" s="18" t="s">
        <v>141</v>
      </c>
      <c r="BE191" s="170">
        <f t="shared" si="14"/>
        <v>0</v>
      </c>
      <c r="BF191" s="170">
        <f t="shared" si="15"/>
        <v>0</v>
      </c>
      <c r="BG191" s="170">
        <f t="shared" si="16"/>
        <v>0</v>
      </c>
      <c r="BH191" s="170">
        <f t="shared" si="17"/>
        <v>0</v>
      </c>
      <c r="BI191" s="170">
        <f t="shared" si="18"/>
        <v>0</v>
      </c>
      <c r="BJ191" s="18" t="s">
        <v>87</v>
      </c>
      <c r="BK191" s="170">
        <f t="shared" si="19"/>
        <v>0</v>
      </c>
      <c r="BL191" s="18" t="s">
        <v>587</v>
      </c>
      <c r="BM191" s="169" t="s">
        <v>1816</v>
      </c>
    </row>
    <row r="192" spans="1:65" s="2" customFormat="1" ht="24.2" customHeight="1">
      <c r="A192" s="33"/>
      <c r="B192" s="156"/>
      <c r="C192" s="203" t="s">
        <v>587</v>
      </c>
      <c r="D192" s="203" t="s">
        <v>560</v>
      </c>
      <c r="E192" s="204" t="s">
        <v>1817</v>
      </c>
      <c r="F192" s="205" t="s">
        <v>1818</v>
      </c>
      <c r="G192" s="206" t="s">
        <v>362</v>
      </c>
      <c r="H192" s="207">
        <v>1</v>
      </c>
      <c r="I192" s="208"/>
      <c r="J192" s="209">
        <f t="shared" si="10"/>
        <v>0</v>
      </c>
      <c r="K192" s="210"/>
      <c r="L192" s="211"/>
      <c r="M192" s="212" t="s">
        <v>1</v>
      </c>
      <c r="N192" s="213" t="s">
        <v>40</v>
      </c>
      <c r="O192" s="62"/>
      <c r="P192" s="167">
        <f t="shared" si="11"/>
        <v>0</v>
      </c>
      <c r="Q192" s="167">
        <v>0</v>
      </c>
      <c r="R192" s="167">
        <f t="shared" si="12"/>
        <v>0</v>
      </c>
      <c r="S192" s="167">
        <v>0</v>
      </c>
      <c r="T192" s="168">
        <f t="shared" si="13"/>
        <v>0</v>
      </c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R192" s="169" t="s">
        <v>1631</v>
      </c>
      <c r="AT192" s="169" t="s">
        <v>560</v>
      </c>
      <c r="AU192" s="169" t="s">
        <v>87</v>
      </c>
      <c r="AY192" s="18" t="s">
        <v>141</v>
      </c>
      <c r="BE192" s="170">
        <f t="shared" si="14"/>
        <v>0</v>
      </c>
      <c r="BF192" s="170">
        <f t="shared" si="15"/>
        <v>0</v>
      </c>
      <c r="BG192" s="170">
        <f t="shared" si="16"/>
        <v>0</v>
      </c>
      <c r="BH192" s="170">
        <f t="shared" si="17"/>
        <v>0</v>
      </c>
      <c r="BI192" s="170">
        <f t="shared" si="18"/>
        <v>0</v>
      </c>
      <c r="BJ192" s="18" t="s">
        <v>87</v>
      </c>
      <c r="BK192" s="170">
        <f t="shared" si="19"/>
        <v>0</v>
      </c>
      <c r="BL192" s="18" t="s">
        <v>587</v>
      </c>
      <c r="BM192" s="169" t="s">
        <v>1819</v>
      </c>
    </row>
    <row r="193" spans="1:65" s="2" customFormat="1" ht="16.5" customHeight="1">
      <c r="A193" s="33"/>
      <c r="B193" s="156"/>
      <c r="C193" s="157" t="s">
        <v>591</v>
      </c>
      <c r="D193" s="157" t="s">
        <v>143</v>
      </c>
      <c r="E193" s="158" t="s">
        <v>1820</v>
      </c>
      <c r="F193" s="159" t="s">
        <v>1821</v>
      </c>
      <c r="G193" s="160" t="s">
        <v>362</v>
      </c>
      <c r="H193" s="161">
        <v>11</v>
      </c>
      <c r="I193" s="162"/>
      <c r="J193" s="163">
        <f t="shared" ref="J193:J224" si="20">ROUND(I193*H193,2)</f>
        <v>0</v>
      </c>
      <c r="K193" s="164"/>
      <c r="L193" s="34"/>
      <c r="M193" s="165" t="s">
        <v>1</v>
      </c>
      <c r="N193" s="166" t="s">
        <v>40</v>
      </c>
      <c r="O193" s="62"/>
      <c r="P193" s="167">
        <f t="shared" ref="P193:P224" si="21">O193*H193</f>
        <v>0</v>
      </c>
      <c r="Q193" s="167">
        <v>0</v>
      </c>
      <c r="R193" s="167">
        <f t="shared" ref="R193:R224" si="22">Q193*H193</f>
        <v>0</v>
      </c>
      <c r="S193" s="167">
        <v>0</v>
      </c>
      <c r="T193" s="168">
        <f t="shared" ref="T193:T224" si="23">S193*H193</f>
        <v>0</v>
      </c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R193" s="169" t="s">
        <v>587</v>
      </c>
      <c r="AT193" s="169" t="s">
        <v>143</v>
      </c>
      <c r="AU193" s="169" t="s">
        <v>87</v>
      </c>
      <c r="AY193" s="18" t="s">
        <v>141</v>
      </c>
      <c r="BE193" s="170">
        <f t="shared" ref="BE193:BE224" si="24">IF(N193="základná",J193,0)</f>
        <v>0</v>
      </c>
      <c r="BF193" s="170">
        <f t="shared" ref="BF193:BF224" si="25">IF(N193="znížená",J193,0)</f>
        <v>0</v>
      </c>
      <c r="BG193" s="170">
        <f t="shared" ref="BG193:BG224" si="26">IF(N193="zákl. prenesená",J193,0)</f>
        <v>0</v>
      </c>
      <c r="BH193" s="170">
        <f t="shared" ref="BH193:BH224" si="27">IF(N193="zníž. prenesená",J193,0)</f>
        <v>0</v>
      </c>
      <c r="BI193" s="170">
        <f t="shared" ref="BI193:BI224" si="28">IF(N193="nulová",J193,0)</f>
        <v>0</v>
      </c>
      <c r="BJ193" s="18" t="s">
        <v>87</v>
      </c>
      <c r="BK193" s="170">
        <f t="shared" ref="BK193:BK224" si="29">ROUND(I193*H193,2)</f>
        <v>0</v>
      </c>
      <c r="BL193" s="18" t="s">
        <v>587</v>
      </c>
      <c r="BM193" s="169" t="s">
        <v>1822</v>
      </c>
    </row>
    <row r="194" spans="1:65" s="2" customFormat="1" ht="37.9" customHeight="1">
      <c r="A194" s="33"/>
      <c r="B194" s="156"/>
      <c r="C194" s="203" t="s">
        <v>597</v>
      </c>
      <c r="D194" s="203" t="s">
        <v>560</v>
      </c>
      <c r="E194" s="204" t="s">
        <v>1823</v>
      </c>
      <c r="F194" s="205" t="s">
        <v>1824</v>
      </c>
      <c r="G194" s="206" t="s">
        <v>362</v>
      </c>
      <c r="H194" s="207">
        <v>11</v>
      </c>
      <c r="I194" s="208"/>
      <c r="J194" s="209">
        <f t="shared" si="20"/>
        <v>0</v>
      </c>
      <c r="K194" s="210"/>
      <c r="L194" s="211"/>
      <c r="M194" s="212" t="s">
        <v>1</v>
      </c>
      <c r="N194" s="213" t="s">
        <v>40</v>
      </c>
      <c r="O194" s="62"/>
      <c r="P194" s="167">
        <f t="shared" si="21"/>
        <v>0</v>
      </c>
      <c r="Q194" s="167">
        <v>0</v>
      </c>
      <c r="R194" s="167">
        <f t="shared" si="22"/>
        <v>0</v>
      </c>
      <c r="S194" s="167">
        <v>0</v>
      </c>
      <c r="T194" s="168">
        <f t="shared" si="23"/>
        <v>0</v>
      </c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R194" s="169" t="s">
        <v>1631</v>
      </c>
      <c r="AT194" s="169" t="s">
        <v>560</v>
      </c>
      <c r="AU194" s="169" t="s">
        <v>87</v>
      </c>
      <c r="AY194" s="18" t="s">
        <v>141</v>
      </c>
      <c r="BE194" s="170">
        <f t="shared" si="24"/>
        <v>0</v>
      </c>
      <c r="BF194" s="170">
        <f t="shared" si="25"/>
        <v>0</v>
      </c>
      <c r="BG194" s="170">
        <f t="shared" si="26"/>
        <v>0</v>
      </c>
      <c r="BH194" s="170">
        <f t="shared" si="27"/>
        <v>0</v>
      </c>
      <c r="BI194" s="170">
        <f t="shared" si="28"/>
        <v>0</v>
      </c>
      <c r="BJ194" s="18" t="s">
        <v>87</v>
      </c>
      <c r="BK194" s="170">
        <f t="shared" si="29"/>
        <v>0</v>
      </c>
      <c r="BL194" s="18" t="s">
        <v>587</v>
      </c>
      <c r="BM194" s="169" t="s">
        <v>1825</v>
      </c>
    </row>
    <row r="195" spans="1:65" s="2" customFormat="1" ht="16.5" customHeight="1">
      <c r="A195" s="33"/>
      <c r="B195" s="156"/>
      <c r="C195" s="157" t="s">
        <v>601</v>
      </c>
      <c r="D195" s="157" t="s">
        <v>143</v>
      </c>
      <c r="E195" s="158" t="s">
        <v>1826</v>
      </c>
      <c r="F195" s="159" t="s">
        <v>1827</v>
      </c>
      <c r="G195" s="160" t="s">
        <v>362</v>
      </c>
      <c r="H195" s="161">
        <v>3</v>
      </c>
      <c r="I195" s="162"/>
      <c r="J195" s="163">
        <f t="shared" si="20"/>
        <v>0</v>
      </c>
      <c r="K195" s="164"/>
      <c r="L195" s="34"/>
      <c r="M195" s="165" t="s">
        <v>1</v>
      </c>
      <c r="N195" s="166" t="s">
        <v>40</v>
      </c>
      <c r="O195" s="62"/>
      <c r="P195" s="167">
        <f t="shared" si="21"/>
        <v>0</v>
      </c>
      <c r="Q195" s="167">
        <v>0</v>
      </c>
      <c r="R195" s="167">
        <f t="shared" si="22"/>
        <v>0</v>
      </c>
      <c r="S195" s="167">
        <v>0</v>
      </c>
      <c r="T195" s="168">
        <f t="shared" si="23"/>
        <v>0</v>
      </c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R195" s="169" t="s">
        <v>587</v>
      </c>
      <c r="AT195" s="169" t="s">
        <v>143</v>
      </c>
      <c r="AU195" s="169" t="s">
        <v>87</v>
      </c>
      <c r="AY195" s="18" t="s">
        <v>141</v>
      </c>
      <c r="BE195" s="170">
        <f t="shared" si="24"/>
        <v>0</v>
      </c>
      <c r="BF195" s="170">
        <f t="shared" si="25"/>
        <v>0</v>
      </c>
      <c r="BG195" s="170">
        <f t="shared" si="26"/>
        <v>0</v>
      </c>
      <c r="BH195" s="170">
        <f t="shared" si="27"/>
        <v>0</v>
      </c>
      <c r="BI195" s="170">
        <f t="shared" si="28"/>
        <v>0</v>
      </c>
      <c r="BJ195" s="18" t="s">
        <v>87</v>
      </c>
      <c r="BK195" s="170">
        <f t="shared" si="29"/>
        <v>0</v>
      </c>
      <c r="BL195" s="18" t="s">
        <v>587</v>
      </c>
      <c r="BM195" s="169" t="s">
        <v>1828</v>
      </c>
    </row>
    <row r="196" spans="1:65" s="2" customFormat="1" ht="24.2" customHeight="1">
      <c r="A196" s="33"/>
      <c r="B196" s="156"/>
      <c r="C196" s="203" t="s">
        <v>607</v>
      </c>
      <c r="D196" s="203" t="s">
        <v>560</v>
      </c>
      <c r="E196" s="204" t="s">
        <v>1829</v>
      </c>
      <c r="F196" s="205" t="s">
        <v>1830</v>
      </c>
      <c r="G196" s="206" t="s">
        <v>362</v>
      </c>
      <c r="H196" s="207">
        <v>3</v>
      </c>
      <c r="I196" s="208"/>
      <c r="J196" s="209">
        <f t="shared" si="20"/>
        <v>0</v>
      </c>
      <c r="K196" s="210"/>
      <c r="L196" s="211"/>
      <c r="M196" s="212" t="s">
        <v>1</v>
      </c>
      <c r="N196" s="213" t="s">
        <v>40</v>
      </c>
      <c r="O196" s="62"/>
      <c r="P196" s="167">
        <f t="shared" si="21"/>
        <v>0</v>
      </c>
      <c r="Q196" s="167">
        <v>0</v>
      </c>
      <c r="R196" s="167">
        <f t="shared" si="22"/>
        <v>0</v>
      </c>
      <c r="S196" s="167">
        <v>0</v>
      </c>
      <c r="T196" s="168">
        <f t="shared" si="23"/>
        <v>0</v>
      </c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R196" s="169" t="s">
        <v>1631</v>
      </c>
      <c r="AT196" s="169" t="s">
        <v>560</v>
      </c>
      <c r="AU196" s="169" t="s">
        <v>87</v>
      </c>
      <c r="AY196" s="18" t="s">
        <v>141</v>
      </c>
      <c r="BE196" s="170">
        <f t="shared" si="24"/>
        <v>0</v>
      </c>
      <c r="BF196" s="170">
        <f t="shared" si="25"/>
        <v>0</v>
      </c>
      <c r="BG196" s="170">
        <f t="shared" si="26"/>
        <v>0</v>
      </c>
      <c r="BH196" s="170">
        <f t="shared" si="27"/>
        <v>0</v>
      </c>
      <c r="BI196" s="170">
        <f t="shared" si="28"/>
        <v>0</v>
      </c>
      <c r="BJ196" s="18" t="s">
        <v>87</v>
      </c>
      <c r="BK196" s="170">
        <f t="shared" si="29"/>
        <v>0</v>
      </c>
      <c r="BL196" s="18" t="s">
        <v>587</v>
      </c>
      <c r="BM196" s="169" t="s">
        <v>1831</v>
      </c>
    </row>
    <row r="197" spans="1:65" s="2" customFormat="1" ht="16.5" customHeight="1">
      <c r="A197" s="33"/>
      <c r="B197" s="156"/>
      <c r="C197" s="157" t="s">
        <v>612</v>
      </c>
      <c r="D197" s="157" t="s">
        <v>143</v>
      </c>
      <c r="E197" s="158" t="s">
        <v>1832</v>
      </c>
      <c r="F197" s="159" t="s">
        <v>1833</v>
      </c>
      <c r="G197" s="160" t="s">
        <v>362</v>
      </c>
      <c r="H197" s="161">
        <v>1</v>
      </c>
      <c r="I197" s="162"/>
      <c r="J197" s="163">
        <f t="shared" si="20"/>
        <v>0</v>
      </c>
      <c r="K197" s="164"/>
      <c r="L197" s="34"/>
      <c r="M197" s="165" t="s">
        <v>1</v>
      </c>
      <c r="N197" s="166" t="s">
        <v>40</v>
      </c>
      <c r="O197" s="62"/>
      <c r="P197" s="167">
        <f t="shared" si="21"/>
        <v>0</v>
      </c>
      <c r="Q197" s="167">
        <v>0</v>
      </c>
      <c r="R197" s="167">
        <f t="shared" si="22"/>
        <v>0</v>
      </c>
      <c r="S197" s="167">
        <v>0</v>
      </c>
      <c r="T197" s="168">
        <f t="shared" si="23"/>
        <v>0</v>
      </c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R197" s="169" t="s">
        <v>587</v>
      </c>
      <c r="AT197" s="169" t="s">
        <v>143</v>
      </c>
      <c r="AU197" s="169" t="s">
        <v>87</v>
      </c>
      <c r="AY197" s="18" t="s">
        <v>141</v>
      </c>
      <c r="BE197" s="170">
        <f t="shared" si="24"/>
        <v>0</v>
      </c>
      <c r="BF197" s="170">
        <f t="shared" si="25"/>
        <v>0</v>
      </c>
      <c r="BG197" s="170">
        <f t="shared" si="26"/>
        <v>0</v>
      </c>
      <c r="BH197" s="170">
        <f t="shared" si="27"/>
        <v>0</v>
      </c>
      <c r="BI197" s="170">
        <f t="shared" si="28"/>
        <v>0</v>
      </c>
      <c r="BJ197" s="18" t="s">
        <v>87</v>
      </c>
      <c r="BK197" s="170">
        <f t="shared" si="29"/>
        <v>0</v>
      </c>
      <c r="BL197" s="18" t="s">
        <v>587</v>
      </c>
      <c r="BM197" s="169" t="s">
        <v>1834</v>
      </c>
    </row>
    <row r="198" spans="1:65" s="2" customFormat="1" ht="24.2" customHeight="1">
      <c r="A198" s="33"/>
      <c r="B198" s="156"/>
      <c r="C198" s="203" t="s">
        <v>618</v>
      </c>
      <c r="D198" s="203" t="s">
        <v>560</v>
      </c>
      <c r="E198" s="204" t="s">
        <v>1835</v>
      </c>
      <c r="F198" s="205" t="s">
        <v>1836</v>
      </c>
      <c r="G198" s="206" t="s">
        <v>362</v>
      </c>
      <c r="H198" s="207">
        <v>1</v>
      </c>
      <c r="I198" s="208"/>
      <c r="J198" s="209">
        <f t="shared" si="20"/>
        <v>0</v>
      </c>
      <c r="K198" s="210"/>
      <c r="L198" s="211"/>
      <c r="M198" s="212" t="s">
        <v>1</v>
      </c>
      <c r="N198" s="213" t="s">
        <v>40</v>
      </c>
      <c r="O198" s="62"/>
      <c r="P198" s="167">
        <f t="shared" si="21"/>
        <v>0</v>
      </c>
      <c r="Q198" s="167">
        <v>0</v>
      </c>
      <c r="R198" s="167">
        <f t="shared" si="22"/>
        <v>0</v>
      </c>
      <c r="S198" s="167">
        <v>0</v>
      </c>
      <c r="T198" s="168">
        <f t="shared" si="23"/>
        <v>0</v>
      </c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R198" s="169" t="s">
        <v>1631</v>
      </c>
      <c r="AT198" s="169" t="s">
        <v>560</v>
      </c>
      <c r="AU198" s="169" t="s">
        <v>87</v>
      </c>
      <c r="AY198" s="18" t="s">
        <v>141</v>
      </c>
      <c r="BE198" s="170">
        <f t="shared" si="24"/>
        <v>0</v>
      </c>
      <c r="BF198" s="170">
        <f t="shared" si="25"/>
        <v>0</v>
      </c>
      <c r="BG198" s="170">
        <f t="shared" si="26"/>
        <v>0</v>
      </c>
      <c r="BH198" s="170">
        <f t="shared" si="27"/>
        <v>0</v>
      </c>
      <c r="BI198" s="170">
        <f t="shared" si="28"/>
        <v>0</v>
      </c>
      <c r="BJ198" s="18" t="s">
        <v>87</v>
      </c>
      <c r="BK198" s="170">
        <f t="shared" si="29"/>
        <v>0</v>
      </c>
      <c r="BL198" s="18" t="s">
        <v>587</v>
      </c>
      <c r="BM198" s="169" t="s">
        <v>1837</v>
      </c>
    </row>
    <row r="199" spans="1:65" s="2" customFormat="1" ht="16.5" customHeight="1">
      <c r="A199" s="33"/>
      <c r="B199" s="156"/>
      <c r="C199" s="157" t="s">
        <v>622</v>
      </c>
      <c r="D199" s="157" t="s">
        <v>143</v>
      </c>
      <c r="E199" s="158" t="s">
        <v>1838</v>
      </c>
      <c r="F199" s="159" t="s">
        <v>1839</v>
      </c>
      <c r="G199" s="160" t="s">
        <v>362</v>
      </c>
      <c r="H199" s="161">
        <v>3</v>
      </c>
      <c r="I199" s="162"/>
      <c r="J199" s="163">
        <f t="shared" si="20"/>
        <v>0</v>
      </c>
      <c r="K199" s="164"/>
      <c r="L199" s="34"/>
      <c r="M199" s="165" t="s">
        <v>1</v>
      </c>
      <c r="N199" s="166" t="s">
        <v>40</v>
      </c>
      <c r="O199" s="62"/>
      <c r="P199" s="167">
        <f t="shared" si="21"/>
        <v>0</v>
      </c>
      <c r="Q199" s="167">
        <v>0</v>
      </c>
      <c r="R199" s="167">
        <f t="shared" si="22"/>
        <v>0</v>
      </c>
      <c r="S199" s="167">
        <v>0</v>
      </c>
      <c r="T199" s="168">
        <f t="shared" si="23"/>
        <v>0</v>
      </c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R199" s="169" t="s">
        <v>587</v>
      </c>
      <c r="AT199" s="169" t="s">
        <v>143</v>
      </c>
      <c r="AU199" s="169" t="s">
        <v>87</v>
      </c>
      <c r="AY199" s="18" t="s">
        <v>141</v>
      </c>
      <c r="BE199" s="170">
        <f t="shared" si="24"/>
        <v>0</v>
      </c>
      <c r="BF199" s="170">
        <f t="shared" si="25"/>
        <v>0</v>
      </c>
      <c r="BG199" s="170">
        <f t="shared" si="26"/>
        <v>0</v>
      </c>
      <c r="BH199" s="170">
        <f t="shared" si="27"/>
        <v>0</v>
      </c>
      <c r="BI199" s="170">
        <f t="shared" si="28"/>
        <v>0</v>
      </c>
      <c r="BJ199" s="18" t="s">
        <v>87</v>
      </c>
      <c r="BK199" s="170">
        <f t="shared" si="29"/>
        <v>0</v>
      </c>
      <c r="BL199" s="18" t="s">
        <v>587</v>
      </c>
      <c r="BM199" s="169" t="s">
        <v>1840</v>
      </c>
    </row>
    <row r="200" spans="1:65" s="2" customFormat="1" ht="24.2" customHeight="1">
      <c r="A200" s="33"/>
      <c r="B200" s="156"/>
      <c r="C200" s="203" t="s">
        <v>627</v>
      </c>
      <c r="D200" s="203" t="s">
        <v>560</v>
      </c>
      <c r="E200" s="204" t="s">
        <v>1841</v>
      </c>
      <c r="F200" s="205" t="s">
        <v>1842</v>
      </c>
      <c r="G200" s="206" t="s">
        <v>362</v>
      </c>
      <c r="H200" s="207">
        <v>3</v>
      </c>
      <c r="I200" s="208"/>
      <c r="J200" s="209">
        <f t="shared" si="20"/>
        <v>0</v>
      </c>
      <c r="K200" s="210"/>
      <c r="L200" s="211"/>
      <c r="M200" s="212" t="s">
        <v>1</v>
      </c>
      <c r="N200" s="213" t="s">
        <v>40</v>
      </c>
      <c r="O200" s="62"/>
      <c r="P200" s="167">
        <f t="shared" si="21"/>
        <v>0</v>
      </c>
      <c r="Q200" s="167">
        <v>0</v>
      </c>
      <c r="R200" s="167">
        <f t="shared" si="22"/>
        <v>0</v>
      </c>
      <c r="S200" s="167">
        <v>0</v>
      </c>
      <c r="T200" s="168">
        <f t="shared" si="23"/>
        <v>0</v>
      </c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R200" s="169" t="s">
        <v>1631</v>
      </c>
      <c r="AT200" s="169" t="s">
        <v>560</v>
      </c>
      <c r="AU200" s="169" t="s">
        <v>87</v>
      </c>
      <c r="AY200" s="18" t="s">
        <v>141</v>
      </c>
      <c r="BE200" s="170">
        <f t="shared" si="24"/>
        <v>0</v>
      </c>
      <c r="BF200" s="170">
        <f t="shared" si="25"/>
        <v>0</v>
      </c>
      <c r="BG200" s="170">
        <f t="shared" si="26"/>
        <v>0</v>
      </c>
      <c r="BH200" s="170">
        <f t="shared" si="27"/>
        <v>0</v>
      </c>
      <c r="BI200" s="170">
        <f t="shared" si="28"/>
        <v>0</v>
      </c>
      <c r="BJ200" s="18" t="s">
        <v>87</v>
      </c>
      <c r="BK200" s="170">
        <f t="shared" si="29"/>
        <v>0</v>
      </c>
      <c r="BL200" s="18" t="s">
        <v>587</v>
      </c>
      <c r="BM200" s="169" t="s">
        <v>1843</v>
      </c>
    </row>
    <row r="201" spans="1:65" s="2" customFormat="1" ht="24.2" customHeight="1">
      <c r="A201" s="33"/>
      <c r="B201" s="156"/>
      <c r="C201" s="157" t="s">
        <v>635</v>
      </c>
      <c r="D201" s="157" t="s">
        <v>143</v>
      </c>
      <c r="E201" s="158" t="s">
        <v>1844</v>
      </c>
      <c r="F201" s="159" t="s">
        <v>1845</v>
      </c>
      <c r="G201" s="160" t="s">
        <v>362</v>
      </c>
      <c r="H201" s="161">
        <v>5</v>
      </c>
      <c r="I201" s="162"/>
      <c r="J201" s="163">
        <f t="shared" si="20"/>
        <v>0</v>
      </c>
      <c r="K201" s="164"/>
      <c r="L201" s="34"/>
      <c r="M201" s="165" t="s">
        <v>1</v>
      </c>
      <c r="N201" s="166" t="s">
        <v>40</v>
      </c>
      <c r="O201" s="62"/>
      <c r="P201" s="167">
        <f t="shared" si="21"/>
        <v>0</v>
      </c>
      <c r="Q201" s="167">
        <v>0</v>
      </c>
      <c r="R201" s="167">
        <f t="shared" si="22"/>
        <v>0</v>
      </c>
      <c r="S201" s="167">
        <v>0</v>
      </c>
      <c r="T201" s="168">
        <f t="shared" si="23"/>
        <v>0</v>
      </c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R201" s="169" t="s">
        <v>587</v>
      </c>
      <c r="AT201" s="169" t="s">
        <v>143</v>
      </c>
      <c r="AU201" s="169" t="s">
        <v>87</v>
      </c>
      <c r="AY201" s="18" t="s">
        <v>141</v>
      </c>
      <c r="BE201" s="170">
        <f t="shared" si="24"/>
        <v>0</v>
      </c>
      <c r="BF201" s="170">
        <f t="shared" si="25"/>
        <v>0</v>
      </c>
      <c r="BG201" s="170">
        <f t="shared" si="26"/>
        <v>0</v>
      </c>
      <c r="BH201" s="170">
        <f t="shared" si="27"/>
        <v>0</v>
      </c>
      <c r="BI201" s="170">
        <f t="shared" si="28"/>
        <v>0</v>
      </c>
      <c r="BJ201" s="18" t="s">
        <v>87</v>
      </c>
      <c r="BK201" s="170">
        <f t="shared" si="29"/>
        <v>0</v>
      </c>
      <c r="BL201" s="18" t="s">
        <v>587</v>
      </c>
      <c r="BM201" s="169" t="s">
        <v>1846</v>
      </c>
    </row>
    <row r="202" spans="1:65" s="2" customFormat="1" ht="21.75" customHeight="1">
      <c r="A202" s="33"/>
      <c r="B202" s="156"/>
      <c r="C202" s="203" t="s">
        <v>642</v>
      </c>
      <c r="D202" s="203" t="s">
        <v>560</v>
      </c>
      <c r="E202" s="204" t="s">
        <v>1751</v>
      </c>
      <c r="F202" s="205" t="s">
        <v>1752</v>
      </c>
      <c r="G202" s="206" t="s">
        <v>362</v>
      </c>
      <c r="H202" s="207">
        <v>0</v>
      </c>
      <c r="I202" s="208"/>
      <c r="J202" s="209">
        <f t="shared" si="20"/>
        <v>0</v>
      </c>
      <c r="K202" s="210"/>
      <c r="L202" s="211"/>
      <c r="M202" s="212" t="s">
        <v>1</v>
      </c>
      <c r="N202" s="213" t="s">
        <v>40</v>
      </c>
      <c r="O202" s="62"/>
      <c r="P202" s="167">
        <f t="shared" si="21"/>
        <v>0</v>
      </c>
      <c r="Q202" s="167">
        <v>0</v>
      </c>
      <c r="R202" s="167">
        <f t="shared" si="22"/>
        <v>0</v>
      </c>
      <c r="S202" s="167">
        <v>0</v>
      </c>
      <c r="T202" s="168">
        <f t="shared" si="23"/>
        <v>0</v>
      </c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R202" s="169" t="s">
        <v>1631</v>
      </c>
      <c r="AT202" s="169" t="s">
        <v>560</v>
      </c>
      <c r="AU202" s="169" t="s">
        <v>87</v>
      </c>
      <c r="AY202" s="18" t="s">
        <v>141</v>
      </c>
      <c r="BE202" s="170">
        <f t="shared" si="24"/>
        <v>0</v>
      </c>
      <c r="BF202" s="170">
        <f t="shared" si="25"/>
        <v>0</v>
      </c>
      <c r="BG202" s="170">
        <f t="shared" si="26"/>
        <v>0</v>
      </c>
      <c r="BH202" s="170">
        <f t="shared" si="27"/>
        <v>0</v>
      </c>
      <c r="BI202" s="170">
        <f t="shared" si="28"/>
        <v>0</v>
      </c>
      <c r="BJ202" s="18" t="s">
        <v>87</v>
      </c>
      <c r="BK202" s="170">
        <f t="shared" si="29"/>
        <v>0</v>
      </c>
      <c r="BL202" s="18" t="s">
        <v>587</v>
      </c>
      <c r="BM202" s="169" t="s">
        <v>1847</v>
      </c>
    </row>
    <row r="203" spans="1:65" s="2" customFormat="1" ht="16.5" customHeight="1">
      <c r="A203" s="33"/>
      <c r="B203" s="156"/>
      <c r="C203" s="157" t="s">
        <v>651</v>
      </c>
      <c r="D203" s="157" t="s">
        <v>143</v>
      </c>
      <c r="E203" s="158" t="s">
        <v>1848</v>
      </c>
      <c r="F203" s="159" t="s">
        <v>1849</v>
      </c>
      <c r="G203" s="160" t="s">
        <v>362</v>
      </c>
      <c r="H203" s="161">
        <v>1</v>
      </c>
      <c r="I203" s="162"/>
      <c r="J203" s="163">
        <f t="shared" si="20"/>
        <v>0</v>
      </c>
      <c r="K203" s="164"/>
      <c r="L203" s="34"/>
      <c r="M203" s="165" t="s">
        <v>1</v>
      </c>
      <c r="N203" s="166" t="s">
        <v>40</v>
      </c>
      <c r="O203" s="62"/>
      <c r="P203" s="167">
        <f t="shared" si="21"/>
        <v>0</v>
      </c>
      <c r="Q203" s="167">
        <v>0</v>
      </c>
      <c r="R203" s="167">
        <f t="shared" si="22"/>
        <v>0</v>
      </c>
      <c r="S203" s="167">
        <v>0</v>
      </c>
      <c r="T203" s="168">
        <f t="shared" si="23"/>
        <v>0</v>
      </c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R203" s="169" t="s">
        <v>587</v>
      </c>
      <c r="AT203" s="169" t="s">
        <v>143</v>
      </c>
      <c r="AU203" s="169" t="s">
        <v>87</v>
      </c>
      <c r="AY203" s="18" t="s">
        <v>141</v>
      </c>
      <c r="BE203" s="170">
        <f t="shared" si="24"/>
        <v>0</v>
      </c>
      <c r="BF203" s="170">
        <f t="shared" si="25"/>
        <v>0</v>
      </c>
      <c r="BG203" s="170">
        <f t="shared" si="26"/>
        <v>0</v>
      </c>
      <c r="BH203" s="170">
        <f t="shared" si="27"/>
        <v>0</v>
      </c>
      <c r="BI203" s="170">
        <f t="shared" si="28"/>
        <v>0</v>
      </c>
      <c r="BJ203" s="18" t="s">
        <v>87</v>
      </c>
      <c r="BK203" s="170">
        <f t="shared" si="29"/>
        <v>0</v>
      </c>
      <c r="BL203" s="18" t="s">
        <v>587</v>
      </c>
      <c r="BM203" s="169" t="s">
        <v>1850</v>
      </c>
    </row>
    <row r="204" spans="1:65" s="2" customFormat="1" ht="16.5" customHeight="1">
      <c r="A204" s="33"/>
      <c r="B204" s="156"/>
      <c r="C204" s="203" t="s">
        <v>656</v>
      </c>
      <c r="D204" s="203" t="s">
        <v>560</v>
      </c>
      <c r="E204" s="204" t="s">
        <v>1851</v>
      </c>
      <c r="F204" s="205" t="s">
        <v>1852</v>
      </c>
      <c r="G204" s="206" t="s">
        <v>362</v>
      </c>
      <c r="H204" s="207">
        <v>1</v>
      </c>
      <c r="I204" s="208"/>
      <c r="J204" s="209">
        <f t="shared" si="20"/>
        <v>0</v>
      </c>
      <c r="K204" s="210"/>
      <c r="L204" s="211"/>
      <c r="M204" s="212" t="s">
        <v>1</v>
      </c>
      <c r="N204" s="213" t="s">
        <v>40</v>
      </c>
      <c r="O204" s="62"/>
      <c r="P204" s="167">
        <f t="shared" si="21"/>
        <v>0</v>
      </c>
      <c r="Q204" s="167">
        <v>0</v>
      </c>
      <c r="R204" s="167">
        <f t="shared" si="22"/>
        <v>0</v>
      </c>
      <c r="S204" s="167">
        <v>0</v>
      </c>
      <c r="T204" s="168">
        <f t="shared" si="23"/>
        <v>0</v>
      </c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R204" s="169" t="s">
        <v>1631</v>
      </c>
      <c r="AT204" s="169" t="s">
        <v>560</v>
      </c>
      <c r="AU204" s="169" t="s">
        <v>87</v>
      </c>
      <c r="AY204" s="18" t="s">
        <v>141</v>
      </c>
      <c r="BE204" s="170">
        <f t="shared" si="24"/>
        <v>0</v>
      </c>
      <c r="BF204" s="170">
        <f t="shared" si="25"/>
        <v>0</v>
      </c>
      <c r="BG204" s="170">
        <f t="shared" si="26"/>
        <v>0</v>
      </c>
      <c r="BH204" s="170">
        <f t="shared" si="27"/>
        <v>0</v>
      </c>
      <c r="BI204" s="170">
        <f t="shared" si="28"/>
        <v>0</v>
      </c>
      <c r="BJ204" s="18" t="s">
        <v>87</v>
      </c>
      <c r="BK204" s="170">
        <f t="shared" si="29"/>
        <v>0</v>
      </c>
      <c r="BL204" s="18" t="s">
        <v>587</v>
      </c>
      <c r="BM204" s="169" t="s">
        <v>1853</v>
      </c>
    </row>
    <row r="205" spans="1:65" s="2" customFormat="1" ht="33" customHeight="1">
      <c r="A205" s="33"/>
      <c r="B205" s="156"/>
      <c r="C205" s="157" t="s">
        <v>660</v>
      </c>
      <c r="D205" s="157" t="s">
        <v>143</v>
      </c>
      <c r="E205" s="158" t="s">
        <v>1854</v>
      </c>
      <c r="F205" s="159" t="s">
        <v>1855</v>
      </c>
      <c r="G205" s="160" t="s">
        <v>362</v>
      </c>
      <c r="H205" s="161">
        <v>72</v>
      </c>
      <c r="I205" s="162"/>
      <c r="J205" s="163">
        <f t="shared" si="20"/>
        <v>0</v>
      </c>
      <c r="K205" s="164"/>
      <c r="L205" s="34"/>
      <c r="M205" s="165" t="s">
        <v>1</v>
      </c>
      <c r="N205" s="166" t="s">
        <v>40</v>
      </c>
      <c r="O205" s="62"/>
      <c r="P205" s="167">
        <f t="shared" si="21"/>
        <v>0</v>
      </c>
      <c r="Q205" s="167">
        <v>0</v>
      </c>
      <c r="R205" s="167">
        <f t="shared" si="22"/>
        <v>0</v>
      </c>
      <c r="S205" s="167">
        <v>0</v>
      </c>
      <c r="T205" s="168">
        <f t="shared" si="23"/>
        <v>0</v>
      </c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R205" s="169" t="s">
        <v>587</v>
      </c>
      <c r="AT205" s="169" t="s">
        <v>143</v>
      </c>
      <c r="AU205" s="169" t="s">
        <v>87</v>
      </c>
      <c r="AY205" s="18" t="s">
        <v>141</v>
      </c>
      <c r="BE205" s="170">
        <f t="shared" si="24"/>
        <v>0</v>
      </c>
      <c r="BF205" s="170">
        <f t="shared" si="25"/>
        <v>0</v>
      </c>
      <c r="BG205" s="170">
        <f t="shared" si="26"/>
        <v>0</v>
      </c>
      <c r="BH205" s="170">
        <f t="shared" si="27"/>
        <v>0</v>
      </c>
      <c r="BI205" s="170">
        <f t="shared" si="28"/>
        <v>0</v>
      </c>
      <c r="BJ205" s="18" t="s">
        <v>87</v>
      </c>
      <c r="BK205" s="170">
        <f t="shared" si="29"/>
        <v>0</v>
      </c>
      <c r="BL205" s="18" t="s">
        <v>587</v>
      </c>
      <c r="BM205" s="169" t="s">
        <v>1856</v>
      </c>
    </row>
    <row r="206" spans="1:65" s="2" customFormat="1" ht="16.5" customHeight="1">
      <c r="A206" s="33"/>
      <c r="B206" s="156"/>
      <c r="C206" s="203" t="s">
        <v>666</v>
      </c>
      <c r="D206" s="203" t="s">
        <v>560</v>
      </c>
      <c r="E206" s="204" t="s">
        <v>1857</v>
      </c>
      <c r="F206" s="205" t="s">
        <v>1858</v>
      </c>
      <c r="G206" s="206" t="s">
        <v>362</v>
      </c>
      <c r="H206" s="207">
        <v>72</v>
      </c>
      <c r="I206" s="208"/>
      <c r="J206" s="209">
        <f t="shared" si="20"/>
        <v>0</v>
      </c>
      <c r="K206" s="210"/>
      <c r="L206" s="211"/>
      <c r="M206" s="212" t="s">
        <v>1</v>
      </c>
      <c r="N206" s="213" t="s">
        <v>40</v>
      </c>
      <c r="O206" s="62"/>
      <c r="P206" s="167">
        <f t="shared" si="21"/>
        <v>0</v>
      </c>
      <c r="Q206" s="167">
        <v>0</v>
      </c>
      <c r="R206" s="167">
        <f t="shared" si="22"/>
        <v>0</v>
      </c>
      <c r="S206" s="167">
        <v>0</v>
      </c>
      <c r="T206" s="168">
        <f t="shared" si="23"/>
        <v>0</v>
      </c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R206" s="169" t="s">
        <v>1631</v>
      </c>
      <c r="AT206" s="169" t="s">
        <v>560</v>
      </c>
      <c r="AU206" s="169" t="s">
        <v>87</v>
      </c>
      <c r="AY206" s="18" t="s">
        <v>141</v>
      </c>
      <c r="BE206" s="170">
        <f t="shared" si="24"/>
        <v>0</v>
      </c>
      <c r="BF206" s="170">
        <f t="shared" si="25"/>
        <v>0</v>
      </c>
      <c r="BG206" s="170">
        <f t="shared" si="26"/>
        <v>0</v>
      </c>
      <c r="BH206" s="170">
        <f t="shared" si="27"/>
        <v>0</v>
      </c>
      <c r="BI206" s="170">
        <f t="shared" si="28"/>
        <v>0</v>
      </c>
      <c r="BJ206" s="18" t="s">
        <v>87</v>
      </c>
      <c r="BK206" s="170">
        <f t="shared" si="29"/>
        <v>0</v>
      </c>
      <c r="BL206" s="18" t="s">
        <v>587</v>
      </c>
      <c r="BM206" s="169" t="s">
        <v>1859</v>
      </c>
    </row>
    <row r="207" spans="1:65" s="2" customFormat="1" ht="33" customHeight="1">
      <c r="A207" s="33"/>
      <c r="B207" s="156"/>
      <c r="C207" s="157" t="s">
        <v>670</v>
      </c>
      <c r="D207" s="157" t="s">
        <v>143</v>
      </c>
      <c r="E207" s="158" t="s">
        <v>1860</v>
      </c>
      <c r="F207" s="159" t="s">
        <v>1861</v>
      </c>
      <c r="G207" s="160" t="s">
        <v>362</v>
      </c>
      <c r="H207" s="161">
        <v>38</v>
      </c>
      <c r="I207" s="162"/>
      <c r="J207" s="163">
        <f t="shared" si="20"/>
        <v>0</v>
      </c>
      <c r="K207" s="164"/>
      <c r="L207" s="34"/>
      <c r="M207" s="165" t="s">
        <v>1</v>
      </c>
      <c r="N207" s="166" t="s">
        <v>40</v>
      </c>
      <c r="O207" s="62"/>
      <c r="P207" s="167">
        <f t="shared" si="21"/>
        <v>0</v>
      </c>
      <c r="Q207" s="167">
        <v>0</v>
      </c>
      <c r="R207" s="167">
        <f t="shared" si="22"/>
        <v>0</v>
      </c>
      <c r="S207" s="167">
        <v>0</v>
      </c>
      <c r="T207" s="168">
        <f t="shared" si="23"/>
        <v>0</v>
      </c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R207" s="169" t="s">
        <v>587</v>
      </c>
      <c r="AT207" s="169" t="s">
        <v>143</v>
      </c>
      <c r="AU207" s="169" t="s">
        <v>87</v>
      </c>
      <c r="AY207" s="18" t="s">
        <v>141</v>
      </c>
      <c r="BE207" s="170">
        <f t="shared" si="24"/>
        <v>0</v>
      </c>
      <c r="BF207" s="170">
        <f t="shared" si="25"/>
        <v>0</v>
      </c>
      <c r="BG207" s="170">
        <f t="shared" si="26"/>
        <v>0</v>
      </c>
      <c r="BH207" s="170">
        <f t="shared" si="27"/>
        <v>0</v>
      </c>
      <c r="BI207" s="170">
        <f t="shared" si="28"/>
        <v>0</v>
      </c>
      <c r="BJ207" s="18" t="s">
        <v>87</v>
      </c>
      <c r="BK207" s="170">
        <f t="shared" si="29"/>
        <v>0</v>
      </c>
      <c r="BL207" s="18" t="s">
        <v>587</v>
      </c>
      <c r="BM207" s="169" t="s">
        <v>1862</v>
      </c>
    </row>
    <row r="208" spans="1:65" s="2" customFormat="1" ht="16.5" customHeight="1">
      <c r="A208" s="33"/>
      <c r="B208" s="156"/>
      <c r="C208" s="203" t="s">
        <v>698</v>
      </c>
      <c r="D208" s="203" t="s">
        <v>560</v>
      </c>
      <c r="E208" s="204" t="s">
        <v>1863</v>
      </c>
      <c r="F208" s="205" t="s">
        <v>1864</v>
      </c>
      <c r="G208" s="206" t="s">
        <v>362</v>
      </c>
      <c r="H208" s="207">
        <v>38</v>
      </c>
      <c r="I208" s="208"/>
      <c r="J208" s="209">
        <f t="shared" si="20"/>
        <v>0</v>
      </c>
      <c r="K208" s="210"/>
      <c r="L208" s="211"/>
      <c r="M208" s="212" t="s">
        <v>1</v>
      </c>
      <c r="N208" s="213" t="s">
        <v>40</v>
      </c>
      <c r="O208" s="62"/>
      <c r="P208" s="167">
        <f t="shared" si="21"/>
        <v>0</v>
      </c>
      <c r="Q208" s="167">
        <v>0</v>
      </c>
      <c r="R208" s="167">
        <f t="shared" si="22"/>
        <v>0</v>
      </c>
      <c r="S208" s="167">
        <v>0</v>
      </c>
      <c r="T208" s="168">
        <f t="shared" si="23"/>
        <v>0</v>
      </c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R208" s="169" t="s">
        <v>1631</v>
      </c>
      <c r="AT208" s="169" t="s">
        <v>560</v>
      </c>
      <c r="AU208" s="169" t="s">
        <v>87</v>
      </c>
      <c r="AY208" s="18" t="s">
        <v>141</v>
      </c>
      <c r="BE208" s="170">
        <f t="shared" si="24"/>
        <v>0</v>
      </c>
      <c r="BF208" s="170">
        <f t="shared" si="25"/>
        <v>0</v>
      </c>
      <c r="BG208" s="170">
        <f t="shared" si="26"/>
        <v>0</v>
      </c>
      <c r="BH208" s="170">
        <f t="shared" si="27"/>
        <v>0</v>
      </c>
      <c r="BI208" s="170">
        <f t="shared" si="28"/>
        <v>0</v>
      </c>
      <c r="BJ208" s="18" t="s">
        <v>87</v>
      </c>
      <c r="BK208" s="170">
        <f t="shared" si="29"/>
        <v>0</v>
      </c>
      <c r="BL208" s="18" t="s">
        <v>587</v>
      </c>
      <c r="BM208" s="169" t="s">
        <v>1865</v>
      </c>
    </row>
    <row r="209" spans="1:65" s="2" customFormat="1" ht="24.2" customHeight="1">
      <c r="A209" s="33"/>
      <c r="B209" s="156"/>
      <c r="C209" s="157" t="s">
        <v>13</v>
      </c>
      <c r="D209" s="157" t="s">
        <v>143</v>
      </c>
      <c r="E209" s="158" t="s">
        <v>1866</v>
      </c>
      <c r="F209" s="159" t="s">
        <v>1867</v>
      </c>
      <c r="G209" s="160" t="s">
        <v>362</v>
      </c>
      <c r="H209" s="161">
        <v>2</v>
      </c>
      <c r="I209" s="162"/>
      <c r="J209" s="163">
        <f t="shared" si="20"/>
        <v>0</v>
      </c>
      <c r="K209" s="164"/>
      <c r="L209" s="34"/>
      <c r="M209" s="165" t="s">
        <v>1</v>
      </c>
      <c r="N209" s="166" t="s">
        <v>40</v>
      </c>
      <c r="O209" s="62"/>
      <c r="P209" s="167">
        <f t="shared" si="21"/>
        <v>0</v>
      </c>
      <c r="Q209" s="167">
        <v>0</v>
      </c>
      <c r="R209" s="167">
        <f t="shared" si="22"/>
        <v>0</v>
      </c>
      <c r="S209" s="167">
        <v>0</v>
      </c>
      <c r="T209" s="168">
        <f t="shared" si="23"/>
        <v>0</v>
      </c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R209" s="169" t="s">
        <v>587</v>
      </c>
      <c r="AT209" s="169" t="s">
        <v>143</v>
      </c>
      <c r="AU209" s="169" t="s">
        <v>87</v>
      </c>
      <c r="AY209" s="18" t="s">
        <v>141</v>
      </c>
      <c r="BE209" s="170">
        <f t="shared" si="24"/>
        <v>0</v>
      </c>
      <c r="BF209" s="170">
        <f t="shared" si="25"/>
        <v>0</v>
      </c>
      <c r="BG209" s="170">
        <f t="shared" si="26"/>
        <v>0</v>
      </c>
      <c r="BH209" s="170">
        <f t="shared" si="27"/>
        <v>0</v>
      </c>
      <c r="BI209" s="170">
        <f t="shared" si="28"/>
        <v>0</v>
      </c>
      <c r="BJ209" s="18" t="s">
        <v>87</v>
      </c>
      <c r="BK209" s="170">
        <f t="shared" si="29"/>
        <v>0</v>
      </c>
      <c r="BL209" s="18" t="s">
        <v>587</v>
      </c>
      <c r="BM209" s="169" t="s">
        <v>1868</v>
      </c>
    </row>
    <row r="210" spans="1:65" s="2" customFormat="1" ht="24.2" customHeight="1">
      <c r="A210" s="33"/>
      <c r="B210" s="156"/>
      <c r="C210" s="157" t="s">
        <v>713</v>
      </c>
      <c r="D210" s="157" t="s">
        <v>143</v>
      </c>
      <c r="E210" s="158" t="s">
        <v>1869</v>
      </c>
      <c r="F210" s="159" t="s">
        <v>1870</v>
      </c>
      <c r="G210" s="160" t="s">
        <v>362</v>
      </c>
      <c r="H210" s="161">
        <v>38</v>
      </c>
      <c r="I210" s="162"/>
      <c r="J210" s="163">
        <f t="shared" si="20"/>
        <v>0</v>
      </c>
      <c r="K210" s="164"/>
      <c r="L210" s="34"/>
      <c r="M210" s="165" t="s">
        <v>1</v>
      </c>
      <c r="N210" s="166" t="s">
        <v>40</v>
      </c>
      <c r="O210" s="62"/>
      <c r="P210" s="167">
        <f t="shared" si="21"/>
        <v>0</v>
      </c>
      <c r="Q210" s="167">
        <v>0</v>
      </c>
      <c r="R210" s="167">
        <f t="shared" si="22"/>
        <v>0</v>
      </c>
      <c r="S210" s="167">
        <v>0</v>
      </c>
      <c r="T210" s="168">
        <f t="shared" si="23"/>
        <v>0</v>
      </c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R210" s="169" t="s">
        <v>587</v>
      </c>
      <c r="AT210" s="169" t="s">
        <v>143</v>
      </c>
      <c r="AU210" s="169" t="s">
        <v>87</v>
      </c>
      <c r="AY210" s="18" t="s">
        <v>141</v>
      </c>
      <c r="BE210" s="170">
        <f t="shared" si="24"/>
        <v>0</v>
      </c>
      <c r="BF210" s="170">
        <f t="shared" si="25"/>
        <v>0</v>
      </c>
      <c r="BG210" s="170">
        <f t="shared" si="26"/>
        <v>0</v>
      </c>
      <c r="BH210" s="170">
        <f t="shared" si="27"/>
        <v>0</v>
      </c>
      <c r="BI210" s="170">
        <f t="shared" si="28"/>
        <v>0</v>
      </c>
      <c r="BJ210" s="18" t="s">
        <v>87</v>
      </c>
      <c r="BK210" s="170">
        <f t="shared" si="29"/>
        <v>0</v>
      </c>
      <c r="BL210" s="18" t="s">
        <v>587</v>
      </c>
      <c r="BM210" s="169" t="s">
        <v>1871</v>
      </c>
    </row>
    <row r="211" spans="1:65" s="2" customFormat="1" ht="21.75" customHeight="1">
      <c r="A211" s="33"/>
      <c r="B211" s="156"/>
      <c r="C211" s="157" t="s">
        <v>718</v>
      </c>
      <c r="D211" s="157" t="s">
        <v>143</v>
      </c>
      <c r="E211" s="158" t="s">
        <v>1872</v>
      </c>
      <c r="F211" s="159" t="s">
        <v>1873</v>
      </c>
      <c r="G211" s="160" t="s">
        <v>362</v>
      </c>
      <c r="H211" s="161">
        <v>1</v>
      </c>
      <c r="I211" s="162"/>
      <c r="J211" s="163">
        <f t="shared" si="20"/>
        <v>0</v>
      </c>
      <c r="K211" s="164"/>
      <c r="L211" s="34"/>
      <c r="M211" s="165" t="s">
        <v>1</v>
      </c>
      <c r="N211" s="166" t="s">
        <v>40</v>
      </c>
      <c r="O211" s="62"/>
      <c r="P211" s="167">
        <f t="shared" si="21"/>
        <v>0</v>
      </c>
      <c r="Q211" s="167">
        <v>0</v>
      </c>
      <c r="R211" s="167">
        <f t="shared" si="22"/>
        <v>0</v>
      </c>
      <c r="S211" s="167">
        <v>0</v>
      </c>
      <c r="T211" s="168">
        <f t="shared" si="23"/>
        <v>0</v>
      </c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R211" s="169" t="s">
        <v>587</v>
      </c>
      <c r="AT211" s="169" t="s">
        <v>143</v>
      </c>
      <c r="AU211" s="169" t="s">
        <v>87</v>
      </c>
      <c r="AY211" s="18" t="s">
        <v>141</v>
      </c>
      <c r="BE211" s="170">
        <f t="shared" si="24"/>
        <v>0</v>
      </c>
      <c r="BF211" s="170">
        <f t="shared" si="25"/>
        <v>0</v>
      </c>
      <c r="BG211" s="170">
        <f t="shared" si="26"/>
        <v>0</v>
      </c>
      <c r="BH211" s="170">
        <f t="shared" si="27"/>
        <v>0</v>
      </c>
      <c r="BI211" s="170">
        <f t="shared" si="28"/>
        <v>0</v>
      </c>
      <c r="BJ211" s="18" t="s">
        <v>87</v>
      </c>
      <c r="BK211" s="170">
        <f t="shared" si="29"/>
        <v>0</v>
      </c>
      <c r="BL211" s="18" t="s">
        <v>587</v>
      </c>
      <c r="BM211" s="169" t="s">
        <v>1874</v>
      </c>
    </row>
    <row r="212" spans="1:65" s="2" customFormat="1" ht="24.2" customHeight="1">
      <c r="A212" s="33"/>
      <c r="B212" s="156"/>
      <c r="C212" s="203" t="s">
        <v>723</v>
      </c>
      <c r="D212" s="203" t="s">
        <v>560</v>
      </c>
      <c r="E212" s="204" t="s">
        <v>1875</v>
      </c>
      <c r="F212" s="205" t="s">
        <v>1876</v>
      </c>
      <c r="G212" s="206" t="s">
        <v>362</v>
      </c>
      <c r="H212" s="207">
        <v>1</v>
      </c>
      <c r="I212" s="208"/>
      <c r="J212" s="209">
        <f t="shared" si="20"/>
        <v>0</v>
      </c>
      <c r="K212" s="210"/>
      <c r="L212" s="211"/>
      <c r="M212" s="212" t="s">
        <v>1</v>
      </c>
      <c r="N212" s="213" t="s">
        <v>40</v>
      </c>
      <c r="O212" s="62"/>
      <c r="P212" s="167">
        <f t="shared" si="21"/>
        <v>0</v>
      </c>
      <c r="Q212" s="167">
        <v>0</v>
      </c>
      <c r="R212" s="167">
        <f t="shared" si="22"/>
        <v>0</v>
      </c>
      <c r="S212" s="167">
        <v>0</v>
      </c>
      <c r="T212" s="168">
        <f t="shared" si="23"/>
        <v>0</v>
      </c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R212" s="169" t="s">
        <v>1631</v>
      </c>
      <c r="AT212" s="169" t="s">
        <v>560</v>
      </c>
      <c r="AU212" s="169" t="s">
        <v>87</v>
      </c>
      <c r="AY212" s="18" t="s">
        <v>141</v>
      </c>
      <c r="BE212" s="170">
        <f t="shared" si="24"/>
        <v>0</v>
      </c>
      <c r="BF212" s="170">
        <f t="shared" si="25"/>
        <v>0</v>
      </c>
      <c r="BG212" s="170">
        <f t="shared" si="26"/>
        <v>0</v>
      </c>
      <c r="BH212" s="170">
        <f t="shared" si="27"/>
        <v>0</v>
      </c>
      <c r="BI212" s="170">
        <f t="shared" si="28"/>
        <v>0</v>
      </c>
      <c r="BJ212" s="18" t="s">
        <v>87</v>
      </c>
      <c r="BK212" s="170">
        <f t="shared" si="29"/>
        <v>0</v>
      </c>
      <c r="BL212" s="18" t="s">
        <v>587</v>
      </c>
      <c r="BM212" s="169" t="s">
        <v>1877</v>
      </c>
    </row>
    <row r="213" spans="1:65" s="2" customFormat="1" ht="21.75" customHeight="1">
      <c r="A213" s="33"/>
      <c r="B213" s="156"/>
      <c r="C213" s="157" t="s">
        <v>728</v>
      </c>
      <c r="D213" s="157" t="s">
        <v>143</v>
      </c>
      <c r="E213" s="158" t="s">
        <v>1878</v>
      </c>
      <c r="F213" s="159" t="s">
        <v>1879</v>
      </c>
      <c r="G213" s="160" t="s">
        <v>362</v>
      </c>
      <c r="H213" s="161">
        <v>1</v>
      </c>
      <c r="I213" s="162"/>
      <c r="J213" s="163">
        <f t="shared" si="20"/>
        <v>0</v>
      </c>
      <c r="K213" s="164"/>
      <c r="L213" s="34"/>
      <c r="M213" s="165" t="s">
        <v>1</v>
      </c>
      <c r="N213" s="166" t="s">
        <v>40</v>
      </c>
      <c r="O213" s="62"/>
      <c r="P213" s="167">
        <f t="shared" si="21"/>
        <v>0</v>
      </c>
      <c r="Q213" s="167">
        <v>0</v>
      </c>
      <c r="R213" s="167">
        <f t="shared" si="22"/>
        <v>0</v>
      </c>
      <c r="S213" s="167">
        <v>0</v>
      </c>
      <c r="T213" s="168">
        <f t="shared" si="23"/>
        <v>0</v>
      </c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R213" s="169" t="s">
        <v>587</v>
      </c>
      <c r="AT213" s="169" t="s">
        <v>143</v>
      </c>
      <c r="AU213" s="169" t="s">
        <v>87</v>
      </c>
      <c r="AY213" s="18" t="s">
        <v>141</v>
      </c>
      <c r="BE213" s="170">
        <f t="shared" si="24"/>
        <v>0</v>
      </c>
      <c r="BF213" s="170">
        <f t="shared" si="25"/>
        <v>0</v>
      </c>
      <c r="BG213" s="170">
        <f t="shared" si="26"/>
        <v>0</v>
      </c>
      <c r="BH213" s="170">
        <f t="shared" si="27"/>
        <v>0</v>
      </c>
      <c r="BI213" s="170">
        <f t="shared" si="28"/>
        <v>0</v>
      </c>
      <c r="BJ213" s="18" t="s">
        <v>87</v>
      </c>
      <c r="BK213" s="170">
        <f t="shared" si="29"/>
        <v>0</v>
      </c>
      <c r="BL213" s="18" t="s">
        <v>587</v>
      </c>
      <c r="BM213" s="169" t="s">
        <v>1880</v>
      </c>
    </row>
    <row r="214" spans="1:65" s="2" customFormat="1" ht="21.75" customHeight="1">
      <c r="A214" s="33"/>
      <c r="B214" s="156"/>
      <c r="C214" s="203" t="s">
        <v>733</v>
      </c>
      <c r="D214" s="203" t="s">
        <v>560</v>
      </c>
      <c r="E214" s="204" t="s">
        <v>1881</v>
      </c>
      <c r="F214" s="205" t="s">
        <v>1882</v>
      </c>
      <c r="G214" s="206" t="s">
        <v>362</v>
      </c>
      <c r="H214" s="207">
        <v>1</v>
      </c>
      <c r="I214" s="208"/>
      <c r="J214" s="209">
        <f t="shared" si="20"/>
        <v>0</v>
      </c>
      <c r="K214" s="210"/>
      <c r="L214" s="211"/>
      <c r="M214" s="212" t="s">
        <v>1</v>
      </c>
      <c r="N214" s="213" t="s">
        <v>40</v>
      </c>
      <c r="O214" s="62"/>
      <c r="P214" s="167">
        <f t="shared" si="21"/>
        <v>0</v>
      </c>
      <c r="Q214" s="167">
        <v>0</v>
      </c>
      <c r="R214" s="167">
        <f t="shared" si="22"/>
        <v>0</v>
      </c>
      <c r="S214" s="167">
        <v>0</v>
      </c>
      <c r="T214" s="168">
        <f t="shared" si="23"/>
        <v>0</v>
      </c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R214" s="169" t="s">
        <v>1631</v>
      </c>
      <c r="AT214" s="169" t="s">
        <v>560</v>
      </c>
      <c r="AU214" s="169" t="s">
        <v>87</v>
      </c>
      <c r="AY214" s="18" t="s">
        <v>141</v>
      </c>
      <c r="BE214" s="170">
        <f t="shared" si="24"/>
        <v>0</v>
      </c>
      <c r="BF214" s="170">
        <f t="shared" si="25"/>
        <v>0</v>
      </c>
      <c r="BG214" s="170">
        <f t="shared" si="26"/>
        <v>0</v>
      </c>
      <c r="BH214" s="170">
        <f t="shared" si="27"/>
        <v>0</v>
      </c>
      <c r="BI214" s="170">
        <f t="shared" si="28"/>
        <v>0</v>
      </c>
      <c r="BJ214" s="18" t="s">
        <v>87</v>
      </c>
      <c r="BK214" s="170">
        <f t="shared" si="29"/>
        <v>0</v>
      </c>
      <c r="BL214" s="18" t="s">
        <v>587</v>
      </c>
      <c r="BM214" s="169" t="s">
        <v>1883</v>
      </c>
    </row>
    <row r="215" spans="1:65" s="2" customFormat="1" ht="33" customHeight="1">
      <c r="A215" s="33"/>
      <c r="B215" s="156"/>
      <c r="C215" s="157" t="s">
        <v>737</v>
      </c>
      <c r="D215" s="157" t="s">
        <v>143</v>
      </c>
      <c r="E215" s="158" t="s">
        <v>1884</v>
      </c>
      <c r="F215" s="159" t="s">
        <v>1885</v>
      </c>
      <c r="G215" s="160" t="s">
        <v>362</v>
      </c>
      <c r="H215" s="161">
        <v>5</v>
      </c>
      <c r="I215" s="162"/>
      <c r="J215" s="163">
        <f t="shared" si="20"/>
        <v>0</v>
      </c>
      <c r="K215" s="164"/>
      <c r="L215" s="34"/>
      <c r="M215" s="165" t="s">
        <v>1</v>
      </c>
      <c r="N215" s="166" t="s">
        <v>40</v>
      </c>
      <c r="O215" s="62"/>
      <c r="P215" s="167">
        <f t="shared" si="21"/>
        <v>0</v>
      </c>
      <c r="Q215" s="167">
        <v>0</v>
      </c>
      <c r="R215" s="167">
        <f t="shared" si="22"/>
        <v>0</v>
      </c>
      <c r="S215" s="167">
        <v>0</v>
      </c>
      <c r="T215" s="168">
        <f t="shared" si="23"/>
        <v>0</v>
      </c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R215" s="169" t="s">
        <v>587</v>
      </c>
      <c r="AT215" s="169" t="s">
        <v>143</v>
      </c>
      <c r="AU215" s="169" t="s">
        <v>87</v>
      </c>
      <c r="AY215" s="18" t="s">
        <v>141</v>
      </c>
      <c r="BE215" s="170">
        <f t="shared" si="24"/>
        <v>0</v>
      </c>
      <c r="BF215" s="170">
        <f t="shared" si="25"/>
        <v>0</v>
      </c>
      <c r="BG215" s="170">
        <f t="shared" si="26"/>
        <v>0</v>
      </c>
      <c r="BH215" s="170">
        <f t="shared" si="27"/>
        <v>0</v>
      </c>
      <c r="BI215" s="170">
        <f t="shared" si="28"/>
        <v>0</v>
      </c>
      <c r="BJ215" s="18" t="s">
        <v>87</v>
      </c>
      <c r="BK215" s="170">
        <f t="shared" si="29"/>
        <v>0</v>
      </c>
      <c r="BL215" s="18" t="s">
        <v>587</v>
      </c>
      <c r="BM215" s="169" t="s">
        <v>1886</v>
      </c>
    </row>
    <row r="216" spans="1:65" s="2" customFormat="1" ht="24.2" customHeight="1">
      <c r="A216" s="33"/>
      <c r="B216" s="156"/>
      <c r="C216" s="203" t="s">
        <v>743</v>
      </c>
      <c r="D216" s="203" t="s">
        <v>560</v>
      </c>
      <c r="E216" s="204" t="s">
        <v>1887</v>
      </c>
      <c r="F216" s="205" t="s">
        <v>1888</v>
      </c>
      <c r="G216" s="206" t="s">
        <v>362</v>
      </c>
      <c r="H216" s="207">
        <v>5</v>
      </c>
      <c r="I216" s="208"/>
      <c r="J216" s="209">
        <f t="shared" si="20"/>
        <v>0</v>
      </c>
      <c r="K216" s="210"/>
      <c r="L216" s="211"/>
      <c r="M216" s="212" t="s">
        <v>1</v>
      </c>
      <c r="N216" s="213" t="s">
        <v>40</v>
      </c>
      <c r="O216" s="62"/>
      <c r="P216" s="167">
        <f t="shared" si="21"/>
        <v>0</v>
      </c>
      <c r="Q216" s="167">
        <v>0</v>
      </c>
      <c r="R216" s="167">
        <f t="shared" si="22"/>
        <v>0</v>
      </c>
      <c r="S216" s="167">
        <v>0</v>
      </c>
      <c r="T216" s="168">
        <f t="shared" si="23"/>
        <v>0</v>
      </c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R216" s="169" t="s">
        <v>1631</v>
      </c>
      <c r="AT216" s="169" t="s">
        <v>560</v>
      </c>
      <c r="AU216" s="169" t="s">
        <v>87</v>
      </c>
      <c r="AY216" s="18" t="s">
        <v>141</v>
      </c>
      <c r="BE216" s="170">
        <f t="shared" si="24"/>
        <v>0</v>
      </c>
      <c r="BF216" s="170">
        <f t="shared" si="25"/>
        <v>0</v>
      </c>
      <c r="BG216" s="170">
        <f t="shared" si="26"/>
        <v>0</v>
      </c>
      <c r="BH216" s="170">
        <f t="shared" si="27"/>
        <v>0</v>
      </c>
      <c r="BI216" s="170">
        <f t="shared" si="28"/>
        <v>0</v>
      </c>
      <c r="BJ216" s="18" t="s">
        <v>87</v>
      </c>
      <c r="BK216" s="170">
        <f t="shared" si="29"/>
        <v>0</v>
      </c>
      <c r="BL216" s="18" t="s">
        <v>587</v>
      </c>
      <c r="BM216" s="169" t="s">
        <v>1889</v>
      </c>
    </row>
    <row r="217" spans="1:65" s="2" customFormat="1" ht="21.75" customHeight="1">
      <c r="A217" s="33"/>
      <c r="B217" s="156"/>
      <c r="C217" s="157" t="s">
        <v>749</v>
      </c>
      <c r="D217" s="157" t="s">
        <v>143</v>
      </c>
      <c r="E217" s="158" t="s">
        <v>1890</v>
      </c>
      <c r="F217" s="159" t="s">
        <v>1891</v>
      </c>
      <c r="G217" s="160" t="s">
        <v>362</v>
      </c>
      <c r="H217" s="161">
        <v>1</v>
      </c>
      <c r="I217" s="162"/>
      <c r="J217" s="163">
        <f t="shared" si="20"/>
        <v>0</v>
      </c>
      <c r="K217" s="164"/>
      <c r="L217" s="34"/>
      <c r="M217" s="165" t="s">
        <v>1</v>
      </c>
      <c r="N217" s="166" t="s">
        <v>40</v>
      </c>
      <c r="O217" s="62"/>
      <c r="P217" s="167">
        <f t="shared" si="21"/>
        <v>0</v>
      </c>
      <c r="Q217" s="167">
        <v>0</v>
      </c>
      <c r="R217" s="167">
        <f t="shared" si="22"/>
        <v>0</v>
      </c>
      <c r="S217" s="167">
        <v>0</v>
      </c>
      <c r="T217" s="168">
        <f t="shared" si="23"/>
        <v>0</v>
      </c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R217" s="169" t="s">
        <v>587</v>
      </c>
      <c r="AT217" s="169" t="s">
        <v>143</v>
      </c>
      <c r="AU217" s="169" t="s">
        <v>87</v>
      </c>
      <c r="AY217" s="18" t="s">
        <v>141</v>
      </c>
      <c r="BE217" s="170">
        <f t="shared" si="24"/>
        <v>0</v>
      </c>
      <c r="BF217" s="170">
        <f t="shared" si="25"/>
        <v>0</v>
      </c>
      <c r="BG217" s="170">
        <f t="shared" si="26"/>
        <v>0</v>
      </c>
      <c r="BH217" s="170">
        <f t="shared" si="27"/>
        <v>0</v>
      </c>
      <c r="BI217" s="170">
        <f t="shared" si="28"/>
        <v>0</v>
      </c>
      <c r="BJ217" s="18" t="s">
        <v>87</v>
      </c>
      <c r="BK217" s="170">
        <f t="shared" si="29"/>
        <v>0</v>
      </c>
      <c r="BL217" s="18" t="s">
        <v>587</v>
      </c>
      <c r="BM217" s="169" t="s">
        <v>1892</v>
      </c>
    </row>
    <row r="218" spans="1:65" s="2" customFormat="1" ht="24.2" customHeight="1">
      <c r="A218" s="33"/>
      <c r="B218" s="156"/>
      <c r="C218" s="203" t="s">
        <v>755</v>
      </c>
      <c r="D218" s="203" t="s">
        <v>560</v>
      </c>
      <c r="E218" s="204" t="s">
        <v>1893</v>
      </c>
      <c r="F218" s="205" t="s">
        <v>1894</v>
      </c>
      <c r="G218" s="206" t="s">
        <v>362</v>
      </c>
      <c r="H218" s="207">
        <v>1</v>
      </c>
      <c r="I218" s="208"/>
      <c r="J218" s="209">
        <f t="shared" si="20"/>
        <v>0</v>
      </c>
      <c r="K218" s="210"/>
      <c r="L218" s="211"/>
      <c r="M218" s="212" t="s">
        <v>1</v>
      </c>
      <c r="N218" s="213" t="s">
        <v>40</v>
      </c>
      <c r="O218" s="62"/>
      <c r="P218" s="167">
        <f t="shared" si="21"/>
        <v>0</v>
      </c>
      <c r="Q218" s="167">
        <v>0</v>
      </c>
      <c r="R218" s="167">
        <f t="shared" si="22"/>
        <v>0</v>
      </c>
      <c r="S218" s="167">
        <v>0</v>
      </c>
      <c r="T218" s="168">
        <f t="shared" si="23"/>
        <v>0</v>
      </c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R218" s="169" t="s">
        <v>1631</v>
      </c>
      <c r="AT218" s="169" t="s">
        <v>560</v>
      </c>
      <c r="AU218" s="169" t="s">
        <v>87</v>
      </c>
      <c r="AY218" s="18" t="s">
        <v>141</v>
      </c>
      <c r="BE218" s="170">
        <f t="shared" si="24"/>
        <v>0</v>
      </c>
      <c r="BF218" s="170">
        <f t="shared" si="25"/>
        <v>0</v>
      </c>
      <c r="BG218" s="170">
        <f t="shared" si="26"/>
        <v>0</v>
      </c>
      <c r="BH218" s="170">
        <f t="shared" si="27"/>
        <v>0</v>
      </c>
      <c r="BI218" s="170">
        <f t="shared" si="28"/>
        <v>0</v>
      </c>
      <c r="BJ218" s="18" t="s">
        <v>87</v>
      </c>
      <c r="BK218" s="170">
        <f t="shared" si="29"/>
        <v>0</v>
      </c>
      <c r="BL218" s="18" t="s">
        <v>587</v>
      </c>
      <c r="BM218" s="169" t="s">
        <v>1895</v>
      </c>
    </row>
    <row r="219" spans="1:65" s="2" customFormat="1" ht="33" customHeight="1">
      <c r="A219" s="33"/>
      <c r="B219" s="156"/>
      <c r="C219" s="157" t="s">
        <v>760</v>
      </c>
      <c r="D219" s="157" t="s">
        <v>143</v>
      </c>
      <c r="E219" s="158" t="s">
        <v>1896</v>
      </c>
      <c r="F219" s="159" t="s">
        <v>1897</v>
      </c>
      <c r="G219" s="160" t="s">
        <v>362</v>
      </c>
      <c r="H219" s="161">
        <v>29</v>
      </c>
      <c r="I219" s="162"/>
      <c r="J219" s="163">
        <f t="shared" si="20"/>
        <v>0</v>
      </c>
      <c r="K219" s="164"/>
      <c r="L219" s="34"/>
      <c r="M219" s="165" t="s">
        <v>1</v>
      </c>
      <c r="N219" s="166" t="s">
        <v>40</v>
      </c>
      <c r="O219" s="62"/>
      <c r="P219" s="167">
        <f t="shared" si="21"/>
        <v>0</v>
      </c>
      <c r="Q219" s="167">
        <v>0</v>
      </c>
      <c r="R219" s="167">
        <f t="shared" si="22"/>
        <v>0</v>
      </c>
      <c r="S219" s="167">
        <v>0</v>
      </c>
      <c r="T219" s="168">
        <f t="shared" si="23"/>
        <v>0</v>
      </c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R219" s="169" t="s">
        <v>587</v>
      </c>
      <c r="AT219" s="169" t="s">
        <v>143</v>
      </c>
      <c r="AU219" s="169" t="s">
        <v>87</v>
      </c>
      <c r="AY219" s="18" t="s">
        <v>141</v>
      </c>
      <c r="BE219" s="170">
        <f t="shared" si="24"/>
        <v>0</v>
      </c>
      <c r="BF219" s="170">
        <f t="shared" si="25"/>
        <v>0</v>
      </c>
      <c r="BG219" s="170">
        <f t="shared" si="26"/>
        <v>0</v>
      </c>
      <c r="BH219" s="170">
        <f t="shared" si="27"/>
        <v>0</v>
      </c>
      <c r="BI219" s="170">
        <f t="shared" si="28"/>
        <v>0</v>
      </c>
      <c r="BJ219" s="18" t="s">
        <v>87</v>
      </c>
      <c r="BK219" s="170">
        <f t="shared" si="29"/>
        <v>0</v>
      </c>
      <c r="BL219" s="18" t="s">
        <v>587</v>
      </c>
      <c r="BM219" s="169" t="s">
        <v>1898</v>
      </c>
    </row>
    <row r="220" spans="1:65" s="2" customFormat="1" ht="33" customHeight="1">
      <c r="A220" s="33"/>
      <c r="B220" s="156"/>
      <c r="C220" s="203" t="s">
        <v>764</v>
      </c>
      <c r="D220" s="203" t="s">
        <v>560</v>
      </c>
      <c r="E220" s="204" t="s">
        <v>1899</v>
      </c>
      <c r="F220" s="205" t="s">
        <v>1900</v>
      </c>
      <c r="G220" s="206" t="s">
        <v>362</v>
      </c>
      <c r="H220" s="207">
        <v>29</v>
      </c>
      <c r="I220" s="208"/>
      <c r="J220" s="209">
        <f t="shared" si="20"/>
        <v>0</v>
      </c>
      <c r="K220" s="210"/>
      <c r="L220" s="211"/>
      <c r="M220" s="212" t="s">
        <v>1</v>
      </c>
      <c r="N220" s="213" t="s">
        <v>40</v>
      </c>
      <c r="O220" s="62"/>
      <c r="P220" s="167">
        <f t="shared" si="21"/>
        <v>0</v>
      </c>
      <c r="Q220" s="167">
        <v>0</v>
      </c>
      <c r="R220" s="167">
        <f t="shared" si="22"/>
        <v>0</v>
      </c>
      <c r="S220" s="167">
        <v>0</v>
      </c>
      <c r="T220" s="168">
        <f t="shared" si="23"/>
        <v>0</v>
      </c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R220" s="169" t="s">
        <v>1631</v>
      </c>
      <c r="AT220" s="169" t="s">
        <v>560</v>
      </c>
      <c r="AU220" s="169" t="s">
        <v>87</v>
      </c>
      <c r="AY220" s="18" t="s">
        <v>141</v>
      </c>
      <c r="BE220" s="170">
        <f t="shared" si="24"/>
        <v>0</v>
      </c>
      <c r="BF220" s="170">
        <f t="shared" si="25"/>
        <v>0</v>
      </c>
      <c r="BG220" s="170">
        <f t="shared" si="26"/>
        <v>0</v>
      </c>
      <c r="BH220" s="170">
        <f t="shared" si="27"/>
        <v>0</v>
      </c>
      <c r="BI220" s="170">
        <f t="shared" si="28"/>
        <v>0</v>
      </c>
      <c r="BJ220" s="18" t="s">
        <v>87</v>
      </c>
      <c r="BK220" s="170">
        <f t="shared" si="29"/>
        <v>0</v>
      </c>
      <c r="BL220" s="18" t="s">
        <v>587</v>
      </c>
      <c r="BM220" s="169" t="s">
        <v>1901</v>
      </c>
    </row>
    <row r="221" spans="1:65" s="2" customFormat="1" ht="24.2" customHeight="1">
      <c r="A221" s="33"/>
      <c r="B221" s="156"/>
      <c r="C221" s="157" t="s">
        <v>770</v>
      </c>
      <c r="D221" s="157" t="s">
        <v>143</v>
      </c>
      <c r="E221" s="158" t="s">
        <v>1902</v>
      </c>
      <c r="F221" s="159" t="s">
        <v>1903</v>
      </c>
      <c r="G221" s="160" t="s">
        <v>645</v>
      </c>
      <c r="H221" s="161">
        <v>340</v>
      </c>
      <c r="I221" s="162"/>
      <c r="J221" s="163">
        <f t="shared" si="20"/>
        <v>0</v>
      </c>
      <c r="K221" s="164"/>
      <c r="L221" s="34"/>
      <c r="M221" s="165" t="s">
        <v>1</v>
      </c>
      <c r="N221" s="166" t="s">
        <v>40</v>
      </c>
      <c r="O221" s="62"/>
      <c r="P221" s="167">
        <f t="shared" si="21"/>
        <v>0</v>
      </c>
      <c r="Q221" s="167">
        <v>0</v>
      </c>
      <c r="R221" s="167">
        <f t="shared" si="22"/>
        <v>0</v>
      </c>
      <c r="S221" s="167">
        <v>0</v>
      </c>
      <c r="T221" s="168">
        <f t="shared" si="23"/>
        <v>0</v>
      </c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R221" s="169" t="s">
        <v>587</v>
      </c>
      <c r="AT221" s="169" t="s">
        <v>143</v>
      </c>
      <c r="AU221" s="169" t="s">
        <v>87</v>
      </c>
      <c r="AY221" s="18" t="s">
        <v>141</v>
      </c>
      <c r="BE221" s="170">
        <f t="shared" si="24"/>
        <v>0</v>
      </c>
      <c r="BF221" s="170">
        <f t="shared" si="25"/>
        <v>0</v>
      </c>
      <c r="BG221" s="170">
        <f t="shared" si="26"/>
        <v>0</v>
      </c>
      <c r="BH221" s="170">
        <f t="shared" si="27"/>
        <v>0</v>
      </c>
      <c r="BI221" s="170">
        <f t="shared" si="28"/>
        <v>0</v>
      </c>
      <c r="BJ221" s="18" t="s">
        <v>87</v>
      </c>
      <c r="BK221" s="170">
        <f t="shared" si="29"/>
        <v>0</v>
      </c>
      <c r="BL221" s="18" t="s">
        <v>587</v>
      </c>
      <c r="BM221" s="169" t="s">
        <v>1904</v>
      </c>
    </row>
    <row r="222" spans="1:65" s="2" customFormat="1" ht="16.5" customHeight="1">
      <c r="A222" s="33"/>
      <c r="B222" s="156"/>
      <c r="C222" s="203" t="s">
        <v>777</v>
      </c>
      <c r="D222" s="203" t="s">
        <v>560</v>
      </c>
      <c r="E222" s="204" t="s">
        <v>1905</v>
      </c>
      <c r="F222" s="205" t="s">
        <v>1906</v>
      </c>
      <c r="G222" s="206" t="s">
        <v>1668</v>
      </c>
      <c r="H222" s="207">
        <v>357</v>
      </c>
      <c r="I222" s="208"/>
      <c r="J222" s="209">
        <f t="shared" si="20"/>
        <v>0</v>
      </c>
      <c r="K222" s="210"/>
      <c r="L222" s="211"/>
      <c r="M222" s="212" t="s">
        <v>1</v>
      </c>
      <c r="N222" s="213" t="s">
        <v>40</v>
      </c>
      <c r="O222" s="62"/>
      <c r="P222" s="167">
        <f t="shared" si="21"/>
        <v>0</v>
      </c>
      <c r="Q222" s="167">
        <v>0</v>
      </c>
      <c r="R222" s="167">
        <f t="shared" si="22"/>
        <v>0</v>
      </c>
      <c r="S222" s="167">
        <v>0</v>
      </c>
      <c r="T222" s="168">
        <f t="shared" si="23"/>
        <v>0</v>
      </c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R222" s="169" t="s">
        <v>1631</v>
      </c>
      <c r="AT222" s="169" t="s">
        <v>560</v>
      </c>
      <c r="AU222" s="169" t="s">
        <v>87</v>
      </c>
      <c r="AY222" s="18" t="s">
        <v>141</v>
      </c>
      <c r="BE222" s="170">
        <f t="shared" si="24"/>
        <v>0</v>
      </c>
      <c r="BF222" s="170">
        <f t="shared" si="25"/>
        <v>0</v>
      </c>
      <c r="BG222" s="170">
        <f t="shared" si="26"/>
        <v>0</v>
      </c>
      <c r="BH222" s="170">
        <f t="shared" si="27"/>
        <v>0</v>
      </c>
      <c r="BI222" s="170">
        <f t="shared" si="28"/>
        <v>0</v>
      </c>
      <c r="BJ222" s="18" t="s">
        <v>87</v>
      </c>
      <c r="BK222" s="170">
        <f t="shared" si="29"/>
        <v>0</v>
      </c>
      <c r="BL222" s="18" t="s">
        <v>587</v>
      </c>
      <c r="BM222" s="169" t="s">
        <v>1907</v>
      </c>
    </row>
    <row r="223" spans="1:65" s="2" customFormat="1" ht="37.9" customHeight="1">
      <c r="A223" s="33"/>
      <c r="B223" s="156"/>
      <c r="C223" s="157" t="s">
        <v>784</v>
      </c>
      <c r="D223" s="157" t="s">
        <v>143</v>
      </c>
      <c r="E223" s="158" t="s">
        <v>1908</v>
      </c>
      <c r="F223" s="159" t="s">
        <v>1909</v>
      </c>
      <c r="G223" s="160" t="s">
        <v>645</v>
      </c>
      <c r="H223" s="161">
        <v>810</v>
      </c>
      <c r="I223" s="162"/>
      <c r="J223" s="163">
        <f t="shared" si="20"/>
        <v>0</v>
      </c>
      <c r="K223" s="164"/>
      <c r="L223" s="34"/>
      <c r="M223" s="165" t="s">
        <v>1</v>
      </c>
      <c r="N223" s="166" t="s">
        <v>40</v>
      </c>
      <c r="O223" s="62"/>
      <c r="P223" s="167">
        <f t="shared" si="21"/>
        <v>0</v>
      </c>
      <c r="Q223" s="167">
        <v>0</v>
      </c>
      <c r="R223" s="167">
        <f t="shared" si="22"/>
        <v>0</v>
      </c>
      <c r="S223" s="167">
        <v>0</v>
      </c>
      <c r="T223" s="168">
        <f t="shared" si="23"/>
        <v>0</v>
      </c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R223" s="169" t="s">
        <v>587</v>
      </c>
      <c r="AT223" s="169" t="s">
        <v>143</v>
      </c>
      <c r="AU223" s="169" t="s">
        <v>87</v>
      </c>
      <c r="AY223" s="18" t="s">
        <v>141</v>
      </c>
      <c r="BE223" s="170">
        <f t="shared" si="24"/>
        <v>0</v>
      </c>
      <c r="BF223" s="170">
        <f t="shared" si="25"/>
        <v>0</v>
      </c>
      <c r="BG223" s="170">
        <f t="shared" si="26"/>
        <v>0</v>
      </c>
      <c r="BH223" s="170">
        <f t="shared" si="27"/>
        <v>0</v>
      </c>
      <c r="BI223" s="170">
        <f t="shared" si="28"/>
        <v>0</v>
      </c>
      <c r="BJ223" s="18" t="s">
        <v>87</v>
      </c>
      <c r="BK223" s="170">
        <f t="shared" si="29"/>
        <v>0</v>
      </c>
      <c r="BL223" s="18" t="s">
        <v>587</v>
      </c>
      <c r="BM223" s="169" t="s">
        <v>1910</v>
      </c>
    </row>
    <row r="224" spans="1:65" s="2" customFormat="1" ht="16.5" customHeight="1">
      <c r="A224" s="33"/>
      <c r="B224" s="156"/>
      <c r="C224" s="203" t="s">
        <v>790</v>
      </c>
      <c r="D224" s="203" t="s">
        <v>560</v>
      </c>
      <c r="E224" s="204" t="s">
        <v>1911</v>
      </c>
      <c r="F224" s="205" t="s">
        <v>1912</v>
      </c>
      <c r="G224" s="206" t="s">
        <v>1668</v>
      </c>
      <c r="H224" s="207">
        <v>840</v>
      </c>
      <c r="I224" s="208"/>
      <c r="J224" s="209">
        <f t="shared" si="20"/>
        <v>0</v>
      </c>
      <c r="K224" s="210"/>
      <c r="L224" s="211"/>
      <c r="M224" s="212" t="s">
        <v>1</v>
      </c>
      <c r="N224" s="213" t="s">
        <v>40</v>
      </c>
      <c r="O224" s="62"/>
      <c r="P224" s="167">
        <f t="shared" si="21"/>
        <v>0</v>
      </c>
      <c r="Q224" s="167">
        <v>0</v>
      </c>
      <c r="R224" s="167">
        <f t="shared" si="22"/>
        <v>0</v>
      </c>
      <c r="S224" s="167">
        <v>0</v>
      </c>
      <c r="T224" s="168">
        <f t="shared" si="23"/>
        <v>0</v>
      </c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R224" s="169" t="s">
        <v>1631</v>
      </c>
      <c r="AT224" s="169" t="s">
        <v>560</v>
      </c>
      <c r="AU224" s="169" t="s">
        <v>87</v>
      </c>
      <c r="AY224" s="18" t="s">
        <v>141</v>
      </c>
      <c r="BE224" s="170">
        <f t="shared" si="24"/>
        <v>0</v>
      </c>
      <c r="BF224" s="170">
        <f t="shared" si="25"/>
        <v>0</v>
      </c>
      <c r="BG224" s="170">
        <f t="shared" si="26"/>
        <v>0</v>
      </c>
      <c r="BH224" s="170">
        <f t="shared" si="27"/>
        <v>0</v>
      </c>
      <c r="BI224" s="170">
        <f t="shared" si="28"/>
        <v>0</v>
      </c>
      <c r="BJ224" s="18" t="s">
        <v>87</v>
      </c>
      <c r="BK224" s="170">
        <f t="shared" si="29"/>
        <v>0</v>
      </c>
      <c r="BL224" s="18" t="s">
        <v>587</v>
      </c>
      <c r="BM224" s="169" t="s">
        <v>1913</v>
      </c>
    </row>
    <row r="225" spans="1:65" s="2" customFormat="1" ht="24.2" customHeight="1">
      <c r="A225" s="33"/>
      <c r="B225" s="156"/>
      <c r="C225" s="157" t="s">
        <v>796</v>
      </c>
      <c r="D225" s="157" t="s">
        <v>143</v>
      </c>
      <c r="E225" s="158" t="s">
        <v>1914</v>
      </c>
      <c r="F225" s="159" t="s">
        <v>1915</v>
      </c>
      <c r="G225" s="160" t="s">
        <v>645</v>
      </c>
      <c r="H225" s="161">
        <v>51</v>
      </c>
      <c r="I225" s="162"/>
      <c r="J225" s="163">
        <f t="shared" ref="J225:J256" si="30">ROUND(I225*H225,2)</f>
        <v>0</v>
      </c>
      <c r="K225" s="164"/>
      <c r="L225" s="34"/>
      <c r="M225" s="165" t="s">
        <v>1</v>
      </c>
      <c r="N225" s="166" t="s">
        <v>40</v>
      </c>
      <c r="O225" s="62"/>
      <c r="P225" s="167">
        <f t="shared" ref="P225:P256" si="31">O225*H225</f>
        <v>0</v>
      </c>
      <c r="Q225" s="167">
        <v>0</v>
      </c>
      <c r="R225" s="167">
        <f t="shared" ref="R225:R256" si="32">Q225*H225</f>
        <v>0</v>
      </c>
      <c r="S225" s="167">
        <v>0</v>
      </c>
      <c r="T225" s="168">
        <f t="shared" ref="T225:T256" si="33">S225*H225</f>
        <v>0</v>
      </c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R225" s="169" t="s">
        <v>587</v>
      </c>
      <c r="AT225" s="169" t="s">
        <v>143</v>
      </c>
      <c r="AU225" s="169" t="s">
        <v>87</v>
      </c>
      <c r="AY225" s="18" t="s">
        <v>141</v>
      </c>
      <c r="BE225" s="170">
        <f t="shared" ref="BE225:BE256" si="34">IF(N225="základná",J225,0)</f>
        <v>0</v>
      </c>
      <c r="BF225" s="170">
        <f t="shared" ref="BF225:BF256" si="35">IF(N225="znížená",J225,0)</f>
        <v>0</v>
      </c>
      <c r="BG225" s="170">
        <f t="shared" ref="BG225:BG256" si="36">IF(N225="zákl. prenesená",J225,0)</f>
        <v>0</v>
      </c>
      <c r="BH225" s="170">
        <f t="shared" ref="BH225:BH256" si="37">IF(N225="zníž. prenesená",J225,0)</f>
        <v>0</v>
      </c>
      <c r="BI225" s="170">
        <f t="shared" ref="BI225:BI256" si="38">IF(N225="nulová",J225,0)</f>
        <v>0</v>
      </c>
      <c r="BJ225" s="18" t="s">
        <v>87</v>
      </c>
      <c r="BK225" s="170">
        <f t="shared" ref="BK225:BK256" si="39">ROUND(I225*H225,2)</f>
        <v>0</v>
      </c>
      <c r="BL225" s="18" t="s">
        <v>587</v>
      </c>
      <c r="BM225" s="169" t="s">
        <v>1916</v>
      </c>
    </row>
    <row r="226" spans="1:65" s="2" customFormat="1" ht="16.5" customHeight="1">
      <c r="A226" s="33"/>
      <c r="B226" s="156"/>
      <c r="C226" s="203" t="s">
        <v>803</v>
      </c>
      <c r="D226" s="203" t="s">
        <v>560</v>
      </c>
      <c r="E226" s="204" t="s">
        <v>1917</v>
      </c>
      <c r="F226" s="205" t="s">
        <v>1918</v>
      </c>
      <c r="G226" s="206" t="s">
        <v>1668</v>
      </c>
      <c r="H226" s="207">
        <v>53.55</v>
      </c>
      <c r="I226" s="208"/>
      <c r="J226" s="209">
        <f t="shared" si="30"/>
        <v>0</v>
      </c>
      <c r="K226" s="210"/>
      <c r="L226" s="211"/>
      <c r="M226" s="212" t="s">
        <v>1</v>
      </c>
      <c r="N226" s="213" t="s">
        <v>40</v>
      </c>
      <c r="O226" s="62"/>
      <c r="P226" s="167">
        <f t="shared" si="31"/>
        <v>0</v>
      </c>
      <c r="Q226" s="167">
        <v>0</v>
      </c>
      <c r="R226" s="167">
        <f t="shared" si="32"/>
        <v>0</v>
      </c>
      <c r="S226" s="167">
        <v>0</v>
      </c>
      <c r="T226" s="168">
        <f t="shared" si="33"/>
        <v>0</v>
      </c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R226" s="169" t="s">
        <v>1631</v>
      </c>
      <c r="AT226" s="169" t="s">
        <v>560</v>
      </c>
      <c r="AU226" s="169" t="s">
        <v>87</v>
      </c>
      <c r="AY226" s="18" t="s">
        <v>141</v>
      </c>
      <c r="BE226" s="170">
        <f t="shared" si="34"/>
        <v>0</v>
      </c>
      <c r="BF226" s="170">
        <f t="shared" si="35"/>
        <v>0</v>
      </c>
      <c r="BG226" s="170">
        <f t="shared" si="36"/>
        <v>0</v>
      </c>
      <c r="BH226" s="170">
        <f t="shared" si="37"/>
        <v>0</v>
      </c>
      <c r="BI226" s="170">
        <f t="shared" si="38"/>
        <v>0</v>
      </c>
      <c r="BJ226" s="18" t="s">
        <v>87</v>
      </c>
      <c r="BK226" s="170">
        <f t="shared" si="39"/>
        <v>0</v>
      </c>
      <c r="BL226" s="18" t="s">
        <v>587</v>
      </c>
      <c r="BM226" s="169" t="s">
        <v>1919</v>
      </c>
    </row>
    <row r="227" spans="1:65" s="2" customFormat="1" ht="21.75" customHeight="1">
      <c r="A227" s="33"/>
      <c r="B227" s="156"/>
      <c r="C227" s="157" t="s">
        <v>696</v>
      </c>
      <c r="D227" s="157" t="s">
        <v>143</v>
      </c>
      <c r="E227" s="158" t="s">
        <v>1920</v>
      </c>
      <c r="F227" s="159" t="s">
        <v>1921</v>
      </c>
      <c r="G227" s="160" t="s">
        <v>362</v>
      </c>
      <c r="H227" s="161">
        <v>1</v>
      </c>
      <c r="I227" s="162"/>
      <c r="J227" s="163">
        <f t="shared" si="30"/>
        <v>0</v>
      </c>
      <c r="K227" s="164"/>
      <c r="L227" s="34"/>
      <c r="M227" s="165" t="s">
        <v>1</v>
      </c>
      <c r="N227" s="166" t="s">
        <v>40</v>
      </c>
      <c r="O227" s="62"/>
      <c r="P227" s="167">
        <f t="shared" si="31"/>
        <v>0</v>
      </c>
      <c r="Q227" s="167">
        <v>0</v>
      </c>
      <c r="R227" s="167">
        <f t="shared" si="32"/>
        <v>0</v>
      </c>
      <c r="S227" s="167">
        <v>0</v>
      </c>
      <c r="T227" s="168">
        <f t="shared" si="33"/>
        <v>0</v>
      </c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R227" s="169" t="s">
        <v>587</v>
      </c>
      <c r="AT227" s="169" t="s">
        <v>143</v>
      </c>
      <c r="AU227" s="169" t="s">
        <v>87</v>
      </c>
      <c r="AY227" s="18" t="s">
        <v>141</v>
      </c>
      <c r="BE227" s="170">
        <f t="shared" si="34"/>
        <v>0</v>
      </c>
      <c r="BF227" s="170">
        <f t="shared" si="35"/>
        <v>0</v>
      </c>
      <c r="BG227" s="170">
        <f t="shared" si="36"/>
        <v>0</v>
      </c>
      <c r="BH227" s="170">
        <f t="shared" si="37"/>
        <v>0</v>
      </c>
      <c r="BI227" s="170">
        <f t="shared" si="38"/>
        <v>0</v>
      </c>
      <c r="BJ227" s="18" t="s">
        <v>87</v>
      </c>
      <c r="BK227" s="170">
        <f t="shared" si="39"/>
        <v>0</v>
      </c>
      <c r="BL227" s="18" t="s">
        <v>587</v>
      </c>
      <c r="BM227" s="169" t="s">
        <v>1922</v>
      </c>
    </row>
    <row r="228" spans="1:65" s="2" customFormat="1" ht="16.5" customHeight="1">
      <c r="A228" s="33"/>
      <c r="B228" s="156"/>
      <c r="C228" s="203" t="s">
        <v>812</v>
      </c>
      <c r="D228" s="203" t="s">
        <v>560</v>
      </c>
      <c r="E228" s="204" t="s">
        <v>1923</v>
      </c>
      <c r="F228" s="205" t="s">
        <v>1924</v>
      </c>
      <c r="G228" s="206" t="s">
        <v>362</v>
      </c>
      <c r="H228" s="207">
        <v>1</v>
      </c>
      <c r="I228" s="208"/>
      <c r="J228" s="209">
        <f t="shared" si="30"/>
        <v>0</v>
      </c>
      <c r="K228" s="210"/>
      <c r="L228" s="211"/>
      <c r="M228" s="212" t="s">
        <v>1</v>
      </c>
      <c r="N228" s="213" t="s">
        <v>40</v>
      </c>
      <c r="O228" s="62"/>
      <c r="P228" s="167">
        <f t="shared" si="31"/>
        <v>0</v>
      </c>
      <c r="Q228" s="167">
        <v>0</v>
      </c>
      <c r="R228" s="167">
        <f t="shared" si="32"/>
        <v>0</v>
      </c>
      <c r="S228" s="167">
        <v>0</v>
      </c>
      <c r="T228" s="168">
        <f t="shared" si="33"/>
        <v>0</v>
      </c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R228" s="169" t="s">
        <v>1631</v>
      </c>
      <c r="AT228" s="169" t="s">
        <v>560</v>
      </c>
      <c r="AU228" s="169" t="s">
        <v>87</v>
      </c>
      <c r="AY228" s="18" t="s">
        <v>141</v>
      </c>
      <c r="BE228" s="170">
        <f t="shared" si="34"/>
        <v>0</v>
      </c>
      <c r="BF228" s="170">
        <f t="shared" si="35"/>
        <v>0</v>
      </c>
      <c r="BG228" s="170">
        <f t="shared" si="36"/>
        <v>0</v>
      </c>
      <c r="BH228" s="170">
        <f t="shared" si="37"/>
        <v>0</v>
      </c>
      <c r="BI228" s="170">
        <f t="shared" si="38"/>
        <v>0</v>
      </c>
      <c r="BJ228" s="18" t="s">
        <v>87</v>
      </c>
      <c r="BK228" s="170">
        <f t="shared" si="39"/>
        <v>0</v>
      </c>
      <c r="BL228" s="18" t="s">
        <v>587</v>
      </c>
      <c r="BM228" s="169" t="s">
        <v>1925</v>
      </c>
    </row>
    <row r="229" spans="1:65" s="2" customFormat="1" ht="21.75" customHeight="1">
      <c r="A229" s="33"/>
      <c r="B229" s="156"/>
      <c r="C229" s="157" t="s">
        <v>816</v>
      </c>
      <c r="D229" s="157" t="s">
        <v>143</v>
      </c>
      <c r="E229" s="158" t="s">
        <v>1926</v>
      </c>
      <c r="F229" s="159" t="s">
        <v>1927</v>
      </c>
      <c r="G229" s="160" t="s">
        <v>362</v>
      </c>
      <c r="H229" s="161">
        <v>2</v>
      </c>
      <c r="I229" s="162"/>
      <c r="J229" s="163">
        <f t="shared" si="30"/>
        <v>0</v>
      </c>
      <c r="K229" s="164"/>
      <c r="L229" s="34"/>
      <c r="M229" s="165" t="s">
        <v>1</v>
      </c>
      <c r="N229" s="166" t="s">
        <v>40</v>
      </c>
      <c r="O229" s="62"/>
      <c r="P229" s="167">
        <f t="shared" si="31"/>
        <v>0</v>
      </c>
      <c r="Q229" s="167">
        <v>0</v>
      </c>
      <c r="R229" s="167">
        <f t="shared" si="32"/>
        <v>0</v>
      </c>
      <c r="S229" s="167">
        <v>0</v>
      </c>
      <c r="T229" s="168">
        <f t="shared" si="33"/>
        <v>0</v>
      </c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R229" s="169" t="s">
        <v>587</v>
      </c>
      <c r="AT229" s="169" t="s">
        <v>143</v>
      </c>
      <c r="AU229" s="169" t="s">
        <v>87</v>
      </c>
      <c r="AY229" s="18" t="s">
        <v>141</v>
      </c>
      <c r="BE229" s="170">
        <f t="shared" si="34"/>
        <v>0</v>
      </c>
      <c r="BF229" s="170">
        <f t="shared" si="35"/>
        <v>0</v>
      </c>
      <c r="BG229" s="170">
        <f t="shared" si="36"/>
        <v>0</v>
      </c>
      <c r="BH229" s="170">
        <f t="shared" si="37"/>
        <v>0</v>
      </c>
      <c r="BI229" s="170">
        <f t="shared" si="38"/>
        <v>0</v>
      </c>
      <c r="BJ229" s="18" t="s">
        <v>87</v>
      </c>
      <c r="BK229" s="170">
        <f t="shared" si="39"/>
        <v>0</v>
      </c>
      <c r="BL229" s="18" t="s">
        <v>587</v>
      </c>
      <c r="BM229" s="169" t="s">
        <v>1928</v>
      </c>
    </row>
    <row r="230" spans="1:65" s="2" customFormat="1" ht="16.5" customHeight="1">
      <c r="A230" s="33"/>
      <c r="B230" s="156"/>
      <c r="C230" s="203" t="s">
        <v>820</v>
      </c>
      <c r="D230" s="203" t="s">
        <v>560</v>
      </c>
      <c r="E230" s="204" t="s">
        <v>1929</v>
      </c>
      <c r="F230" s="205" t="s">
        <v>1930</v>
      </c>
      <c r="G230" s="206" t="s">
        <v>362</v>
      </c>
      <c r="H230" s="207">
        <v>2</v>
      </c>
      <c r="I230" s="208"/>
      <c r="J230" s="209">
        <f t="shared" si="30"/>
        <v>0</v>
      </c>
      <c r="K230" s="210"/>
      <c r="L230" s="211"/>
      <c r="M230" s="212" t="s">
        <v>1</v>
      </c>
      <c r="N230" s="213" t="s">
        <v>40</v>
      </c>
      <c r="O230" s="62"/>
      <c r="P230" s="167">
        <f t="shared" si="31"/>
        <v>0</v>
      </c>
      <c r="Q230" s="167">
        <v>0</v>
      </c>
      <c r="R230" s="167">
        <f t="shared" si="32"/>
        <v>0</v>
      </c>
      <c r="S230" s="167">
        <v>0</v>
      </c>
      <c r="T230" s="168">
        <f t="shared" si="33"/>
        <v>0</v>
      </c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R230" s="169" t="s">
        <v>1631</v>
      </c>
      <c r="AT230" s="169" t="s">
        <v>560</v>
      </c>
      <c r="AU230" s="169" t="s">
        <v>87</v>
      </c>
      <c r="AY230" s="18" t="s">
        <v>141</v>
      </c>
      <c r="BE230" s="170">
        <f t="shared" si="34"/>
        <v>0</v>
      </c>
      <c r="BF230" s="170">
        <f t="shared" si="35"/>
        <v>0</v>
      </c>
      <c r="BG230" s="170">
        <f t="shared" si="36"/>
        <v>0</v>
      </c>
      <c r="BH230" s="170">
        <f t="shared" si="37"/>
        <v>0</v>
      </c>
      <c r="BI230" s="170">
        <f t="shared" si="38"/>
        <v>0</v>
      </c>
      <c r="BJ230" s="18" t="s">
        <v>87</v>
      </c>
      <c r="BK230" s="170">
        <f t="shared" si="39"/>
        <v>0</v>
      </c>
      <c r="BL230" s="18" t="s">
        <v>587</v>
      </c>
      <c r="BM230" s="169" t="s">
        <v>1931</v>
      </c>
    </row>
    <row r="231" spans="1:65" s="2" customFormat="1" ht="16.5" customHeight="1">
      <c r="A231" s="33"/>
      <c r="B231" s="156"/>
      <c r="C231" s="157" t="s">
        <v>824</v>
      </c>
      <c r="D231" s="157" t="s">
        <v>143</v>
      </c>
      <c r="E231" s="158" t="s">
        <v>1932</v>
      </c>
      <c r="F231" s="159" t="s">
        <v>1933</v>
      </c>
      <c r="G231" s="160" t="s">
        <v>362</v>
      </c>
      <c r="H231" s="161">
        <v>22</v>
      </c>
      <c r="I231" s="162"/>
      <c r="J231" s="163">
        <f t="shared" si="30"/>
        <v>0</v>
      </c>
      <c r="K231" s="164"/>
      <c r="L231" s="34"/>
      <c r="M231" s="165" t="s">
        <v>1</v>
      </c>
      <c r="N231" s="166" t="s">
        <v>40</v>
      </c>
      <c r="O231" s="62"/>
      <c r="P231" s="167">
        <f t="shared" si="31"/>
        <v>0</v>
      </c>
      <c r="Q231" s="167">
        <v>0</v>
      </c>
      <c r="R231" s="167">
        <f t="shared" si="32"/>
        <v>0</v>
      </c>
      <c r="S231" s="167">
        <v>0</v>
      </c>
      <c r="T231" s="168">
        <f t="shared" si="33"/>
        <v>0</v>
      </c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R231" s="169" t="s">
        <v>587</v>
      </c>
      <c r="AT231" s="169" t="s">
        <v>143</v>
      </c>
      <c r="AU231" s="169" t="s">
        <v>87</v>
      </c>
      <c r="AY231" s="18" t="s">
        <v>141</v>
      </c>
      <c r="BE231" s="170">
        <f t="shared" si="34"/>
        <v>0</v>
      </c>
      <c r="BF231" s="170">
        <f t="shared" si="35"/>
        <v>0</v>
      </c>
      <c r="BG231" s="170">
        <f t="shared" si="36"/>
        <v>0</v>
      </c>
      <c r="BH231" s="170">
        <f t="shared" si="37"/>
        <v>0</v>
      </c>
      <c r="BI231" s="170">
        <f t="shared" si="38"/>
        <v>0</v>
      </c>
      <c r="BJ231" s="18" t="s">
        <v>87</v>
      </c>
      <c r="BK231" s="170">
        <f t="shared" si="39"/>
        <v>0</v>
      </c>
      <c r="BL231" s="18" t="s">
        <v>587</v>
      </c>
      <c r="BM231" s="169" t="s">
        <v>1934</v>
      </c>
    </row>
    <row r="232" spans="1:65" s="2" customFormat="1" ht="16.5" customHeight="1">
      <c r="A232" s="33"/>
      <c r="B232" s="156"/>
      <c r="C232" s="203" t="s">
        <v>830</v>
      </c>
      <c r="D232" s="203" t="s">
        <v>560</v>
      </c>
      <c r="E232" s="204" t="s">
        <v>1935</v>
      </c>
      <c r="F232" s="205" t="s">
        <v>1936</v>
      </c>
      <c r="G232" s="206" t="s">
        <v>362</v>
      </c>
      <c r="H232" s="207">
        <v>22</v>
      </c>
      <c r="I232" s="208"/>
      <c r="J232" s="209">
        <f t="shared" si="30"/>
        <v>0</v>
      </c>
      <c r="K232" s="210"/>
      <c r="L232" s="211"/>
      <c r="M232" s="212" t="s">
        <v>1</v>
      </c>
      <c r="N232" s="213" t="s">
        <v>40</v>
      </c>
      <c r="O232" s="62"/>
      <c r="P232" s="167">
        <f t="shared" si="31"/>
        <v>0</v>
      </c>
      <c r="Q232" s="167">
        <v>0</v>
      </c>
      <c r="R232" s="167">
        <f t="shared" si="32"/>
        <v>0</v>
      </c>
      <c r="S232" s="167">
        <v>0</v>
      </c>
      <c r="T232" s="168">
        <f t="shared" si="33"/>
        <v>0</v>
      </c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R232" s="169" t="s">
        <v>1631</v>
      </c>
      <c r="AT232" s="169" t="s">
        <v>560</v>
      </c>
      <c r="AU232" s="169" t="s">
        <v>87</v>
      </c>
      <c r="AY232" s="18" t="s">
        <v>141</v>
      </c>
      <c r="BE232" s="170">
        <f t="shared" si="34"/>
        <v>0</v>
      </c>
      <c r="BF232" s="170">
        <f t="shared" si="35"/>
        <v>0</v>
      </c>
      <c r="BG232" s="170">
        <f t="shared" si="36"/>
        <v>0</v>
      </c>
      <c r="BH232" s="170">
        <f t="shared" si="37"/>
        <v>0</v>
      </c>
      <c r="BI232" s="170">
        <f t="shared" si="38"/>
        <v>0</v>
      </c>
      <c r="BJ232" s="18" t="s">
        <v>87</v>
      </c>
      <c r="BK232" s="170">
        <f t="shared" si="39"/>
        <v>0</v>
      </c>
      <c r="BL232" s="18" t="s">
        <v>587</v>
      </c>
      <c r="BM232" s="169" t="s">
        <v>1937</v>
      </c>
    </row>
    <row r="233" spans="1:65" s="2" customFormat="1" ht="24.2" customHeight="1">
      <c r="A233" s="33"/>
      <c r="B233" s="156"/>
      <c r="C233" s="157" t="s">
        <v>837</v>
      </c>
      <c r="D233" s="157" t="s">
        <v>143</v>
      </c>
      <c r="E233" s="158" t="s">
        <v>1938</v>
      </c>
      <c r="F233" s="159" t="s">
        <v>1939</v>
      </c>
      <c r="G233" s="160" t="s">
        <v>362</v>
      </c>
      <c r="H233" s="161">
        <v>16</v>
      </c>
      <c r="I233" s="162"/>
      <c r="J233" s="163">
        <f t="shared" si="30"/>
        <v>0</v>
      </c>
      <c r="K233" s="164"/>
      <c r="L233" s="34"/>
      <c r="M233" s="165" t="s">
        <v>1</v>
      </c>
      <c r="N233" s="166" t="s">
        <v>40</v>
      </c>
      <c r="O233" s="62"/>
      <c r="P233" s="167">
        <f t="shared" si="31"/>
        <v>0</v>
      </c>
      <c r="Q233" s="167">
        <v>0</v>
      </c>
      <c r="R233" s="167">
        <f t="shared" si="32"/>
        <v>0</v>
      </c>
      <c r="S233" s="167">
        <v>0</v>
      </c>
      <c r="T233" s="168">
        <f t="shared" si="33"/>
        <v>0</v>
      </c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R233" s="169" t="s">
        <v>587</v>
      </c>
      <c r="AT233" s="169" t="s">
        <v>143</v>
      </c>
      <c r="AU233" s="169" t="s">
        <v>87</v>
      </c>
      <c r="AY233" s="18" t="s">
        <v>141</v>
      </c>
      <c r="BE233" s="170">
        <f t="shared" si="34"/>
        <v>0</v>
      </c>
      <c r="BF233" s="170">
        <f t="shared" si="35"/>
        <v>0</v>
      </c>
      <c r="BG233" s="170">
        <f t="shared" si="36"/>
        <v>0</v>
      </c>
      <c r="BH233" s="170">
        <f t="shared" si="37"/>
        <v>0</v>
      </c>
      <c r="BI233" s="170">
        <f t="shared" si="38"/>
        <v>0</v>
      </c>
      <c r="BJ233" s="18" t="s">
        <v>87</v>
      </c>
      <c r="BK233" s="170">
        <f t="shared" si="39"/>
        <v>0</v>
      </c>
      <c r="BL233" s="18" t="s">
        <v>587</v>
      </c>
      <c r="BM233" s="169" t="s">
        <v>1940</v>
      </c>
    </row>
    <row r="234" spans="1:65" s="2" customFormat="1" ht="21.75" customHeight="1">
      <c r="A234" s="33"/>
      <c r="B234" s="156"/>
      <c r="C234" s="157" t="s">
        <v>843</v>
      </c>
      <c r="D234" s="157" t="s">
        <v>143</v>
      </c>
      <c r="E234" s="158" t="s">
        <v>1941</v>
      </c>
      <c r="F234" s="159" t="s">
        <v>1942</v>
      </c>
      <c r="G234" s="160" t="s">
        <v>362</v>
      </c>
      <c r="H234" s="161">
        <v>100</v>
      </c>
      <c r="I234" s="162"/>
      <c r="J234" s="163">
        <f t="shared" si="30"/>
        <v>0</v>
      </c>
      <c r="K234" s="164"/>
      <c r="L234" s="34"/>
      <c r="M234" s="165" t="s">
        <v>1</v>
      </c>
      <c r="N234" s="166" t="s">
        <v>40</v>
      </c>
      <c r="O234" s="62"/>
      <c r="P234" s="167">
        <f t="shared" si="31"/>
        <v>0</v>
      </c>
      <c r="Q234" s="167">
        <v>0</v>
      </c>
      <c r="R234" s="167">
        <f t="shared" si="32"/>
        <v>0</v>
      </c>
      <c r="S234" s="167">
        <v>0</v>
      </c>
      <c r="T234" s="168">
        <f t="shared" si="33"/>
        <v>0</v>
      </c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R234" s="169" t="s">
        <v>587</v>
      </c>
      <c r="AT234" s="169" t="s">
        <v>143</v>
      </c>
      <c r="AU234" s="169" t="s">
        <v>87</v>
      </c>
      <c r="AY234" s="18" t="s">
        <v>141</v>
      </c>
      <c r="BE234" s="170">
        <f t="shared" si="34"/>
        <v>0</v>
      </c>
      <c r="BF234" s="170">
        <f t="shared" si="35"/>
        <v>0</v>
      </c>
      <c r="BG234" s="170">
        <f t="shared" si="36"/>
        <v>0</v>
      </c>
      <c r="BH234" s="170">
        <f t="shared" si="37"/>
        <v>0</v>
      </c>
      <c r="BI234" s="170">
        <f t="shared" si="38"/>
        <v>0</v>
      </c>
      <c r="BJ234" s="18" t="s">
        <v>87</v>
      </c>
      <c r="BK234" s="170">
        <f t="shared" si="39"/>
        <v>0</v>
      </c>
      <c r="BL234" s="18" t="s">
        <v>587</v>
      </c>
      <c r="BM234" s="169" t="s">
        <v>1943</v>
      </c>
    </row>
    <row r="235" spans="1:65" s="2" customFormat="1" ht="24.2" customHeight="1">
      <c r="A235" s="33"/>
      <c r="B235" s="156"/>
      <c r="C235" s="203" t="s">
        <v>849</v>
      </c>
      <c r="D235" s="203" t="s">
        <v>560</v>
      </c>
      <c r="E235" s="204" t="s">
        <v>1944</v>
      </c>
      <c r="F235" s="205" t="s">
        <v>1945</v>
      </c>
      <c r="G235" s="206" t="s">
        <v>362</v>
      </c>
      <c r="H235" s="207">
        <v>100</v>
      </c>
      <c r="I235" s="208"/>
      <c r="J235" s="209">
        <f t="shared" si="30"/>
        <v>0</v>
      </c>
      <c r="K235" s="210"/>
      <c r="L235" s="211"/>
      <c r="M235" s="212" t="s">
        <v>1</v>
      </c>
      <c r="N235" s="213" t="s">
        <v>40</v>
      </c>
      <c r="O235" s="62"/>
      <c r="P235" s="167">
        <f t="shared" si="31"/>
        <v>0</v>
      </c>
      <c r="Q235" s="167">
        <v>0</v>
      </c>
      <c r="R235" s="167">
        <f t="shared" si="32"/>
        <v>0</v>
      </c>
      <c r="S235" s="167">
        <v>0</v>
      </c>
      <c r="T235" s="168">
        <f t="shared" si="33"/>
        <v>0</v>
      </c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R235" s="169" t="s">
        <v>1631</v>
      </c>
      <c r="AT235" s="169" t="s">
        <v>560</v>
      </c>
      <c r="AU235" s="169" t="s">
        <v>87</v>
      </c>
      <c r="AY235" s="18" t="s">
        <v>141</v>
      </c>
      <c r="BE235" s="170">
        <f t="shared" si="34"/>
        <v>0</v>
      </c>
      <c r="BF235" s="170">
        <f t="shared" si="35"/>
        <v>0</v>
      </c>
      <c r="BG235" s="170">
        <f t="shared" si="36"/>
        <v>0</v>
      </c>
      <c r="BH235" s="170">
        <f t="shared" si="37"/>
        <v>0</v>
      </c>
      <c r="BI235" s="170">
        <f t="shared" si="38"/>
        <v>0</v>
      </c>
      <c r="BJ235" s="18" t="s">
        <v>87</v>
      </c>
      <c r="BK235" s="170">
        <f t="shared" si="39"/>
        <v>0</v>
      </c>
      <c r="BL235" s="18" t="s">
        <v>587</v>
      </c>
      <c r="BM235" s="169" t="s">
        <v>1946</v>
      </c>
    </row>
    <row r="236" spans="1:65" s="2" customFormat="1" ht="21.75" customHeight="1">
      <c r="A236" s="33"/>
      <c r="B236" s="156"/>
      <c r="C236" s="157" t="s">
        <v>854</v>
      </c>
      <c r="D236" s="157" t="s">
        <v>143</v>
      </c>
      <c r="E236" s="158" t="s">
        <v>1947</v>
      </c>
      <c r="F236" s="159" t="s">
        <v>1948</v>
      </c>
      <c r="G236" s="160" t="s">
        <v>362</v>
      </c>
      <c r="H236" s="161">
        <v>120</v>
      </c>
      <c r="I236" s="162"/>
      <c r="J236" s="163">
        <f t="shared" si="30"/>
        <v>0</v>
      </c>
      <c r="K236" s="164"/>
      <c r="L236" s="34"/>
      <c r="M236" s="165" t="s">
        <v>1</v>
      </c>
      <c r="N236" s="166" t="s">
        <v>40</v>
      </c>
      <c r="O236" s="62"/>
      <c r="P236" s="167">
        <f t="shared" si="31"/>
        <v>0</v>
      </c>
      <c r="Q236" s="167">
        <v>0</v>
      </c>
      <c r="R236" s="167">
        <f t="shared" si="32"/>
        <v>0</v>
      </c>
      <c r="S236" s="167">
        <v>0</v>
      </c>
      <c r="T236" s="168">
        <f t="shared" si="33"/>
        <v>0</v>
      </c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R236" s="169" t="s">
        <v>587</v>
      </c>
      <c r="AT236" s="169" t="s">
        <v>143</v>
      </c>
      <c r="AU236" s="169" t="s">
        <v>87</v>
      </c>
      <c r="AY236" s="18" t="s">
        <v>141</v>
      </c>
      <c r="BE236" s="170">
        <f t="shared" si="34"/>
        <v>0</v>
      </c>
      <c r="BF236" s="170">
        <f t="shared" si="35"/>
        <v>0</v>
      </c>
      <c r="BG236" s="170">
        <f t="shared" si="36"/>
        <v>0</v>
      </c>
      <c r="BH236" s="170">
        <f t="shared" si="37"/>
        <v>0</v>
      </c>
      <c r="BI236" s="170">
        <f t="shared" si="38"/>
        <v>0</v>
      </c>
      <c r="BJ236" s="18" t="s">
        <v>87</v>
      </c>
      <c r="BK236" s="170">
        <f t="shared" si="39"/>
        <v>0</v>
      </c>
      <c r="BL236" s="18" t="s">
        <v>587</v>
      </c>
      <c r="BM236" s="169" t="s">
        <v>1949</v>
      </c>
    </row>
    <row r="237" spans="1:65" s="2" customFormat="1" ht="24.2" customHeight="1">
      <c r="A237" s="33"/>
      <c r="B237" s="156"/>
      <c r="C237" s="203" t="s">
        <v>858</v>
      </c>
      <c r="D237" s="203" t="s">
        <v>560</v>
      </c>
      <c r="E237" s="204" t="s">
        <v>1950</v>
      </c>
      <c r="F237" s="205" t="s">
        <v>1951</v>
      </c>
      <c r="G237" s="206" t="s">
        <v>362</v>
      </c>
      <c r="H237" s="207">
        <v>120</v>
      </c>
      <c r="I237" s="208"/>
      <c r="J237" s="209">
        <f t="shared" si="30"/>
        <v>0</v>
      </c>
      <c r="K237" s="210"/>
      <c r="L237" s="211"/>
      <c r="M237" s="212" t="s">
        <v>1</v>
      </c>
      <c r="N237" s="213" t="s">
        <v>40</v>
      </c>
      <c r="O237" s="62"/>
      <c r="P237" s="167">
        <f t="shared" si="31"/>
        <v>0</v>
      </c>
      <c r="Q237" s="167">
        <v>0</v>
      </c>
      <c r="R237" s="167">
        <f t="shared" si="32"/>
        <v>0</v>
      </c>
      <c r="S237" s="167">
        <v>0</v>
      </c>
      <c r="T237" s="168">
        <f t="shared" si="33"/>
        <v>0</v>
      </c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R237" s="169" t="s">
        <v>1631</v>
      </c>
      <c r="AT237" s="169" t="s">
        <v>560</v>
      </c>
      <c r="AU237" s="169" t="s">
        <v>87</v>
      </c>
      <c r="AY237" s="18" t="s">
        <v>141</v>
      </c>
      <c r="BE237" s="170">
        <f t="shared" si="34"/>
        <v>0</v>
      </c>
      <c r="BF237" s="170">
        <f t="shared" si="35"/>
        <v>0</v>
      </c>
      <c r="BG237" s="170">
        <f t="shared" si="36"/>
        <v>0</v>
      </c>
      <c r="BH237" s="170">
        <f t="shared" si="37"/>
        <v>0</v>
      </c>
      <c r="BI237" s="170">
        <f t="shared" si="38"/>
        <v>0</v>
      </c>
      <c r="BJ237" s="18" t="s">
        <v>87</v>
      </c>
      <c r="BK237" s="170">
        <f t="shared" si="39"/>
        <v>0</v>
      </c>
      <c r="BL237" s="18" t="s">
        <v>587</v>
      </c>
      <c r="BM237" s="169" t="s">
        <v>1952</v>
      </c>
    </row>
    <row r="238" spans="1:65" s="2" customFormat="1" ht="16.5" customHeight="1">
      <c r="A238" s="33"/>
      <c r="B238" s="156"/>
      <c r="C238" s="157" t="s">
        <v>862</v>
      </c>
      <c r="D238" s="157" t="s">
        <v>143</v>
      </c>
      <c r="E238" s="158" t="s">
        <v>1953</v>
      </c>
      <c r="F238" s="159" t="s">
        <v>1954</v>
      </c>
      <c r="G238" s="160" t="s">
        <v>362</v>
      </c>
      <c r="H238" s="161">
        <v>8</v>
      </c>
      <c r="I238" s="162"/>
      <c r="J238" s="163">
        <f t="shared" si="30"/>
        <v>0</v>
      </c>
      <c r="K238" s="164"/>
      <c r="L238" s="34"/>
      <c r="M238" s="165" t="s">
        <v>1</v>
      </c>
      <c r="N238" s="166" t="s">
        <v>40</v>
      </c>
      <c r="O238" s="62"/>
      <c r="P238" s="167">
        <f t="shared" si="31"/>
        <v>0</v>
      </c>
      <c r="Q238" s="167">
        <v>0</v>
      </c>
      <c r="R238" s="167">
        <f t="shared" si="32"/>
        <v>0</v>
      </c>
      <c r="S238" s="167">
        <v>0</v>
      </c>
      <c r="T238" s="168">
        <f t="shared" si="33"/>
        <v>0</v>
      </c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R238" s="169" t="s">
        <v>587</v>
      </c>
      <c r="AT238" s="169" t="s">
        <v>143</v>
      </c>
      <c r="AU238" s="169" t="s">
        <v>87</v>
      </c>
      <c r="AY238" s="18" t="s">
        <v>141</v>
      </c>
      <c r="BE238" s="170">
        <f t="shared" si="34"/>
        <v>0</v>
      </c>
      <c r="BF238" s="170">
        <f t="shared" si="35"/>
        <v>0</v>
      </c>
      <c r="BG238" s="170">
        <f t="shared" si="36"/>
        <v>0</v>
      </c>
      <c r="BH238" s="170">
        <f t="shared" si="37"/>
        <v>0</v>
      </c>
      <c r="BI238" s="170">
        <f t="shared" si="38"/>
        <v>0</v>
      </c>
      <c r="BJ238" s="18" t="s">
        <v>87</v>
      </c>
      <c r="BK238" s="170">
        <f t="shared" si="39"/>
        <v>0</v>
      </c>
      <c r="BL238" s="18" t="s">
        <v>587</v>
      </c>
      <c r="BM238" s="169" t="s">
        <v>1955</v>
      </c>
    </row>
    <row r="239" spans="1:65" s="2" customFormat="1" ht="16.5" customHeight="1">
      <c r="A239" s="33"/>
      <c r="B239" s="156"/>
      <c r="C239" s="203" t="s">
        <v>866</v>
      </c>
      <c r="D239" s="203" t="s">
        <v>560</v>
      </c>
      <c r="E239" s="204" t="s">
        <v>1956</v>
      </c>
      <c r="F239" s="205" t="s">
        <v>1957</v>
      </c>
      <c r="G239" s="206" t="s">
        <v>362</v>
      </c>
      <c r="H239" s="207">
        <v>8</v>
      </c>
      <c r="I239" s="208"/>
      <c r="J239" s="209">
        <f t="shared" si="30"/>
        <v>0</v>
      </c>
      <c r="K239" s="210"/>
      <c r="L239" s="211"/>
      <c r="M239" s="212" t="s">
        <v>1</v>
      </c>
      <c r="N239" s="213" t="s">
        <v>40</v>
      </c>
      <c r="O239" s="62"/>
      <c r="P239" s="167">
        <f t="shared" si="31"/>
        <v>0</v>
      </c>
      <c r="Q239" s="167">
        <v>0</v>
      </c>
      <c r="R239" s="167">
        <f t="shared" si="32"/>
        <v>0</v>
      </c>
      <c r="S239" s="167">
        <v>0</v>
      </c>
      <c r="T239" s="168">
        <f t="shared" si="33"/>
        <v>0</v>
      </c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R239" s="169" t="s">
        <v>1631</v>
      </c>
      <c r="AT239" s="169" t="s">
        <v>560</v>
      </c>
      <c r="AU239" s="169" t="s">
        <v>87</v>
      </c>
      <c r="AY239" s="18" t="s">
        <v>141</v>
      </c>
      <c r="BE239" s="170">
        <f t="shared" si="34"/>
        <v>0</v>
      </c>
      <c r="BF239" s="170">
        <f t="shared" si="35"/>
        <v>0</v>
      </c>
      <c r="BG239" s="170">
        <f t="shared" si="36"/>
        <v>0</v>
      </c>
      <c r="BH239" s="170">
        <f t="shared" si="37"/>
        <v>0</v>
      </c>
      <c r="BI239" s="170">
        <f t="shared" si="38"/>
        <v>0</v>
      </c>
      <c r="BJ239" s="18" t="s">
        <v>87</v>
      </c>
      <c r="BK239" s="170">
        <f t="shared" si="39"/>
        <v>0</v>
      </c>
      <c r="BL239" s="18" t="s">
        <v>587</v>
      </c>
      <c r="BM239" s="169" t="s">
        <v>1958</v>
      </c>
    </row>
    <row r="240" spans="1:65" s="2" customFormat="1" ht="16.5" customHeight="1">
      <c r="A240" s="33"/>
      <c r="B240" s="156"/>
      <c r="C240" s="157" t="s">
        <v>870</v>
      </c>
      <c r="D240" s="157" t="s">
        <v>143</v>
      </c>
      <c r="E240" s="158" t="s">
        <v>1959</v>
      </c>
      <c r="F240" s="159" t="s">
        <v>1960</v>
      </c>
      <c r="G240" s="160" t="s">
        <v>362</v>
      </c>
      <c r="H240" s="161">
        <v>8</v>
      </c>
      <c r="I240" s="162"/>
      <c r="J240" s="163">
        <f t="shared" si="30"/>
        <v>0</v>
      </c>
      <c r="K240" s="164"/>
      <c r="L240" s="34"/>
      <c r="M240" s="165" t="s">
        <v>1</v>
      </c>
      <c r="N240" s="166" t="s">
        <v>40</v>
      </c>
      <c r="O240" s="62"/>
      <c r="P240" s="167">
        <f t="shared" si="31"/>
        <v>0</v>
      </c>
      <c r="Q240" s="167">
        <v>0</v>
      </c>
      <c r="R240" s="167">
        <f t="shared" si="32"/>
        <v>0</v>
      </c>
      <c r="S240" s="167">
        <v>0</v>
      </c>
      <c r="T240" s="168">
        <f t="shared" si="33"/>
        <v>0</v>
      </c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R240" s="169" t="s">
        <v>587</v>
      </c>
      <c r="AT240" s="169" t="s">
        <v>143</v>
      </c>
      <c r="AU240" s="169" t="s">
        <v>87</v>
      </c>
      <c r="AY240" s="18" t="s">
        <v>141</v>
      </c>
      <c r="BE240" s="170">
        <f t="shared" si="34"/>
        <v>0</v>
      </c>
      <c r="BF240" s="170">
        <f t="shared" si="35"/>
        <v>0</v>
      </c>
      <c r="BG240" s="170">
        <f t="shared" si="36"/>
        <v>0</v>
      </c>
      <c r="BH240" s="170">
        <f t="shared" si="37"/>
        <v>0</v>
      </c>
      <c r="BI240" s="170">
        <f t="shared" si="38"/>
        <v>0</v>
      </c>
      <c r="BJ240" s="18" t="s">
        <v>87</v>
      </c>
      <c r="BK240" s="170">
        <f t="shared" si="39"/>
        <v>0</v>
      </c>
      <c r="BL240" s="18" t="s">
        <v>587</v>
      </c>
      <c r="BM240" s="169" t="s">
        <v>1961</v>
      </c>
    </row>
    <row r="241" spans="1:65" s="2" customFormat="1" ht="21.75" customHeight="1">
      <c r="A241" s="33"/>
      <c r="B241" s="156"/>
      <c r="C241" s="203" t="s">
        <v>874</v>
      </c>
      <c r="D241" s="203" t="s">
        <v>560</v>
      </c>
      <c r="E241" s="204" t="s">
        <v>1962</v>
      </c>
      <c r="F241" s="205" t="s">
        <v>1963</v>
      </c>
      <c r="G241" s="206" t="s">
        <v>362</v>
      </c>
      <c r="H241" s="207">
        <v>8</v>
      </c>
      <c r="I241" s="208"/>
      <c r="J241" s="209">
        <f t="shared" si="30"/>
        <v>0</v>
      </c>
      <c r="K241" s="210"/>
      <c r="L241" s="211"/>
      <c r="M241" s="212" t="s">
        <v>1</v>
      </c>
      <c r="N241" s="213" t="s">
        <v>40</v>
      </c>
      <c r="O241" s="62"/>
      <c r="P241" s="167">
        <f t="shared" si="31"/>
        <v>0</v>
      </c>
      <c r="Q241" s="167">
        <v>0</v>
      </c>
      <c r="R241" s="167">
        <f t="shared" si="32"/>
        <v>0</v>
      </c>
      <c r="S241" s="167">
        <v>0</v>
      </c>
      <c r="T241" s="168">
        <f t="shared" si="33"/>
        <v>0</v>
      </c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R241" s="169" t="s">
        <v>1631</v>
      </c>
      <c r="AT241" s="169" t="s">
        <v>560</v>
      </c>
      <c r="AU241" s="169" t="s">
        <v>87</v>
      </c>
      <c r="AY241" s="18" t="s">
        <v>141</v>
      </c>
      <c r="BE241" s="170">
        <f t="shared" si="34"/>
        <v>0</v>
      </c>
      <c r="BF241" s="170">
        <f t="shared" si="35"/>
        <v>0</v>
      </c>
      <c r="BG241" s="170">
        <f t="shared" si="36"/>
        <v>0</v>
      </c>
      <c r="BH241" s="170">
        <f t="shared" si="37"/>
        <v>0</v>
      </c>
      <c r="BI241" s="170">
        <f t="shared" si="38"/>
        <v>0</v>
      </c>
      <c r="BJ241" s="18" t="s">
        <v>87</v>
      </c>
      <c r="BK241" s="170">
        <f t="shared" si="39"/>
        <v>0</v>
      </c>
      <c r="BL241" s="18" t="s">
        <v>587</v>
      </c>
      <c r="BM241" s="169" t="s">
        <v>1964</v>
      </c>
    </row>
    <row r="242" spans="1:65" s="2" customFormat="1" ht="21.75" customHeight="1">
      <c r="A242" s="33"/>
      <c r="B242" s="156"/>
      <c r="C242" s="157" t="s">
        <v>878</v>
      </c>
      <c r="D242" s="157" t="s">
        <v>143</v>
      </c>
      <c r="E242" s="158" t="s">
        <v>1965</v>
      </c>
      <c r="F242" s="159" t="s">
        <v>1966</v>
      </c>
      <c r="G242" s="160" t="s">
        <v>362</v>
      </c>
      <c r="H242" s="161">
        <v>14</v>
      </c>
      <c r="I242" s="162"/>
      <c r="J242" s="163">
        <f t="shared" si="30"/>
        <v>0</v>
      </c>
      <c r="K242" s="164"/>
      <c r="L242" s="34"/>
      <c r="M242" s="165" t="s">
        <v>1</v>
      </c>
      <c r="N242" s="166" t="s">
        <v>40</v>
      </c>
      <c r="O242" s="62"/>
      <c r="P242" s="167">
        <f t="shared" si="31"/>
        <v>0</v>
      </c>
      <c r="Q242" s="167">
        <v>0</v>
      </c>
      <c r="R242" s="167">
        <f t="shared" si="32"/>
        <v>0</v>
      </c>
      <c r="S242" s="167">
        <v>0</v>
      </c>
      <c r="T242" s="168">
        <f t="shared" si="33"/>
        <v>0</v>
      </c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R242" s="169" t="s">
        <v>587</v>
      </c>
      <c r="AT242" s="169" t="s">
        <v>143</v>
      </c>
      <c r="AU242" s="169" t="s">
        <v>87</v>
      </c>
      <c r="AY242" s="18" t="s">
        <v>141</v>
      </c>
      <c r="BE242" s="170">
        <f t="shared" si="34"/>
        <v>0</v>
      </c>
      <c r="BF242" s="170">
        <f t="shared" si="35"/>
        <v>0</v>
      </c>
      <c r="BG242" s="170">
        <f t="shared" si="36"/>
        <v>0</v>
      </c>
      <c r="BH242" s="170">
        <f t="shared" si="37"/>
        <v>0</v>
      </c>
      <c r="BI242" s="170">
        <f t="shared" si="38"/>
        <v>0</v>
      </c>
      <c r="BJ242" s="18" t="s">
        <v>87</v>
      </c>
      <c r="BK242" s="170">
        <f t="shared" si="39"/>
        <v>0</v>
      </c>
      <c r="BL242" s="18" t="s">
        <v>587</v>
      </c>
      <c r="BM242" s="169" t="s">
        <v>1967</v>
      </c>
    </row>
    <row r="243" spans="1:65" s="2" customFormat="1" ht="16.5" customHeight="1">
      <c r="A243" s="33"/>
      <c r="B243" s="156"/>
      <c r="C243" s="203" t="s">
        <v>882</v>
      </c>
      <c r="D243" s="203" t="s">
        <v>560</v>
      </c>
      <c r="E243" s="204" t="s">
        <v>1968</v>
      </c>
      <c r="F243" s="205" t="s">
        <v>1969</v>
      </c>
      <c r="G243" s="206" t="s">
        <v>362</v>
      </c>
      <c r="H243" s="207">
        <v>14</v>
      </c>
      <c r="I243" s="208"/>
      <c r="J243" s="209">
        <f t="shared" si="30"/>
        <v>0</v>
      </c>
      <c r="K243" s="210"/>
      <c r="L243" s="211"/>
      <c r="M243" s="212" t="s">
        <v>1</v>
      </c>
      <c r="N243" s="213" t="s">
        <v>40</v>
      </c>
      <c r="O243" s="62"/>
      <c r="P243" s="167">
        <f t="shared" si="31"/>
        <v>0</v>
      </c>
      <c r="Q243" s="167">
        <v>0</v>
      </c>
      <c r="R243" s="167">
        <f t="shared" si="32"/>
        <v>0</v>
      </c>
      <c r="S243" s="167">
        <v>0</v>
      </c>
      <c r="T243" s="168">
        <f t="shared" si="33"/>
        <v>0</v>
      </c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R243" s="169" t="s">
        <v>1631</v>
      </c>
      <c r="AT243" s="169" t="s">
        <v>560</v>
      </c>
      <c r="AU243" s="169" t="s">
        <v>87</v>
      </c>
      <c r="AY243" s="18" t="s">
        <v>141</v>
      </c>
      <c r="BE243" s="170">
        <f t="shared" si="34"/>
        <v>0</v>
      </c>
      <c r="BF243" s="170">
        <f t="shared" si="35"/>
        <v>0</v>
      </c>
      <c r="BG243" s="170">
        <f t="shared" si="36"/>
        <v>0</v>
      </c>
      <c r="BH243" s="170">
        <f t="shared" si="37"/>
        <v>0</v>
      </c>
      <c r="BI243" s="170">
        <f t="shared" si="38"/>
        <v>0</v>
      </c>
      <c r="BJ243" s="18" t="s">
        <v>87</v>
      </c>
      <c r="BK243" s="170">
        <f t="shared" si="39"/>
        <v>0</v>
      </c>
      <c r="BL243" s="18" t="s">
        <v>587</v>
      </c>
      <c r="BM243" s="169" t="s">
        <v>1970</v>
      </c>
    </row>
    <row r="244" spans="1:65" s="2" customFormat="1" ht="21.75" customHeight="1">
      <c r="A244" s="33"/>
      <c r="B244" s="156"/>
      <c r="C244" s="203" t="s">
        <v>922</v>
      </c>
      <c r="D244" s="203" t="s">
        <v>560</v>
      </c>
      <c r="E244" s="204" t="s">
        <v>1971</v>
      </c>
      <c r="F244" s="205" t="s">
        <v>1972</v>
      </c>
      <c r="G244" s="206" t="s">
        <v>362</v>
      </c>
      <c r="H244" s="207">
        <v>14</v>
      </c>
      <c r="I244" s="208"/>
      <c r="J244" s="209">
        <f t="shared" si="30"/>
        <v>0</v>
      </c>
      <c r="K244" s="210"/>
      <c r="L244" s="211"/>
      <c r="M244" s="212" t="s">
        <v>1</v>
      </c>
      <c r="N244" s="213" t="s">
        <v>40</v>
      </c>
      <c r="O244" s="62"/>
      <c r="P244" s="167">
        <f t="shared" si="31"/>
        <v>0</v>
      </c>
      <c r="Q244" s="167">
        <v>0</v>
      </c>
      <c r="R244" s="167">
        <f t="shared" si="32"/>
        <v>0</v>
      </c>
      <c r="S244" s="167">
        <v>0</v>
      </c>
      <c r="T244" s="168">
        <f t="shared" si="33"/>
        <v>0</v>
      </c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R244" s="169" t="s">
        <v>1631</v>
      </c>
      <c r="AT244" s="169" t="s">
        <v>560</v>
      </c>
      <c r="AU244" s="169" t="s">
        <v>87</v>
      </c>
      <c r="AY244" s="18" t="s">
        <v>141</v>
      </c>
      <c r="BE244" s="170">
        <f t="shared" si="34"/>
        <v>0</v>
      </c>
      <c r="BF244" s="170">
        <f t="shared" si="35"/>
        <v>0</v>
      </c>
      <c r="BG244" s="170">
        <f t="shared" si="36"/>
        <v>0</v>
      </c>
      <c r="BH244" s="170">
        <f t="shared" si="37"/>
        <v>0</v>
      </c>
      <c r="BI244" s="170">
        <f t="shared" si="38"/>
        <v>0</v>
      </c>
      <c r="BJ244" s="18" t="s">
        <v>87</v>
      </c>
      <c r="BK244" s="170">
        <f t="shared" si="39"/>
        <v>0</v>
      </c>
      <c r="BL244" s="18" t="s">
        <v>587</v>
      </c>
      <c r="BM244" s="169" t="s">
        <v>1973</v>
      </c>
    </row>
    <row r="245" spans="1:65" s="2" customFormat="1" ht="16.5" customHeight="1">
      <c r="A245" s="33"/>
      <c r="B245" s="156"/>
      <c r="C245" s="157" t="s">
        <v>927</v>
      </c>
      <c r="D245" s="157" t="s">
        <v>143</v>
      </c>
      <c r="E245" s="158" t="s">
        <v>1974</v>
      </c>
      <c r="F245" s="159" t="s">
        <v>1975</v>
      </c>
      <c r="G245" s="160" t="s">
        <v>362</v>
      </c>
      <c r="H245" s="161">
        <v>12</v>
      </c>
      <c r="I245" s="162"/>
      <c r="J245" s="163">
        <f t="shared" si="30"/>
        <v>0</v>
      </c>
      <c r="K245" s="164"/>
      <c r="L245" s="34"/>
      <c r="M245" s="165" t="s">
        <v>1</v>
      </c>
      <c r="N245" s="166" t="s">
        <v>40</v>
      </c>
      <c r="O245" s="62"/>
      <c r="P245" s="167">
        <f t="shared" si="31"/>
        <v>0</v>
      </c>
      <c r="Q245" s="167">
        <v>0</v>
      </c>
      <c r="R245" s="167">
        <f t="shared" si="32"/>
        <v>0</v>
      </c>
      <c r="S245" s="167">
        <v>0</v>
      </c>
      <c r="T245" s="168">
        <f t="shared" si="33"/>
        <v>0</v>
      </c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R245" s="169" t="s">
        <v>587</v>
      </c>
      <c r="AT245" s="169" t="s">
        <v>143</v>
      </c>
      <c r="AU245" s="169" t="s">
        <v>87</v>
      </c>
      <c r="AY245" s="18" t="s">
        <v>141</v>
      </c>
      <c r="BE245" s="170">
        <f t="shared" si="34"/>
        <v>0</v>
      </c>
      <c r="BF245" s="170">
        <f t="shared" si="35"/>
        <v>0</v>
      </c>
      <c r="BG245" s="170">
        <f t="shared" si="36"/>
        <v>0</v>
      </c>
      <c r="BH245" s="170">
        <f t="shared" si="37"/>
        <v>0</v>
      </c>
      <c r="BI245" s="170">
        <f t="shared" si="38"/>
        <v>0</v>
      </c>
      <c r="BJ245" s="18" t="s">
        <v>87</v>
      </c>
      <c r="BK245" s="170">
        <f t="shared" si="39"/>
        <v>0</v>
      </c>
      <c r="BL245" s="18" t="s">
        <v>587</v>
      </c>
      <c r="BM245" s="169" t="s">
        <v>1976</v>
      </c>
    </row>
    <row r="246" spans="1:65" s="2" customFormat="1" ht="24.2" customHeight="1">
      <c r="A246" s="33"/>
      <c r="B246" s="156"/>
      <c r="C246" s="203" t="s">
        <v>914</v>
      </c>
      <c r="D246" s="203" t="s">
        <v>560</v>
      </c>
      <c r="E246" s="204" t="s">
        <v>1977</v>
      </c>
      <c r="F246" s="205" t="s">
        <v>1978</v>
      </c>
      <c r="G246" s="206" t="s">
        <v>362</v>
      </c>
      <c r="H246" s="207">
        <v>12</v>
      </c>
      <c r="I246" s="208"/>
      <c r="J246" s="209">
        <f t="shared" si="30"/>
        <v>0</v>
      </c>
      <c r="K246" s="210"/>
      <c r="L246" s="211"/>
      <c r="M246" s="212" t="s">
        <v>1</v>
      </c>
      <c r="N246" s="213" t="s">
        <v>40</v>
      </c>
      <c r="O246" s="62"/>
      <c r="P246" s="167">
        <f t="shared" si="31"/>
        <v>0</v>
      </c>
      <c r="Q246" s="167">
        <v>0</v>
      </c>
      <c r="R246" s="167">
        <f t="shared" si="32"/>
        <v>0</v>
      </c>
      <c r="S246" s="167">
        <v>0</v>
      </c>
      <c r="T246" s="168">
        <f t="shared" si="33"/>
        <v>0</v>
      </c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R246" s="169" t="s">
        <v>1631</v>
      </c>
      <c r="AT246" s="169" t="s">
        <v>560</v>
      </c>
      <c r="AU246" s="169" t="s">
        <v>87</v>
      </c>
      <c r="AY246" s="18" t="s">
        <v>141</v>
      </c>
      <c r="BE246" s="170">
        <f t="shared" si="34"/>
        <v>0</v>
      </c>
      <c r="BF246" s="170">
        <f t="shared" si="35"/>
        <v>0</v>
      </c>
      <c r="BG246" s="170">
        <f t="shared" si="36"/>
        <v>0</v>
      </c>
      <c r="BH246" s="170">
        <f t="shared" si="37"/>
        <v>0</v>
      </c>
      <c r="BI246" s="170">
        <f t="shared" si="38"/>
        <v>0</v>
      </c>
      <c r="BJ246" s="18" t="s">
        <v>87</v>
      </c>
      <c r="BK246" s="170">
        <f t="shared" si="39"/>
        <v>0</v>
      </c>
      <c r="BL246" s="18" t="s">
        <v>587</v>
      </c>
      <c r="BM246" s="169" t="s">
        <v>1979</v>
      </c>
    </row>
    <row r="247" spans="1:65" s="2" customFormat="1" ht="16.5" customHeight="1">
      <c r="A247" s="33"/>
      <c r="B247" s="156"/>
      <c r="C247" s="157" t="s">
        <v>918</v>
      </c>
      <c r="D247" s="157" t="s">
        <v>143</v>
      </c>
      <c r="E247" s="158" t="s">
        <v>1980</v>
      </c>
      <c r="F247" s="159" t="s">
        <v>1981</v>
      </c>
      <c r="G247" s="160" t="s">
        <v>362</v>
      </c>
      <c r="H247" s="161">
        <v>26</v>
      </c>
      <c r="I247" s="162"/>
      <c r="J247" s="163">
        <f t="shared" si="30"/>
        <v>0</v>
      </c>
      <c r="K247" s="164"/>
      <c r="L247" s="34"/>
      <c r="M247" s="165" t="s">
        <v>1</v>
      </c>
      <c r="N247" s="166" t="s">
        <v>40</v>
      </c>
      <c r="O247" s="62"/>
      <c r="P247" s="167">
        <f t="shared" si="31"/>
        <v>0</v>
      </c>
      <c r="Q247" s="167">
        <v>0</v>
      </c>
      <c r="R247" s="167">
        <f t="shared" si="32"/>
        <v>0</v>
      </c>
      <c r="S247" s="167">
        <v>0</v>
      </c>
      <c r="T247" s="168">
        <f t="shared" si="33"/>
        <v>0</v>
      </c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R247" s="169" t="s">
        <v>587</v>
      </c>
      <c r="AT247" s="169" t="s">
        <v>143</v>
      </c>
      <c r="AU247" s="169" t="s">
        <v>87</v>
      </c>
      <c r="AY247" s="18" t="s">
        <v>141</v>
      </c>
      <c r="BE247" s="170">
        <f t="shared" si="34"/>
        <v>0</v>
      </c>
      <c r="BF247" s="170">
        <f t="shared" si="35"/>
        <v>0</v>
      </c>
      <c r="BG247" s="170">
        <f t="shared" si="36"/>
        <v>0</v>
      </c>
      <c r="BH247" s="170">
        <f t="shared" si="37"/>
        <v>0</v>
      </c>
      <c r="BI247" s="170">
        <f t="shared" si="38"/>
        <v>0</v>
      </c>
      <c r="BJ247" s="18" t="s">
        <v>87</v>
      </c>
      <c r="BK247" s="170">
        <f t="shared" si="39"/>
        <v>0</v>
      </c>
      <c r="BL247" s="18" t="s">
        <v>587</v>
      </c>
      <c r="BM247" s="169" t="s">
        <v>1982</v>
      </c>
    </row>
    <row r="248" spans="1:65" s="2" customFormat="1" ht="16.5" customHeight="1">
      <c r="A248" s="33"/>
      <c r="B248" s="156"/>
      <c r="C248" s="203" t="s">
        <v>932</v>
      </c>
      <c r="D248" s="203" t="s">
        <v>560</v>
      </c>
      <c r="E248" s="204" t="s">
        <v>1983</v>
      </c>
      <c r="F248" s="205" t="s">
        <v>1984</v>
      </c>
      <c r="G248" s="206" t="s">
        <v>362</v>
      </c>
      <c r="H248" s="207">
        <v>26</v>
      </c>
      <c r="I248" s="208"/>
      <c r="J248" s="209">
        <f t="shared" si="30"/>
        <v>0</v>
      </c>
      <c r="K248" s="210"/>
      <c r="L248" s="211"/>
      <c r="M248" s="212" t="s">
        <v>1</v>
      </c>
      <c r="N248" s="213" t="s">
        <v>40</v>
      </c>
      <c r="O248" s="62"/>
      <c r="P248" s="167">
        <f t="shared" si="31"/>
        <v>0</v>
      </c>
      <c r="Q248" s="167">
        <v>0</v>
      </c>
      <c r="R248" s="167">
        <f t="shared" si="32"/>
        <v>0</v>
      </c>
      <c r="S248" s="167">
        <v>0</v>
      </c>
      <c r="T248" s="168">
        <f t="shared" si="33"/>
        <v>0</v>
      </c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R248" s="169" t="s">
        <v>1631</v>
      </c>
      <c r="AT248" s="169" t="s">
        <v>560</v>
      </c>
      <c r="AU248" s="169" t="s">
        <v>87</v>
      </c>
      <c r="AY248" s="18" t="s">
        <v>141</v>
      </c>
      <c r="BE248" s="170">
        <f t="shared" si="34"/>
        <v>0</v>
      </c>
      <c r="BF248" s="170">
        <f t="shared" si="35"/>
        <v>0</v>
      </c>
      <c r="BG248" s="170">
        <f t="shared" si="36"/>
        <v>0</v>
      </c>
      <c r="BH248" s="170">
        <f t="shared" si="37"/>
        <v>0</v>
      </c>
      <c r="BI248" s="170">
        <f t="shared" si="38"/>
        <v>0</v>
      </c>
      <c r="BJ248" s="18" t="s">
        <v>87</v>
      </c>
      <c r="BK248" s="170">
        <f t="shared" si="39"/>
        <v>0</v>
      </c>
      <c r="BL248" s="18" t="s">
        <v>587</v>
      </c>
      <c r="BM248" s="169" t="s">
        <v>1985</v>
      </c>
    </row>
    <row r="249" spans="1:65" s="2" customFormat="1" ht="16.5" customHeight="1">
      <c r="A249" s="33"/>
      <c r="B249" s="156"/>
      <c r="C249" s="157" t="s">
        <v>948</v>
      </c>
      <c r="D249" s="157" t="s">
        <v>143</v>
      </c>
      <c r="E249" s="158" t="s">
        <v>1986</v>
      </c>
      <c r="F249" s="159" t="s">
        <v>1987</v>
      </c>
      <c r="G249" s="160" t="s">
        <v>362</v>
      </c>
      <c r="H249" s="161">
        <v>16</v>
      </c>
      <c r="I249" s="162"/>
      <c r="J249" s="163">
        <f t="shared" si="30"/>
        <v>0</v>
      </c>
      <c r="K249" s="164"/>
      <c r="L249" s="34"/>
      <c r="M249" s="165" t="s">
        <v>1</v>
      </c>
      <c r="N249" s="166" t="s">
        <v>40</v>
      </c>
      <c r="O249" s="62"/>
      <c r="P249" s="167">
        <f t="shared" si="31"/>
        <v>0</v>
      </c>
      <c r="Q249" s="167">
        <v>0</v>
      </c>
      <c r="R249" s="167">
        <f t="shared" si="32"/>
        <v>0</v>
      </c>
      <c r="S249" s="167">
        <v>0</v>
      </c>
      <c r="T249" s="168">
        <f t="shared" si="33"/>
        <v>0</v>
      </c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R249" s="169" t="s">
        <v>587</v>
      </c>
      <c r="AT249" s="169" t="s">
        <v>143</v>
      </c>
      <c r="AU249" s="169" t="s">
        <v>87</v>
      </c>
      <c r="AY249" s="18" t="s">
        <v>141</v>
      </c>
      <c r="BE249" s="170">
        <f t="shared" si="34"/>
        <v>0</v>
      </c>
      <c r="BF249" s="170">
        <f t="shared" si="35"/>
        <v>0</v>
      </c>
      <c r="BG249" s="170">
        <f t="shared" si="36"/>
        <v>0</v>
      </c>
      <c r="BH249" s="170">
        <f t="shared" si="37"/>
        <v>0</v>
      </c>
      <c r="BI249" s="170">
        <f t="shared" si="38"/>
        <v>0</v>
      </c>
      <c r="BJ249" s="18" t="s">
        <v>87</v>
      </c>
      <c r="BK249" s="170">
        <f t="shared" si="39"/>
        <v>0</v>
      </c>
      <c r="BL249" s="18" t="s">
        <v>587</v>
      </c>
      <c r="BM249" s="169" t="s">
        <v>1988</v>
      </c>
    </row>
    <row r="250" spans="1:65" s="2" customFormat="1" ht="16.5" customHeight="1">
      <c r="A250" s="33"/>
      <c r="B250" s="156"/>
      <c r="C250" s="203" t="s">
        <v>957</v>
      </c>
      <c r="D250" s="203" t="s">
        <v>560</v>
      </c>
      <c r="E250" s="204" t="s">
        <v>1989</v>
      </c>
      <c r="F250" s="205" t="s">
        <v>1990</v>
      </c>
      <c r="G250" s="206" t="s">
        <v>362</v>
      </c>
      <c r="H250" s="207">
        <v>16</v>
      </c>
      <c r="I250" s="208"/>
      <c r="J250" s="209">
        <f t="shared" si="30"/>
        <v>0</v>
      </c>
      <c r="K250" s="210"/>
      <c r="L250" s="211"/>
      <c r="M250" s="212" t="s">
        <v>1</v>
      </c>
      <c r="N250" s="213" t="s">
        <v>40</v>
      </c>
      <c r="O250" s="62"/>
      <c r="P250" s="167">
        <f t="shared" si="31"/>
        <v>0</v>
      </c>
      <c r="Q250" s="167">
        <v>0</v>
      </c>
      <c r="R250" s="167">
        <f t="shared" si="32"/>
        <v>0</v>
      </c>
      <c r="S250" s="167">
        <v>0</v>
      </c>
      <c r="T250" s="168">
        <f t="shared" si="33"/>
        <v>0</v>
      </c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R250" s="169" t="s">
        <v>1631</v>
      </c>
      <c r="AT250" s="169" t="s">
        <v>560</v>
      </c>
      <c r="AU250" s="169" t="s">
        <v>87</v>
      </c>
      <c r="AY250" s="18" t="s">
        <v>141</v>
      </c>
      <c r="BE250" s="170">
        <f t="shared" si="34"/>
        <v>0</v>
      </c>
      <c r="BF250" s="170">
        <f t="shared" si="35"/>
        <v>0</v>
      </c>
      <c r="BG250" s="170">
        <f t="shared" si="36"/>
        <v>0</v>
      </c>
      <c r="BH250" s="170">
        <f t="shared" si="37"/>
        <v>0</v>
      </c>
      <c r="BI250" s="170">
        <f t="shared" si="38"/>
        <v>0</v>
      </c>
      <c r="BJ250" s="18" t="s">
        <v>87</v>
      </c>
      <c r="BK250" s="170">
        <f t="shared" si="39"/>
        <v>0</v>
      </c>
      <c r="BL250" s="18" t="s">
        <v>587</v>
      </c>
      <c r="BM250" s="169" t="s">
        <v>1991</v>
      </c>
    </row>
    <row r="251" spans="1:65" s="2" customFormat="1" ht="16.5" customHeight="1">
      <c r="A251" s="33"/>
      <c r="B251" s="156"/>
      <c r="C251" s="157" t="s">
        <v>964</v>
      </c>
      <c r="D251" s="157" t="s">
        <v>143</v>
      </c>
      <c r="E251" s="158" t="s">
        <v>1992</v>
      </c>
      <c r="F251" s="159" t="s">
        <v>1993</v>
      </c>
      <c r="G251" s="160" t="s">
        <v>362</v>
      </c>
      <c r="H251" s="161">
        <v>22</v>
      </c>
      <c r="I251" s="162"/>
      <c r="J251" s="163">
        <f t="shared" si="30"/>
        <v>0</v>
      </c>
      <c r="K251" s="164"/>
      <c r="L251" s="34"/>
      <c r="M251" s="165" t="s">
        <v>1</v>
      </c>
      <c r="N251" s="166" t="s">
        <v>40</v>
      </c>
      <c r="O251" s="62"/>
      <c r="P251" s="167">
        <f t="shared" si="31"/>
        <v>0</v>
      </c>
      <c r="Q251" s="167">
        <v>0</v>
      </c>
      <c r="R251" s="167">
        <f t="shared" si="32"/>
        <v>0</v>
      </c>
      <c r="S251" s="167">
        <v>0</v>
      </c>
      <c r="T251" s="168">
        <f t="shared" si="33"/>
        <v>0</v>
      </c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R251" s="169" t="s">
        <v>587</v>
      </c>
      <c r="AT251" s="169" t="s">
        <v>143</v>
      </c>
      <c r="AU251" s="169" t="s">
        <v>87</v>
      </c>
      <c r="AY251" s="18" t="s">
        <v>141</v>
      </c>
      <c r="BE251" s="170">
        <f t="shared" si="34"/>
        <v>0</v>
      </c>
      <c r="BF251" s="170">
        <f t="shared" si="35"/>
        <v>0</v>
      </c>
      <c r="BG251" s="170">
        <f t="shared" si="36"/>
        <v>0</v>
      </c>
      <c r="BH251" s="170">
        <f t="shared" si="37"/>
        <v>0</v>
      </c>
      <c r="BI251" s="170">
        <f t="shared" si="38"/>
        <v>0</v>
      </c>
      <c r="BJ251" s="18" t="s">
        <v>87</v>
      </c>
      <c r="BK251" s="170">
        <f t="shared" si="39"/>
        <v>0</v>
      </c>
      <c r="BL251" s="18" t="s">
        <v>587</v>
      </c>
      <c r="BM251" s="169" t="s">
        <v>1994</v>
      </c>
    </row>
    <row r="252" spans="1:65" s="2" customFormat="1" ht="16.5" customHeight="1">
      <c r="A252" s="33"/>
      <c r="B252" s="156"/>
      <c r="C252" s="203" t="s">
        <v>980</v>
      </c>
      <c r="D252" s="203" t="s">
        <v>560</v>
      </c>
      <c r="E252" s="204" t="s">
        <v>1995</v>
      </c>
      <c r="F252" s="205" t="s">
        <v>1996</v>
      </c>
      <c r="G252" s="206" t="s">
        <v>362</v>
      </c>
      <c r="H252" s="207">
        <v>22</v>
      </c>
      <c r="I252" s="208"/>
      <c r="J252" s="209">
        <f t="shared" si="30"/>
        <v>0</v>
      </c>
      <c r="K252" s="210"/>
      <c r="L252" s="211"/>
      <c r="M252" s="212" t="s">
        <v>1</v>
      </c>
      <c r="N252" s="213" t="s">
        <v>40</v>
      </c>
      <c r="O252" s="62"/>
      <c r="P252" s="167">
        <f t="shared" si="31"/>
        <v>0</v>
      </c>
      <c r="Q252" s="167">
        <v>0</v>
      </c>
      <c r="R252" s="167">
        <f t="shared" si="32"/>
        <v>0</v>
      </c>
      <c r="S252" s="167">
        <v>0</v>
      </c>
      <c r="T252" s="168">
        <f t="shared" si="33"/>
        <v>0</v>
      </c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R252" s="169" t="s">
        <v>1631</v>
      </c>
      <c r="AT252" s="169" t="s">
        <v>560</v>
      </c>
      <c r="AU252" s="169" t="s">
        <v>87</v>
      </c>
      <c r="AY252" s="18" t="s">
        <v>141</v>
      </c>
      <c r="BE252" s="170">
        <f t="shared" si="34"/>
        <v>0</v>
      </c>
      <c r="BF252" s="170">
        <f t="shared" si="35"/>
        <v>0</v>
      </c>
      <c r="BG252" s="170">
        <f t="shared" si="36"/>
        <v>0</v>
      </c>
      <c r="BH252" s="170">
        <f t="shared" si="37"/>
        <v>0</v>
      </c>
      <c r="BI252" s="170">
        <f t="shared" si="38"/>
        <v>0</v>
      </c>
      <c r="BJ252" s="18" t="s">
        <v>87</v>
      </c>
      <c r="BK252" s="170">
        <f t="shared" si="39"/>
        <v>0</v>
      </c>
      <c r="BL252" s="18" t="s">
        <v>587</v>
      </c>
      <c r="BM252" s="169" t="s">
        <v>1997</v>
      </c>
    </row>
    <row r="253" spans="1:65" s="2" customFormat="1" ht="24.2" customHeight="1">
      <c r="A253" s="33"/>
      <c r="B253" s="156"/>
      <c r="C253" s="157" t="s">
        <v>984</v>
      </c>
      <c r="D253" s="157" t="s">
        <v>143</v>
      </c>
      <c r="E253" s="158" t="s">
        <v>1998</v>
      </c>
      <c r="F253" s="159" t="s">
        <v>1999</v>
      </c>
      <c r="G253" s="160" t="s">
        <v>362</v>
      </c>
      <c r="H253" s="161">
        <v>16</v>
      </c>
      <c r="I253" s="162"/>
      <c r="J253" s="163">
        <f t="shared" si="30"/>
        <v>0</v>
      </c>
      <c r="K253" s="164"/>
      <c r="L253" s="34"/>
      <c r="M253" s="165" t="s">
        <v>1</v>
      </c>
      <c r="N253" s="166" t="s">
        <v>40</v>
      </c>
      <c r="O253" s="62"/>
      <c r="P253" s="167">
        <f t="shared" si="31"/>
        <v>0</v>
      </c>
      <c r="Q253" s="167">
        <v>0</v>
      </c>
      <c r="R253" s="167">
        <f t="shared" si="32"/>
        <v>0</v>
      </c>
      <c r="S253" s="167">
        <v>0</v>
      </c>
      <c r="T253" s="168">
        <f t="shared" si="33"/>
        <v>0</v>
      </c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R253" s="169" t="s">
        <v>587</v>
      </c>
      <c r="AT253" s="169" t="s">
        <v>143</v>
      </c>
      <c r="AU253" s="169" t="s">
        <v>87</v>
      </c>
      <c r="AY253" s="18" t="s">
        <v>141</v>
      </c>
      <c r="BE253" s="170">
        <f t="shared" si="34"/>
        <v>0</v>
      </c>
      <c r="BF253" s="170">
        <f t="shared" si="35"/>
        <v>0</v>
      </c>
      <c r="BG253" s="170">
        <f t="shared" si="36"/>
        <v>0</v>
      </c>
      <c r="BH253" s="170">
        <f t="shared" si="37"/>
        <v>0</v>
      </c>
      <c r="BI253" s="170">
        <f t="shared" si="38"/>
        <v>0</v>
      </c>
      <c r="BJ253" s="18" t="s">
        <v>87</v>
      </c>
      <c r="BK253" s="170">
        <f t="shared" si="39"/>
        <v>0</v>
      </c>
      <c r="BL253" s="18" t="s">
        <v>587</v>
      </c>
      <c r="BM253" s="169" t="s">
        <v>2000</v>
      </c>
    </row>
    <row r="254" spans="1:65" s="2" customFormat="1" ht="24.2" customHeight="1">
      <c r="A254" s="33"/>
      <c r="B254" s="156"/>
      <c r="C254" s="203" t="s">
        <v>988</v>
      </c>
      <c r="D254" s="203" t="s">
        <v>560</v>
      </c>
      <c r="E254" s="204" t="s">
        <v>2001</v>
      </c>
      <c r="F254" s="205" t="s">
        <v>2002</v>
      </c>
      <c r="G254" s="206" t="s">
        <v>362</v>
      </c>
      <c r="H254" s="207">
        <v>16</v>
      </c>
      <c r="I254" s="208"/>
      <c r="J254" s="209">
        <f t="shared" si="30"/>
        <v>0</v>
      </c>
      <c r="K254" s="210"/>
      <c r="L254" s="211"/>
      <c r="M254" s="212" t="s">
        <v>1</v>
      </c>
      <c r="N254" s="213" t="s">
        <v>40</v>
      </c>
      <c r="O254" s="62"/>
      <c r="P254" s="167">
        <f t="shared" si="31"/>
        <v>0</v>
      </c>
      <c r="Q254" s="167">
        <v>0</v>
      </c>
      <c r="R254" s="167">
        <f t="shared" si="32"/>
        <v>0</v>
      </c>
      <c r="S254" s="167">
        <v>0</v>
      </c>
      <c r="T254" s="168">
        <f t="shared" si="33"/>
        <v>0</v>
      </c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R254" s="169" t="s">
        <v>1631</v>
      </c>
      <c r="AT254" s="169" t="s">
        <v>560</v>
      </c>
      <c r="AU254" s="169" t="s">
        <v>87</v>
      </c>
      <c r="AY254" s="18" t="s">
        <v>141</v>
      </c>
      <c r="BE254" s="170">
        <f t="shared" si="34"/>
        <v>0</v>
      </c>
      <c r="BF254" s="170">
        <f t="shared" si="35"/>
        <v>0</v>
      </c>
      <c r="BG254" s="170">
        <f t="shared" si="36"/>
        <v>0</v>
      </c>
      <c r="BH254" s="170">
        <f t="shared" si="37"/>
        <v>0</v>
      </c>
      <c r="BI254" s="170">
        <f t="shared" si="38"/>
        <v>0</v>
      </c>
      <c r="BJ254" s="18" t="s">
        <v>87</v>
      </c>
      <c r="BK254" s="170">
        <f t="shared" si="39"/>
        <v>0</v>
      </c>
      <c r="BL254" s="18" t="s">
        <v>587</v>
      </c>
      <c r="BM254" s="169" t="s">
        <v>2003</v>
      </c>
    </row>
    <row r="255" spans="1:65" s="2" customFormat="1" ht="16.5" customHeight="1">
      <c r="A255" s="33"/>
      <c r="B255" s="156"/>
      <c r="C255" s="157" t="s">
        <v>995</v>
      </c>
      <c r="D255" s="157" t="s">
        <v>143</v>
      </c>
      <c r="E255" s="158" t="s">
        <v>2004</v>
      </c>
      <c r="F255" s="159" t="s">
        <v>2005</v>
      </c>
      <c r="G255" s="160" t="s">
        <v>362</v>
      </c>
      <c r="H255" s="161">
        <v>140</v>
      </c>
      <c r="I255" s="162"/>
      <c r="J255" s="163">
        <f t="shared" si="30"/>
        <v>0</v>
      </c>
      <c r="K255" s="164"/>
      <c r="L255" s="34"/>
      <c r="M255" s="165" t="s">
        <v>1</v>
      </c>
      <c r="N255" s="166" t="s">
        <v>40</v>
      </c>
      <c r="O255" s="62"/>
      <c r="P255" s="167">
        <f t="shared" si="31"/>
        <v>0</v>
      </c>
      <c r="Q255" s="167">
        <v>0</v>
      </c>
      <c r="R255" s="167">
        <f t="shared" si="32"/>
        <v>0</v>
      </c>
      <c r="S255" s="167">
        <v>0</v>
      </c>
      <c r="T255" s="168">
        <f t="shared" si="33"/>
        <v>0</v>
      </c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R255" s="169" t="s">
        <v>587</v>
      </c>
      <c r="AT255" s="169" t="s">
        <v>143</v>
      </c>
      <c r="AU255" s="169" t="s">
        <v>87</v>
      </c>
      <c r="AY255" s="18" t="s">
        <v>141</v>
      </c>
      <c r="BE255" s="170">
        <f t="shared" si="34"/>
        <v>0</v>
      </c>
      <c r="BF255" s="170">
        <f t="shared" si="35"/>
        <v>0</v>
      </c>
      <c r="BG255" s="170">
        <f t="shared" si="36"/>
        <v>0</v>
      </c>
      <c r="BH255" s="170">
        <f t="shared" si="37"/>
        <v>0</v>
      </c>
      <c r="BI255" s="170">
        <f t="shared" si="38"/>
        <v>0</v>
      </c>
      <c r="BJ255" s="18" t="s">
        <v>87</v>
      </c>
      <c r="BK255" s="170">
        <f t="shared" si="39"/>
        <v>0</v>
      </c>
      <c r="BL255" s="18" t="s">
        <v>587</v>
      </c>
      <c r="BM255" s="169" t="s">
        <v>2006</v>
      </c>
    </row>
    <row r="256" spans="1:65" s="2" customFormat="1" ht="16.5" customHeight="1">
      <c r="A256" s="33"/>
      <c r="B256" s="156"/>
      <c r="C256" s="203" t="s">
        <v>1003</v>
      </c>
      <c r="D256" s="203" t="s">
        <v>560</v>
      </c>
      <c r="E256" s="204" t="s">
        <v>2007</v>
      </c>
      <c r="F256" s="205" t="s">
        <v>2008</v>
      </c>
      <c r="G256" s="206" t="s">
        <v>362</v>
      </c>
      <c r="H256" s="207">
        <v>140</v>
      </c>
      <c r="I256" s="208"/>
      <c r="J256" s="209">
        <f t="shared" si="30"/>
        <v>0</v>
      </c>
      <c r="K256" s="210"/>
      <c r="L256" s="211"/>
      <c r="M256" s="212" t="s">
        <v>1</v>
      </c>
      <c r="N256" s="213" t="s">
        <v>40</v>
      </c>
      <c r="O256" s="62"/>
      <c r="P256" s="167">
        <f t="shared" si="31"/>
        <v>0</v>
      </c>
      <c r="Q256" s="167">
        <v>0</v>
      </c>
      <c r="R256" s="167">
        <f t="shared" si="32"/>
        <v>0</v>
      </c>
      <c r="S256" s="167">
        <v>0</v>
      </c>
      <c r="T256" s="168">
        <f t="shared" si="33"/>
        <v>0</v>
      </c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R256" s="169" t="s">
        <v>1631</v>
      </c>
      <c r="AT256" s="169" t="s">
        <v>560</v>
      </c>
      <c r="AU256" s="169" t="s">
        <v>87</v>
      </c>
      <c r="AY256" s="18" t="s">
        <v>141</v>
      </c>
      <c r="BE256" s="170">
        <f t="shared" si="34"/>
        <v>0</v>
      </c>
      <c r="BF256" s="170">
        <f t="shared" si="35"/>
        <v>0</v>
      </c>
      <c r="BG256" s="170">
        <f t="shared" si="36"/>
        <v>0</v>
      </c>
      <c r="BH256" s="170">
        <f t="shared" si="37"/>
        <v>0</v>
      </c>
      <c r="BI256" s="170">
        <f t="shared" si="38"/>
        <v>0</v>
      </c>
      <c r="BJ256" s="18" t="s">
        <v>87</v>
      </c>
      <c r="BK256" s="170">
        <f t="shared" si="39"/>
        <v>0</v>
      </c>
      <c r="BL256" s="18" t="s">
        <v>587</v>
      </c>
      <c r="BM256" s="169" t="s">
        <v>2009</v>
      </c>
    </row>
    <row r="257" spans="1:65" s="2" customFormat="1" ht="24.2" customHeight="1">
      <c r="A257" s="33"/>
      <c r="B257" s="156"/>
      <c r="C257" s="157" t="s">
        <v>1007</v>
      </c>
      <c r="D257" s="157" t="s">
        <v>143</v>
      </c>
      <c r="E257" s="158" t="s">
        <v>2010</v>
      </c>
      <c r="F257" s="159" t="s">
        <v>2011</v>
      </c>
      <c r="G257" s="160" t="s">
        <v>645</v>
      </c>
      <c r="H257" s="161">
        <v>22</v>
      </c>
      <c r="I257" s="162"/>
      <c r="J257" s="163">
        <f t="shared" ref="J257:J276" si="40">ROUND(I257*H257,2)</f>
        <v>0</v>
      </c>
      <c r="K257" s="164"/>
      <c r="L257" s="34"/>
      <c r="M257" s="165" t="s">
        <v>1</v>
      </c>
      <c r="N257" s="166" t="s">
        <v>40</v>
      </c>
      <c r="O257" s="62"/>
      <c r="P257" s="167">
        <f t="shared" ref="P257:P276" si="41">O257*H257</f>
        <v>0</v>
      </c>
      <c r="Q257" s="167">
        <v>0</v>
      </c>
      <c r="R257" s="167">
        <f t="shared" ref="R257:R276" si="42">Q257*H257</f>
        <v>0</v>
      </c>
      <c r="S257" s="167">
        <v>0</v>
      </c>
      <c r="T257" s="168">
        <f t="shared" ref="T257:T276" si="43">S257*H257</f>
        <v>0</v>
      </c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R257" s="169" t="s">
        <v>587</v>
      </c>
      <c r="AT257" s="169" t="s">
        <v>143</v>
      </c>
      <c r="AU257" s="169" t="s">
        <v>87</v>
      </c>
      <c r="AY257" s="18" t="s">
        <v>141</v>
      </c>
      <c r="BE257" s="170">
        <f t="shared" ref="BE257:BE276" si="44">IF(N257="základná",J257,0)</f>
        <v>0</v>
      </c>
      <c r="BF257" s="170">
        <f t="shared" ref="BF257:BF276" si="45">IF(N257="znížená",J257,0)</f>
        <v>0</v>
      </c>
      <c r="BG257" s="170">
        <f t="shared" ref="BG257:BG276" si="46">IF(N257="zákl. prenesená",J257,0)</f>
        <v>0</v>
      </c>
      <c r="BH257" s="170">
        <f t="shared" ref="BH257:BH276" si="47">IF(N257="zníž. prenesená",J257,0)</f>
        <v>0</v>
      </c>
      <c r="BI257" s="170">
        <f t="shared" ref="BI257:BI276" si="48">IF(N257="nulová",J257,0)</f>
        <v>0</v>
      </c>
      <c r="BJ257" s="18" t="s">
        <v>87</v>
      </c>
      <c r="BK257" s="170">
        <f t="shared" ref="BK257:BK276" si="49">ROUND(I257*H257,2)</f>
        <v>0</v>
      </c>
      <c r="BL257" s="18" t="s">
        <v>587</v>
      </c>
      <c r="BM257" s="169" t="s">
        <v>2012</v>
      </c>
    </row>
    <row r="258" spans="1:65" s="2" customFormat="1" ht="16.5" customHeight="1">
      <c r="A258" s="33"/>
      <c r="B258" s="156"/>
      <c r="C258" s="203" t="s">
        <v>1011</v>
      </c>
      <c r="D258" s="203" t="s">
        <v>560</v>
      </c>
      <c r="E258" s="204" t="s">
        <v>2013</v>
      </c>
      <c r="F258" s="205" t="s">
        <v>2014</v>
      </c>
      <c r="G258" s="206" t="s">
        <v>645</v>
      </c>
      <c r="H258" s="207">
        <v>22</v>
      </c>
      <c r="I258" s="208"/>
      <c r="J258" s="209">
        <f t="shared" si="40"/>
        <v>0</v>
      </c>
      <c r="K258" s="210"/>
      <c r="L258" s="211"/>
      <c r="M258" s="212" t="s">
        <v>1</v>
      </c>
      <c r="N258" s="213" t="s">
        <v>40</v>
      </c>
      <c r="O258" s="62"/>
      <c r="P258" s="167">
        <f t="shared" si="41"/>
        <v>0</v>
      </c>
      <c r="Q258" s="167">
        <v>0</v>
      </c>
      <c r="R258" s="167">
        <f t="shared" si="42"/>
        <v>0</v>
      </c>
      <c r="S258" s="167">
        <v>0</v>
      </c>
      <c r="T258" s="168">
        <f t="shared" si="43"/>
        <v>0</v>
      </c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R258" s="169" t="s">
        <v>1631</v>
      </c>
      <c r="AT258" s="169" t="s">
        <v>560</v>
      </c>
      <c r="AU258" s="169" t="s">
        <v>87</v>
      </c>
      <c r="AY258" s="18" t="s">
        <v>141</v>
      </c>
      <c r="BE258" s="170">
        <f t="shared" si="44"/>
        <v>0</v>
      </c>
      <c r="BF258" s="170">
        <f t="shared" si="45"/>
        <v>0</v>
      </c>
      <c r="BG258" s="170">
        <f t="shared" si="46"/>
        <v>0</v>
      </c>
      <c r="BH258" s="170">
        <f t="shared" si="47"/>
        <v>0</v>
      </c>
      <c r="BI258" s="170">
        <f t="shared" si="48"/>
        <v>0</v>
      </c>
      <c r="BJ258" s="18" t="s">
        <v>87</v>
      </c>
      <c r="BK258" s="170">
        <f t="shared" si="49"/>
        <v>0</v>
      </c>
      <c r="BL258" s="18" t="s">
        <v>587</v>
      </c>
      <c r="BM258" s="169" t="s">
        <v>2015</v>
      </c>
    </row>
    <row r="259" spans="1:65" s="2" customFormat="1" ht="24.2" customHeight="1">
      <c r="A259" s="33"/>
      <c r="B259" s="156"/>
      <c r="C259" s="157" t="s">
        <v>1017</v>
      </c>
      <c r="D259" s="157" t="s">
        <v>143</v>
      </c>
      <c r="E259" s="158" t="s">
        <v>2016</v>
      </c>
      <c r="F259" s="159" t="s">
        <v>2017</v>
      </c>
      <c r="G259" s="160" t="s">
        <v>362</v>
      </c>
      <c r="H259" s="161">
        <v>8</v>
      </c>
      <c r="I259" s="162"/>
      <c r="J259" s="163">
        <f t="shared" si="40"/>
        <v>0</v>
      </c>
      <c r="K259" s="164"/>
      <c r="L259" s="34"/>
      <c r="M259" s="165" t="s">
        <v>1</v>
      </c>
      <c r="N259" s="166" t="s">
        <v>40</v>
      </c>
      <c r="O259" s="62"/>
      <c r="P259" s="167">
        <f t="shared" si="41"/>
        <v>0</v>
      </c>
      <c r="Q259" s="167">
        <v>0</v>
      </c>
      <c r="R259" s="167">
        <f t="shared" si="42"/>
        <v>0</v>
      </c>
      <c r="S259" s="167">
        <v>0</v>
      </c>
      <c r="T259" s="168">
        <f t="shared" si="43"/>
        <v>0</v>
      </c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R259" s="169" t="s">
        <v>587</v>
      </c>
      <c r="AT259" s="169" t="s">
        <v>143</v>
      </c>
      <c r="AU259" s="169" t="s">
        <v>87</v>
      </c>
      <c r="AY259" s="18" t="s">
        <v>141</v>
      </c>
      <c r="BE259" s="170">
        <f t="shared" si="44"/>
        <v>0</v>
      </c>
      <c r="BF259" s="170">
        <f t="shared" si="45"/>
        <v>0</v>
      </c>
      <c r="BG259" s="170">
        <f t="shared" si="46"/>
        <v>0</v>
      </c>
      <c r="BH259" s="170">
        <f t="shared" si="47"/>
        <v>0</v>
      </c>
      <c r="BI259" s="170">
        <f t="shared" si="48"/>
        <v>0</v>
      </c>
      <c r="BJ259" s="18" t="s">
        <v>87</v>
      </c>
      <c r="BK259" s="170">
        <f t="shared" si="49"/>
        <v>0</v>
      </c>
      <c r="BL259" s="18" t="s">
        <v>587</v>
      </c>
      <c r="BM259" s="169" t="s">
        <v>2018</v>
      </c>
    </row>
    <row r="260" spans="1:65" s="2" customFormat="1" ht="16.5" customHeight="1">
      <c r="A260" s="33"/>
      <c r="B260" s="156"/>
      <c r="C260" s="203" t="s">
        <v>1021</v>
      </c>
      <c r="D260" s="203" t="s">
        <v>560</v>
      </c>
      <c r="E260" s="204" t="s">
        <v>2019</v>
      </c>
      <c r="F260" s="205" t="s">
        <v>2020</v>
      </c>
      <c r="G260" s="206" t="s">
        <v>362</v>
      </c>
      <c r="H260" s="207">
        <v>8</v>
      </c>
      <c r="I260" s="208"/>
      <c r="J260" s="209">
        <f t="shared" si="40"/>
        <v>0</v>
      </c>
      <c r="K260" s="210"/>
      <c r="L260" s="211"/>
      <c r="M260" s="212" t="s">
        <v>1</v>
      </c>
      <c r="N260" s="213" t="s">
        <v>40</v>
      </c>
      <c r="O260" s="62"/>
      <c r="P260" s="167">
        <f t="shared" si="41"/>
        <v>0</v>
      </c>
      <c r="Q260" s="167">
        <v>0</v>
      </c>
      <c r="R260" s="167">
        <f t="shared" si="42"/>
        <v>0</v>
      </c>
      <c r="S260" s="167">
        <v>0</v>
      </c>
      <c r="T260" s="168">
        <f t="shared" si="43"/>
        <v>0</v>
      </c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R260" s="169" t="s">
        <v>1631</v>
      </c>
      <c r="AT260" s="169" t="s">
        <v>560</v>
      </c>
      <c r="AU260" s="169" t="s">
        <v>87</v>
      </c>
      <c r="AY260" s="18" t="s">
        <v>141</v>
      </c>
      <c r="BE260" s="170">
        <f t="shared" si="44"/>
        <v>0</v>
      </c>
      <c r="BF260" s="170">
        <f t="shared" si="45"/>
        <v>0</v>
      </c>
      <c r="BG260" s="170">
        <f t="shared" si="46"/>
        <v>0</v>
      </c>
      <c r="BH260" s="170">
        <f t="shared" si="47"/>
        <v>0</v>
      </c>
      <c r="BI260" s="170">
        <f t="shared" si="48"/>
        <v>0</v>
      </c>
      <c r="BJ260" s="18" t="s">
        <v>87</v>
      </c>
      <c r="BK260" s="170">
        <f t="shared" si="49"/>
        <v>0</v>
      </c>
      <c r="BL260" s="18" t="s">
        <v>587</v>
      </c>
      <c r="BM260" s="169" t="s">
        <v>2021</v>
      </c>
    </row>
    <row r="261" spans="1:65" s="2" customFormat="1" ht="21.75" customHeight="1">
      <c r="A261" s="33"/>
      <c r="B261" s="156"/>
      <c r="C261" s="157" t="s">
        <v>1027</v>
      </c>
      <c r="D261" s="157" t="s">
        <v>143</v>
      </c>
      <c r="E261" s="158" t="s">
        <v>2022</v>
      </c>
      <c r="F261" s="159" t="s">
        <v>2023</v>
      </c>
      <c r="G261" s="160" t="s">
        <v>645</v>
      </c>
      <c r="H261" s="161">
        <v>43</v>
      </c>
      <c r="I261" s="162"/>
      <c r="J261" s="163">
        <f t="shared" si="40"/>
        <v>0</v>
      </c>
      <c r="K261" s="164"/>
      <c r="L261" s="34"/>
      <c r="M261" s="165" t="s">
        <v>1</v>
      </c>
      <c r="N261" s="166" t="s">
        <v>40</v>
      </c>
      <c r="O261" s="62"/>
      <c r="P261" s="167">
        <f t="shared" si="41"/>
        <v>0</v>
      </c>
      <c r="Q261" s="167">
        <v>0</v>
      </c>
      <c r="R261" s="167">
        <f t="shared" si="42"/>
        <v>0</v>
      </c>
      <c r="S261" s="167">
        <v>0</v>
      </c>
      <c r="T261" s="168">
        <f t="shared" si="43"/>
        <v>0</v>
      </c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R261" s="169" t="s">
        <v>587</v>
      </c>
      <c r="AT261" s="169" t="s">
        <v>143</v>
      </c>
      <c r="AU261" s="169" t="s">
        <v>87</v>
      </c>
      <c r="AY261" s="18" t="s">
        <v>141</v>
      </c>
      <c r="BE261" s="170">
        <f t="shared" si="44"/>
        <v>0</v>
      </c>
      <c r="BF261" s="170">
        <f t="shared" si="45"/>
        <v>0</v>
      </c>
      <c r="BG261" s="170">
        <f t="shared" si="46"/>
        <v>0</v>
      </c>
      <c r="BH261" s="170">
        <f t="shared" si="47"/>
        <v>0</v>
      </c>
      <c r="BI261" s="170">
        <f t="shared" si="48"/>
        <v>0</v>
      </c>
      <c r="BJ261" s="18" t="s">
        <v>87</v>
      </c>
      <c r="BK261" s="170">
        <f t="shared" si="49"/>
        <v>0</v>
      </c>
      <c r="BL261" s="18" t="s">
        <v>587</v>
      </c>
      <c r="BM261" s="169" t="s">
        <v>2024</v>
      </c>
    </row>
    <row r="262" spans="1:65" s="2" customFormat="1" ht="16.5" customHeight="1">
      <c r="A262" s="33"/>
      <c r="B262" s="156"/>
      <c r="C262" s="203" t="s">
        <v>1035</v>
      </c>
      <c r="D262" s="203" t="s">
        <v>560</v>
      </c>
      <c r="E262" s="204" t="s">
        <v>2025</v>
      </c>
      <c r="F262" s="205" t="s">
        <v>2026</v>
      </c>
      <c r="G262" s="206" t="s">
        <v>645</v>
      </c>
      <c r="H262" s="207">
        <v>45.15</v>
      </c>
      <c r="I262" s="208"/>
      <c r="J262" s="209">
        <f t="shared" si="40"/>
        <v>0</v>
      </c>
      <c r="K262" s="210"/>
      <c r="L262" s="211"/>
      <c r="M262" s="212" t="s">
        <v>1</v>
      </c>
      <c r="N262" s="213" t="s">
        <v>40</v>
      </c>
      <c r="O262" s="62"/>
      <c r="P262" s="167">
        <f t="shared" si="41"/>
        <v>0</v>
      </c>
      <c r="Q262" s="167">
        <v>0</v>
      </c>
      <c r="R262" s="167">
        <f t="shared" si="42"/>
        <v>0</v>
      </c>
      <c r="S262" s="167">
        <v>0</v>
      </c>
      <c r="T262" s="168">
        <f t="shared" si="43"/>
        <v>0</v>
      </c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R262" s="169" t="s">
        <v>1631</v>
      </c>
      <c r="AT262" s="169" t="s">
        <v>560</v>
      </c>
      <c r="AU262" s="169" t="s">
        <v>87</v>
      </c>
      <c r="AY262" s="18" t="s">
        <v>141</v>
      </c>
      <c r="BE262" s="170">
        <f t="shared" si="44"/>
        <v>0</v>
      </c>
      <c r="BF262" s="170">
        <f t="shared" si="45"/>
        <v>0</v>
      </c>
      <c r="BG262" s="170">
        <f t="shared" si="46"/>
        <v>0</v>
      </c>
      <c r="BH262" s="170">
        <f t="shared" si="47"/>
        <v>0</v>
      </c>
      <c r="BI262" s="170">
        <f t="shared" si="48"/>
        <v>0</v>
      </c>
      <c r="BJ262" s="18" t="s">
        <v>87</v>
      </c>
      <c r="BK262" s="170">
        <f t="shared" si="49"/>
        <v>0</v>
      </c>
      <c r="BL262" s="18" t="s">
        <v>587</v>
      </c>
      <c r="BM262" s="169" t="s">
        <v>2027</v>
      </c>
    </row>
    <row r="263" spans="1:65" s="2" customFormat="1" ht="21.75" customHeight="1">
      <c r="A263" s="33"/>
      <c r="B263" s="156"/>
      <c r="C263" s="157" t="s">
        <v>1040</v>
      </c>
      <c r="D263" s="157" t="s">
        <v>143</v>
      </c>
      <c r="E263" s="158" t="s">
        <v>2028</v>
      </c>
      <c r="F263" s="159" t="s">
        <v>2029</v>
      </c>
      <c r="G263" s="160" t="s">
        <v>645</v>
      </c>
      <c r="H263" s="161">
        <v>26</v>
      </c>
      <c r="I263" s="162"/>
      <c r="J263" s="163">
        <f t="shared" si="40"/>
        <v>0</v>
      </c>
      <c r="K263" s="164"/>
      <c r="L263" s="34"/>
      <c r="M263" s="165" t="s">
        <v>1</v>
      </c>
      <c r="N263" s="166" t="s">
        <v>40</v>
      </c>
      <c r="O263" s="62"/>
      <c r="P263" s="167">
        <f t="shared" si="41"/>
        <v>0</v>
      </c>
      <c r="Q263" s="167">
        <v>0</v>
      </c>
      <c r="R263" s="167">
        <f t="shared" si="42"/>
        <v>0</v>
      </c>
      <c r="S263" s="167">
        <v>0</v>
      </c>
      <c r="T263" s="168">
        <f t="shared" si="43"/>
        <v>0</v>
      </c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R263" s="169" t="s">
        <v>587</v>
      </c>
      <c r="AT263" s="169" t="s">
        <v>143</v>
      </c>
      <c r="AU263" s="169" t="s">
        <v>87</v>
      </c>
      <c r="AY263" s="18" t="s">
        <v>141</v>
      </c>
      <c r="BE263" s="170">
        <f t="shared" si="44"/>
        <v>0</v>
      </c>
      <c r="BF263" s="170">
        <f t="shared" si="45"/>
        <v>0</v>
      </c>
      <c r="BG263" s="170">
        <f t="shared" si="46"/>
        <v>0</v>
      </c>
      <c r="BH263" s="170">
        <f t="shared" si="47"/>
        <v>0</v>
      </c>
      <c r="BI263" s="170">
        <f t="shared" si="48"/>
        <v>0</v>
      </c>
      <c r="BJ263" s="18" t="s">
        <v>87</v>
      </c>
      <c r="BK263" s="170">
        <f t="shared" si="49"/>
        <v>0</v>
      </c>
      <c r="BL263" s="18" t="s">
        <v>587</v>
      </c>
      <c r="BM263" s="169" t="s">
        <v>2030</v>
      </c>
    </row>
    <row r="264" spans="1:65" s="2" customFormat="1" ht="16.5" customHeight="1">
      <c r="A264" s="33"/>
      <c r="B264" s="156"/>
      <c r="C264" s="203" t="s">
        <v>1046</v>
      </c>
      <c r="D264" s="203" t="s">
        <v>560</v>
      </c>
      <c r="E264" s="204" t="s">
        <v>2031</v>
      </c>
      <c r="F264" s="205" t="s">
        <v>2032</v>
      </c>
      <c r="G264" s="206" t="s">
        <v>645</v>
      </c>
      <c r="H264" s="207">
        <v>27.3</v>
      </c>
      <c r="I264" s="208"/>
      <c r="J264" s="209">
        <f t="shared" si="40"/>
        <v>0</v>
      </c>
      <c r="K264" s="210"/>
      <c r="L264" s="211"/>
      <c r="M264" s="212" t="s">
        <v>1</v>
      </c>
      <c r="N264" s="213" t="s">
        <v>40</v>
      </c>
      <c r="O264" s="62"/>
      <c r="P264" s="167">
        <f t="shared" si="41"/>
        <v>0</v>
      </c>
      <c r="Q264" s="167">
        <v>0</v>
      </c>
      <c r="R264" s="167">
        <f t="shared" si="42"/>
        <v>0</v>
      </c>
      <c r="S264" s="167">
        <v>0</v>
      </c>
      <c r="T264" s="168">
        <f t="shared" si="43"/>
        <v>0</v>
      </c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R264" s="169" t="s">
        <v>1631</v>
      </c>
      <c r="AT264" s="169" t="s">
        <v>560</v>
      </c>
      <c r="AU264" s="169" t="s">
        <v>87</v>
      </c>
      <c r="AY264" s="18" t="s">
        <v>141</v>
      </c>
      <c r="BE264" s="170">
        <f t="shared" si="44"/>
        <v>0</v>
      </c>
      <c r="BF264" s="170">
        <f t="shared" si="45"/>
        <v>0</v>
      </c>
      <c r="BG264" s="170">
        <f t="shared" si="46"/>
        <v>0</v>
      </c>
      <c r="BH264" s="170">
        <f t="shared" si="47"/>
        <v>0</v>
      </c>
      <c r="BI264" s="170">
        <f t="shared" si="48"/>
        <v>0</v>
      </c>
      <c r="BJ264" s="18" t="s">
        <v>87</v>
      </c>
      <c r="BK264" s="170">
        <f t="shared" si="49"/>
        <v>0</v>
      </c>
      <c r="BL264" s="18" t="s">
        <v>587</v>
      </c>
      <c r="BM264" s="169" t="s">
        <v>2033</v>
      </c>
    </row>
    <row r="265" spans="1:65" s="2" customFormat="1" ht="21.75" customHeight="1">
      <c r="A265" s="33"/>
      <c r="B265" s="156"/>
      <c r="C265" s="157" t="s">
        <v>1051</v>
      </c>
      <c r="D265" s="157" t="s">
        <v>143</v>
      </c>
      <c r="E265" s="158" t="s">
        <v>2034</v>
      </c>
      <c r="F265" s="159" t="s">
        <v>2035</v>
      </c>
      <c r="G265" s="160" t="s">
        <v>645</v>
      </c>
      <c r="H265" s="161">
        <v>172</v>
      </c>
      <c r="I265" s="162"/>
      <c r="J265" s="163">
        <f t="shared" si="40"/>
        <v>0</v>
      </c>
      <c r="K265" s="164"/>
      <c r="L265" s="34"/>
      <c r="M265" s="165" t="s">
        <v>1</v>
      </c>
      <c r="N265" s="166" t="s">
        <v>40</v>
      </c>
      <c r="O265" s="62"/>
      <c r="P265" s="167">
        <f t="shared" si="41"/>
        <v>0</v>
      </c>
      <c r="Q265" s="167">
        <v>0</v>
      </c>
      <c r="R265" s="167">
        <f t="shared" si="42"/>
        <v>0</v>
      </c>
      <c r="S265" s="167">
        <v>0</v>
      </c>
      <c r="T265" s="168">
        <f t="shared" si="43"/>
        <v>0</v>
      </c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R265" s="169" t="s">
        <v>587</v>
      </c>
      <c r="AT265" s="169" t="s">
        <v>143</v>
      </c>
      <c r="AU265" s="169" t="s">
        <v>87</v>
      </c>
      <c r="AY265" s="18" t="s">
        <v>141</v>
      </c>
      <c r="BE265" s="170">
        <f t="shared" si="44"/>
        <v>0</v>
      </c>
      <c r="BF265" s="170">
        <f t="shared" si="45"/>
        <v>0</v>
      </c>
      <c r="BG265" s="170">
        <f t="shared" si="46"/>
        <v>0</v>
      </c>
      <c r="BH265" s="170">
        <f t="shared" si="47"/>
        <v>0</v>
      </c>
      <c r="BI265" s="170">
        <f t="shared" si="48"/>
        <v>0</v>
      </c>
      <c r="BJ265" s="18" t="s">
        <v>87</v>
      </c>
      <c r="BK265" s="170">
        <f t="shared" si="49"/>
        <v>0</v>
      </c>
      <c r="BL265" s="18" t="s">
        <v>587</v>
      </c>
      <c r="BM265" s="169" t="s">
        <v>2036</v>
      </c>
    </row>
    <row r="266" spans="1:65" s="2" customFormat="1" ht="16.5" customHeight="1">
      <c r="A266" s="33"/>
      <c r="B266" s="156"/>
      <c r="C266" s="203" t="s">
        <v>1057</v>
      </c>
      <c r="D266" s="203" t="s">
        <v>560</v>
      </c>
      <c r="E266" s="204" t="s">
        <v>2037</v>
      </c>
      <c r="F266" s="205" t="s">
        <v>2038</v>
      </c>
      <c r="G266" s="206" t="s">
        <v>645</v>
      </c>
      <c r="H266" s="207">
        <v>180.6</v>
      </c>
      <c r="I266" s="208"/>
      <c r="J266" s="209">
        <f t="shared" si="40"/>
        <v>0</v>
      </c>
      <c r="K266" s="210"/>
      <c r="L266" s="211"/>
      <c r="M266" s="212" t="s">
        <v>1</v>
      </c>
      <c r="N266" s="213" t="s">
        <v>40</v>
      </c>
      <c r="O266" s="62"/>
      <c r="P266" s="167">
        <f t="shared" si="41"/>
        <v>0</v>
      </c>
      <c r="Q266" s="167">
        <v>0</v>
      </c>
      <c r="R266" s="167">
        <f t="shared" si="42"/>
        <v>0</v>
      </c>
      <c r="S266" s="167">
        <v>0</v>
      </c>
      <c r="T266" s="168">
        <f t="shared" si="43"/>
        <v>0</v>
      </c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R266" s="169" t="s">
        <v>1631</v>
      </c>
      <c r="AT266" s="169" t="s">
        <v>560</v>
      </c>
      <c r="AU266" s="169" t="s">
        <v>87</v>
      </c>
      <c r="AY266" s="18" t="s">
        <v>141</v>
      </c>
      <c r="BE266" s="170">
        <f t="shared" si="44"/>
        <v>0</v>
      </c>
      <c r="BF266" s="170">
        <f t="shared" si="45"/>
        <v>0</v>
      </c>
      <c r="BG266" s="170">
        <f t="shared" si="46"/>
        <v>0</v>
      </c>
      <c r="BH266" s="170">
        <f t="shared" si="47"/>
        <v>0</v>
      </c>
      <c r="BI266" s="170">
        <f t="shared" si="48"/>
        <v>0</v>
      </c>
      <c r="BJ266" s="18" t="s">
        <v>87</v>
      </c>
      <c r="BK266" s="170">
        <f t="shared" si="49"/>
        <v>0</v>
      </c>
      <c r="BL266" s="18" t="s">
        <v>587</v>
      </c>
      <c r="BM266" s="169" t="s">
        <v>2039</v>
      </c>
    </row>
    <row r="267" spans="1:65" s="2" customFormat="1" ht="21.75" customHeight="1">
      <c r="A267" s="33"/>
      <c r="B267" s="156"/>
      <c r="C267" s="157" t="s">
        <v>1063</v>
      </c>
      <c r="D267" s="157" t="s">
        <v>143</v>
      </c>
      <c r="E267" s="158" t="s">
        <v>2040</v>
      </c>
      <c r="F267" s="159" t="s">
        <v>2041</v>
      </c>
      <c r="G267" s="160" t="s">
        <v>645</v>
      </c>
      <c r="H267" s="161">
        <v>696</v>
      </c>
      <c r="I267" s="162"/>
      <c r="J267" s="163">
        <f t="shared" si="40"/>
        <v>0</v>
      </c>
      <c r="K267" s="164"/>
      <c r="L267" s="34"/>
      <c r="M267" s="165" t="s">
        <v>1</v>
      </c>
      <c r="N267" s="166" t="s">
        <v>40</v>
      </c>
      <c r="O267" s="62"/>
      <c r="P267" s="167">
        <f t="shared" si="41"/>
        <v>0</v>
      </c>
      <c r="Q267" s="167">
        <v>0</v>
      </c>
      <c r="R267" s="167">
        <f t="shared" si="42"/>
        <v>0</v>
      </c>
      <c r="S267" s="167">
        <v>0</v>
      </c>
      <c r="T267" s="168">
        <f t="shared" si="43"/>
        <v>0</v>
      </c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R267" s="169" t="s">
        <v>587</v>
      </c>
      <c r="AT267" s="169" t="s">
        <v>143</v>
      </c>
      <c r="AU267" s="169" t="s">
        <v>87</v>
      </c>
      <c r="AY267" s="18" t="s">
        <v>141</v>
      </c>
      <c r="BE267" s="170">
        <f t="shared" si="44"/>
        <v>0</v>
      </c>
      <c r="BF267" s="170">
        <f t="shared" si="45"/>
        <v>0</v>
      </c>
      <c r="BG267" s="170">
        <f t="shared" si="46"/>
        <v>0</v>
      </c>
      <c r="BH267" s="170">
        <f t="shared" si="47"/>
        <v>0</v>
      </c>
      <c r="BI267" s="170">
        <f t="shared" si="48"/>
        <v>0</v>
      </c>
      <c r="BJ267" s="18" t="s">
        <v>87</v>
      </c>
      <c r="BK267" s="170">
        <f t="shared" si="49"/>
        <v>0</v>
      </c>
      <c r="BL267" s="18" t="s">
        <v>587</v>
      </c>
      <c r="BM267" s="169" t="s">
        <v>2042</v>
      </c>
    </row>
    <row r="268" spans="1:65" s="2" customFormat="1" ht="16.5" customHeight="1">
      <c r="A268" s="33"/>
      <c r="B268" s="156"/>
      <c r="C268" s="203" t="s">
        <v>1068</v>
      </c>
      <c r="D268" s="203" t="s">
        <v>560</v>
      </c>
      <c r="E268" s="204" t="s">
        <v>2043</v>
      </c>
      <c r="F268" s="205" t="s">
        <v>2044</v>
      </c>
      <c r="G268" s="206" t="s">
        <v>645</v>
      </c>
      <c r="H268" s="207">
        <v>730.8</v>
      </c>
      <c r="I268" s="208"/>
      <c r="J268" s="209">
        <f t="shared" si="40"/>
        <v>0</v>
      </c>
      <c r="K268" s="210"/>
      <c r="L268" s="211"/>
      <c r="M268" s="212" t="s">
        <v>1</v>
      </c>
      <c r="N268" s="213" t="s">
        <v>40</v>
      </c>
      <c r="O268" s="62"/>
      <c r="P268" s="167">
        <f t="shared" si="41"/>
        <v>0</v>
      </c>
      <c r="Q268" s="167">
        <v>0</v>
      </c>
      <c r="R268" s="167">
        <f t="shared" si="42"/>
        <v>0</v>
      </c>
      <c r="S268" s="167">
        <v>0</v>
      </c>
      <c r="T268" s="168">
        <f t="shared" si="43"/>
        <v>0</v>
      </c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R268" s="169" t="s">
        <v>1631</v>
      </c>
      <c r="AT268" s="169" t="s">
        <v>560</v>
      </c>
      <c r="AU268" s="169" t="s">
        <v>87</v>
      </c>
      <c r="AY268" s="18" t="s">
        <v>141</v>
      </c>
      <c r="BE268" s="170">
        <f t="shared" si="44"/>
        <v>0</v>
      </c>
      <c r="BF268" s="170">
        <f t="shared" si="45"/>
        <v>0</v>
      </c>
      <c r="BG268" s="170">
        <f t="shared" si="46"/>
        <v>0</v>
      </c>
      <c r="BH268" s="170">
        <f t="shared" si="47"/>
        <v>0</v>
      </c>
      <c r="BI268" s="170">
        <f t="shared" si="48"/>
        <v>0</v>
      </c>
      <c r="BJ268" s="18" t="s">
        <v>87</v>
      </c>
      <c r="BK268" s="170">
        <f t="shared" si="49"/>
        <v>0</v>
      </c>
      <c r="BL268" s="18" t="s">
        <v>587</v>
      </c>
      <c r="BM268" s="169" t="s">
        <v>2045</v>
      </c>
    </row>
    <row r="269" spans="1:65" s="2" customFormat="1" ht="21.75" customHeight="1">
      <c r="A269" s="33"/>
      <c r="B269" s="156"/>
      <c r="C269" s="157" t="s">
        <v>1073</v>
      </c>
      <c r="D269" s="157" t="s">
        <v>143</v>
      </c>
      <c r="E269" s="158" t="s">
        <v>2046</v>
      </c>
      <c r="F269" s="159" t="s">
        <v>2047</v>
      </c>
      <c r="G269" s="160" t="s">
        <v>645</v>
      </c>
      <c r="H269" s="161">
        <v>448</v>
      </c>
      <c r="I269" s="162"/>
      <c r="J269" s="163">
        <f t="shared" si="40"/>
        <v>0</v>
      </c>
      <c r="K269" s="164"/>
      <c r="L269" s="34"/>
      <c r="M269" s="165" t="s">
        <v>1</v>
      </c>
      <c r="N269" s="166" t="s">
        <v>40</v>
      </c>
      <c r="O269" s="62"/>
      <c r="P269" s="167">
        <f t="shared" si="41"/>
        <v>0</v>
      </c>
      <c r="Q269" s="167">
        <v>0</v>
      </c>
      <c r="R269" s="167">
        <f t="shared" si="42"/>
        <v>0</v>
      </c>
      <c r="S269" s="167">
        <v>0</v>
      </c>
      <c r="T269" s="168">
        <f t="shared" si="43"/>
        <v>0</v>
      </c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R269" s="169" t="s">
        <v>587</v>
      </c>
      <c r="AT269" s="169" t="s">
        <v>143</v>
      </c>
      <c r="AU269" s="169" t="s">
        <v>87</v>
      </c>
      <c r="AY269" s="18" t="s">
        <v>141</v>
      </c>
      <c r="BE269" s="170">
        <f t="shared" si="44"/>
        <v>0</v>
      </c>
      <c r="BF269" s="170">
        <f t="shared" si="45"/>
        <v>0</v>
      </c>
      <c r="BG269" s="170">
        <f t="shared" si="46"/>
        <v>0</v>
      </c>
      <c r="BH269" s="170">
        <f t="shared" si="47"/>
        <v>0</v>
      </c>
      <c r="BI269" s="170">
        <f t="shared" si="48"/>
        <v>0</v>
      </c>
      <c r="BJ269" s="18" t="s">
        <v>87</v>
      </c>
      <c r="BK269" s="170">
        <f t="shared" si="49"/>
        <v>0</v>
      </c>
      <c r="BL269" s="18" t="s">
        <v>587</v>
      </c>
      <c r="BM269" s="169" t="s">
        <v>2048</v>
      </c>
    </row>
    <row r="270" spans="1:65" s="2" customFormat="1" ht="16.5" customHeight="1">
      <c r="A270" s="33"/>
      <c r="B270" s="156"/>
      <c r="C270" s="203" t="s">
        <v>1078</v>
      </c>
      <c r="D270" s="203" t="s">
        <v>560</v>
      </c>
      <c r="E270" s="204" t="s">
        <v>2049</v>
      </c>
      <c r="F270" s="205" t="s">
        <v>2050</v>
      </c>
      <c r="G270" s="206" t="s">
        <v>645</v>
      </c>
      <c r="H270" s="207">
        <v>470.4</v>
      </c>
      <c r="I270" s="208"/>
      <c r="J270" s="209">
        <f t="shared" si="40"/>
        <v>0</v>
      </c>
      <c r="K270" s="210"/>
      <c r="L270" s="211"/>
      <c r="M270" s="212" t="s">
        <v>1</v>
      </c>
      <c r="N270" s="213" t="s">
        <v>40</v>
      </c>
      <c r="O270" s="62"/>
      <c r="P270" s="167">
        <f t="shared" si="41"/>
        <v>0</v>
      </c>
      <c r="Q270" s="167">
        <v>0</v>
      </c>
      <c r="R270" s="167">
        <f t="shared" si="42"/>
        <v>0</v>
      </c>
      <c r="S270" s="167">
        <v>0</v>
      </c>
      <c r="T270" s="168">
        <f t="shared" si="43"/>
        <v>0</v>
      </c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R270" s="169" t="s">
        <v>1631</v>
      </c>
      <c r="AT270" s="169" t="s">
        <v>560</v>
      </c>
      <c r="AU270" s="169" t="s">
        <v>87</v>
      </c>
      <c r="AY270" s="18" t="s">
        <v>141</v>
      </c>
      <c r="BE270" s="170">
        <f t="shared" si="44"/>
        <v>0</v>
      </c>
      <c r="BF270" s="170">
        <f t="shared" si="45"/>
        <v>0</v>
      </c>
      <c r="BG270" s="170">
        <f t="shared" si="46"/>
        <v>0</v>
      </c>
      <c r="BH270" s="170">
        <f t="shared" si="47"/>
        <v>0</v>
      </c>
      <c r="BI270" s="170">
        <f t="shared" si="48"/>
        <v>0</v>
      </c>
      <c r="BJ270" s="18" t="s">
        <v>87</v>
      </c>
      <c r="BK270" s="170">
        <f t="shared" si="49"/>
        <v>0</v>
      </c>
      <c r="BL270" s="18" t="s">
        <v>587</v>
      </c>
      <c r="BM270" s="169" t="s">
        <v>2051</v>
      </c>
    </row>
    <row r="271" spans="1:65" s="2" customFormat="1" ht="21.75" customHeight="1">
      <c r="A271" s="33"/>
      <c r="B271" s="156"/>
      <c r="C271" s="157" t="s">
        <v>1084</v>
      </c>
      <c r="D271" s="157" t="s">
        <v>143</v>
      </c>
      <c r="E271" s="158" t="s">
        <v>2052</v>
      </c>
      <c r="F271" s="159" t="s">
        <v>2053</v>
      </c>
      <c r="G271" s="160" t="s">
        <v>645</v>
      </c>
      <c r="H271" s="161">
        <v>137</v>
      </c>
      <c r="I271" s="162"/>
      <c r="J271" s="163">
        <f t="shared" si="40"/>
        <v>0</v>
      </c>
      <c r="K271" s="164"/>
      <c r="L271" s="34"/>
      <c r="M271" s="165" t="s">
        <v>1</v>
      </c>
      <c r="N271" s="166" t="s">
        <v>40</v>
      </c>
      <c r="O271" s="62"/>
      <c r="P271" s="167">
        <f t="shared" si="41"/>
        <v>0</v>
      </c>
      <c r="Q271" s="167">
        <v>0</v>
      </c>
      <c r="R271" s="167">
        <f t="shared" si="42"/>
        <v>0</v>
      </c>
      <c r="S271" s="167">
        <v>0</v>
      </c>
      <c r="T271" s="168">
        <f t="shared" si="43"/>
        <v>0</v>
      </c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R271" s="169" t="s">
        <v>587</v>
      </c>
      <c r="AT271" s="169" t="s">
        <v>143</v>
      </c>
      <c r="AU271" s="169" t="s">
        <v>87</v>
      </c>
      <c r="AY271" s="18" t="s">
        <v>141</v>
      </c>
      <c r="BE271" s="170">
        <f t="shared" si="44"/>
        <v>0</v>
      </c>
      <c r="BF271" s="170">
        <f t="shared" si="45"/>
        <v>0</v>
      </c>
      <c r="BG271" s="170">
        <f t="shared" si="46"/>
        <v>0</v>
      </c>
      <c r="BH271" s="170">
        <f t="shared" si="47"/>
        <v>0</v>
      </c>
      <c r="BI271" s="170">
        <f t="shared" si="48"/>
        <v>0</v>
      </c>
      <c r="BJ271" s="18" t="s">
        <v>87</v>
      </c>
      <c r="BK271" s="170">
        <f t="shared" si="49"/>
        <v>0</v>
      </c>
      <c r="BL271" s="18" t="s">
        <v>587</v>
      </c>
      <c r="BM271" s="169" t="s">
        <v>2054</v>
      </c>
    </row>
    <row r="272" spans="1:65" s="2" customFormat="1" ht="16.5" customHeight="1">
      <c r="A272" s="33"/>
      <c r="B272" s="156"/>
      <c r="C272" s="203" t="s">
        <v>1093</v>
      </c>
      <c r="D272" s="203" t="s">
        <v>560</v>
      </c>
      <c r="E272" s="204" t="s">
        <v>2055</v>
      </c>
      <c r="F272" s="205" t="s">
        <v>2056</v>
      </c>
      <c r="G272" s="206" t="s">
        <v>645</v>
      </c>
      <c r="H272" s="207">
        <v>143.85</v>
      </c>
      <c r="I272" s="208"/>
      <c r="J272" s="209">
        <f t="shared" si="40"/>
        <v>0</v>
      </c>
      <c r="K272" s="210"/>
      <c r="L272" s="211"/>
      <c r="M272" s="212" t="s">
        <v>1</v>
      </c>
      <c r="N272" s="213" t="s">
        <v>40</v>
      </c>
      <c r="O272" s="62"/>
      <c r="P272" s="167">
        <f t="shared" si="41"/>
        <v>0</v>
      </c>
      <c r="Q272" s="167">
        <v>0</v>
      </c>
      <c r="R272" s="167">
        <f t="shared" si="42"/>
        <v>0</v>
      </c>
      <c r="S272" s="167">
        <v>0</v>
      </c>
      <c r="T272" s="168">
        <f t="shared" si="43"/>
        <v>0</v>
      </c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R272" s="169" t="s">
        <v>1631</v>
      </c>
      <c r="AT272" s="169" t="s">
        <v>560</v>
      </c>
      <c r="AU272" s="169" t="s">
        <v>87</v>
      </c>
      <c r="AY272" s="18" t="s">
        <v>141</v>
      </c>
      <c r="BE272" s="170">
        <f t="shared" si="44"/>
        <v>0</v>
      </c>
      <c r="BF272" s="170">
        <f t="shared" si="45"/>
        <v>0</v>
      </c>
      <c r="BG272" s="170">
        <f t="shared" si="46"/>
        <v>0</v>
      </c>
      <c r="BH272" s="170">
        <f t="shared" si="47"/>
        <v>0</v>
      </c>
      <c r="BI272" s="170">
        <f t="shared" si="48"/>
        <v>0</v>
      </c>
      <c r="BJ272" s="18" t="s">
        <v>87</v>
      </c>
      <c r="BK272" s="170">
        <f t="shared" si="49"/>
        <v>0</v>
      </c>
      <c r="BL272" s="18" t="s">
        <v>587</v>
      </c>
      <c r="BM272" s="169" t="s">
        <v>2057</v>
      </c>
    </row>
    <row r="273" spans="1:65" s="2" customFormat="1" ht="21.75" customHeight="1">
      <c r="A273" s="33"/>
      <c r="B273" s="156"/>
      <c r="C273" s="157" t="s">
        <v>1098</v>
      </c>
      <c r="D273" s="157" t="s">
        <v>143</v>
      </c>
      <c r="E273" s="158" t="s">
        <v>2058</v>
      </c>
      <c r="F273" s="159" t="s">
        <v>2059</v>
      </c>
      <c r="G273" s="160" t="s">
        <v>645</v>
      </c>
      <c r="H273" s="161">
        <v>236</v>
      </c>
      <c r="I273" s="162"/>
      <c r="J273" s="163">
        <f t="shared" si="40"/>
        <v>0</v>
      </c>
      <c r="K273" s="164"/>
      <c r="L273" s="34"/>
      <c r="M273" s="165" t="s">
        <v>1</v>
      </c>
      <c r="N273" s="166" t="s">
        <v>40</v>
      </c>
      <c r="O273" s="62"/>
      <c r="P273" s="167">
        <f t="shared" si="41"/>
        <v>0</v>
      </c>
      <c r="Q273" s="167">
        <v>0</v>
      </c>
      <c r="R273" s="167">
        <f t="shared" si="42"/>
        <v>0</v>
      </c>
      <c r="S273" s="167">
        <v>0</v>
      </c>
      <c r="T273" s="168">
        <f t="shared" si="43"/>
        <v>0</v>
      </c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R273" s="169" t="s">
        <v>587</v>
      </c>
      <c r="AT273" s="169" t="s">
        <v>143</v>
      </c>
      <c r="AU273" s="169" t="s">
        <v>87</v>
      </c>
      <c r="AY273" s="18" t="s">
        <v>141</v>
      </c>
      <c r="BE273" s="170">
        <f t="shared" si="44"/>
        <v>0</v>
      </c>
      <c r="BF273" s="170">
        <f t="shared" si="45"/>
        <v>0</v>
      </c>
      <c r="BG273" s="170">
        <f t="shared" si="46"/>
        <v>0</v>
      </c>
      <c r="BH273" s="170">
        <f t="shared" si="47"/>
        <v>0</v>
      </c>
      <c r="BI273" s="170">
        <f t="shared" si="48"/>
        <v>0</v>
      </c>
      <c r="BJ273" s="18" t="s">
        <v>87</v>
      </c>
      <c r="BK273" s="170">
        <f t="shared" si="49"/>
        <v>0</v>
      </c>
      <c r="BL273" s="18" t="s">
        <v>587</v>
      </c>
      <c r="BM273" s="169" t="s">
        <v>2060</v>
      </c>
    </row>
    <row r="274" spans="1:65" s="2" customFormat="1" ht="16.5" customHeight="1">
      <c r="A274" s="33"/>
      <c r="B274" s="156"/>
      <c r="C274" s="203" t="s">
        <v>1104</v>
      </c>
      <c r="D274" s="203" t="s">
        <v>560</v>
      </c>
      <c r="E274" s="204" t="s">
        <v>2061</v>
      </c>
      <c r="F274" s="205" t="s">
        <v>2062</v>
      </c>
      <c r="G274" s="206" t="s">
        <v>645</v>
      </c>
      <c r="H274" s="207">
        <v>247.8</v>
      </c>
      <c r="I274" s="208"/>
      <c r="J274" s="209">
        <f t="shared" si="40"/>
        <v>0</v>
      </c>
      <c r="K274" s="210"/>
      <c r="L274" s="211"/>
      <c r="M274" s="212" t="s">
        <v>1</v>
      </c>
      <c r="N274" s="213" t="s">
        <v>40</v>
      </c>
      <c r="O274" s="62"/>
      <c r="P274" s="167">
        <f t="shared" si="41"/>
        <v>0</v>
      </c>
      <c r="Q274" s="167">
        <v>0</v>
      </c>
      <c r="R274" s="167">
        <f t="shared" si="42"/>
        <v>0</v>
      </c>
      <c r="S274" s="167">
        <v>0</v>
      </c>
      <c r="T274" s="168">
        <f t="shared" si="43"/>
        <v>0</v>
      </c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R274" s="169" t="s">
        <v>1631</v>
      </c>
      <c r="AT274" s="169" t="s">
        <v>560</v>
      </c>
      <c r="AU274" s="169" t="s">
        <v>87</v>
      </c>
      <c r="AY274" s="18" t="s">
        <v>141</v>
      </c>
      <c r="BE274" s="170">
        <f t="shared" si="44"/>
        <v>0</v>
      </c>
      <c r="BF274" s="170">
        <f t="shared" si="45"/>
        <v>0</v>
      </c>
      <c r="BG274" s="170">
        <f t="shared" si="46"/>
        <v>0</v>
      </c>
      <c r="BH274" s="170">
        <f t="shared" si="47"/>
        <v>0</v>
      </c>
      <c r="BI274" s="170">
        <f t="shared" si="48"/>
        <v>0</v>
      </c>
      <c r="BJ274" s="18" t="s">
        <v>87</v>
      </c>
      <c r="BK274" s="170">
        <f t="shared" si="49"/>
        <v>0</v>
      </c>
      <c r="BL274" s="18" t="s">
        <v>587</v>
      </c>
      <c r="BM274" s="169" t="s">
        <v>2063</v>
      </c>
    </row>
    <row r="275" spans="1:65" s="2" customFormat="1" ht="21.75" customHeight="1">
      <c r="A275" s="33"/>
      <c r="B275" s="156"/>
      <c r="C275" s="157" t="s">
        <v>1127</v>
      </c>
      <c r="D275" s="157" t="s">
        <v>143</v>
      </c>
      <c r="E275" s="158" t="s">
        <v>2064</v>
      </c>
      <c r="F275" s="159" t="s">
        <v>2065</v>
      </c>
      <c r="G275" s="160" t="s">
        <v>645</v>
      </c>
      <c r="H275" s="161">
        <v>26</v>
      </c>
      <c r="I275" s="162"/>
      <c r="J275" s="163">
        <f t="shared" si="40"/>
        <v>0</v>
      </c>
      <c r="K275" s="164"/>
      <c r="L275" s="34"/>
      <c r="M275" s="165" t="s">
        <v>1</v>
      </c>
      <c r="N275" s="166" t="s">
        <v>40</v>
      </c>
      <c r="O275" s="62"/>
      <c r="P275" s="167">
        <f t="shared" si="41"/>
        <v>0</v>
      </c>
      <c r="Q275" s="167">
        <v>0</v>
      </c>
      <c r="R275" s="167">
        <f t="shared" si="42"/>
        <v>0</v>
      </c>
      <c r="S275" s="167">
        <v>0</v>
      </c>
      <c r="T275" s="168">
        <f t="shared" si="43"/>
        <v>0</v>
      </c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R275" s="169" t="s">
        <v>587</v>
      </c>
      <c r="AT275" s="169" t="s">
        <v>143</v>
      </c>
      <c r="AU275" s="169" t="s">
        <v>87</v>
      </c>
      <c r="AY275" s="18" t="s">
        <v>141</v>
      </c>
      <c r="BE275" s="170">
        <f t="shared" si="44"/>
        <v>0</v>
      </c>
      <c r="BF275" s="170">
        <f t="shared" si="45"/>
        <v>0</v>
      </c>
      <c r="BG275" s="170">
        <f t="shared" si="46"/>
        <v>0</v>
      </c>
      <c r="BH275" s="170">
        <f t="shared" si="47"/>
        <v>0</v>
      </c>
      <c r="BI275" s="170">
        <f t="shared" si="48"/>
        <v>0</v>
      </c>
      <c r="BJ275" s="18" t="s">
        <v>87</v>
      </c>
      <c r="BK275" s="170">
        <f t="shared" si="49"/>
        <v>0</v>
      </c>
      <c r="BL275" s="18" t="s">
        <v>587</v>
      </c>
      <c r="BM275" s="169" t="s">
        <v>2066</v>
      </c>
    </row>
    <row r="276" spans="1:65" s="2" customFormat="1" ht="16.5" customHeight="1">
      <c r="A276" s="33"/>
      <c r="B276" s="156"/>
      <c r="C276" s="203" t="s">
        <v>1133</v>
      </c>
      <c r="D276" s="203" t="s">
        <v>560</v>
      </c>
      <c r="E276" s="204" t="s">
        <v>2067</v>
      </c>
      <c r="F276" s="205" t="s">
        <v>2068</v>
      </c>
      <c r="G276" s="206" t="s">
        <v>645</v>
      </c>
      <c r="H276" s="207">
        <v>27.3</v>
      </c>
      <c r="I276" s="208"/>
      <c r="J276" s="209">
        <f t="shared" si="40"/>
        <v>0</v>
      </c>
      <c r="K276" s="210"/>
      <c r="L276" s="211"/>
      <c r="M276" s="212" t="s">
        <v>1</v>
      </c>
      <c r="N276" s="213" t="s">
        <v>40</v>
      </c>
      <c r="O276" s="62"/>
      <c r="P276" s="167">
        <f t="shared" si="41"/>
        <v>0</v>
      </c>
      <c r="Q276" s="167">
        <v>0</v>
      </c>
      <c r="R276" s="167">
        <f t="shared" si="42"/>
        <v>0</v>
      </c>
      <c r="S276" s="167">
        <v>0</v>
      </c>
      <c r="T276" s="168">
        <f t="shared" si="43"/>
        <v>0</v>
      </c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R276" s="169" t="s">
        <v>1631</v>
      </c>
      <c r="AT276" s="169" t="s">
        <v>560</v>
      </c>
      <c r="AU276" s="169" t="s">
        <v>87</v>
      </c>
      <c r="AY276" s="18" t="s">
        <v>141</v>
      </c>
      <c r="BE276" s="170">
        <f t="shared" si="44"/>
        <v>0</v>
      </c>
      <c r="BF276" s="170">
        <f t="shared" si="45"/>
        <v>0</v>
      </c>
      <c r="BG276" s="170">
        <f t="shared" si="46"/>
        <v>0</v>
      </c>
      <c r="BH276" s="170">
        <f t="shared" si="47"/>
        <v>0</v>
      </c>
      <c r="BI276" s="170">
        <f t="shared" si="48"/>
        <v>0</v>
      </c>
      <c r="BJ276" s="18" t="s">
        <v>87</v>
      </c>
      <c r="BK276" s="170">
        <f t="shared" si="49"/>
        <v>0</v>
      </c>
      <c r="BL276" s="18" t="s">
        <v>587</v>
      </c>
      <c r="BM276" s="169" t="s">
        <v>2069</v>
      </c>
    </row>
    <row r="277" spans="1:65" s="12" customFormat="1" ht="22.9" customHeight="1">
      <c r="B277" s="143"/>
      <c r="D277" s="144" t="s">
        <v>73</v>
      </c>
      <c r="E277" s="154" t="s">
        <v>2070</v>
      </c>
      <c r="F277" s="154" t="s">
        <v>2071</v>
      </c>
      <c r="I277" s="146"/>
      <c r="J277" s="155">
        <f>BK277</f>
        <v>0</v>
      </c>
      <c r="L277" s="143"/>
      <c r="M277" s="148"/>
      <c r="N277" s="149"/>
      <c r="O277" s="149"/>
      <c r="P277" s="150">
        <f>SUM(P278:P279)</f>
        <v>0</v>
      </c>
      <c r="Q277" s="149"/>
      <c r="R277" s="150">
        <f>SUM(R278:R279)</f>
        <v>0</v>
      </c>
      <c r="S277" s="149"/>
      <c r="T277" s="151">
        <f>SUM(T278:T279)</f>
        <v>0</v>
      </c>
      <c r="AR277" s="144" t="s">
        <v>156</v>
      </c>
      <c r="AT277" s="152" t="s">
        <v>73</v>
      </c>
      <c r="AU277" s="152" t="s">
        <v>81</v>
      </c>
      <c r="AY277" s="144" t="s">
        <v>141</v>
      </c>
      <c r="BK277" s="153">
        <f>SUM(BK278:BK279)</f>
        <v>0</v>
      </c>
    </row>
    <row r="278" spans="1:65" s="2" customFormat="1" ht="24.2" customHeight="1">
      <c r="A278" s="33"/>
      <c r="B278" s="156"/>
      <c r="C278" s="157" t="s">
        <v>1140</v>
      </c>
      <c r="D278" s="157" t="s">
        <v>143</v>
      </c>
      <c r="E278" s="158" t="s">
        <v>2072</v>
      </c>
      <c r="F278" s="159" t="s">
        <v>2073</v>
      </c>
      <c r="G278" s="160" t="s">
        <v>645</v>
      </c>
      <c r="H278" s="161">
        <v>260</v>
      </c>
      <c r="I278" s="162"/>
      <c r="J278" s="163">
        <f>ROUND(I278*H278,2)</f>
        <v>0</v>
      </c>
      <c r="K278" s="164"/>
      <c r="L278" s="34"/>
      <c r="M278" s="165" t="s">
        <v>1</v>
      </c>
      <c r="N278" s="166" t="s">
        <v>40</v>
      </c>
      <c r="O278" s="62"/>
      <c r="P278" s="167">
        <f>O278*H278</f>
        <v>0</v>
      </c>
      <c r="Q278" s="167">
        <v>0</v>
      </c>
      <c r="R278" s="167">
        <f>Q278*H278</f>
        <v>0</v>
      </c>
      <c r="S278" s="167">
        <v>0</v>
      </c>
      <c r="T278" s="168">
        <f>S278*H278</f>
        <v>0</v>
      </c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R278" s="169" t="s">
        <v>587</v>
      </c>
      <c r="AT278" s="169" t="s">
        <v>143</v>
      </c>
      <c r="AU278" s="169" t="s">
        <v>87</v>
      </c>
      <c r="AY278" s="18" t="s">
        <v>141</v>
      </c>
      <c r="BE278" s="170">
        <f>IF(N278="základná",J278,0)</f>
        <v>0</v>
      </c>
      <c r="BF278" s="170">
        <f>IF(N278="znížená",J278,0)</f>
        <v>0</v>
      </c>
      <c r="BG278" s="170">
        <f>IF(N278="zákl. prenesená",J278,0)</f>
        <v>0</v>
      </c>
      <c r="BH278" s="170">
        <f>IF(N278="zníž. prenesená",J278,0)</f>
        <v>0</v>
      </c>
      <c r="BI278" s="170">
        <f>IF(N278="nulová",J278,0)</f>
        <v>0</v>
      </c>
      <c r="BJ278" s="18" t="s">
        <v>87</v>
      </c>
      <c r="BK278" s="170">
        <f>ROUND(I278*H278,2)</f>
        <v>0</v>
      </c>
      <c r="BL278" s="18" t="s">
        <v>587</v>
      </c>
      <c r="BM278" s="169" t="s">
        <v>2074</v>
      </c>
    </row>
    <row r="279" spans="1:65" s="2" customFormat="1" ht="24.2" customHeight="1">
      <c r="A279" s="33"/>
      <c r="B279" s="156"/>
      <c r="C279" s="157" t="s">
        <v>1150</v>
      </c>
      <c r="D279" s="157" t="s">
        <v>143</v>
      </c>
      <c r="E279" s="158" t="s">
        <v>2075</v>
      </c>
      <c r="F279" s="159" t="s">
        <v>2076</v>
      </c>
      <c r="G279" s="160" t="s">
        <v>146</v>
      </c>
      <c r="H279" s="161">
        <v>84</v>
      </c>
      <c r="I279" s="162"/>
      <c r="J279" s="163">
        <f>ROUND(I279*H279,2)</f>
        <v>0</v>
      </c>
      <c r="K279" s="164"/>
      <c r="L279" s="34"/>
      <c r="M279" s="165" t="s">
        <v>1</v>
      </c>
      <c r="N279" s="166" t="s">
        <v>40</v>
      </c>
      <c r="O279" s="62"/>
      <c r="P279" s="167">
        <f>O279*H279</f>
        <v>0</v>
      </c>
      <c r="Q279" s="167">
        <v>0</v>
      </c>
      <c r="R279" s="167">
        <f>Q279*H279</f>
        <v>0</v>
      </c>
      <c r="S279" s="167">
        <v>0</v>
      </c>
      <c r="T279" s="168">
        <f>S279*H279</f>
        <v>0</v>
      </c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R279" s="169" t="s">
        <v>587</v>
      </c>
      <c r="AT279" s="169" t="s">
        <v>143</v>
      </c>
      <c r="AU279" s="169" t="s">
        <v>87</v>
      </c>
      <c r="AY279" s="18" t="s">
        <v>141</v>
      </c>
      <c r="BE279" s="170">
        <f>IF(N279="základná",J279,0)</f>
        <v>0</v>
      </c>
      <c r="BF279" s="170">
        <f>IF(N279="znížená",J279,0)</f>
        <v>0</v>
      </c>
      <c r="BG279" s="170">
        <f>IF(N279="zákl. prenesená",J279,0)</f>
        <v>0</v>
      </c>
      <c r="BH279" s="170">
        <f>IF(N279="zníž. prenesená",J279,0)</f>
        <v>0</v>
      </c>
      <c r="BI279" s="170">
        <f>IF(N279="nulová",J279,0)</f>
        <v>0</v>
      </c>
      <c r="BJ279" s="18" t="s">
        <v>87</v>
      </c>
      <c r="BK279" s="170">
        <f>ROUND(I279*H279,2)</f>
        <v>0</v>
      </c>
      <c r="BL279" s="18" t="s">
        <v>587</v>
      </c>
      <c r="BM279" s="169" t="s">
        <v>2077</v>
      </c>
    </row>
    <row r="280" spans="1:65" s="12" customFormat="1" ht="22.9" customHeight="1">
      <c r="B280" s="143"/>
      <c r="D280" s="144" t="s">
        <v>73</v>
      </c>
      <c r="E280" s="154" t="s">
        <v>2078</v>
      </c>
      <c r="F280" s="154" t="s">
        <v>2079</v>
      </c>
      <c r="I280" s="146"/>
      <c r="J280" s="155">
        <f>BK280</f>
        <v>0</v>
      </c>
      <c r="L280" s="143"/>
      <c r="M280" s="148"/>
      <c r="N280" s="149"/>
      <c r="O280" s="149"/>
      <c r="P280" s="150">
        <f>SUM(P281:P286)</f>
        <v>0</v>
      </c>
      <c r="Q280" s="149"/>
      <c r="R280" s="150">
        <f>SUM(R281:R286)</f>
        <v>0</v>
      </c>
      <c r="S280" s="149"/>
      <c r="T280" s="151">
        <f>SUM(T281:T286)</f>
        <v>0</v>
      </c>
      <c r="AR280" s="144" t="s">
        <v>156</v>
      </c>
      <c r="AT280" s="152" t="s">
        <v>73</v>
      </c>
      <c r="AU280" s="152" t="s">
        <v>81</v>
      </c>
      <c r="AY280" s="144" t="s">
        <v>141</v>
      </c>
      <c r="BK280" s="153">
        <f>SUM(BK281:BK286)</f>
        <v>0</v>
      </c>
    </row>
    <row r="281" spans="1:65" s="2" customFormat="1" ht="37.9" customHeight="1">
      <c r="A281" s="33"/>
      <c r="B281" s="156"/>
      <c r="C281" s="157" t="s">
        <v>1154</v>
      </c>
      <c r="D281" s="157" t="s">
        <v>143</v>
      </c>
      <c r="E281" s="158" t="s">
        <v>2080</v>
      </c>
      <c r="F281" s="159" t="s">
        <v>2081</v>
      </c>
      <c r="G281" s="160" t="s">
        <v>2082</v>
      </c>
      <c r="H281" s="161">
        <v>40</v>
      </c>
      <c r="I281" s="162"/>
      <c r="J281" s="163">
        <f t="shared" ref="J281:J286" si="50">ROUND(I281*H281,2)</f>
        <v>0</v>
      </c>
      <c r="K281" s="164"/>
      <c r="L281" s="34"/>
      <c r="M281" s="165" t="s">
        <v>1</v>
      </c>
      <c r="N281" s="166" t="s">
        <v>40</v>
      </c>
      <c r="O281" s="62"/>
      <c r="P281" s="167">
        <f t="shared" ref="P281:P286" si="51">O281*H281</f>
        <v>0</v>
      </c>
      <c r="Q281" s="167">
        <v>0</v>
      </c>
      <c r="R281" s="167">
        <f t="shared" ref="R281:R286" si="52">Q281*H281</f>
        <v>0</v>
      </c>
      <c r="S281" s="167">
        <v>0</v>
      </c>
      <c r="T281" s="168">
        <f t="shared" ref="T281:T286" si="53">S281*H281</f>
        <v>0</v>
      </c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R281" s="169" t="s">
        <v>587</v>
      </c>
      <c r="AT281" s="169" t="s">
        <v>143</v>
      </c>
      <c r="AU281" s="169" t="s">
        <v>87</v>
      </c>
      <c r="AY281" s="18" t="s">
        <v>141</v>
      </c>
      <c r="BE281" s="170">
        <f t="shared" ref="BE281:BE286" si="54">IF(N281="základná",J281,0)</f>
        <v>0</v>
      </c>
      <c r="BF281" s="170">
        <f t="shared" ref="BF281:BF286" si="55">IF(N281="znížená",J281,0)</f>
        <v>0</v>
      </c>
      <c r="BG281" s="170">
        <f t="shared" ref="BG281:BG286" si="56">IF(N281="zákl. prenesená",J281,0)</f>
        <v>0</v>
      </c>
      <c r="BH281" s="170">
        <f t="shared" ref="BH281:BH286" si="57">IF(N281="zníž. prenesená",J281,0)</f>
        <v>0</v>
      </c>
      <c r="BI281" s="170">
        <f t="shared" ref="BI281:BI286" si="58">IF(N281="nulová",J281,0)</f>
        <v>0</v>
      </c>
      <c r="BJ281" s="18" t="s">
        <v>87</v>
      </c>
      <c r="BK281" s="170">
        <f t="shared" ref="BK281:BK286" si="59">ROUND(I281*H281,2)</f>
        <v>0</v>
      </c>
      <c r="BL281" s="18" t="s">
        <v>587</v>
      </c>
      <c r="BM281" s="169" t="s">
        <v>2083</v>
      </c>
    </row>
    <row r="282" spans="1:65" s="2" customFormat="1" ht="21.75" customHeight="1">
      <c r="A282" s="33"/>
      <c r="B282" s="156"/>
      <c r="C282" s="157" t="s">
        <v>1161</v>
      </c>
      <c r="D282" s="157" t="s">
        <v>143</v>
      </c>
      <c r="E282" s="158" t="s">
        <v>2084</v>
      </c>
      <c r="F282" s="159" t="s">
        <v>2085</v>
      </c>
      <c r="G282" s="160" t="s">
        <v>2086</v>
      </c>
      <c r="H282" s="161">
        <v>16</v>
      </c>
      <c r="I282" s="162"/>
      <c r="J282" s="163">
        <f t="shared" si="50"/>
        <v>0</v>
      </c>
      <c r="K282" s="164"/>
      <c r="L282" s="34"/>
      <c r="M282" s="165" t="s">
        <v>1</v>
      </c>
      <c r="N282" s="166" t="s">
        <v>40</v>
      </c>
      <c r="O282" s="62"/>
      <c r="P282" s="167">
        <f t="shared" si="51"/>
        <v>0</v>
      </c>
      <c r="Q282" s="167">
        <v>0</v>
      </c>
      <c r="R282" s="167">
        <f t="shared" si="52"/>
        <v>0</v>
      </c>
      <c r="S282" s="167">
        <v>0</v>
      </c>
      <c r="T282" s="168">
        <f t="shared" si="53"/>
        <v>0</v>
      </c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R282" s="169" t="s">
        <v>587</v>
      </c>
      <c r="AT282" s="169" t="s">
        <v>143</v>
      </c>
      <c r="AU282" s="169" t="s">
        <v>87</v>
      </c>
      <c r="AY282" s="18" t="s">
        <v>141</v>
      </c>
      <c r="BE282" s="170">
        <f t="shared" si="54"/>
        <v>0</v>
      </c>
      <c r="BF282" s="170">
        <f t="shared" si="55"/>
        <v>0</v>
      </c>
      <c r="BG282" s="170">
        <f t="shared" si="56"/>
        <v>0</v>
      </c>
      <c r="BH282" s="170">
        <f t="shared" si="57"/>
        <v>0</v>
      </c>
      <c r="BI282" s="170">
        <f t="shared" si="58"/>
        <v>0</v>
      </c>
      <c r="BJ282" s="18" t="s">
        <v>87</v>
      </c>
      <c r="BK282" s="170">
        <f t="shared" si="59"/>
        <v>0</v>
      </c>
      <c r="BL282" s="18" t="s">
        <v>587</v>
      </c>
      <c r="BM282" s="169" t="s">
        <v>2087</v>
      </c>
    </row>
    <row r="283" spans="1:65" s="2" customFormat="1" ht="33" customHeight="1">
      <c r="A283" s="33"/>
      <c r="B283" s="156"/>
      <c r="C283" s="157" t="s">
        <v>1180</v>
      </c>
      <c r="D283" s="157" t="s">
        <v>143</v>
      </c>
      <c r="E283" s="158" t="s">
        <v>2088</v>
      </c>
      <c r="F283" s="159" t="s">
        <v>2089</v>
      </c>
      <c r="G283" s="160" t="s">
        <v>2090</v>
      </c>
      <c r="H283" s="161">
        <v>30</v>
      </c>
      <c r="I283" s="162"/>
      <c r="J283" s="163">
        <f t="shared" si="50"/>
        <v>0</v>
      </c>
      <c r="K283" s="164"/>
      <c r="L283" s="34"/>
      <c r="M283" s="165" t="s">
        <v>1</v>
      </c>
      <c r="N283" s="166" t="s">
        <v>40</v>
      </c>
      <c r="O283" s="62"/>
      <c r="P283" s="167">
        <f t="shared" si="51"/>
        <v>0</v>
      </c>
      <c r="Q283" s="167">
        <v>0</v>
      </c>
      <c r="R283" s="167">
        <f t="shared" si="52"/>
        <v>0</v>
      </c>
      <c r="S283" s="167">
        <v>0</v>
      </c>
      <c r="T283" s="168">
        <f t="shared" si="53"/>
        <v>0</v>
      </c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R283" s="169" t="s">
        <v>587</v>
      </c>
      <c r="AT283" s="169" t="s">
        <v>143</v>
      </c>
      <c r="AU283" s="169" t="s">
        <v>87</v>
      </c>
      <c r="AY283" s="18" t="s">
        <v>141</v>
      </c>
      <c r="BE283" s="170">
        <f t="shared" si="54"/>
        <v>0</v>
      </c>
      <c r="BF283" s="170">
        <f t="shared" si="55"/>
        <v>0</v>
      </c>
      <c r="BG283" s="170">
        <f t="shared" si="56"/>
        <v>0</v>
      </c>
      <c r="BH283" s="170">
        <f t="shared" si="57"/>
        <v>0</v>
      </c>
      <c r="BI283" s="170">
        <f t="shared" si="58"/>
        <v>0</v>
      </c>
      <c r="BJ283" s="18" t="s">
        <v>87</v>
      </c>
      <c r="BK283" s="170">
        <f t="shared" si="59"/>
        <v>0</v>
      </c>
      <c r="BL283" s="18" t="s">
        <v>587</v>
      </c>
      <c r="BM283" s="169" t="s">
        <v>2091</v>
      </c>
    </row>
    <row r="284" spans="1:65" s="2" customFormat="1" ht="33" customHeight="1">
      <c r="A284" s="33"/>
      <c r="B284" s="156"/>
      <c r="C284" s="157" t="s">
        <v>1185</v>
      </c>
      <c r="D284" s="157" t="s">
        <v>143</v>
      </c>
      <c r="E284" s="158" t="s">
        <v>2092</v>
      </c>
      <c r="F284" s="159" t="s">
        <v>2093</v>
      </c>
      <c r="G284" s="160" t="s">
        <v>2090</v>
      </c>
      <c r="H284" s="161">
        <v>30</v>
      </c>
      <c r="I284" s="162"/>
      <c r="J284" s="163">
        <f t="shared" si="50"/>
        <v>0</v>
      </c>
      <c r="K284" s="164"/>
      <c r="L284" s="34"/>
      <c r="M284" s="165" t="s">
        <v>1</v>
      </c>
      <c r="N284" s="166" t="s">
        <v>40</v>
      </c>
      <c r="O284" s="62"/>
      <c r="P284" s="167">
        <f t="shared" si="51"/>
        <v>0</v>
      </c>
      <c r="Q284" s="167">
        <v>0</v>
      </c>
      <c r="R284" s="167">
        <f t="shared" si="52"/>
        <v>0</v>
      </c>
      <c r="S284" s="167">
        <v>0</v>
      </c>
      <c r="T284" s="168">
        <f t="shared" si="53"/>
        <v>0</v>
      </c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R284" s="169" t="s">
        <v>587</v>
      </c>
      <c r="AT284" s="169" t="s">
        <v>143</v>
      </c>
      <c r="AU284" s="169" t="s">
        <v>87</v>
      </c>
      <c r="AY284" s="18" t="s">
        <v>141</v>
      </c>
      <c r="BE284" s="170">
        <f t="shared" si="54"/>
        <v>0</v>
      </c>
      <c r="BF284" s="170">
        <f t="shared" si="55"/>
        <v>0</v>
      </c>
      <c r="BG284" s="170">
        <f t="shared" si="56"/>
        <v>0</v>
      </c>
      <c r="BH284" s="170">
        <f t="shared" si="57"/>
        <v>0</v>
      </c>
      <c r="BI284" s="170">
        <f t="shared" si="58"/>
        <v>0</v>
      </c>
      <c r="BJ284" s="18" t="s">
        <v>87</v>
      </c>
      <c r="BK284" s="170">
        <f t="shared" si="59"/>
        <v>0</v>
      </c>
      <c r="BL284" s="18" t="s">
        <v>587</v>
      </c>
      <c r="BM284" s="169" t="s">
        <v>2094</v>
      </c>
    </row>
    <row r="285" spans="1:65" s="2" customFormat="1" ht="24.2" customHeight="1">
      <c r="A285" s="33"/>
      <c r="B285" s="156"/>
      <c r="C285" s="157" t="s">
        <v>1195</v>
      </c>
      <c r="D285" s="157" t="s">
        <v>143</v>
      </c>
      <c r="E285" s="158" t="s">
        <v>2095</v>
      </c>
      <c r="F285" s="159" t="s">
        <v>2096</v>
      </c>
      <c r="G285" s="160" t="s">
        <v>2090</v>
      </c>
      <c r="H285" s="161">
        <v>10</v>
      </c>
      <c r="I285" s="162"/>
      <c r="J285" s="163">
        <f t="shared" si="50"/>
        <v>0</v>
      </c>
      <c r="K285" s="164"/>
      <c r="L285" s="34"/>
      <c r="M285" s="165" t="s">
        <v>1</v>
      </c>
      <c r="N285" s="166" t="s">
        <v>40</v>
      </c>
      <c r="O285" s="62"/>
      <c r="P285" s="167">
        <f t="shared" si="51"/>
        <v>0</v>
      </c>
      <c r="Q285" s="167">
        <v>0</v>
      </c>
      <c r="R285" s="167">
        <f t="shared" si="52"/>
        <v>0</v>
      </c>
      <c r="S285" s="167">
        <v>0</v>
      </c>
      <c r="T285" s="168">
        <f t="shared" si="53"/>
        <v>0</v>
      </c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R285" s="169" t="s">
        <v>587</v>
      </c>
      <c r="AT285" s="169" t="s">
        <v>143</v>
      </c>
      <c r="AU285" s="169" t="s">
        <v>87</v>
      </c>
      <c r="AY285" s="18" t="s">
        <v>141</v>
      </c>
      <c r="BE285" s="170">
        <f t="shared" si="54"/>
        <v>0</v>
      </c>
      <c r="BF285" s="170">
        <f t="shared" si="55"/>
        <v>0</v>
      </c>
      <c r="BG285" s="170">
        <f t="shared" si="56"/>
        <v>0</v>
      </c>
      <c r="BH285" s="170">
        <f t="shared" si="57"/>
        <v>0</v>
      </c>
      <c r="BI285" s="170">
        <f t="shared" si="58"/>
        <v>0</v>
      </c>
      <c r="BJ285" s="18" t="s">
        <v>87</v>
      </c>
      <c r="BK285" s="170">
        <f t="shared" si="59"/>
        <v>0</v>
      </c>
      <c r="BL285" s="18" t="s">
        <v>587</v>
      </c>
      <c r="BM285" s="169" t="s">
        <v>2097</v>
      </c>
    </row>
    <row r="286" spans="1:65" s="2" customFormat="1" ht="21.75" customHeight="1">
      <c r="A286" s="33"/>
      <c r="B286" s="156"/>
      <c r="C286" s="157" t="s">
        <v>969</v>
      </c>
      <c r="D286" s="157" t="s">
        <v>143</v>
      </c>
      <c r="E286" s="158" t="s">
        <v>2098</v>
      </c>
      <c r="F286" s="159" t="s">
        <v>2099</v>
      </c>
      <c r="G286" s="160" t="s">
        <v>2090</v>
      </c>
      <c r="H286" s="161">
        <v>6</v>
      </c>
      <c r="I286" s="162"/>
      <c r="J286" s="163">
        <f t="shared" si="50"/>
        <v>0</v>
      </c>
      <c r="K286" s="164"/>
      <c r="L286" s="34"/>
      <c r="M286" s="165" t="s">
        <v>1</v>
      </c>
      <c r="N286" s="166" t="s">
        <v>40</v>
      </c>
      <c r="O286" s="62"/>
      <c r="P286" s="167">
        <f t="shared" si="51"/>
        <v>0</v>
      </c>
      <c r="Q286" s="167">
        <v>0</v>
      </c>
      <c r="R286" s="167">
        <f t="shared" si="52"/>
        <v>0</v>
      </c>
      <c r="S286" s="167">
        <v>0</v>
      </c>
      <c r="T286" s="168">
        <f t="shared" si="53"/>
        <v>0</v>
      </c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R286" s="169" t="s">
        <v>587</v>
      </c>
      <c r="AT286" s="169" t="s">
        <v>143</v>
      </c>
      <c r="AU286" s="169" t="s">
        <v>87</v>
      </c>
      <c r="AY286" s="18" t="s">
        <v>141</v>
      </c>
      <c r="BE286" s="170">
        <f t="shared" si="54"/>
        <v>0</v>
      </c>
      <c r="BF286" s="170">
        <f t="shared" si="55"/>
        <v>0</v>
      </c>
      <c r="BG286" s="170">
        <f t="shared" si="56"/>
        <v>0</v>
      </c>
      <c r="BH286" s="170">
        <f t="shared" si="57"/>
        <v>0</v>
      </c>
      <c r="BI286" s="170">
        <f t="shared" si="58"/>
        <v>0</v>
      </c>
      <c r="BJ286" s="18" t="s">
        <v>87</v>
      </c>
      <c r="BK286" s="170">
        <f t="shared" si="59"/>
        <v>0</v>
      </c>
      <c r="BL286" s="18" t="s">
        <v>587</v>
      </c>
      <c r="BM286" s="169" t="s">
        <v>2100</v>
      </c>
    </row>
    <row r="287" spans="1:65" s="12" customFormat="1" ht="22.9" customHeight="1">
      <c r="B287" s="143"/>
      <c r="D287" s="144" t="s">
        <v>73</v>
      </c>
      <c r="E287" s="154" t="s">
        <v>2101</v>
      </c>
      <c r="F287" s="154" t="s">
        <v>2102</v>
      </c>
      <c r="I287" s="146"/>
      <c r="J287" s="155">
        <f>BK287</f>
        <v>0</v>
      </c>
      <c r="L287" s="143"/>
      <c r="M287" s="148"/>
      <c r="N287" s="149"/>
      <c r="O287" s="149"/>
      <c r="P287" s="150">
        <f>P288</f>
        <v>0</v>
      </c>
      <c r="Q287" s="149"/>
      <c r="R287" s="150">
        <f>R288</f>
        <v>0</v>
      </c>
      <c r="S287" s="149"/>
      <c r="T287" s="151">
        <f>T288</f>
        <v>0</v>
      </c>
      <c r="AR287" s="144" t="s">
        <v>147</v>
      </c>
      <c r="AT287" s="152" t="s">
        <v>73</v>
      </c>
      <c r="AU287" s="152" t="s">
        <v>81</v>
      </c>
      <c r="AY287" s="144" t="s">
        <v>141</v>
      </c>
      <c r="BK287" s="153">
        <f>BK288</f>
        <v>0</v>
      </c>
    </row>
    <row r="288" spans="1:65" s="2" customFormat="1" ht="62.65" customHeight="1">
      <c r="A288" s="33"/>
      <c r="B288" s="156"/>
      <c r="C288" s="157" t="s">
        <v>975</v>
      </c>
      <c r="D288" s="157" t="s">
        <v>143</v>
      </c>
      <c r="E288" s="158" t="s">
        <v>2103</v>
      </c>
      <c r="F288" s="159" t="s">
        <v>2104</v>
      </c>
      <c r="G288" s="160" t="s">
        <v>2105</v>
      </c>
      <c r="H288" s="161">
        <v>60</v>
      </c>
      <c r="I288" s="162"/>
      <c r="J288" s="163">
        <f>ROUND(I288*H288,2)</f>
        <v>0</v>
      </c>
      <c r="K288" s="164"/>
      <c r="L288" s="34"/>
      <c r="M288" s="165" t="s">
        <v>1</v>
      </c>
      <c r="N288" s="166" t="s">
        <v>40</v>
      </c>
      <c r="O288" s="62"/>
      <c r="P288" s="167">
        <f>O288*H288</f>
        <v>0</v>
      </c>
      <c r="Q288" s="167">
        <v>0</v>
      </c>
      <c r="R288" s="167">
        <f>Q288*H288</f>
        <v>0</v>
      </c>
      <c r="S288" s="167">
        <v>0</v>
      </c>
      <c r="T288" s="168">
        <f>S288*H288</f>
        <v>0</v>
      </c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R288" s="169" t="s">
        <v>2106</v>
      </c>
      <c r="AT288" s="169" t="s">
        <v>143</v>
      </c>
      <c r="AU288" s="169" t="s">
        <v>87</v>
      </c>
      <c r="AY288" s="18" t="s">
        <v>141</v>
      </c>
      <c r="BE288" s="170">
        <f>IF(N288="základná",J288,0)</f>
        <v>0</v>
      </c>
      <c r="BF288" s="170">
        <f>IF(N288="znížená",J288,0)</f>
        <v>0</v>
      </c>
      <c r="BG288" s="170">
        <f>IF(N288="zákl. prenesená",J288,0)</f>
        <v>0</v>
      </c>
      <c r="BH288" s="170">
        <f>IF(N288="zníž. prenesená",J288,0)</f>
        <v>0</v>
      </c>
      <c r="BI288" s="170">
        <f>IF(N288="nulová",J288,0)</f>
        <v>0</v>
      </c>
      <c r="BJ288" s="18" t="s">
        <v>87</v>
      </c>
      <c r="BK288" s="170">
        <f>ROUND(I288*H288,2)</f>
        <v>0</v>
      </c>
      <c r="BL288" s="18" t="s">
        <v>2106</v>
      </c>
      <c r="BM288" s="169" t="s">
        <v>2107</v>
      </c>
    </row>
    <row r="289" spans="1:65" s="12" customFormat="1" ht="22.9" customHeight="1">
      <c r="B289" s="143"/>
      <c r="D289" s="144" t="s">
        <v>73</v>
      </c>
      <c r="E289" s="154" t="s">
        <v>2108</v>
      </c>
      <c r="F289" s="154" t="s">
        <v>2109</v>
      </c>
      <c r="I289" s="146"/>
      <c r="J289" s="155">
        <f>BK289</f>
        <v>0</v>
      </c>
      <c r="L289" s="143"/>
      <c r="M289" s="148"/>
      <c r="N289" s="149"/>
      <c r="O289" s="149"/>
      <c r="P289" s="150">
        <f>SUM(P290:P291)</f>
        <v>0</v>
      </c>
      <c r="Q289" s="149"/>
      <c r="R289" s="150">
        <f>SUM(R290:R291)</f>
        <v>0</v>
      </c>
      <c r="S289" s="149"/>
      <c r="T289" s="151">
        <f>SUM(T290:T291)</f>
        <v>0</v>
      </c>
      <c r="AR289" s="144" t="s">
        <v>156</v>
      </c>
      <c r="AT289" s="152" t="s">
        <v>73</v>
      </c>
      <c r="AU289" s="152" t="s">
        <v>81</v>
      </c>
      <c r="AY289" s="144" t="s">
        <v>141</v>
      </c>
      <c r="BK289" s="153">
        <f>SUM(BK290:BK291)</f>
        <v>0</v>
      </c>
    </row>
    <row r="290" spans="1:65" s="2" customFormat="1" ht="21.75" customHeight="1">
      <c r="A290" s="33"/>
      <c r="B290" s="156"/>
      <c r="C290" s="157" t="s">
        <v>938</v>
      </c>
      <c r="D290" s="157" t="s">
        <v>143</v>
      </c>
      <c r="E290" s="158" t="s">
        <v>81</v>
      </c>
      <c r="F290" s="159" t="s">
        <v>2110</v>
      </c>
      <c r="G290" s="160" t="s">
        <v>362</v>
      </c>
      <c r="H290" s="161">
        <v>2</v>
      </c>
      <c r="I290" s="162"/>
      <c r="J290" s="163">
        <f>ROUND(I290*H290,2)</f>
        <v>0</v>
      </c>
      <c r="K290" s="164"/>
      <c r="L290" s="34"/>
      <c r="M290" s="165" t="s">
        <v>1</v>
      </c>
      <c r="N290" s="166" t="s">
        <v>40</v>
      </c>
      <c r="O290" s="62"/>
      <c r="P290" s="167">
        <f>O290*H290</f>
        <v>0</v>
      </c>
      <c r="Q290" s="167">
        <v>0</v>
      </c>
      <c r="R290" s="167">
        <f>Q290*H290</f>
        <v>0</v>
      </c>
      <c r="S290" s="167">
        <v>0</v>
      </c>
      <c r="T290" s="168">
        <f>S290*H290</f>
        <v>0</v>
      </c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R290" s="169" t="s">
        <v>587</v>
      </c>
      <c r="AT290" s="169" t="s">
        <v>143</v>
      </c>
      <c r="AU290" s="169" t="s">
        <v>87</v>
      </c>
      <c r="AY290" s="18" t="s">
        <v>141</v>
      </c>
      <c r="BE290" s="170">
        <f>IF(N290="základná",J290,0)</f>
        <v>0</v>
      </c>
      <c r="BF290" s="170">
        <f>IF(N290="znížená",J290,0)</f>
        <v>0</v>
      </c>
      <c r="BG290" s="170">
        <f>IF(N290="zákl. prenesená",J290,0)</f>
        <v>0</v>
      </c>
      <c r="BH290" s="170">
        <f>IF(N290="zníž. prenesená",J290,0)</f>
        <v>0</v>
      </c>
      <c r="BI290" s="170">
        <f>IF(N290="nulová",J290,0)</f>
        <v>0</v>
      </c>
      <c r="BJ290" s="18" t="s">
        <v>87</v>
      </c>
      <c r="BK290" s="170">
        <f>ROUND(I290*H290,2)</f>
        <v>0</v>
      </c>
      <c r="BL290" s="18" t="s">
        <v>587</v>
      </c>
      <c r="BM290" s="169" t="s">
        <v>2111</v>
      </c>
    </row>
    <row r="291" spans="1:65" s="2" customFormat="1" ht="16.5" customHeight="1">
      <c r="A291" s="33"/>
      <c r="B291" s="156"/>
      <c r="C291" s="157" t="s">
        <v>944</v>
      </c>
      <c r="D291" s="157" t="s">
        <v>143</v>
      </c>
      <c r="E291" s="158" t="s">
        <v>87</v>
      </c>
      <c r="F291" s="159" t="s">
        <v>2112</v>
      </c>
      <c r="G291" s="160" t="s">
        <v>1</v>
      </c>
      <c r="H291" s="161">
        <v>2</v>
      </c>
      <c r="I291" s="162"/>
      <c r="J291" s="163">
        <f>ROUND(I291*H291,2)</f>
        <v>0</v>
      </c>
      <c r="K291" s="164"/>
      <c r="L291" s="34"/>
      <c r="M291" s="214" t="s">
        <v>1</v>
      </c>
      <c r="N291" s="215" t="s">
        <v>40</v>
      </c>
      <c r="O291" s="216"/>
      <c r="P291" s="217">
        <f>O291*H291</f>
        <v>0</v>
      </c>
      <c r="Q291" s="217">
        <v>0</v>
      </c>
      <c r="R291" s="217">
        <f>Q291*H291</f>
        <v>0</v>
      </c>
      <c r="S291" s="217">
        <v>0</v>
      </c>
      <c r="T291" s="218">
        <f>S291*H291</f>
        <v>0</v>
      </c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R291" s="169" t="s">
        <v>587</v>
      </c>
      <c r="AT291" s="169" t="s">
        <v>143</v>
      </c>
      <c r="AU291" s="169" t="s">
        <v>87</v>
      </c>
      <c r="AY291" s="18" t="s">
        <v>141</v>
      </c>
      <c r="BE291" s="170">
        <f>IF(N291="základná",J291,0)</f>
        <v>0</v>
      </c>
      <c r="BF291" s="170">
        <f>IF(N291="znížená",J291,0)</f>
        <v>0</v>
      </c>
      <c r="BG291" s="170">
        <f>IF(N291="zákl. prenesená",J291,0)</f>
        <v>0</v>
      </c>
      <c r="BH291" s="170">
        <f>IF(N291="zníž. prenesená",J291,0)</f>
        <v>0</v>
      </c>
      <c r="BI291" s="170">
        <f>IF(N291="nulová",J291,0)</f>
        <v>0</v>
      </c>
      <c r="BJ291" s="18" t="s">
        <v>87</v>
      </c>
      <c r="BK291" s="170">
        <f>ROUND(I291*H291,2)</f>
        <v>0</v>
      </c>
      <c r="BL291" s="18" t="s">
        <v>587</v>
      </c>
      <c r="BM291" s="169" t="s">
        <v>2113</v>
      </c>
    </row>
    <row r="292" spans="1:65" s="2" customFormat="1" ht="6.95" customHeight="1">
      <c r="A292" s="33"/>
      <c r="B292" s="51"/>
      <c r="C292" s="52"/>
      <c r="D292" s="52"/>
      <c r="E292" s="52"/>
      <c r="F292" s="52"/>
      <c r="G292" s="52"/>
      <c r="H292" s="52"/>
      <c r="I292" s="52"/>
      <c r="J292" s="52"/>
      <c r="K292" s="52"/>
      <c r="L292" s="34"/>
      <c r="M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</row>
  </sheetData>
  <autoFilter ref="C125:K291"/>
  <mergeCells count="12">
    <mergeCell ref="E118:H118"/>
    <mergeCell ref="L2:V2"/>
    <mergeCell ref="E85:H85"/>
    <mergeCell ref="E87:H87"/>
    <mergeCell ref="E89:H89"/>
    <mergeCell ref="E114:H114"/>
    <mergeCell ref="E116:H11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8</vt:i4>
      </vt:variant>
    </vt:vector>
  </HeadingPairs>
  <TitlesOfParts>
    <vt:vector size="12" baseType="lpstr">
      <vt:lpstr>Rekapitulácia stavby</vt:lpstr>
      <vt:lpstr>81aa - Architektúra</vt:lpstr>
      <vt:lpstr>81ab - Zdravotechnika</vt:lpstr>
      <vt:lpstr>81ac - Elektroinštalácia</vt:lpstr>
      <vt:lpstr>'81aa - Architektúra'!Názvy_tlače</vt:lpstr>
      <vt:lpstr>'81ab - Zdravotechnika'!Názvy_tlače</vt:lpstr>
      <vt:lpstr>'81ac - Elektroinštalácia'!Názvy_tlače</vt:lpstr>
      <vt:lpstr>'Rekapitulácia stavby'!Názvy_tlače</vt:lpstr>
      <vt:lpstr>'81aa - Architektúra'!Oblasť_tlače</vt:lpstr>
      <vt:lpstr>'81ab - Zdravotechnika'!Oblasť_tlače</vt:lpstr>
      <vt:lpstr>'81ac - Elektroinštalácia'!Oblasť_tlače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DESKTOP-PCRKOH0\Peter</dc:creator>
  <cp:lastModifiedBy>Nôtová Margaréta</cp:lastModifiedBy>
  <dcterms:created xsi:type="dcterms:W3CDTF">2022-06-29T16:54:28Z</dcterms:created>
  <dcterms:modified xsi:type="dcterms:W3CDTF">2025-03-12T07:57:47Z</dcterms:modified>
</cp:coreProperties>
</file>