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1_Projekty\Cyklochodníky\07_Finálna verzia\05_Žiadosti o vysvetlenie ponúk\6_Odpoveď finál\01_Vysvetlenie a doplnenie SP\"/>
    </mc:Choice>
  </mc:AlternateContent>
  <bookViews>
    <workbookView xWindow="0" yWindow="0" windowWidth="13275" windowHeight="11610" firstSheet="1" activeTab="1"/>
  </bookViews>
  <sheets>
    <sheet name="Rekapitulácia stavby" sheetId="1" state="veryHidden" r:id="rId1"/>
    <sheet name="Časť 4" sheetId="2" r:id="rId2"/>
    <sheet name="Zoznam figúr" sheetId="3" state="hidden" r:id="rId3"/>
  </sheets>
  <definedNames>
    <definedName name="_xlnm._FilterDatabase" localSheetId="1" hidden="1">'Časť 4'!$C$121:$K$314</definedName>
    <definedName name="_xlnm.Print_Titles" localSheetId="1">'Časť 4'!$109:$121</definedName>
    <definedName name="_xlnm.Print_Titles" localSheetId="0">'Rekapitulácia stavby'!$92:$92</definedName>
    <definedName name="_xlnm.Print_Titles" localSheetId="2">'Zoznam figúr'!$9:$9</definedName>
    <definedName name="_xlnm.Print_Area" localSheetId="1">'Časť 4'!$C$4:$J$76,'Časť 4'!$C$82:$J$103,'Časť 4'!$C$109:$J$314</definedName>
    <definedName name="_xlnm.Print_Area" localSheetId="0">'Rekapitulácia stavby'!$D$4:$AO$76,'Rekapitulácia stavby'!$C$82:$AQ$96</definedName>
    <definedName name="_xlnm.Print_Area" localSheetId="2">'Zoznam figúr'!$C$4:$G$105</definedName>
  </definedNames>
  <calcPr calcId="152511" fullPrecision="0"/>
</workbook>
</file>

<file path=xl/calcChain.xml><?xml version="1.0" encoding="utf-8"?>
<calcChain xmlns="http://schemas.openxmlformats.org/spreadsheetml/2006/main">
  <c r="D7" i="3" l="1"/>
  <c r="J37" i="2"/>
  <c r="J36" i="2"/>
  <c r="AY95" i="1"/>
  <c r="J35" i="2"/>
  <c r="AX95" i="1" s="1"/>
  <c r="BI314" i="2"/>
  <c r="BH314" i="2"/>
  <c r="BG314" i="2"/>
  <c r="BE314" i="2"/>
  <c r="T314" i="2"/>
  <c r="T313" i="2"/>
  <c r="R314" i="2"/>
  <c r="R313" i="2" s="1"/>
  <c r="P314" i="2"/>
  <c r="P313" i="2"/>
  <c r="BI311" i="2"/>
  <c r="BH311" i="2"/>
  <c r="BG311" i="2"/>
  <c r="BE311" i="2"/>
  <c r="T311" i="2"/>
  <c r="R311" i="2"/>
  <c r="P311" i="2"/>
  <c r="BI309" i="2"/>
  <c r="BH309" i="2"/>
  <c r="BG309" i="2"/>
  <c r="BE309" i="2"/>
  <c r="T309" i="2"/>
  <c r="R309" i="2"/>
  <c r="P309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4" i="2"/>
  <c r="BH304" i="2"/>
  <c r="BG304" i="2"/>
  <c r="BE304" i="2"/>
  <c r="T304" i="2"/>
  <c r="R304" i="2"/>
  <c r="P304" i="2"/>
  <c r="BI301" i="2"/>
  <c r="BH301" i="2"/>
  <c r="BG301" i="2"/>
  <c r="BE301" i="2"/>
  <c r="T301" i="2"/>
  <c r="R301" i="2"/>
  <c r="P301" i="2"/>
  <c r="BI299" i="2"/>
  <c r="BH299" i="2"/>
  <c r="BG299" i="2"/>
  <c r="BE299" i="2"/>
  <c r="T299" i="2"/>
  <c r="R299" i="2"/>
  <c r="P299" i="2"/>
  <c r="BI296" i="2"/>
  <c r="BH296" i="2"/>
  <c r="BG296" i="2"/>
  <c r="BE296" i="2"/>
  <c r="T296" i="2"/>
  <c r="R296" i="2"/>
  <c r="P296" i="2"/>
  <c r="BI294" i="2"/>
  <c r="BH294" i="2"/>
  <c r="BG294" i="2"/>
  <c r="BE294" i="2"/>
  <c r="T294" i="2"/>
  <c r="R294" i="2"/>
  <c r="P294" i="2"/>
  <c r="BI292" i="2"/>
  <c r="BH292" i="2"/>
  <c r="BG292" i="2"/>
  <c r="BE292" i="2"/>
  <c r="T292" i="2"/>
  <c r="R292" i="2"/>
  <c r="P292" i="2"/>
  <c r="BI290" i="2"/>
  <c r="BH290" i="2"/>
  <c r="BG290" i="2"/>
  <c r="BE290" i="2"/>
  <c r="T290" i="2"/>
  <c r="R290" i="2"/>
  <c r="P290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3" i="2"/>
  <c r="BH283" i="2"/>
  <c r="BG283" i="2"/>
  <c r="BE283" i="2"/>
  <c r="T283" i="2"/>
  <c r="R283" i="2"/>
  <c r="P283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8" i="2"/>
  <c r="BH278" i="2"/>
  <c r="BG278" i="2"/>
  <c r="BE278" i="2"/>
  <c r="T278" i="2"/>
  <c r="R278" i="2"/>
  <c r="P278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2" i="2"/>
  <c r="BH272" i="2"/>
  <c r="BG272" i="2"/>
  <c r="BE272" i="2"/>
  <c r="T272" i="2"/>
  <c r="R272" i="2"/>
  <c r="P272" i="2"/>
  <c r="BI269" i="2"/>
  <c r="BH269" i="2"/>
  <c r="BG269" i="2"/>
  <c r="BE269" i="2"/>
  <c r="T269" i="2"/>
  <c r="R269" i="2"/>
  <c r="P269" i="2"/>
  <c r="BI267" i="2"/>
  <c r="BH267" i="2"/>
  <c r="BG267" i="2"/>
  <c r="BE267" i="2"/>
  <c r="T267" i="2"/>
  <c r="R267" i="2"/>
  <c r="P267" i="2"/>
  <c r="BI265" i="2"/>
  <c r="BH265" i="2"/>
  <c r="BG265" i="2"/>
  <c r="BE265" i="2"/>
  <c r="T265" i="2"/>
  <c r="R265" i="2"/>
  <c r="P265" i="2"/>
  <c r="BI263" i="2"/>
  <c r="BH263" i="2"/>
  <c r="BG263" i="2"/>
  <c r="BE263" i="2"/>
  <c r="T263" i="2"/>
  <c r="R263" i="2"/>
  <c r="P263" i="2"/>
  <c r="BI260" i="2"/>
  <c r="BH260" i="2"/>
  <c r="BG260" i="2"/>
  <c r="BE260" i="2"/>
  <c r="T260" i="2"/>
  <c r="R260" i="2"/>
  <c r="P260" i="2"/>
  <c r="BI257" i="2"/>
  <c r="BH257" i="2"/>
  <c r="BG257" i="2"/>
  <c r="BE257" i="2"/>
  <c r="T257" i="2"/>
  <c r="R257" i="2"/>
  <c r="P257" i="2"/>
  <c r="BI255" i="2"/>
  <c r="BH255" i="2"/>
  <c r="BG255" i="2"/>
  <c r="BE255" i="2"/>
  <c r="T255" i="2"/>
  <c r="R255" i="2"/>
  <c r="P255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8" i="2"/>
  <c r="BH248" i="2"/>
  <c r="BG248" i="2"/>
  <c r="BE248" i="2"/>
  <c r="T248" i="2"/>
  <c r="R248" i="2"/>
  <c r="P248" i="2"/>
  <c r="BI246" i="2"/>
  <c r="BH246" i="2"/>
  <c r="BG246" i="2"/>
  <c r="BE246" i="2"/>
  <c r="T246" i="2"/>
  <c r="R246" i="2"/>
  <c r="P246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39" i="2"/>
  <c r="BH239" i="2"/>
  <c r="BG239" i="2"/>
  <c r="BE239" i="2"/>
  <c r="T239" i="2"/>
  <c r="R239" i="2"/>
  <c r="P239" i="2"/>
  <c r="BI237" i="2"/>
  <c r="BH237" i="2"/>
  <c r="BG237" i="2"/>
  <c r="BE237" i="2"/>
  <c r="T237" i="2"/>
  <c r="R237" i="2"/>
  <c r="P237" i="2"/>
  <c r="BI235" i="2"/>
  <c r="BH235" i="2"/>
  <c r="BG235" i="2"/>
  <c r="BE235" i="2"/>
  <c r="T235" i="2"/>
  <c r="R235" i="2"/>
  <c r="P235" i="2"/>
  <c r="BI233" i="2"/>
  <c r="BH233" i="2"/>
  <c r="BG233" i="2"/>
  <c r="BE233" i="2"/>
  <c r="T233" i="2"/>
  <c r="R233" i="2"/>
  <c r="P233" i="2"/>
  <c r="BI231" i="2"/>
  <c r="BH231" i="2"/>
  <c r="BG231" i="2"/>
  <c r="BE231" i="2"/>
  <c r="T231" i="2"/>
  <c r="R231" i="2"/>
  <c r="P231" i="2"/>
  <c r="BI229" i="2"/>
  <c r="BH229" i="2"/>
  <c r="BG229" i="2"/>
  <c r="BE229" i="2"/>
  <c r="T229" i="2"/>
  <c r="R229" i="2"/>
  <c r="P229" i="2"/>
  <c r="BI227" i="2"/>
  <c r="BH227" i="2"/>
  <c r="BG227" i="2"/>
  <c r="BE227" i="2"/>
  <c r="T227" i="2"/>
  <c r="R227" i="2"/>
  <c r="P227" i="2"/>
  <c r="BI224" i="2"/>
  <c r="BH224" i="2"/>
  <c r="BG224" i="2"/>
  <c r="BE224" i="2"/>
  <c r="T224" i="2"/>
  <c r="R224" i="2"/>
  <c r="P224" i="2"/>
  <c r="BI221" i="2"/>
  <c r="BH221" i="2"/>
  <c r="BG221" i="2"/>
  <c r="BE221" i="2"/>
  <c r="T221" i="2"/>
  <c r="R221" i="2"/>
  <c r="P221" i="2"/>
  <c r="BI218" i="2"/>
  <c r="BH218" i="2"/>
  <c r="BG218" i="2"/>
  <c r="BE218" i="2"/>
  <c r="T218" i="2"/>
  <c r="R218" i="2"/>
  <c r="P218" i="2"/>
  <c r="BI216" i="2"/>
  <c r="BH216" i="2"/>
  <c r="BG216" i="2"/>
  <c r="BE216" i="2"/>
  <c r="T216" i="2"/>
  <c r="R216" i="2"/>
  <c r="P216" i="2"/>
  <c r="BI213" i="2"/>
  <c r="BH213" i="2"/>
  <c r="BG213" i="2"/>
  <c r="BE213" i="2"/>
  <c r="T213" i="2"/>
  <c r="R213" i="2"/>
  <c r="P213" i="2"/>
  <c r="BI210" i="2"/>
  <c r="BH210" i="2"/>
  <c r="BG210" i="2"/>
  <c r="BE210" i="2"/>
  <c r="T210" i="2"/>
  <c r="R210" i="2"/>
  <c r="P210" i="2"/>
  <c r="BI207" i="2"/>
  <c r="BH207" i="2"/>
  <c r="BG207" i="2"/>
  <c r="BE207" i="2"/>
  <c r="T207" i="2"/>
  <c r="R207" i="2"/>
  <c r="P207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7" i="2"/>
  <c r="BH187" i="2"/>
  <c r="BG187" i="2"/>
  <c r="BE187" i="2"/>
  <c r="T187" i="2"/>
  <c r="R187" i="2"/>
  <c r="P187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2" i="2"/>
  <c r="BH142" i="2"/>
  <c r="BG142" i="2"/>
  <c r="BE142" i="2"/>
  <c r="T142" i="2"/>
  <c r="R142" i="2"/>
  <c r="P142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28" i="2"/>
  <c r="BH128" i="2"/>
  <c r="BG128" i="2"/>
  <c r="BE128" i="2"/>
  <c r="T128" i="2"/>
  <c r="R128" i="2"/>
  <c r="P128" i="2"/>
  <c r="BI125" i="2"/>
  <c r="BH125" i="2"/>
  <c r="BG125" i="2"/>
  <c r="BE125" i="2"/>
  <c r="T125" i="2"/>
  <c r="R125" i="2"/>
  <c r="P125" i="2"/>
  <c r="F119" i="2"/>
  <c r="J118" i="2"/>
  <c r="F116" i="2"/>
  <c r="E114" i="2"/>
  <c r="F92" i="2"/>
  <c r="J91" i="2"/>
  <c r="F89" i="2"/>
  <c r="E87" i="2"/>
  <c r="J24" i="2"/>
  <c r="E24" i="2"/>
  <c r="J119" i="2" s="1"/>
  <c r="J23" i="2"/>
  <c r="F91" i="2"/>
  <c r="J116" i="2"/>
  <c r="E7" i="2"/>
  <c r="E112" i="2"/>
  <c r="L90" i="1"/>
  <c r="AM90" i="1"/>
  <c r="AM89" i="1"/>
  <c r="L89" i="1"/>
  <c r="AM87" i="1"/>
  <c r="L87" i="1"/>
  <c r="L85" i="1"/>
  <c r="L84" i="1"/>
  <c r="J306" i="2"/>
  <c r="BK301" i="2"/>
  <c r="BK290" i="2"/>
  <c r="J286" i="2"/>
  <c r="J283" i="2"/>
  <c r="J281" i="2"/>
  <c r="J280" i="2"/>
  <c r="BK274" i="2"/>
  <c r="BK263" i="2"/>
  <c r="J260" i="2"/>
  <c r="BK255" i="2"/>
  <c r="BK252" i="2"/>
  <c r="BK246" i="2"/>
  <c r="BK239" i="2"/>
  <c r="BK233" i="2"/>
  <c r="J227" i="2"/>
  <c r="J224" i="2"/>
  <c r="J221" i="2"/>
  <c r="BK218" i="2"/>
  <c r="BK213" i="2"/>
  <c r="BK204" i="2"/>
  <c r="BK202" i="2"/>
  <c r="BK200" i="2"/>
  <c r="BK198" i="2"/>
  <c r="J194" i="2"/>
  <c r="J187" i="2"/>
  <c r="BK178" i="2"/>
  <c r="J170" i="2"/>
  <c r="J159" i="2"/>
  <c r="BK155" i="2"/>
  <c r="BK151" i="2"/>
  <c r="J149" i="2"/>
  <c r="J142" i="2"/>
  <c r="J136" i="2"/>
  <c r="BK128" i="2"/>
  <c r="BK314" i="2"/>
  <c r="J309" i="2"/>
  <c r="J299" i="2"/>
  <c r="J296" i="2"/>
  <c r="BK294" i="2"/>
  <c r="J290" i="2"/>
  <c r="BK283" i="2"/>
  <c r="BK281" i="2"/>
  <c r="J269" i="2"/>
  <c r="BK260" i="2"/>
  <c r="BK257" i="2"/>
  <c r="J255" i="2"/>
  <c r="J252" i="2"/>
  <c r="J248" i="2"/>
  <c r="J246" i="2"/>
  <c r="BK244" i="2"/>
  <c r="J237" i="2"/>
  <c r="J235" i="2"/>
  <c r="BK229" i="2"/>
  <c r="BK221" i="2"/>
  <c r="J210" i="2"/>
  <c r="BK207" i="2"/>
  <c r="J204" i="2"/>
  <c r="J192" i="2"/>
  <c r="BK190" i="2"/>
  <c r="J184" i="2"/>
  <c r="BK182" i="2"/>
  <c r="J180" i="2"/>
  <c r="J176" i="2"/>
  <c r="J174" i="2"/>
  <c r="BK172" i="2"/>
  <c r="BK168" i="2"/>
  <c r="BK157" i="2"/>
  <c r="J155" i="2"/>
  <c r="BK142" i="2"/>
  <c r="AS94" i="1"/>
  <c r="J311" i="2"/>
  <c r="BK309" i="2"/>
  <c r="BK307" i="2"/>
  <c r="J304" i="2"/>
  <c r="BK296" i="2"/>
  <c r="J292" i="2"/>
  <c r="J288" i="2"/>
  <c r="BK286" i="2"/>
  <c r="BK280" i="2"/>
  <c r="J278" i="2"/>
  <c r="BK275" i="2"/>
  <c r="BK272" i="2"/>
  <c r="BK269" i="2"/>
  <c r="J267" i="2"/>
  <c r="J265" i="2"/>
  <c r="J263" i="2"/>
  <c r="BK250" i="2"/>
  <c r="J242" i="2"/>
  <c r="BK237" i="2"/>
  <c r="BK235" i="2"/>
  <c r="J233" i="2"/>
  <c r="BK231" i="2"/>
  <c r="J218" i="2"/>
  <c r="J216" i="2"/>
  <c r="J200" i="2"/>
  <c r="BK196" i="2"/>
  <c r="J190" i="2"/>
  <c r="BK176" i="2"/>
  <c r="BK170" i="2"/>
  <c r="J168" i="2"/>
  <c r="BK159" i="2"/>
  <c r="J157" i="2"/>
  <c r="J153" i="2"/>
  <c r="BK149" i="2"/>
  <c r="BK138" i="2"/>
  <c r="BK125" i="2"/>
  <c r="J314" i="2"/>
  <c r="BK311" i="2"/>
  <c r="J307" i="2"/>
  <c r="BK306" i="2"/>
  <c r="BK304" i="2"/>
  <c r="J301" i="2"/>
  <c r="BK299" i="2"/>
  <c r="J294" i="2"/>
  <c r="BK292" i="2"/>
  <c r="BK288" i="2"/>
  <c r="BK278" i="2"/>
  <c r="J275" i="2"/>
  <c r="J274" i="2"/>
  <c r="J272" i="2"/>
  <c r="BK267" i="2"/>
  <c r="BK265" i="2"/>
  <c r="J257" i="2"/>
  <c r="J250" i="2"/>
  <c r="BK248" i="2"/>
  <c r="J244" i="2"/>
  <c r="BK242" i="2"/>
  <c r="J239" i="2"/>
  <c r="J231" i="2"/>
  <c r="J229" i="2"/>
  <c r="BK227" i="2"/>
  <c r="BK224" i="2"/>
  <c r="BK216" i="2"/>
  <c r="J213" i="2"/>
  <c r="BK210" i="2"/>
  <c r="J207" i="2"/>
  <c r="J202" i="2"/>
  <c r="J198" i="2"/>
  <c r="J196" i="2"/>
  <c r="BK194" i="2"/>
  <c r="BK192" i="2"/>
  <c r="BK187" i="2"/>
  <c r="BK184" i="2"/>
  <c r="J182" i="2"/>
  <c r="BK180" i="2"/>
  <c r="J178" i="2"/>
  <c r="BK174" i="2"/>
  <c r="J172" i="2"/>
  <c r="BK153" i="2"/>
  <c r="J151" i="2"/>
  <c r="J138" i="2"/>
  <c r="BK136" i="2"/>
  <c r="J128" i="2"/>
  <c r="J125" i="2"/>
  <c r="BK124" i="2" l="1"/>
  <c r="R124" i="2"/>
  <c r="P186" i="2"/>
  <c r="BK241" i="2"/>
  <c r="J241" i="2" s="1"/>
  <c r="J101" i="2" s="1"/>
  <c r="T124" i="2"/>
  <c r="T186" i="2"/>
  <c r="BK209" i="2"/>
  <c r="J209" i="2"/>
  <c r="J100" i="2" s="1"/>
  <c r="T209" i="2"/>
  <c r="P241" i="2"/>
  <c r="P124" i="2"/>
  <c r="BK186" i="2"/>
  <c r="J186" i="2" s="1"/>
  <c r="J99" i="2" s="1"/>
  <c r="R186" i="2"/>
  <c r="P209" i="2"/>
  <c r="R209" i="2"/>
  <c r="R241" i="2"/>
  <c r="T241" i="2"/>
  <c r="J89" i="2"/>
  <c r="J92" i="2"/>
  <c r="BF125" i="2"/>
  <c r="BF128" i="2"/>
  <c r="BF136" i="2"/>
  <c r="BF149" i="2"/>
  <c r="BF170" i="2"/>
  <c r="BF176" i="2"/>
  <c r="BF180" i="2"/>
  <c r="BF190" i="2"/>
  <c r="BF194" i="2"/>
  <c r="BF196" i="2"/>
  <c r="BF200" i="2"/>
  <c r="BF204" i="2"/>
  <c r="BF210" i="2"/>
  <c r="BF218" i="2"/>
  <c r="BF224" i="2"/>
  <c r="BF244" i="2"/>
  <c r="BF248" i="2"/>
  <c r="BF252" i="2"/>
  <c r="BF265" i="2"/>
  <c r="BF267" i="2"/>
  <c r="BF272" i="2"/>
  <c r="BF290" i="2"/>
  <c r="BF292" i="2"/>
  <c r="BF299" i="2"/>
  <c r="BF314" i="2"/>
  <c r="E85" i="2"/>
  <c r="F118" i="2"/>
  <c r="BF151" i="2"/>
  <c r="BF155" i="2"/>
  <c r="BF159" i="2"/>
  <c r="BF192" i="2"/>
  <c r="BF198" i="2"/>
  <c r="BF216" i="2"/>
  <c r="BF229" i="2"/>
  <c r="BF231" i="2"/>
  <c r="BF239" i="2"/>
  <c r="BF263" i="2"/>
  <c r="BF274" i="2"/>
  <c r="BF275" i="2"/>
  <c r="BF280" i="2"/>
  <c r="BF286" i="2"/>
  <c r="BF138" i="2"/>
  <c r="BF153" i="2"/>
  <c r="BF172" i="2"/>
  <c r="BF174" i="2"/>
  <c r="BF178" i="2"/>
  <c r="BF182" i="2"/>
  <c r="BF187" i="2"/>
  <c r="BF207" i="2"/>
  <c r="BF213" i="2"/>
  <c r="BF227" i="2"/>
  <c r="BF233" i="2"/>
  <c r="BF235" i="2"/>
  <c r="BF237" i="2"/>
  <c r="BF242" i="2"/>
  <c r="BF250" i="2"/>
  <c r="BF255" i="2"/>
  <c r="BF269" i="2"/>
  <c r="BF281" i="2"/>
  <c r="BF288" i="2"/>
  <c r="BF294" i="2"/>
  <c r="BF296" i="2"/>
  <c r="BF301" i="2"/>
  <c r="BF307" i="2"/>
  <c r="BF309" i="2"/>
  <c r="BF311" i="2"/>
  <c r="BF142" i="2"/>
  <c r="BF157" i="2"/>
  <c r="BF168" i="2"/>
  <c r="BF184" i="2"/>
  <c r="BF202" i="2"/>
  <c r="BF221" i="2"/>
  <c r="BF246" i="2"/>
  <c r="BF257" i="2"/>
  <c r="BF260" i="2"/>
  <c r="BF278" i="2"/>
  <c r="BF283" i="2"/>
  <c r="BF304" i="2"/>
  <c r="BF306" i="2"/>
  <c r="BK313" i="2"/>
  <c r="J313" i="2" s="1"/>
  <c r="J102" i="2" s="1"/>
  <c r="F37" i="2"/>
  <c r="BD95" i="1" s="1"/>
  <c r="BD94" i="1" s="1"/>
  <c r="W33" i="1" s="1"/>
  <c r="F33" i="2"/>
  <c r="AZ95" i="1" s="1"/>
  <c r="AZ94" i="1" s="1"/>
  <c r="W29" i="1" s="1"/>
  <c r="J33" i="2"/>
  <c r="AV95" i="1" s="1"/>
  <c r="F35" i="2"/>
  <c r="BB95" i="1" s="1"/>
  <c r="BB94" i="1" s="1"/>
  <c r="AX94" i="1" s="1"/>
  <c r="F36" i="2"/>
  <c r="BC95" i="1" s="1"/>
  <c r="BC94" i="1" s="1"/>
  <c r="AY94" i="1" s="1"/>
  <c r="T123" i="2" l="1"/>
  <c r="T122" i="2"/>
  <c r="R123" i="2"/>
  <c r="R122" i="2"/>
  <c r="P123" i="2"/>
  <c r="P122" i="2"/>
  <c r="AU95" i="1"/>
  <c r="AU94" i="1" s="1"/>
  <c r="BK123" i="2"/>
  <c r="J123" i="2" s="1"/>
  <c r="J97" i="2" s="1"/>
  <c r="J124" i="2"/>
  <c r="J98" i="2" s="1"/>
  <c r="J34" i="2"/>
  <c r="AW95" i="1" s="1"/>
  <c r="AT95" i="1" s="1"/>
  <c r="AV94" i="1"/>
  <c r="AK29" i="1" s="1"/>
  <c r="W31" i="1"/>
  <c r="W32" i="1"/>
  <c r="F34" i="2"/>
  <c r="BA95" i="1" s="1"/>
  <c r="BA94" i="1" s="1"/>
  <c r="AW94" i="1" s="1"/>
  <c r="AK30" i="1" s="1"/>
  <c r="BK122" i="2" l="1"/>
  <c r="J122" i="2" s="1"/>
  <c r="J96" i="2" s="1"/>
  <c r="AT94" i="1"/>
  <c r="W30" i="1"/>
  <c r="J30" i="2" l="1"/>
  <c r="AG95" i="1" s="1"/>
  <c r="AG94" i="1" s="1"/>
  <c r="AK26" i="1" s="1"/>
  <c r="AK35" i="1" s="1"/>
  <c r="AN95" i="1" l="1"/>
  <c r="AN94" i="1"/>
  <c r="J39" i="2"/>
</calcChain>
</file>

<file path=xl/sharedStrings.xml><?xml version="1.0" encoding="utf-8"?>
<sst xmlns="http://schemas.openxmlformats.org/spreadsheetml/2006/main" count="2622" uniqueCount="557">
  <si>
    <t>Export Komplet</t>
  </si>
  <si>
    <t/>
  </si>
  <si>
    <t>2.0</t>
  </si>
  <si>
    <t>False</t>
  </si>
  <si>
    <t>{152639c3-e6ea-4a5c-aea9-38d2f3a6bfda}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</si>
  <si>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</si>
  <si>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</si>
  <si>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</si>
  <si>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</si>
  <si>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</si>
  <si>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</si>
  <si>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</si>
  <si>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CYK2020opr2</t>
  </si>
  <si>
    <t>Stavba:</t>
  </si>
  <si>
    <t>Cyklistický chodník Hrabušice - Smižany</t>
  </si>
  <si>
    <t>JKSO:</t>
  </si>
  <si>
    <t>KS:</t>
  </si>
  <si>
    <t>Miesto:</t>
  </si>
  <si>
    <t>Letanovce, Spišské Tomášovce, Smižany</t>
  </si>
  <si>
    <t>Dátum:</t>
  </si>
  <si>
    <t>5.10.2020</t>
  </si>
  <si>
    <t>Objednávateľ:</t>
  </si>
  <si>
    <t>IČO:</t>
  </si>
  <si>
    <t xml:space="preserve"> </t>
  </si>
  <si>
    <t>IČ DPH:</t>
  </si>
  <si>
    <t>Zhotoviteľ:</t>
  </si>
  <si>
    <t>Projektant:</t>
  </si>
  <si>
    <t>35412194</t>
  </si>
  <si>
    <t>Ing. Dunajská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</si>
  <si>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</si>
  <si>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</si>
  <si>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</si>
  <si>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</si>
  <si>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</si>
  <si>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</si>
  <si>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</si>
  <si>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</si>
  <si>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</si>
  <si>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</si>
  <si>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</si>
  <si>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</si>
  <si>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</si>
  <si>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</si>
  <si>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</si>
  <si>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</si>
  <si>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</si>
  <si>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</si>
  <si>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</si>
  <si>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</si>
  <si>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</si>
  <si>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</si>
  <si>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</si>
  <si>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</si>
  <si>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</si>
  <si>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</si>
  <si>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</si>
  <si>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</si>
  <si>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</si>
  <si>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</si>
  <si>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</si>
  <si>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</si>
  <si>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</si>
  <si>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</si>
  <si>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</si>
  <si>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</si>
  <si>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</si>
  <si>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</si>
  <si>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</si>
  <si>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</si>
  <si>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</si>
  <si>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</si>
  <si>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</si>
  <si>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</si>
  <si>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</si>
  <si>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</si>
  <si>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</si>
  <si>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</si>
  <si>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</si>
  <si>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SO 01 Výstavba chodníka v k.ú. Hrabušice</t>
  </si>
  <si>
    <t>STA</t>
  </si>
  <si>
    <t>1</t>
  </si>
  <si>
    <t>{397ff801-fa34-4f02-b465-a271370d667c}</t>
  </si>
  <si>
    <t>AO</t>
  </si>
  <si>
    <t>asf. plocha - kryt chodníka</t>
  </si>
  <si>
    <t>m2</t>
  </si>
  <si>
    <t>2957,434</t>
  </si>
  <si>
    <t>3</t>
  </si>
  <si>
    <t>KamRig</t>
  </si>
  <si>
    <t>úprava rigolu okolo priepustu DN1000 a DN400 kameňom pre 1 priepust z oboch strán</t>
  </si>
  <si>
    <t>58</t>
  </si>
  <si>
    <t>KRYCÍ LIST ROZPOČTU</t>
  </si>
  <si>
    <t>PL</t>
  </si>
  <si>
    <t>pláň pod CYK - priemerná šírka</t>
  </si>
  <si>
    <t>4581,94</t>
  </si>
  <si>
    <t>R1000</t>
  </si>
  <si>
    <t>žb rúra DN 1000</t>
  </si>
  <si>
    <t>m</t>
  </si>
  <si>
    <t>2</t>
  </si>
  <si>
    <t>R300</t>
  </si>
  <si>
    <t>žb rúra DN300</t>
  </si>
  <si>
    <t>62</t>
  </si>
  <si>
    <t>R400</t>
  </si>
  <si>
    <t>rúra DN 400</t>
  </si>
  <si>
    <t>16</t>
  </si>
  <si>
    <t>Objekt:</t>
  </si>
  <si>
    <t>ro</t>
  </si>
  <si>
    <t>rovný obrubník</t>
  </si>
  <si>
    <t>2083</t>
  </si>
  <si>
    <t>T</t>
  </si>
  <si>
    <t>trativody DN100</t>
  </si>
  <si>
    <t>19,5</t>
  </si>
  <si>
    <t>TYPA</t>
  </si>
  <si>
    <t>stavebná úprava TYP A</t>
  </si>
  <si>
    <t>667,35</t>
  </si>
  <si>
    <t>TYPB</t>
  </si>
  <si>
    <t>stavebná úprava TYP B</t>
  </si>
  <si>
    <t>254</t>
  </si>
  <si>
    <t>k.ú. Hrabušice</t>
  </si>
  <si>
    <t>TYPC</t>
  </si>
  <si>
    <t>stavebná úprava TYP C</t>
  </si>
  <si>
    <t>120</t>
  </si>
  <si>
    <t>Z</t>
  </si>
  <si>
    <t>zjazdy - plocha ŚD dosypávok od poľ.cesty cez CYK ku pozemkom</t>
  </si>
  <si>
    <t>485</t>
  </si>
  <si>
    <t>ZDZ</t>
  </si>
  <si>
    <t>zvislá dopravná značka podľa špecifikácie(výkresu)</t>
  </si>
  <si>
    <t>ks</t>
  </si>
  <si>
    <t>17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</si>
  <si>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</si>
  <si>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</si>
  <si>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</si>
  <si>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</si>
  <si>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</si>
  <si>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</si>
  <si>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</si>
  <si>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</si>
  <si>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</si>
  <si>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</si>
  <si>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</si>
  <si>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</si>
  <si>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</si>
  <si>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</si>
  <si>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</si>
  <si>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</si>
  <si>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</si>
  <si>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</si>
  <si>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</si>
  <si>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</si>
  <si>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</si>
  <si>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</si>
  <si>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</si>
  <si>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</si>
  <si>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</si>
  <si>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</si>
  <si>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</si>
  <si>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</si>
  <si>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121101112</t>
  </si>
  <si>
    <t>Odstránenie ornice s premiestn. na hromady, so zložením na vzdialenosť do 100 m a do 1000 m3</t>
  </si>
  <si>
    <t>m3</t>
  </si>
  <si>
    <t>4</t>
  </si>
  <si>
    <t>-1545781921</t>
  </si>
  <si>
    <t>P</t>
  </si>
  <si>
    <t>Poznámka k položke:_x000D_
ponechať vedľa trasy na spätné úpravy</t>
  </si>
  <si>
    <t>VV</t>
  </si>
  <si>
    <t>PL*0,15*0,5</t>
  </si>
  <si>
    <t>122201403</t>
  </si>
  <si>
    <t>Výkop v zemníku na suchu v hornine 3, nad 1000 do 10000 m3</t>
  </si>
  <si>
    <t>1985242915</t>
  </si>
  <si>
    <t>doplnenie na vyrovnávku pláne -vhodnosť na vápnenie na 50% pláne</t>
  </si>
  <si>
    <t>4581,94*0,15*0,5*1,3</t>
  </si>
  <si>
    <t>pre konštrukciu TYPC  a TYP B- materiál na stabilizáciu</t>
  </si>
  <si>
    <t>(120)*3,5*0,12*1,2+254*3,5*0,12*1,2</t>
  </si>
  <si>
    <t>lomový kameň</t>
  </si>
  <si>
    <t>120*4,4*1,3*0,6</t>
  </si>
  <si>
    <t>Súčet</t>
  </si>
  <si>
    <t>122201409</t>
  </si>
  <si>
    <t>Príplatok k cenám za lepivosť výkopu v zemníkoch na suchu v hornine 3</t>
  </si>
  <si>
    <t>-1699645976</t>
  </si>
  <si>
    <t>1047,075</t>
  </si>
  <si>
    <t>M</t>
  </si>
  <si>
    <t>5839501600</t>
  </si>
  <si>
    <t>Kameň - balvanitý</t>
  </si>
  <si>
    <t>t</t>
  </si>
  <si>
    <t>8</t>
  </si>
  <si>
    <t>-1085243855</t>
  </si>
  <si>
    <t>Poznámka k položke:_x000D_
potreba lom.kameňa na 60% mokrín - TYPC</t>
  </si>
  <si>
    <t>120*4,4*1,3*0,6*2</t>
  </si>
  <si>
    <t>5</t>
  </si>
  <si>
    <t>5833144300</t>
  </si>
  <si>
    <t>Kamenivo ťažené drobné predrvené frakcia 0-2 STN EN 13242 + A1</t>
  </si>
  <si>
    <t>-1253248334</t>
  </si>
  <si>
    <t>635,235*1,5 'Přepočítané koeficientom množstva</t>
  </si>
  <si>
    <t>6</t>
  </si>
  <si>
    <t>132101102</t>
  </si>
  <si>
    <t>Výkop ryhy do šírky 600 mm v horn.1a2 nad 100 m3</t>
  </si>
  <si>
    <t>733243944</t>
  </si>
  <si>
    <t>(ro)*0,5*0,5+R300*0,6*1,1+T*0,5*0,5</t>
  </si>
  <si>
    <t>7</t>
  </si>
  <si>
    <t>132201109</t>
  </si>
  <si>
    <t>Príplatok k cene za lepivosť pri hĺbení rýh šírky do 600 mm zapažených i nezapažených s urovnaním dna v hornine 3</t>
  </si>
  <si>
    <t>1203165040</t>
  </si>
  <si>
    <t>132201201</t>
  </si>
  <si>
    <t>Výkop ryhy šírky 600-2000mm horn.3 do 100m3</t>
  </si>
  <si>
    <t>-1196116644</t>
  </si>
  <si>
    <t>R400*0,8*0,8+R1000*1,5*1,5</t>
  </si>
  <si>
    <t>9</t>
  </si>
  <si>
    <t>132201202</t>
  </si>
  <si>
    <t>Výkop ryhy šírky 600-2000mm horn.3 od 100 do 1000 m3</t>
  </si>
  <si>
    <t>63377349</t>
  </si>
  <si>
    <t>10</t>
  </si>
  <si>
    <t>132201209</t>
  </si>
  <si>
    <t>Príplatok k cenám za lepivosť pri hĺbení rýh š. nad 600 do 2 000 mm zapaž. i nezapažených, s urovnaním dna v hornine 3</t>
  </si>
  <si>
    <t>-1737499957</t>
  </si>
  <si>
    <t>14,74</t>
  </si>
  <si>
    <t>11</t>
  </si>
  <si>
    <t>162501142</t>
  </si>
  <si>
    <t xml:space="preserve">Vodorovné premiestnenie výkopku po spevnenej ceste z horniny tr.1-4, nad 1000 do 10000 m3 na vzdialenosť do 3000 m </t>
  </si>
  <si>
    <t>1419099097</t>
  </si>
  <si>
    <t>(ro)*0,5*0,5+R300*0,6*1,1+T*0,5*0,5+R400*0,8*0,8+R1000*1,5*1,5</t>
  </si>
  <si>
    <t>12</t>
  </si>
  <si>
    <t>162501162</t>
  </si>
  <si>
    <t xml:space="preserve">Vodorovné premiestnenie výkopku po nespevnenej ceste z horniny tr.1-4, nad 1000 do 10000 m3 na vzdialenosť do 3000 m </t>
  </si>
  <si>
    <t>-2142945484</t>
  </si>
  <si>
    <t>1628,36</t>
  </si>
  <si>
    <t>13</t>
  </si>
  <si>
    <t>167102102</t>
  </si>
  <si>
    <t>Nakladanie neuľahnutého výkopku z hornín tr.1-4 nad 1000 do 10000 m3</t>
  </si>
  <si>
    <t>-1871762352</t>
  </si>
  <si>
    <t>14</t>
  </si>
  <si>
    <t>171203111</t>
  </si>
  <si>
    <t>Uloženie a hrubé rozhrnutie výkopku bez zhutnenia v rovine alebo na svahu do 1:5</t>
  </si>
  <si>
    <t>441685059</t>
  </si>
  <si>
    <t>15</t>
  </si>
  <si>
    <t>180402111</t>
  </si>
  <si>
    <t>Založenie trávnika parkového výsevom v rovine do 1:5</t>
  </si>
  <si>
    <t>744938114</t>
  </si>
  <si>
    <t>2082,7</t>
  </si>
  <si>
    <t>0057211200</t>
  </si>
  <si>
    <t>Trávové semeno - parková zmes</t>
  </si>
  <si>
    <t>kg</t>
  </si>
  <si>
    <t>-1653843276</t>
  </si>
  <si>
    <t>2082,7/20</t>
  </si>
  <si>
    <t>181101102</t>
  </si>
  <si>
    <t>Úprava pláne v zárezoch v hornine 1-4 so zhutnením</t>
  </si>
  <si>
    <t>-415798030</t>
  </si>
  <si>
    <t>18</t>
  </si>
  <si>
    <t>182001121</t>
  </si>
  <si>
    <t>Plošná úprava terénu pri nerovnostiach terénu nad 100-150 mm v rovine alebo na svahu do 1:5</t>
  </si>
  <si>
    <t>-93924979</t>
  </si>
  <si>
    <t>19</t>
  </si>
  <si>
    <t>182101101</t>
  </si>
  <si>
    <t>Svahovanie trvalých svahov v zárezoch v hornine triedy 1-4</t>
  </si>
  <si>
    <t>1448207978</t>
  </si>
  <si>
    <t>1666,16*2</t>
  </si>
  <si>
    <t>182301122</t>
  </si>
  <si>
    <t>Rozprestretie ornice na svahu so sklonom nad 1:5, plocha do 500 m2,hr.nad 100 do 150 mm</t>
  </si>
  <si>
    <t>-699555941</t>
  </si>
  <si>
    <t>Zakladanie</t>
  </si>
  <si>
    <t>21</t>
  </si>
  <si>
    <t>211521111</t>
  </si>
  <si>
    <t>Výplň odvodňovacieho rebra alebo trativodu do rýh kamenivom hrubým drveným frakcie 16-125</t>
  </si>
  <si>
    <t>1823098273</t>
  </si>
  <si>
    <t>Poznámka k položke:_x000D_
štrková ryha</t>
  </si>
  <si>
    <t>19,5*0,5*0,7</t>
  </si>
  <si>
    <t>22</t>
  </si>
  <si>
    <t>211971110</t>
  </si>
  <si>
    <t>Zhotovenie opláštenia výplne z geotextílie, v ryhe alebo v záreze so stenami šikmými o skl. do 1:2,5</t>
  </si>
  <si>
    <t>-713965043</t>
  </si>
  <si>
    <t>19,5*1</t>
  </si>
  <si>
    <t>23</t>
  </si>
  <si>
    <t>6936654100</t>
  </si>
  <si>
    <t>Separačná, filtračná a spevňovacia geotextília Typar SF 40 (3407)</t>
  </si>
  <si>
    <t>-1428228196</t>
  </si>
  <si>
    <t>T*1</t>
  </si>
  <si>
    <t>24</t>
  </si>
  <si>
    <t>212312111</t>
  </si>
  <si>
    <t>Lôžko pre  rúry z betónu prostého</t>
  </si>
  <si>
    <t>959913583</t>
  </si>
  <si>
    <t>2*2*2*0,4+R400*0,6*0,25+R300*0,5*0,15</t>
  </si>
  <si>
    <t>25</t>
  </si>
  <si>
    <t>212572111</t>
  </si>
  <si>
    <t>Lôžko pod rúry zo štrkopiesku triedeného</t>
  </si>
  <si>
    <t>-1411769281</t>
  </si>
  <si>
    <t>26</t>
  </si>
  <si>
    <t>212755114</t>
  </si>
  <si>
    <t>Trativod z drenážnych rúrok bez lôžka, vnútorného priem. rúrok 100 mm</t>
  </si>
  <si>
    <t>1223048294</t>
  </si>
  <si>
    <t>27</t>
  </si>
  <si>
    <t>273362411</t>
  </si>
  <si>
    <t>Výstuž základových dosiek zo zvár. sietí KARI, priemer drôtu 5/5 mm, veľkosť oka 100x100 mm</t>
  </si>
  <si>
    <t>-1668247768</t>
  </si>
  <si>
    <t>2*2+R400*1</t>
  </si>
  <si>
    <t>28</t>
  </si>
  <si>
    <t>289971212</t>
  </si>
  <si>
    <t>Zhotovenie vrstvy z geotextílie na upravenom povrchu sklon do 1 : 5 , šírky nad 3 do 6 m</t>
  </si>
  <si>
    <t>-115731064</t>
  </si>
  <si>
    <t>29</t>
  </si>
  <si>
    <t>6936654100.2</t>
  </si>
  <si>
    <t xml:space="preserve">Separačná, filtračná a spevňovacia geotextília </t>
  </si>
  <si>
    <t>-964487714</t>
  </si>
  <si>
    <t>4581,94*1,02 'Přepočítané koeficientom množstva</t>
  </si>
  <si>
    <t>30</t>
  </si>
  <si>
    <t>289971443</t>
  </si>
  <si>
    <t xml:space="preserve">Geomreža pre stabilizáciu podkladu, tuhá trojosá z polypropylénu sklon do 1 : 5   </t>
  </si>
  <si>
    <t>1453717995</t>
  </si>
  <si>
    <t>120*4,4</t>
  </si>
  <si>
    <t>Komunikácie</t>
  </si>
  <si>
    <t>31</t>
  </si>
  <si>
    <t>561091122</t>
  </si>
  <si>
    <t>Zhotovenie podkladu zo zeminy stabilizovanej hydraulickými spojivami systémom (Road Mix) hr. do 350 mm plochy do 5000 m2</t>
  </si>
  <si>
    <t>-1853920026</t>
  </si>
  <si>
    <t>Poznámka k položke:_x000D_
zemina z trasy</t>
  </si>
  <si>
    <t>32</t>
  </si>
  <si>
    <t>5852119000</t>
  </si>
  <si>
    <t>Cement portlandský CEM I 32,5 voľne ložený</t>
  </si>
  <si>
    <t>-964865707</t>
  </si>
  <si>
    <t>0*0,8 'Přepočítané koeficientom množstva</t>
  </si>
  <si>
    <t>33</t>
  </si>
  <si>
    <t>5853101000</t>
  </si>
  <si>
    <t>Vápno CL90-Q (nehasené, bielé, jemne mleté, voľne ložené) - spojivo vhodné na stabilizáciu zemín</t>
  </si>
  <si>
    <t>-1233112590</t>
  </si>
  <si>
    <t>PL*0,4*1,5*0,05</t>
  </si>
  <si>
    <t>34</t>
  </si>
  <si>
    <t>564261111</t>
  </si>
  <si>
    <t>Podklad alebo podsyp zo štrkopiesku s rozprestretím, vlhčením a zhutnením, po zhutnení hr. 200 mm</t>
  </si>
  <si>
    <t>761543418</t>
  </si>
  <si>
    <t>Poznámka k položke:_x000D_
vyrovnávka na lomový kameň</t>
  </si>
  <si>
    <t>TYPC*4,4</t>
  </si>
  <si>
    <t>35</t>
  </si>
  <si>
    <t>564851111</t>
  </si>
  <si>
    <t>Podklad zo štrkodrviny s rozprestretím a zhutnením, po zhutnení hr. 150 mm</t>
  </si>
  <si>
    <t>1268442804</t>
  </si>
  <si>
    <t>Poznámka k položke:_x000D_
napláni š.4,4 m, ďalšia vrstva š. 3,5 m</t>
  </si>
  <si>
    <t>(TYPA+TYPC)*4,4+(TYPA+TYPC)*3,5</t>
  </si>
  <si>
    <t>36</t>
  </si>
  <si>
    <t>564861111</t>
  </si>
  <si>
    <t>Podklad zo štrkodrviny s rozprestretím a zhutnením, po zhutnení hr. 200 mm</t>
  </si>
  <si>
    <t>-708588908</t>
  </si>
  <si>
    <t>Poznámka k položke:_x000D_
na pláni š. 4,4m</t>
  </si>
  <si>
    <t>TYPB*4,4</t>
  </si>
  <si>
    <t>37</t>
  </si>
  <si>
    <t>1754938739</t>
  </si>
  <si>
    <t>38</t>
  </si>
  <si>
    <t>564871111</t>
  </si>
  <si>
    <t>Podklad zo štrkodrviny s rozprestretím a zhutnením, po zhutnení hr. 250 mm</t>
  </si>
  <si>
    <t>-627730434</t>
  </si>
  <si>
    <t>39</t>
  </si>
  <si>
    <t>567123811</t>
  </si>
  <si>
    <t>Podklad z kameniva spevneného cementom na diaľnici s rozprestretím a zhutnením CBGM C 8/10 (C 6/8), hr. 120 mm</t>
  </si>
  <si>
    <t>-464112553</t>
  </si>
  <si>
    <t>(254+120)*3,5</t>
  </si>
  <si>
    <t>40</t>
  </si>
  <si>
    <t>569231111</t>
  </si>
  <si>
    <t>Spevnenie krajníc alebo komun. pre peších s rozpr. a zhutnením, štrk. alebo kamen. ťaženým hr. 100 mm</t>
  </si>
  <si>
    <t>118762237</t>
  </si>
  <si>
    <t>2082,7*0,5</t>
  </si>
  <si>
    <t>41</t>
  </si>
  <si>
    <t>573231111</t>
  </si>
  <si>
    <t>Postrek asfaltový  bez posypu kamenivom z cestnej emulzie v množstve od 0,40 do 0,80 kg/m2</t>
  </si>
  <si>
    <t>42768373</t>
  </si>
  <si>
    <t>42</t>
  </si>
  <si>
    <t>577164331</t>
  </si>
  <si>
    <t>Asfaltový betón vrstva obrusná alebo ložná AC 16 v pruhu š. do 3 m z nemodifik. asfaltu tr. II, po zhutnení hr. 70 mm</t>
  </si>
  <si>
    <t>-368122199</t>
  </si>
  <si>
    <t>43</t>
  </si>
  <si>
    <t>597161111</t>
  </si>
  <si>
    <t>Rigol dláždený do lôžka z betónu prostého tr. C 8/10 hr. 100 mm, z lomového kameňa</t>
  </si>
  <si>
    <t>1107759200</t>
  </si>
  <si>
    <t>Ostatné konštrukcie a práce-búranie</t>
  </si>
  <si>
    <t>44</t>
  </si>
  <si>
    <t>911332211</t>
  </si>
  <si>
    <t>Osadenie a montáž zábradlia s vykopaním jamôk a s obetónovaním stĺpikov pri vz. 2m, vrátane výkopu</t>
  </si>
  <si>
    <t>-1884148302</t>
  </si>
  <si>
    <t>62+16</t>
  </si>
  <si>
    <t>45</t>
  </si>
  <si>
    <t>5539153200</t>
  </si>
  <si>
    <t xml:space="preserve">Zábradlový systém pozinkovaný s výplňou z vodorovných oceľových tyčí </t>
  </si>
  <si>
    <t>1859524508</t>
  </si>
  <si>
    <t>46</t>
  </si>
  <si>
    <t>5539153400</t>
  </si>
  <si>
    <t xml:space="preserve">Zábradlový systém pozinkovaný s výplňou vodorovných (červenobiela f.) oceľových tyčí </t>
  </si>
  <si>
    <t>-818371045</t>
  </si>
  <si>
    <t>47</t>
  </si>
  <si>
    <t>912291111</t>
  </si>
  <si>
    <t xml:space="preserve">Osadenie smerového stĺpika plastového s vykopaním a odhodom výkopku do 3 m </t>
  </si>
  <si>
    <t>408725579</t>
  </si>
  <si>
    <t>48</t>
  </si>
  <si>
    <t>4044201030</t>
  </si>
  <si>
    <t>regulačný smerový stĺpik min1000 mm, PU s ohybom</t>
  </si>
  <si>
    <t>-1792218373</t>
  </si>
  <si>
    <t>49</t>
  </si>
  <si>
    <t>4044900010</t>
  </si>
  <si>
    <t>Hliníkova pätka pre montáž stĺpika d 60 mm do pevného základu</t>
  </si>
  <si>
    <t>-1581104729</t>
  </si>
  <si>
    <t>Poznámka k položke:_x000D_
podľa výrobcu ohyb.stĺpika</t>
  </si>
  <si>
    <t>50</t>
  </si>
  <si>
    <t>912371111</t>
  </si>
  <si>
    <t>Ochranné zariadenia odrazové fólie na stĺpiky</t>
  </si>
  <si>
    <t>72731226</t>
  </si>
  <si>
    <t>5*4</t>
  </si>
  <si>
    <t>51</t>
  </si>
  <si>
    <t>914001111</t>
  </si>
  <si>
    <t>Osadenie a montáž cestnej zvislej dopravnej značky na stľpik,stľp,konzolu alebo objekt</t>
  </si>
  <si>
    <t>-2122254860</t>
  </si>
  <si>
    <t>Poznámka k položke:_x000D_
vrátane zábran,  prípade realiz. naraz</t>
  </si>
  <si>
    <t>52</t>
  </si>
  <si>
    <t>4044521102</t>
  </si>
  <si>
    <t>požičanie stlpikov na 30 dní</t>
  </si>
  <si>
    <t>-1183994022</t>
  </si>
  <si>
    <t xml:space="preserve">Poznámka k položke:_x000D_
požičanie stlpikov na 30 dní, upresnenie podľa výkresu,resp.podľa súčasne realizovaných pracovísk </t>
  </si>
  <si>
    <t>32+8*2</t>
  </si>
  <si>
    <t>53</t>
  </si>
  <si>
    <t>4044781440</t>
  </si>
  <si>
    <t>zvislé dopravné značky v zmysle návrhu komplet so stlpikom, úchytmi a zabetónovaním</t>
  </si>
  <si>
    <t>875325663</t>
  </si>
  <si>
    <t>54</t>
  </si>
  <si>
    <t>915712111</t>
  </si>
  <si>
    <t>Vodorovné značenie krytu striekané farbou vodiacich prúžkov šírky 250 mm</t>
  </si>
  <si>
    <t>-326090983</t>
  </si>
  <si>
    <t>15+40+1000+67+77</t>
  </si>
  <si>
    <t>55</t>
  </si>
  <si>
    <t>915719211</t>
  </si>
  <si>
    <t>Príplatok k cene za reflexnú úpravu balotinovú vodiacich prúžkov šírky 250 mm</t>
  </si>
  <si>
    <t>1029230639</t>
  </si>
  <si>
    <t>56</t>
  </si>
  <si>
    <t>915721111</t>
  </si>
  <si>
    <t>Vodorovné značenie krytu striekané farbou stopčiar, zebier, tieňov, šípok nápisov, prechodov a pod.</t>
  </si>
  <si>
    <t>287030980</t>
  </si>
  <si>
    <t>Poznámka k položke:_x000D_
z výkresov detailov DZ</t>
  </si>
  <si>
    <t>7,5+1+3,5+3,5+33+110+2+2+126+2+2+157</t>
  </si>
  <si>
    <t>57</t>
  </si>
  <si>
    <t>915729111</t>
  </si>
  <si>
    <t>Príplatok za reflexnú úpravu balotinovú stopčiar, zebier, tieňov, šípok nápisov, prechodov a pod.</t>
  </si>
  <si>
    <t>-728001426</t>
  </si>
  <si>
    <t>915910001</t>
  </si>
  <si>
    <t>Bezpečnostný farebný povrch vozoviek zelený pre podklad asfaltový</t>
  </si>
  <si>
    <t>-1049984790</t>
  </si>
  <si>
    <t>59</t>
  </si>
  <si>
    <t>915920002</t>
  </si>
  <si>
    <t>Osadenie retroreflexného hliníkového dopravného gombíka rozmeru 100x100x19,8 mm</t>
  </si>
  <si>
    <t>122705430</t>
  </si>
  <si>
    <t>Poznámka k položke:_x000D_
osadiť pred naojením na cestu III. tr</t>
  </si>
  <si>
    <t>10*3</t>
  </si>
  <si>
    <t>60</t>
  </si>
  <si>
    <t>4045794870</t>
  </si>
  <si>
    <t>Retroreflexný dopravný gombík (do vozovky, obrubníka) - bez montáže, obojstr.,100x100x19,8 mm, hliníkový</t>
  </si>
  <si>
    <t>-1569462116</t>
  </si>
  <si>
    <t>61</t>
  </si>
  <si>
    <t>917862112</t>
  </si>
  <si>
    <t>Osadenie chodník. obrubníka betónového stojatého do lôžka z betónu prosteho tr. C 16/20 s bočnou oporou</t>
  </si>
  <si>
    <t>-109943742</t>
  </si>
  <si>
    <t>6682 3482</t>
  </si>
  <si>
    <t xml:space="preserve">Obrubník rovný 100/25/8 cm, sivá, </t>
  </si>
  <si>
    <t>-108653620</t>
  </si>
  <si>
    <t>63</t>
  </si>
  <si>
    <t>919411111</t>
  </si>
  <si>
    <t>Čelo priepustu z betónu prostého z rúr DN 300 až DN 500 mm</t>
  </si>
  <si>
    <t>606222267</t>
  </si>
  <si>
    <t>Poznámka k položke:_x000D_
trieda betónu - výkres</t>
  </si>
  <si>
    <t>64</t>
  </si>
  <si>
    <t>919411121</t>
  </si>
  <si>
    <t>Čelo priepustu z betónu prostého z rúr  DN 1000 mm</t>
  </si>
  <si>
    <t>1689994021</t>
  </si>
  <si>
    <t>Poznámka k položke:_x000D_
TRIEDA BETÓNU - VýKRES</t>
  </si>
  <si>
    <t>65</t>
  </si>
  <si>
    <t>919413111</t>
  </si>
  <si>
    <t>Vtoková nádržka z betónu prostého tr. C 8/10 priepustu z rúr DN do 800 mm</t>
  </si>
  <si>
    <t>496913319</t>
  </si>
  <si>
    <t>77</t>
  </si>
  <si>
    <t>919413115</t>
  </si>
  <si>
    <t>Vtoková nádržka z betónu prostého tr. C 25/30 priepustu z rúr DN do 800 mm</t>
  </si>
  <si>
    <t>-314919836</t>
  </si>
  <si>
    <t>66</t>
  </si>
  <si>
    <t>919413212</t>
  </si>
  <si>
    <t>Vtoková nádržka z betónu prostého tr. C 12/15 priepustu z rúr DN 900 až 1500 mm</t>
  </si>
  <si>
    <t>414761531</t>
  </si>
  <si>
    <t>67</t>
  </si>
  <si>
    <t>919511113</t>
  </si>
  <si>
    <t>Zhotovenie priepustu z rúr železobetónových DN 300 mm</t>
  </si>
  <si>
    <t>1038041868</t>
  </si>
  <si>
    <t>68</t>
  </si>
  <si>
    <t>5922265600</t>
  </si>
  <si>
    <t>Rúra železobetónová TZR 101-30 Ms 30/dĺ.250/hr.steny 5,8cm</t>
  </si>
  <si>
    <t>2119923152</t>
  </si>
  <si>
    <t>pre r 300 dl. 2,5 m</t>
  </si>
  <si>
    <t>69</t>
  </si>
  <si>
    <t>919512112</t>
  </si>
  <si>
    <t>Zhotovenie priepustu z rúr železobetónových DN 400 mm</t>
  </si>
  <si>
    <t>-929428920</t>
  </si>
  <si>
    <t>70</t>
  </si>
  <si>
    <t>5922265800</t>
  </si>
  <si>
    <t>Rúra železobetónová TZR 101-40 Ms 40/dĺ.250/hr.steny 6,5cm</t>
  </si>
  <si>
    <t>-1246396968</t>
  </si>
  <si>
    <t>pre r 400 dl. 2,5 m</t>
  </si>
  <si>
    <t>71</t>
  </si>
  <si>
    <t>919523112</t>
  </si>
  <si>
    <t>Zhotovenie priepustu z rúr železobetónových DN 1000 mm</t>
  </si>
  <si>
    <t>2441609</t>
  </si>
  <si>
    <t>72</t>
  </si>
  <si>
    <t>5922270100</t>
  </si>
  <si>
    <t>Rúra železobetónová pre splaškové odpadné vody TZR 141-140 Ms 100/dĺ.200cm</t>
  </si>
  <si>
    <t>-71112472</t>
  </si>
  <si>
    <t>73</t>
  </si>
  <si>
    <t>919535555</t>
  </si>
  <si>
    <t>Obetónovanie rúrového priepustu betónom jednoduchým tr. C 8/10</t>
  </si>
  <si>
    <t>2075098314</t>
  </si>
  <si>
    <t>(R300*2*3,14*0,15+R400*2*3,14*0,2)*0,15+2*3,14*1*2*0,15</t>
  </si>
  <si>
    <t>74</t>
  </si>
  <si>
    <t>936174312</t>
  </si>
  <si>
    <t xml:space="preserve">Osadenie stojana na bicykle kotevnými skrutkami bez zabetónovania nôh na pevný podklad      </t>
  </si>
  <si>
    <t>1178600145</t>
  </si>
  <si>
    <t>75</t>
  </si>
  <si>
    <t>5538168125</t>
  </si>
  <si>
    <t>Stojan na bicykel jednostranný - pre 6 bicyklov, kompletná dodávka s osadením, typový výrobok</t>
  </si>
  <si>
    <t>868568742</t>
  </si>
  <si>
    <t>Poznámka k položke:_x000D_
s možnosťou uzamknutia rámu bicykla, 6 miest: ŠxDxV=1240x2500x1140mm, Na oceľový rám z profilu 60x60x3 mm, sú priskrutkované stojany kolies, vyrobené z oceľovej gulatiny D14mm,Povrchová úprava konštrukcie-žiarové zinkovanie, Kotvenie - na platni pomocou oceľových kotiev M10x90mm (betónový základ 500x500x300mm / 2ks)</t>
  </si>
  <si>
    <t>99</t>
  </si>
  <si>
    <t>Presun hmôt HSV</t>
  </si>
  <si>
    <t>76</t>
  </si>
  <si>
    <t>998225111</t>
  </si>
  <si>
    <t>Presun hmôt pre pozemnú komunikáciu a letisko s krytom asfaltovým akejkoľvek dĺžky objektu</t>
  </si>
  <si>
    <t>-1604084526</t>
  </si>
  <si>
    <t>ZOZNAM FIGÚR</t>
  </si>
  <si>
    <t>Výmera</t>
  </si>
  <si>
    <t xml:space="preserve"> SO 01</t>
  </si>
  <si>
    <t>1041,35*(3-2*0,08)</t>
  </si>
  <si>
    <t>Použitie figúry:</t>
  </si>
  <si>
    <t>DL</t>
  </si>
  <si>
    <t>dĺžka celej trasy</t>
  </si>
  <si>
    <t>1041,35</t>
  </si>
  <si>
    <t>2*5*5+2*2*2</t>
  </si>
  <si>
    <t>KR</t>
  </si>
  <si>
    <t>dĺžka krajníc</t>
  </si>
  <si>
    <t>DL*2</t>
  </si>
  <si>
    <t>OS</t>
  </si>
  <si>
    <t>regulačný zábranový stĺpik</t>
  </si>
  <si>
    <t>OZ</t>
  </si>
  <si>
    <t>ochranné zábradlie červenobiele</t>
  </si>
  <si>
    <t>38+24</t>
  </si>
  <si>
    <t>OZM</t>
  </si>
  <si>
    <t>ochranné zábradlie inej farby ako čer.biele</t>
  </si>
  <si>
    <t>1041,35*4,4</t>
  </si>
  <si>
    <t>DL*2 zaokrúhlené na celé m</t>
  </si>
  <si>
    <t>su</t>
  </si>
  <si>
    <t>sadove úpravy</t>
  </si>
  <si>
    <t>DL*2.5*1</t>
  </si>
  <si>
    <t>V</t>
  </si>
  <si>
    <t>výkop pod konštrukciu</t>
  </si>
  <si>
    <t>SM1</t>
  </si>
  <si>
    <t>6+6+5</t>
  </si>
  <si>
    <t>ZRig</t>
  </si>
  <si>
    <t>zemný rigol 80% dĺžky krajníc</t>
  </si>
  <si>
    <t>KR*0,8</t>
  </si>
  <si>
    <t>Cyklistický chodník v k.ú. Hrabušice</t>
  </si>
  <si>
    <t>Obec Hrabušice, Hlavná ulica 171, 053 15 Hrabušice</t>
  </si>
  <si>
    <t>00 329 151</t>
  </si>
  <si>
    <t>vyplní uchádzač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</si>
</sst>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2" fillId="5" borderId="0" xfId="0" applyFont="1" applyFill="1" applyAlignment="1">
      <alignment horizontal="left" vertical="center"/>
    </xf>
    <xf numFmtId="165" fontId="2" fillId="5" borderId="0" xfId="0" applyNumberFormat="1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49" fontId="2" fillId="5" borderId="0" xfId="0" applyNumberFormat="1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83203125" style="1" customWidth="1"/>
    <col min="2" max="2" width="1.6640625" style="1" customWidth="1"/>
    <col min="3" max="3" width="4.5" style="1" customWidth="1"/>
    <col min="4" max="33" width="2.83203125" style="1" customWidth="1"/>
    <col min="34" max="34" width="3.5" style="1" customWidth="1"/>
    <col min="35" max="35" width="42.33203125" style="1" customWidth="1"/>
    <col min="36" max="37" width="2.5" style="1" customWidth="1"/>
    <col min="38" max="38" width="8.83203125" style="1" customWidth="1"/>
    <col min="39" max="39" width="3.5" style="1" customWidth="1"/>
    <col min="40" max="40" width="14.33203125" style="1" customWidth="1"/>
    <col min="41" max="41" width="8" style="1" customWidth="1"/>
    <col min="42" max="42" width="4.5" style="1" customWidth="1"/>
    <col min="43" max="43" width="16.6640625" style="1" hidden="1" customWidth="1"/>
    <col min="44" max="44" width="14.5" style="1" customWidth="1"/>
    <col min="45" max="47" width="27.6640625" style="1" hidden="1" customWidth="1"/>
    <col min="48" max="49" width="23.1640625" style="1" hidden="1" customWidth="1"/>
    <col min="50" max="51" width="26.6640625" style="1" hidden="1" customWidth="1"/>
    <col min="52" max="52" width="23.1640625" style="1" hidden="1" customWidth="1"/>
    <col min="53" max="53" width="20.5" style="1" hidden="1" customWidth="1"/>
    <col min="54" max="54" width="26.6640625" style="1" hidden="1" customWidth="1"/>
    <col min="55" max="55" width="23.1640625" style="1" hidden="1" customWidth="1"/>
    <col min="56" max="56" width="20.5" style="1" hidden="1" customWidth="1"/>
    <col min="57" max="57" width="71.1640625" style="1" customWidth="1"/>
    <col min="71" max="91" width="9.1640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7" t="s">
        <v>5</v>
      </c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s="1" customFormat="1" ht="24.95" customHeight="1">
      <c r="B4" s="20"/>
      <c r="D4" s="21" t="s">
        <v>8</v>
      </c>
      <c r="AR4" s="20"/>
      <c r="AS4" s="22" t="s">
        <v>9</v>
      </c>
      <c r="BS4" s="17" t="s">
        <v>10</v>
      </c>
    </row>
    <row r="5" spans="1:74" s="1" customFormat="1" ht="12" customHeight="1">
      <c r="B5" s="20"/>
      <c r="D5" s="23" t="s">
        <v>11</v>
      </c>
      <c r="K5" s="202" t="s">
        <v>12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R5" s="20"/>
      <c r="BS5" s="17" t="s">
        <v>6</v>
      </c>
    </row>
    <row r="6" spans="1:74" s="1" customFormat="1" ht="36.950000000000003" customHeight="1">
      <c r="B6" s="20"/>
      <c r="D6" s="25" t="s">
        <v>13</v>
      </c>
      <c r="K6" s="204" t="s">
        <v>14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R6" s="20"/>
      <c r="BS6" s="17" t="s">
        <v>6</v>
      </c>
    </row>
    <row r="7" spans="1:74" s="1" customFormat="1" ht="12" customHeight="1">
      <c r="B7" s="20"/>
      <c r="D7" s="26" t="s">
        <v>15</v>
      </c>
      <c r="K7" s="24" t="s">
        <v>1</v>
      </c>
      <c r="AK7" s="26" t="s">
        <v>16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17</v>
      </c>
      <c r="K8" s="24" t="s">
        <v>18</v>
      </c>
      <c r="AK8" s="26" t="s">
        <v>19</v>
      </c>
      <c r="AN8" s="24" t="s">
        <v>20</v>
      </c>
      <c r="AR8" s="20"/>
      <c r="BS8" s="17" t="s">
        <v>6</v>
      </c>
    </row>
    <row r="9" spans="1:74" s="1" customFormat="1" ht="14.45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21</v>
      </c>
      <c r="AK10" s="26" t="s">
        <v>22</v>
      </c>
      <c r="AN10" s="24" t="s">
        <v>1</v>
      </c>
      <c r="AR10" s="20"/>
      <c r="BS10" s="17" t="s">
        <v>6</v>
      </c>
    </row>
    <row r="11" spans="1:74" s="1" customFormat="1" ht="18.399999999999999" customHeight="1">
      <c r="B11" s="20"/>
      <c r="E11" s="24" t="s">
        <v>23</v>
      </c>
      <c r="AK11" s="26" t="s">
        <v>24</v>
      </c>
      <c r="AN11" s="24" t="s">
        <v>1</v>
      </c>
      <c r="AR11" s="20"/>
      <c r="BS11" s="17" t="s">
        <v>6</v>
      </c>
    </row>
    <row r="12" spans="1:74" s="1" customFormat="1" ht="6.95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25</v>
      </c>
      <c r="AK13" s="26" t="s">
        <v>22</v>
      </c>
      <c r="AN13" s="24" t="s">
        <v>1</v>
      </c>
      <c r="AR13" s="20"/>
      <c r="BS13" s="17" t="s">
        <v>6</v>
      </c>
    </row>
    <row r="14" spans="1:74" ht="12.75">
      <c r="B14" s="20"/>
      <c r="E14" s="24" t="s">
        <v>23</v>
      </c>
      <c r="AK14" s="26" t="s">
        <v>24</v>
      </c>
      <c r="AN14" s="24" t="s">
        <v>1</v>
      </c>
      <c r="AR14" s="20"/>
      <c r="BS14" s="17" t="s">
        <v>6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26</v>
      </c>
      <c r="AK16" s="26" t="s">
        <v>22</v>
      </c>
      <c r="AN16" s="24" t="s">
        <v>27</v>
      </c>
      <c r="AR16" s="20"/>
      <c r="BS16" s="17" t="s">
        <v>3</v>
      </c>
    </row>
    <row r="17" spans="1:71" s="1" customFormat="1" ht="18.399999999999999" customHeight="1">
      <c r="B17" s="20"/>
      <c r="E17" s="24" t="s">
        <v>28</v>
      </c>
      <c r="AK17" s="26" t="s">
        <v>24</v>
      </c>
      <c r="AN17" s="24" t="s">
        <v>1</v>
      </c>
      <c r="AR17" s="20"/>
      <c r="BS17" s="17" t="s">
        <v>29</v>
      </c>
    </row>
    <row r="18" spans="1:71" s="1" customFormat="1" ht="6.95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30</v>
      </c>
      <c r="AK19" s="26" t="s">
        <v>22</v>
      </c>
      <c r="AN19" s="24" t="s">
        <v>1</v>
      </c>
      <c r="AR19" s="20"/>
      <c r="BS19" s="17" t="s">
        <v>6</v>
      </c>
    </row>
    <row r="20" spans="1:71" s="1" customFormat="1" ht="18.399999999999999" customHeight="1">
      <c r="B20" s="20"/>
      <c r="E20" s="24" t="s">
        <v>23</v>
      </c>
      <c r="AK20" s="26" t="s">
        <v>24</v>
      </c>
      <c r="AN20" s="24" t="s">
        <v>1</v>
      </c>
      <c r="AR20" s="20"/>
      <c r="BS20" s="17" t="s">
        <v>29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31</v>
      </c>
      <c r="AR22" s="20"/>
    </row>
    <row r="23" spans="1:71" s="1" customFormat="1" ht="14.45" customHeight="1">
      <c r="B23" s="20"/>
      <c r="E23" s="205" t="s">
        <v>1</v>
      </c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205"/>
      <c r="AN23" s="205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" customHeight="1">
      <c r="A26" s="29"/>
      <c r="B26" s="30"/>
      <c r="C26" s="29"/>
      <c r="D26" s="31" t="s">
        <v>32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6">
        <f>ROUND(AG94,2)</f>
        <v>0</v>
      </c>
      <c r="AL26" s="207"/>
      <c r="AM26" s="207"/>
      <c r="AN26" s="207"/>
      <c r="AO26" s="207"/>
      <c r="AP26" s="29"/>
      <c r="AQ26" s="29"/>
      <c r="AR26" s="30"/>
      <c r="BE26" s="2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08" t="s">
        <v>33</v>
      </c>
      <c r="M28" s="208"/>
      <c r="N28" s="208"/>
      <c r="O28" s="208"/>
      <c r="P28" s="208"/>
      <c r="Q28" s="29"/>
      <c r="R28" s="29"/>
      <c r="S28" s="29"/>
      <c r="T28" s="29"/>
      <c r="U28" s="29"/>
      <c r="V28" s="29"/>
      <c r="W28" s="208" t="s">
        <v>34</v>
      </c>
      <c r="X28" s="208"/>
      <c r="Y28" s="208"/>
      <c r="Z28" s="208"/>
      <c r="AA28" s="208"/>
      <c r="AB28" s="208"/>
      <c r="AC28" s="208"/>
      <c r="AD28" s="208"/>
      <c r="AE28" s="208"/>
      <c r="AF28" s="29"/>
      <c r="AG28" s="29"/>
      <c r="AH28" s="29"/>
      <c r="AI28" s="29"/>
      <c r="AJ28" s="29"/>
      <c r="AK28" s="208" t="s">
        <v>35</v>
      </c>
      <c r="AL28" s="208"/>
      <c r="AM28" s="208"/>
      <c r="AN28" s="208"/>
      <c r="AO28" s="208"/>
      <c r="AP28" s="29"/>
      <c r="AQ28" s="29"/>
      <c r="AR28" s="30"/>
      <c r="BE28" s="29"/>
    </row>
    <row r="29" spans="1:71" s="3" customFormat="1" ht="14.45" customHeight="1">
      <c r="B29" s="34"/>
      <c r="D29" s="26" t="s">
        <v>36</v>
      </c>
      <c r="F29" s="26" t="s">
        <v>37</v>
      </c>
      <c r="L29" s="211">
        <v>0.2</v>
      </c>
      <c r="M29" s="210"/>
      <c r="N29" s="210"/>
      <c r="O29" s="210"/>
      <c r="P29" s="210"/>
      <c r="W29" s="209">
        <f>ROUND(AZ94, 2)</f>
        <v>0</v>
      </c>
      <c r="X29" s="210"/>
      <c r="Y29" s="210"/>
      <c r="Z29" s="210"/>
      <c r="AA29" s="210"/>
      <c r="AB29" s="210"/>
      <c r="AC29" s="210"/>
      <c r="AD29" s="210"/>
      <c r="AE29" s="210"/>
      <c r="AK29" s="209">
        <f>ROUND(AV94, 2)</f>
        <v>0</v>
      </c>
      <c r="AL29" s="210"/>
      <c r="AM29" s="210"/>
      <c r="AN29" s="210"/>
      <c r="AO29" s="210"/>
      <c r="AR29" s="34"/>
    </row>
    <row r="30" spans="1:71" s="3" customFormat="1" ht="14.45" customHeight="1">
      <c r="B30" s="34"/>
      <c r="F30" s="26" t="s">
        <v>38</v>
      </c>
      <c r="L30" s="211">
        <v>0.2</v>
      </c>
      <c r="M30" s="210"/>
      <c r="N30" s="210"/>
      <c r="O30" s="210"/>
      <c r="P30" s="210"/>
      <c r="W30" s="209">
        <f>ROUND(BA94, 2)</f>
        <v>0</v>
      </c>
      <c r="X30" s="210"/>
      <c r="Y30" s="210"/>
      <c r="Z30" s="210"/>
      <c r="AA30" s="210"/>
      <c r="AB30" s="210"/>
      <c r="AC30" s="210"/>
      <c r="AD30" s="210"/>
      <c r="AE30" s="210"/>
      <c r="AK30" s="209">
        <f>ROUND(AW94, 2)</f>
        <v>0</v>
      </c>
      <c r="AL30" s="210"/>
      <c r="AM30" s="210"/>
      <c r="AN30" s="210"/>
      <c r="AO30" s="210"/>
      <c r="AR30" s="34"/>
    </row>
    <row r="31" spans="1:71" s="3" customFormat="1" ht="14.45" hidden="1" customHeight="1">
      <c r="B31" s="34"/>
      <c r="F31" s="26" t="s">
        <v>39</v>
      </c>
      <c r="L31" s="211">
        <v>0.2</v>
      </c>
      <c r="M31" s="210"/>
      <c r="N31" s="210"/>
      <c r="O31" s="210"/>
      <c r="P31" s="210"/>
      <c r="W31" s="209">
        <f>ROUND(BB94, 2)</f>
        <v>0</v>
      </c>
      <c r="X31" s="210"/>
      <c r="Y31" s="210"/>
      <c r="Z31" s="210"/>
      <c r="AA31" s="210"/>
      <c r="AB31" s="210"/>
      <c r="AC31" s="210"/>
      <c r="AD31" s="210"/>
      <c r="AE31" s="210"/>
      <c r="AK31" s="209">
        <v>0</v>
      </c>
      <c r="AL31" s="210"/>
      <c r="AM31" s="210"/>
      <c r="AN31" s="210"/>
      <c r="AO31" s="210"/>
      <c r="AR31" s="34"/>
    </row>
    <row r="32" spans="1:71" s="3" customFormat="1" ht="14.45" hidden="1" customHeight="1">
      <c r="B32" s="34"/>
      <c r="F32" s="26" t="s">
        <v>40</v>
      </c>
      <c r="L32" s="211">
        <v>0.2</v>
      </c>
      <c r="M32" s="210"/>
      <c r="N32" s="210"/>
      <c r="O32" s="210"/>
      <c r="P32" s="210"/>
      <c r="W32" s="209">
        <f>ROUND(BC94, 2)</f>
        <v>0</v>
      </c>
      <c r="X32" s="210"/>
      <c r="Y32" s="210"/>
      <c r="Z32" s="210"/>
      <c r="AA32" s="210"/>
      <c r="AB32" s="210"/>
      <c r="AC32" s="210"/>
      <c r="AD32" s="210"/>
      <c r="AE32" s="210"/>
      <c r="AK32" s="209">
        <v>0</v>
      </c>
      <c r="AL32" s="210"/>
      <c r="AM32" s="210"/>
      <c r="AN32" s="210"/>
      <c r="AO32" s="210"/>
      <c r="AR32" s="34"/>
    </row>
    <row r="33" spans="1:57" s="3" customFormat="1" ht="14.45" hidden="1" customHeight="1">
      <c r="B33" s="34"/>
      <c r="F33" s="26" t="s">
        <v>41</v>
      </c>
      <c r="L33" s="211">
        <v>0</v>
      </c>
      <c r="M33" s="210"/>
      <c r="N33" s="210"/>
      <c r="O33" s="210"/>
      <c r="P33" s="210"/>
      <c r="W33" s="209">
        <f>ROUND(BD94, 2)</f>
        <v>0</v>
      </c>
      <c r="X33" s="210"/>
      <c r="Y33" s="210"/>
      <c r="Z33" s="210"/>
      <c r="AA33" s="210"/>
      <c r="AB33" s="210"/>
      <c r="AC33" s="210"/>
      <c r="AD33" s="210"/>
      <c r="AE33" s="210"/>
      <c r="AK33" s="209">
        <v>0</v>
      </c>
      <c r="AL33" s="210"/>
      <c r="AM33" s="210"/>
      <c r="AN33" s="210"/>
      <c r="AO33" s="210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42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43</v>
      </c>
      <c r="U35" s="37"/>
      <c r="V35" s="37"/>
      <c r="W35" s="37"/>
      <c r="X35" s="232" t="s">
        <v>44</v>
      </c>
      <c r="Y35" s="233"/>
      <c r="Z35" s="233"/>
      <c r="AA35" s="233"/>
      <c r="AB35" s="233"/>
      <c r="AC35" s="37"/>
      <c r="AD35" s="37"/>
      <c r="AE35" s="37"/>
      <c r="AF35" s="37"/>
      <c r="AG35" s="37"/>
      <c r="AH35" s="37"/>
      <c r="AI35" s="37"/>
      <c r="AJ35" s="37"/>
      <c r="AK35" s="234">
        <f>SUM(AK26:AK33)</f>
        <v>0</v>
      </c>
      <c r="AL35" s="233"/>
      <c r="AM35" s="233"/>
      <c r="AN35" s="233"/>
      <c r="AO35" s="235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39"/>
      <c r="D49" s="40" t="s">
        <v>45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46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29"/>
      <c r="B60" s="30"/>
      <c r="C60" s="29"/>
      <c r="D60" s="42" t="s">
        <v>47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48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47</v>
      </c>
      <c r="AI60" s="32"/>
      <c r="AJ60" s="32"/>
      <c r="AK60" s="32"/>
      <c r="AL60" s="32"/>
      <c r="AM60" s="42" t="s">
        <v>48</v>
      </c>
      <c r="AN60" s="32"/>
      <c r="AO60" s="32"/>
      <c r="AP60" s="29"/>
      <c r="AQ60" s="29"/>
      <c r="AR60" s="30"/>
      <c r="BE60" s="29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29"/>
      <c r="B64" s="30"/>
      <c r="C64" s="29"/>
      <c r="D64" s="40" t="s">
        <v>49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50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29"/>
      <c r="B75" s="30"/>
      <c r="C75" s="29"/>
      <c r="D75" s="42" t="s">
        <v>47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48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47</v>
      </c>
      <c r="AI75" s="32"/>
      <c r="AJ75" s="32"/>
      <c r="AK75" s="32"/>
      <c r="AL75" s="32"/>
      <c r="AM75" s="42" t="s">
        <v>48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21" t="s">
        <v>51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6" t="s">
        <v>11</v>
      </c>
      <c r="L84" s="4" t="str">
        <f>K5</f>
        <v>CYK2020opr2</v>
      </c>
      <c r="AR84" s="48"/>
    </row>
    <row r="85" spans="1:91" s="5" customFormat="1" ht="36.950000000000003" customHeight="1">
      <c r="B85" s="49"/>
      <c r="C85" s="50" t="s">
        <v>13</v>
      </c>
      <c r="L85" s="223" t="str">
        <f>K6</f>
        <v>Cyklistický chodník Hrabušice - Smižany</v>
      </c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K85" s="224"/>
      <c r="AL85" s="224"/>
      <c r="AM85" s="224"/>
      <c r="AN85" s="224"/>
      <c r="AO85" s="224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6" t="s">
        <v>17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Letanovce, Spišské Tomášovce, Smižany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19</v>
      </c>
      <c r="AJ87" s="29"/>
      <c r="AK87" s="29"/>
      <c r="AL87" s="29"/>
      <c r="AM87" s="225" t="str">
        <f>IF(AN8= "","",AN8)</f>
        <v>5.10.2020</v>
      </c>
      <c r="AN87" s="225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6" customHeight="1">
      <c r="A89" s="29"/>
      <c r="B89" s="30"/>
      <c r="C89" s="26" t="s">
        <v>21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26</v>
      </c>
      <c r="AJ89" s="29"/>
      <c r="AK89" s="29"/>
      <c r="AL89" s="29"/>
      <c r="AM89" s="226" t="str">
        <f>IF(E17="","",E17)</f>
        <v>Ing. Dunajská</v>
      </c>
      <c r="AN89" s="227"/>
      <c r="AO89" s="227"/>
      <c r="AP89" s="227"/>
      <c r="AQ89" s="29"/>
      <c r="AR89" s="30"/>
      <c r="AS89" s="228" t="s">
        <v>52</v>
      </c>
      <c r="AT89" s="229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6" customHeight="1">
      <c r="A90" s="29"/>
      <c r="B90" s="30"/>
      <c r="C90" s="26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30</v>
      </c>
      <c r="AJ90" s="29"/>
      <c r="AK90" s="29"/>
      <c r="AL90" s="29"/>
      <c r="AM90" s="226" t="str">
        <f>IF(E20="","",E20)</f>
        <v xml:space="preserve"> </v>
      </c>
      <c r="AN90" s="227"/>
      <c r="AO90" s="227"/>
      <c r="AP90" s="227"/>
      <c r="AQ90" s="29"/>
      <c r="AR90" s="30"/>
      <c r="AS90" s="230"/>
      <c r="AT90" s="231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30"/>
      <c r="AT91" s="231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18" t="s">
        <v>53</v>
      </c>
      <c r="D92" s="219"/>
      <c r="E92" s="219"/>
      <c r="F92" s="219"/>
      <c r="G92" s="219"/>
      <c r="H92" s="57"/>
      <c r="I92" s="220" t="s">
        <v>54</v>
      </c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  <c r="AF92" s="219"/>
      <c r="AG92" s="221" t="s">
        <v>55</v>
      </c>
      <c r="AH92" s="219"/>
      <c r="AI92" s="219"/>
      <c r="AJ92" s="219"/>
      <c r="AK92" s="219"/>
      <c r="AL92" s="219"/>
      <c r="AM92" s="219"/>
      <c r="AN92" s="220" t="s">
        <v>56</v>
      </c>
      <c r="AO92" s="219"/>
      <c r="AP92" s="222"/>
      <c r="AQ92" s="58" t="s">
        <v>57</v>
      </c>
      <c r="AR92" s="30"/>
      <c r="AS92" s="59" t="s">
        <v>58</v>
      </c>
      <c r="AT92" s="60" t="s">
        <v>59</v>
      </c>
      <c r="AU92" s="60" t="s">
        <v>60</v>
      </c>
      <c r="AV92" s="60" t="s">
        <v>61</v>
      </c>
      <c r="AW92" s="60" t="s">
        <v>62</v>
      </c>
      <c r="AX92" s="60" t="s">
        <v>63</v>
      </c>
      <c r="AY92" s="60" t="s">
        <v>64</v>
      </c>
      <c r="AZ92" s="60" t="s">
        <v>65</v>
      </c>
      <c r="BA92" s="60" t="s">
        <v>66</v>
      </c>
      <c r="BB92" s="60" t="s">
        <v>67</v>
      </c>
      <c r="BC92" s="60" t="s">
        <v>68</v>
      </c>
      <c r="BD92" s="61" t="s">
        <v>69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70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15">
        <f>ROUND(AG95,2)</f>
        <v>0</v>
      </c>
      <c r="AH94" s="215"/>
      <c r="AI94" s="215"/>
      <c r="AJ94" s="215"/>
      <c r="AK94" s="215"/>
      <c r="AL94" s="215"/>
      <c r="AM94" s="215"/>
      <c r="AN94" s="216">
        <f>SUM(AG94,AT94)</f>
        <v>0</v>
      </c>
      <c r="AO94" s="216"/>
      <c r="AP94" s="216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7274.3046700000004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71</v>
      </c>
      <c r="BT94" s="74" t="s">
        <v>72</v>
      </c>
      <c r="BU94" s="75" t="s">
        <v>73</v>
      </c>
      <c r="BV94" s="74" t="s">
        <v>74</v>
      </c>
      <c r="BW94" s="74" t="s">
        <v>4</v>
      </c>
      <c r="BX94" s="74" t="s">
        <v>75</v>
      </c>
      <c r="CL94" s="74" t="s">
        <v>1</v>
      </c>
    </row>
    <row r="95" spans="1:91" s="7" customFormat="1" ht="24.6" customHeight="1">
      <c r="A95" s="76" t="s">
        <v>76</v>
      </c>
      <c r="B95" s="77"/>
      <c r="C95" s="78"/>
      <c r="D95" s="214" t="s">
        <v>77</v>
      </c>
      <c r="E95" s="214"/>
      <c r="F95" s="214"/>
      <c r="G95" s="214"/>
      <c r="H95" s="214"/>
      <c r="I95" s="79"/>
      <c r="J95" s="214" t="s">
        <v>78</v>
      </c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214"/>
      <c r="W95" s="214"/>
      <c r="X95" s="214"/>
      <c r="Y95" s="214"/>
      <c r="Z95" s="214"/>
      <c r="AA95" s="214"/>
      <c r="AB95" s="214"/>
      <c r="AC95" s="214"/>
      <c r="AD95" s="214"/>
      <c r="AE95" s="214"/>
      <c r="AF95" s="214"/>
      <c r="AG95" s="212">
        <f>'Časť 4'!J30</f>
        <v>0</v>
      </c>
      <c r="AH95" s="213"/>
      <c r="AI95" s="213"/>
      <c r="AJ95" s="213"/>
      <c r="AK95" s="213"/>
      <c r="AL95" s="213"/>
      <c r="AM95" s="213"/>
      <c r="AN95" s="212">
        <f>SUM(AG95,AT95)</f>
        <v>0</v>
      </c>
      <c r="AO95" s="213"/>
      <c r="AP95" s="213"/>
      <c r="AQ95" s="80" t="s">
        <v>79</v>
      </c>
      <c r="AR95" s="77"/>
      <c r="AS95" s="81">
        <v>0</v>
      </c>
      <c r="AT95" s="82">
        <f>ROUND(SUM(AV95:AW95),2)</f>
        <v>0</v>
      </c>
      <c r="AU95" s="83">
        <f>'Časť 4'!P122</f>
        <v>7274.3046700000004</v>
      </c>
      <c r="AV95" s="82">
        <f>'Časť 4'!J33</f>
        <v>0</v>
      </c>
      <c r="AW95" s="82">
        <f>'Časť 4'!J34</f>
        <v>0</v>
      </c>
      <c r="AX95" s="82">
        <f>'Časť 4'!J35</f>
        <v>0</v>
      </c>
      <c r="AY95" s="82">
        <f>'Časť 4'!J36</f>
        <v>0</v>
      </c>
      <c r="AZ95" s="82">
        <f>'Časť 4'!F33</f>
        <v>0</v>
      </c>
      <c r="BA95" s="82">
        <f>'Časť 4'!F34</f>
        <v>0</v>
      </c>
      <c r="BB95" s="82">
        <f>'Časť 4'!F35</f>
        <v>0</v>
      </c>
      <c r="BC95" s="82">
        <f>'Časť 4'!F36</f>
        <v>0</v>
      </c>
      <c r="BD95" s="84">
        <f>'Časť 4'!F37</f>
        <v>0</v>
      </c>
      <c r="BT95" s="85" t="s">
        <v>80</v>
      </c>
      <c r="BV95" s="85" t="s">
        <v>74</v>
      </c>
      <c r="BW95" s="85" t="s">
        <v>81</v>
      </c>
      <c r="BX95" s="85" t="s">
        <v>4</v>
      </c>
      <c r="CL95" s="85" t="s">
        <v>1</v>
      </c>
      <c r="CM95" s="85" t="s">
        <v>72</v>
      </c>
    </row>
    <row r="96" spans="1:91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SO 01 - SO 01 Výstavba ch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15"/>
  <sheetViews>
    <sheetView showGridLines="0" tabSelected="1" workbookViewId="0">
      <selection activeCell="E18" sqref="E18"/>
    </sheetView>
  </sheetViews>
  <sheetFormatPr defaultRowHeight="11.2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2.33203125" style="1" customWidth="1"/>
    <col min="9" max="10" width="21.5" style="1" customWidth="1"/>
    <col min="11" max="11" width="21.5" style="1" hidden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1" spans="1:56">
      <c r="A1" s="86"/>
    </row>
    <row r="2" spans="1:56" s="1" customFormat="1" ht="36.950000000000003" customHeight="1">
      <c r="L2" s="217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7" t="s">
        <v>81</v>
      </c>
      <c r="AZ2" s="87" t="s">
        <v>82</v>
      </c>
      <c r="BA2" s="87" t="s">
        <v>83</v>
      </c>
      <c r="BB2" s="87" t="s">
        <v>84</v>
      </c>
      <c r="BC2" s="87" t="s">
        <v>85</v>
      </c>
      <c r="BD2" s="87" t="s">
        <v>86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72</v>
      </c>
      <c r="AZ3" s="87" t="s">
        <v>87</v>
      </c>
      <c r="BA3" s="87" t="s">
        <v>88</v>
      </c>
      <c r="BB3" s="87" t="s">
        <v>84</v>
      </c>
      <c r="BC3" s="87" t="s">
        <v>89</v>
      </c>
      <c r="BD3" s="87" t="s">
        <v>86</v>
      </c>
    </row>
    <row r="4" spans="1:56" s="1" customFormat="1" ht="24.95" customHeight="1">
      <c r="B4" s="20"/>
      <c r="D4" s="21" t="s">
        <v>90</v>
      </c>
      <c r="L4" s="20"/>
      <c r="M4" s="88" t="s">
        <v>9</v>
      </c>
      <c r="AT4" s="17" t="s">
        <v>3</v>
      </c>
      <c r="AZ4" s="87" t="s">
        <v>91</v>
      </c>
      <c r="BA4" s="87" t="s">
        <v>92</v>
      </c>
      <c r="BB4" s="87" t="s">
        <v>84</v>
      </c>
      <c r="BC4" s="87" t="s">
        <v>93</v>
      </c>
      <c r="BD4" s="87" t="s">
        <v>86</v>
      </c>
    </row>
    <row r="5" spans="1:56" s="1" customFormat="1" ht="6.95" customHeight="1">
      <c r="B5" s="20"/>
      <c r="L5" s="20"/>
      <c r="AZ5" s="87" t="s">
        <v>94</v>
      </c>
      <c r="BA5" s="87" t="s">
        <v>95</v>
      </c>
      <c r="BB5" s="87" t="s">
        <v>96</v>
      </c>
      <c r="BC5" s="87" t="s">
        <v>97</v>
      </c>
      <c r="BD5" s="87" t="s">
        <v>86</v>
      </c>
    </row>
    <row r="6" spans="1:56" s="1" customFormat="1" ht="12" customHeight="1">
      <c r="B6" s="20"/>
      <c r="D6" s="26" t="s">
        <v>13</v>
      </c>
      <c r="L6" s="20"/>
      <c r="AZ6" s="87" t="s">
        <v>98</v>
      </c>
      <c r="BA6" s="87" t="s">
        <v>99</v>
      </c>
      <c r="BB6" s="87" t="s">
        <v>96</v>
      </c>
      <c r="BC6" s="87" t="s">
        <v>100</v>
      </c>
      <c r="BD6" s="87" t="s">
        <v>86</v>
      </c>
    </row>
    <row r="7" spans="1:56" s="1" customFormat="1" ht="14.45" customHeight="1">
      <c r="B7" s="20"/>
      <c r="E7" s="236" t="str">
        <f>'Rekapitulácia stavby'!K6</f>
        <v>Cyklistický chodník Hrabušice - Smižany</v>
      </c>
      <c r="F7" s="237"/>
      <c r="G7" s="237"/>
      <c r="H7" s="237"/>
      <c r="L7" s="20"/>
      <c r="AZ7" s="87" t="s">
        <v>101</v>
      </c>
      <c r="BA7" s="87" t="s">
        <v>102</v>
      </c>
      <c r="BB7" s="87" t="s">
        <v>96</v>
      </c>
      <c r="BC7" s="87" t="s">
        <v>103</v>
      </c>
      <c r="BD7" s="87" t="s">
        <v>86</v>
      </c>
    </row>
    <row r="8" spans="1:56" s="2" customFormat="1" ht="12" customHeight="1">
      <c r="A8" s="29"/>
      <c r="B8" s="30"/>
      <c r="C8" s="29"/>
      <c r="D8" s="26" t="s">
        <v>104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Z8" s="87" t="s">
        <v>105</v>
      </c>
      <c r="BA8" s="87" t="s">
        <v>106</v>
      </c>
      <c r="BB8" s="87" t="s">
        <v>96</v>
      </c>
      <c r="BC8" s="87" t="s">
        <v>107</v>
      </c>
      <c r="BD8" s="87" t="s">
        <v>86</v>
      </c>
    </row>
    <row r="9" spans="1:56" s="2" customFormat="1" ht="14.45" customHeight="1">
      <c r="A9" s="29"/>
      <c r="B9" s="30"/>
      <c r="C9" s="29"/>
      <c r="D9" s="29"/>
      <c r="E9" s="223" t="s">
        <v>553</v>
      </c>
      <c r="F9" s="238"/>
      <c r="G9" s="238"/>
      <c r="H9" s="23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Z9" s="87" t="s">
        <v>108</v>
      </c>
      <c r="BA9" s="87" t="s">
        <v>109</v>
      </c>
      <c r="BB9" s="87" t="s">
        <v>96</v>
      </c>
      <c r="BC9" s="87" t="s">
        <v>110</v>
      </c>
      <c r="BD9" s="87" t="s">
        <v>86</v>
      </c>
    </row>
    <row r="10" spans="1:5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Z10" s="87" t="s">
        <v>111</v>
      </c>
      <c r="BA10" s="87" t="s">
        <v>112</v>
      </c>
      <c r="BB10" s="87" t="s">
        <v>96</v>
      </c>
      <c r="BC10" s="87" t="s">
        <v>113</v>
      </c>
      <c r="BD10" s="87" t="s">
        <v>86</v>
      </c>
    </row>
    <row r="11" spans="1:56" s="2" customFormat="1" ht="12" customHeight="1">
      <c r="A11" s="29"/>
      <c r="B11" s="30"/>
      <c r="C11" s="29"/>
      <c r="D11" s="26" t="s">
        <v>15</v>
      </c>
      <c r="E11" s="29"/>
      <c r="F11" s="24" t="s">
        <v>1</v>
      </c>
      <c r="G11" s="29"/>
      <c r="H11" s="29"/>
      <c r="I11" s="26" t="s">
        <v>16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Z11" s="87" t="s">
        <v>114</v>
      </c>
      <c r="BA11" s="87" t="s">
        <v>115</v>
      </c>
      <c r="BB11" s="87" t="s">
        <v>96</v>
      </c>
      <c r="BC11" s="87" t="s">
        <v>116</v>
      </c>
      <c r="BD11" s="87" t="s">
        <v>86</v>
      </c>
    </row>
    <row r="12" spans="1:56" s="2" customFormat="1" ht="12" customHeight="1">
      <c r="A12" s="29"/>
      <c r="B12" s="30"/>
      <c r="C12" s="29"/>
      <c r="D12" s="26" t="s">
        <v>17</v>
      </c>
      <c r="E12" s="29"/>
      <c r="F12" s="24" t="s">
        <v>117</v>
      </c>
      <c r="G12" s="29"/>
      <c r="H12" s="29"/>
      <c r="I12" s="26" t="s">
        <v>19</v>
      </c>
      <c r="J12" s="199" t="s">
        <v>556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Z12" s="87" t="s">
        <v>118</v>
      </c>
      <c r="BA12" s="87" t="s">
        <v>119</v>
      </c>
      <c r="BB12" s="87" t="s">
        <v>96</v>
      </c>
      <c r="BC12" s="87" t="s">
        <v>120</v>
      </c>
      <c r="BD12" s="87" t="s">
        <v>86</v>
      </c>
    </row>
    <row r="13" spans="1:5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Z13" s="87" t="s">
        <v>121</v>
      </c>
      <c r="BA13" s="87" t="s">
        <v>122</v>
      </c>
      <c r="BB13" s="87" t="s">
        <v>84</v>
      </c>
      <c r="BC13" s="87" t="s">
        <v>123</v>
      </c>
      <c r="BD13" s="87" t="s">
        <v>86</v>
      </c>
    </row>
    <row r="14" spans="1:56" s="2" customFormat="1" ht="12" customHeight="1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">
        <v>555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Z14" s="87" t="s">
        <v>124</v>
      </c>
      <c r="BA14" s="87" t="s">
        <v>125</v>
      </c>
      <c r="BB14" s="87" t="s">
        <v>126</v>
      </c>
      <c r="BC14" s="87" t="s">
        <v>127</v>
      </c>
      <c r="BD14" s="87" t="s">
        <v>86</v>
      </c>
    </row>
    <row r="15" spans="1:56" s="2" customFormat="1" ht="18" customHeight="1">
      <c r="A15" s="29"/>
      <c r="B15" s="30"/>
      <c r="C15" s="29"/>
      <c r="D15" s="29"/>
      <c r="E15" s="24" t="s">
        <v>554</v>
      </c>
      <c r="F15" s="29"/>
      <c r="G15" s="29"/>
      <c r="H15" s="29"/>
      <c r="I15" s="26" t="s">
        <v>24</v>
      </c>
      <c r="J15" s="24">
        <v>2020717688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5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01" t="s">
        <v>556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198" t="s">
        <v>556</v>
      </c>
      <c r="F18" s="200"/>
      <c r="G18" s="200"/>
      <c r="H18" s="29"/>
      <c r="I18" s="26" t="s">
        <v>24</v>
      </c>
      <c r="J18" s="201" t="s">
        <v>556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26</v>
      </c>
      <c r="E20" s="29"/>
      <c r="F20" s="29"/>
      <c r="G20" s="29"/>
      <c r="H20" s="29"/>
      <c r="I20" s="26" t="s">
        <v>22</v>
      </c>
      <c r="J20" s="24" t="s">
        <v>27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28</v>
      </c>
      <c r="F21" s="29"/>
      <c r="G21" s="29"/>
      <c r="H21" s="29"/>
      <c r="I21" s="26" t="s">
        <v>24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22</v>
      </c>
      <c r="J23" s="24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IF('Rekapitulácia stavby'!E20="","",'Rekapitulácia stavby'!E20)</f>
        <v xml:space="preserve"> </v>
      </c>
      <c r="F24" s="29"/>
      <c r="G24" s="29"/>
      <c r="H24" s="29"/>
      <c r="I24" s="26" t="s">
        <v>24</v>
      </c>
      <c r="J24" s="24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4.45" customHeight="1">
      <c r="A27" s="89"/>
      <c r="B27" s="90"/>
      <c r="C27" s="89"/>
      <c r="D27" s="89"/>
      <c r="E27" s="205" t="s">
        <v>1</v>
      </c>
      <c r="F27" s="205"/>
      <c r="G27" s="205"/>
      <c r="H27" s="205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2" t="s">
        <v>32</v>
      </c>
      <c r="E30" s="29"/>
      <c r="F30" s="29"/>
      <c r="G30" s="29"/>
      <c r="H30" s="29"/>
      <c r="I30" s="29"/>
      <c r="J30" s="68">
        <f>ROUND(J122,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3" t="s">
        <v>36</v>
      </c>
      <c r="E33" s="26" t="s">
        <v>37</v>
      </c>
      <c r="F33" s="94">
        <f>ROUND((SUM(BE122:BE314)),  2)</f>
        <v>0</v>
      </c>
      <c r="G33" s="29"/>
      <c r="H33" s="29"/>
      <c r="I33" s="95">
        <v>0.2</v>
      </c>
      <c r="J33" s="94">
        <f>ROUND(((SUM(BE122:BE314))*I33),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6" t="s">
        <v>38</v>
      </c>
      <c r="F34" s="94">
        <f>ROUND((SUM(BF122:BF314)),  2)</f>
        <v>0</v>
      </c>
      <c r="G34" s="29"/>
      <c r="H34" s="29"/>
      <c r="I34" s="95">
        <v>0.2</v>
      </c>
      <c r="J34" s="94">
        <f>ROUND(((SUM(BF122:BF314))*I34),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6" t="s">
        <v>39</v>
      </c>
      <c r="F35" s="94">
        <f>ROUND((SUM(BG122:BG314)),  2)</f>
        <v>0</v>
      </c>
      <c r="G35" s="29"/>
      <c r="H35" s="29"/>
      <c r="I35" s="95">
        <v>0.2</v>
      </c>
      <c r="J35" s="94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6" t="s">
        <v>40</v>
      </c>
      <c r="F36" s="94">
        <f>ROUND((SUM(BH122:BH314)),  2)</f>
        <v>0</v>
      </c>
      <c r="G36" s="29"/>
      <c r="H36" s="29"/>
      <c r="I36" s="95">
        <v>0.2</v>
      </c>
      <c r="J36" s="94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41</v>
      </c>
      <c r="F37" s="94">
        <f>ROUND((SUM(BI122:BI314)),  2)</f>
        <v>0</v>
      </c>
      <c r="G37" s="29"/>
      <c r="H37" s="29"/>
      <c r="I37" s="95">
        <v>0</v>
      </c>
      <c r="J37" s="94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6"/>
      <c r="D39" s="97" t="s">
        <v>42</v>
      </c>
      <c r="E39" s="57"/>
      <c r="F39" s="57"/>
      <c r="G39" s="98" t="s">
        <v>43</v>
      </c>
      <c r="H39" s="99" t="s">
        <v>44</v>
      </c>
      <c r="I39" s="57"/>
      <c r="J39" s="100">
        <f>SUM(J30:J37)</f>
        <v>0</v>
      </c>
      <c r="K39" s="10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47</v>
      </c>
      <c r="E61" s="32"/>
      <c r="F61" s="102" t="s">
        <v>48</v>
      </c>
      <c r="G61" s="42" t="s">
        <v>47</v>
      </c>
      <c r="H61" s="32"/>
      <c r="I61" s="32"/>
      <c r="J61" s="103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47</v>
      </c>
      <c r="E76" s="32"/>
      <c r="F76" s="102" t="s">
        <v>48</v>
      </c>
      <c r="G76" s="42" t="s">
        <v>47</v>
      </c>
      <c r="H76" s="32"/>
      <c r="I76" s="32"/>
      <c r="J76" s="103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21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13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4.45" customHeight="1">
      <c r="A85" s="29"/>
      <c r="B85" s="30"/>
      <c r="C85" s="29"/>
      <c r="D85" s="29"/>
      <c r="E85" s="236" t="str">
        <f>E7</f>
        <v>Cyklistický chodník Hrabušice - Smižany</v>
      </c>
      <c r="F85" s="237"/>
      <c r="G85" s="237"/>
      <c r="H85" s="23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104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4.45" customHeight="1">
      <c r="A87" s="29"/>
      <c r="B87" s="30"/>
      <c r="C87" s="29"/>
      <c r="D87" s="29"/>
      <c r="E87" s="223" t="str">
        <f>E9</f>
        <v>Cyklistický chodník v k.ú. Hrabušice</v>
      </c>
      <c r="F87" s="238"/>
      <c r="G87" s="238"/>
      <c r="H87" s="23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17</v>
      </c>
      <c r="D89" s="29"/>
      <c r="E89" s="29"/>
      <c r="F89" s="24" t="str">
        <f>F12</f>
        <v>k.ú. Hrabušice</v>
      </c>
      <c r="G89" s="29"/>
      <c r="H89" s="29"/>
      <c r="I89" s="26" t="s">
        <v>19</v>
      </c>
      <c r="J89" s="52" t="str">
        <f>IF(J12="","",J12)</f>
        <v>vyplní uchádzač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6" customHeight="1">
      <c r="A91" s="29"/>
      <c r="B91" s="30"/>
      <c r="C91" s="26" t="s">
        <v>21</v>
      </c>
      <c r="D91" s="29"/>
      <c r="E91" s="29"/>
      <c r="F91" s="24" t="str">
        <f>E15</f>
        <v>Obec Hrabušice, Hlavná ulica 171, 053 15 Hrabušice</v>
      </c>
      <c r="G91" s="29"/>
      <c r="H91" s="29"/>
      <c r="I91" s="26" t="s">
        <v>26</v>
      </c>
      <c r="J91" s="27" t="str">
        <f>E21</f>
        <v>Ing. Dunajská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6" customHeight="1">
      <c r="A92" s="29"/>
      <c r="B92" s="30"/>
      <c r="C92" s="26" t="s">
        <v>25</v>
      </c>
      <c r="D92" s="29"/>
      <c r="E92" s="29"/>
      <c r="F92" s="24" t="str">
        <f>IF(E18="","",E18)</f>
        <v>vyplní uchádzač</v>
      </c>
      <c r="G92" s="29"/>
      <c r="H92" s="29"/>
      <c r="I92" s="26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4" t="s">
        <v>129</v>
      </c>
      <c r="D94" s="96"/>
      <c r="E94" s="96"/>
      <c r="F94" s="96"/>
      <c r="G94" s="96"/>
      <c r="H94" s="96"/>
      <c r="I94" s="96"/>
      <c r="J94" s="105" t="s">
        <v>130</v>
      </c>
      <c r="K94" s="96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6" t="s">
        <v>131</v>
      </c>
      <c r="D96" s="29"/>
      <c r="E96" s="29"/>
      <c r="F96" s="29"/>
      <c r="G96" s="29"/>
      <c r="H96" s="29"/>
      <c r="I96" s="29"/>
      <c r="J96" s="68">
        <f>J122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132</v>
      </c>
    </row>
    <row r="97" spans="1:31" s="9" customFormat="1" ht="24.95" customHeight="1">
      <c r="B97" s="107"/>
      <c r="D97" s="108" t="s">
        <v>133</v>
      </c>
      <c r="E97" s="109"/>
      <c r="F97" s="109"/>
      <c r="G97" s="109"/>
      <c r="H97" s="109"/>
      <c r="I97" s="109"/>
      <c r="J97" s="110">
        <f>J123</f>
        <v>0</v>
      </c>
      <c r="L97" s="107"/>
    </row>
    <row r="98" spans="1:31" s="10" customFormat="1" ht="19.899999999999999" customHeight="1">
      <c r="B98" s="111"/>
      <c r="D98" s="112" t="s">
        <v>134</v>
      </c>
      <c r="E98" s="113"/>
      <c r="F98" s="113"/>
      <c r="G98" s="113"/>
      <c r="H98" s="113"/>
      <c r="I98" s="113"/>
      <c r="J98" s="114">
        <f>J124</f>
        <v>0</v>
      </c>
      <c r="L98" s="111"/>
    </row>
    <row r="99" spans="1:31" s="10" customFormat="1" ht="19.899999999999999" customHeight="1">
      <c r="B99" s="111"/>
      <c r="D99" s="112" t="s">
        <v>135</v>
      </c>
      <c r="E99" s="113"/>
      <c r="F99" s="113"/>
      <c r="G99" s="113"/>
      <c r="H99" s="113"/>
      <c r="I99" s="113"/>
      <c r="J99" s="114">
        <f>J186</f>
        <v>0</v>
      </c>
      <c r="L99" s="111"/>
    </row>
    <row r="100" spans="1:31" s="10" customFormat="1" ht="19.899999999999999" customHeight="1">
      <c r="B100" s="111"/>
      <c r="D100" s="112" t="s">
        <v>136</v>
      </c>
      <c r="E100" s="113"/>
      <c r="F100" s="113"/>
      <c r="G100" s="113"/>
      <c r="H100" s="113"/>
      <c r="I100" s="113"/>
      <c r="J100" s="114">
        <f>J209</f>
        <v>0</v>
      </c>
      <c r="L100" s="111"/>
    </row>
    <row r="101" spans="1:31" s="10" customFormat="1" ht="19.899999999999999" customHeight="1">
      <c r="B101" s="111"/>
      <c r="D101" s="112" t="s">
        <v>137</v>
      </c>
      <c r="E101" s="113"/>
      <c r="F101" s="113"/>
      <c r="G101" s="113"/>
      <c r="H101" s="113"/>
      <c r="I101" s="113"/>
      <c r="J101" s="114">
        <f>J241</f>
        <v>0</v>
      </c>
      <c r="L101" s="111"/>
    </row>
    <row r="102" spans="1:31" s="10" customFormat="1" ht="19.899999999999999" customHeight="1">
      <c r="B102" s="111"/>
      <c r="D102" s="112" t="s">
        <v>138</v>
      </c>
      <c r="E102" s="113"/>
      <c r="F102" s="113"/>
      <c r="G102" s="113"/>
      <c r="H102" s="113"/>
      <c r="I102" s="113"/>
      <c r="J102" s="114">
        <f>J313</f>
        <v>0</v>
      </c>
      <c r="L102" s="111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5" customHeight="1">
      <c r="A109" s="29"/>
      <c r="B109" s="30"/>
      <c r="C109" s="21" t="s">
        <v>139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6" t="s">
        <v>13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4.45" customHeight="1">
      <c r="A112" s="29"/>
      <c r="B112" s="30"/>
      <c r="C112" s="29"/>
      <c r="D112" s="29"/>
      <c r="E112" s="236" t="str">
        <f>E7</f>
        <v>Cyklistický chodník Hrabušice - Smižany</v>
      </c>
      <c r="F112" s="237"/>
      <c r="G112" s="237"/>
      <c r="H112" s="237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6" t="s">
        <v>104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4.45" customHeight="1">
      <c r="A114" s="29"/>
      <c r="B114" s="30"/>
      <c r="C114" s="29"/>
      <c r="D114" s="29"/>
      <c r="E114" s="223" t="str">
        <f>E9</f>
        <v>Cyklistický chodník v k.ú. Hrabušice</v>
      </c>
      <c r="F114" s="238"/>
      <c r="G114" s="238"/>
      <c r="H114" s="238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6" t="s">
        <v>17</v>
      </c>
      <c r="D116" s="29"/>
      <c r="E116" s="29"/>
      <c r="F116" s="24" t="str">
        <f>F12</f>
        <v>k.ú. Hrabušice</v>
      </c>
      <c r="G116" s="29"/>
      <c r="H116" s="29"/>
      <c r="I116" s="26" t="s">
        <v>19</v>
      </c>
      <c r="J116" s="52" t="str">
        <f>IF(J12="","",J12)</f>
        <v>vyplní uchádzač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6" customHeight="1">
      <c r="A118" s="29"/>
      <c r="B118" s="30"/>
      <c r="C118" s="26" t="s">
        <v>21</v>
      </c>
      <c r="D118" s="29"/>
      <c r="E118" s="29"/>
      <c r="F118" s="24" t="str">
        <f>E15</f>
        <v>Obec Hrabušice, Hlavná ulica 171, 053 15 Hrabušice</v>
      </c>
      <c r="G118" s="29"/>
      <c r="H118" s="29"/>
      <c r="I118" s="26" t="s">
        <v>26</v>
      </c>
      <c r="J118" s="27" t="str">
        <f>E21</f>
        <v>Ing. Dunajská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6" customHeight="1">
      <c r="A119" s="29"/>
      <c r="B119" s="30"/>
      <c r="C119" s="26" t="s">
        <v>25</v>
      </c>
      <c r="D119" s="29"/>
      <c r="E119" s="29"/>
      <c r="F119" s="24" t="str">
        <f>IF(E18="","",E18)</f>
        <v>vyplní uchádzač</v>
      </c>
      <c r="G119" s="29"/>
      <c r="H119" s="29"/>
      <c r="I119" s="26" t="s">
        <v>30</v>
      </c>
      <c r="J119" s="27" t="str">
        <f>E24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15"/>
      <c r="B121" s="116"/>
      <c r="C121" s="117" t="s">
        <v>140</v>
      </c>
      <c r="D121" s="118" t="s">
        <v>57</v>
      </c>
      <c r="E121" s="118" t="s">
        <v>53</v>
      </c>
      <c r="F121" s="118" t="s">
        <v>54</v>
      </c>
      <c r="G121" s="118" t="s">
        <v>141</v>
      </c>
      <c r="H121" s="118" t="s">
        <v>142</v>
      </c>
      <c r="I121" s="118" t="s">
        <v>143</v>
      </c>
      <c r="J121" s="119" t="s">
        <v>130</v>
      </c>
      <c r="K121" s="120" t="s">
        <v>144</v>
      </c>
      <c r="L121" s="121"/>
      <c r="M121" s="59" t="s">
        <v>1</v>
      </c>
      <c r="N121" s="60" t="s">
        <v>36</v>
      </c>
      <c r="O121" s="60" t="s">
        <v>145</v>
      </c>
      <c r="P121" s="60" t="s">
        <v>146</v>
      </c>
      <c r="Q121" s="60" t="s">
        <v>147</v>
      </c>
      <c r="R121" s="60" t="s">
        <v>148</v>
      </c>
      <c r="S121" s="60" t="s">
        <v>149</v>
      </c>
      <c r="T121" s="61" t="s">
        <v>150</v>
      </c>
      <c r="U121" s="115"/>
      <c r="V121" s="115"/>
      <c r="W121" s="115"/>
      <c r="X121" s="115"/>
      <c r="Y121" s="115"/>
      <c r="Z121" s="115"/>
      <c r="AA121" s="115"/>
      <c r="AB121" s="115"/>
      <c r="AC121" s="115"/>
      <c r="AD121" s="115"/>
      <c r="AE121" s="115"/>
    </row>
    <row r="122" spans="1:65" s="2" customFormat="1" ht="22.9" customHeight="1">
      <c r="A122" s="29"/>
      <c r="B122" s="30"/>
      <c r="C122" s="66" t="s">
        <v>131</v>
      </c>
      <c r="D122" s="29"/>
      <c r="E122" s="29"/>
      <c r="F122" s="29"/>
      <c r="G122" s="29"/>
      <c r="H122" s="29"/>
      <c r="I122" s="29"/>
      <c r="J122" s="122">
        <f>BK122</f>
        <v>0</v>
      </c>
      <c r="K122" s="29"/>
      <c r="L122" s="30"/>
      <c r="M122" s="62"/>
      <c r="N122" s="53"/>
      <c r="O122" s="63"/>
      <c r="P122" s="123">
        <f>P123</f>
        <v>7274.3046700000004</v>
      </c>
      <c r="Q122" s="63"/>
      <c r="R122" s="123">
        <f>R123</f>
        <v>7150.54432</v>
      </c>
      <c r="S122" s="63"/>
      <c r="T122" s="124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71</v>
      </c>
      <c r="AU122" s="17" t="s">
        <v>132</v>
      </c>
      <c r="BK122" s="125">
        <f>BK123</f>
        <v>0</v>
      </c>
    </row>
    <row r="123" spans="1:65" s="12" customFormat="1" ht="25.9" customHeight="1">
      <c r="B123" s="126"/>
      <c r="D123" s="127" t="s">
        <v>71</v>
      </c>
      <c r="E123" s="128" t="s">
        <v>151</v>
      </c>
      <c r="F123" s="128" t="s">
        <v>152</v>
      </c>
      <c r="J123" s="129">
        <f>BK123</f>
        <v>0</v>
      </c>
      <c r="L123" s="126"/>
      <c r="M123" s="130"/>
      <c r="N123" s="131"/>
      <c r="O123" s="131"/>
      <c r="P123" s="132">
        <f>P124+P186+P209+P241+P313</f>
        <v>7274.3046700000004</v>
      </c>
      <c r="Q123" s="131"/>
      <c r="R123" s="132">
        <f>R124+R186+R209+R241+R313</f>
        <v>7150.54432</v>
      </c>
      <c r="S123" s="131"/>
      <c r="T123" s="133">
        <f>T124+T186+T209+T241+T313</f>
        <v>0</v>
      </c>
      <c r="AR123" s="127" t="s">
        <v>80</v>
      </c>
      <c r="AT123" s="134" t="s">
        <v>71</v>
      </c>
      <c r="AU123" s="134" t="s">
        <v>72</v>
      </c>
      <c r="AY123" s="127" t="s">
        <v>153</v>
      </c>
      <c r="BK123" s="135">
        <f>BK124+BK186+BK209+BK241+BK313</f>
        <v>0</v>
      </c>
    </row>
    <row r="124" spans="1:65" s="12" customFormat="1" ht="22.9" customHeight="1">
      <c r="B124" s="126"/>
      <c r="D124" s="127" t="s">
        <v>71</v>
      </c>
      <c r="E124" s="136" t="s">
        <v>80</v>
      </c>
      <c r="F124" s="136" t="s">
        <v>154</v>
      </c>
      <c r="J124" s="137">
        <f>BK124</f>
        <v>0</v>
      </c>
      <c r="L124" s="126"/>
      <c r="M124" s="130"/>
      <c r="N124" s="131"/>
      <c r="O124" s="131"/>
      <c r="P124" s="132">
        <f>SUM(P125:P185)</f>
        <v>4682.8204100000003</v>
      </c>
      <c r="Q124" s="131"/>
      <c r="R124" s="132">
        <f>SUM(R125:R185)</f>
        <v>1859.94514</v>
      </c>
      <c r="S124" s="131"/>
      <c r="T124" s="133">
        <f>SUM(T125:T185)</f>
        <v>0</v>
      </c>
      <c r="AR124" s="127" t="s">
        <v>80</v>
      </c>
      <c r="AT124" s="134" t="s">
        <v>71</v>
      </c>
      <c r="AU124" s="134" t="s">
        <v>80</v>
      </c>
      <c r="AY124" s="127" t="s">
        <v>153</v>
      </c>
      <c r="BK124" s="135">
        <f>SUM(BK125:BK185)</f>
        <v>0</v>
      </c>
    </row>
    <row r="125" spans="1:65" s="2" customFormat="1" ht="25.5" customHeight="1">
      <c r="A125" s="29"/>
      <c r="B125" s="138"/>
      <c r="C125" s="139" t="s">
        <v>80</v>
      </c>
      <c r="D125" s="139" t="s">
        <v>155</v>
      </c>
      <c r="E125" s="140" t="s">
        <v>156</v>
      </c>
      <c r="F125" s="141" t="s">
        <v>157</v>
      </c>
      <c r="G125" s="142" t="s">
        <v>158</v>
      </c>
      <c r="H125" s="143">
        <v>343.64600000000002</v>
      </c>
      <c r="I125" s="144">
        <v>0</v>
      </c>
      <c r="J125" s="144">
        <f>ROUND(I125*H125,2)</f>
        <v>0</v>
      </c>
      <c r="K125" s="145"/>
      <c r="L125" s="30"/>
      <c r="M125" s="146" t="s">
        <v>1</v>
      </c>
      <c r="N125" s="147" t="s">
        <v>38</v>
      </c>
      <c r="O125" s="148">
        <v>1.2E-2</v>
      </c>
      <c r="P125" s="148">
        <f>O125*H125</f>
        <v>4.1237500000000002</v>
      </c>
      <c r="Q125" s="148">
        <v>0</v>
      </c>
      <c r="R125" s="148">
        <f>Q125*H125</f>
        <v>0</v>
      </c>
      <c r="S125" s="148">
        <v>0</v>
      </c>
      <c r="T125" s="149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0" t="s">
        <v>159</v>
      </c>
      <c r="AT125" s="150" t="s">
        <v>155</v>
      </c>
      <c r="AU125" s="150" t="s">
        <v>97</v>
      </c>
      <c r="AY125" s="17" t="s">
        <v>153</v>
      </c>
      <c r="BE125" s="151">
        <f>IF(N125="základná",J125,0)</f>
        <v>0</v>
      </c>
      <c r="BF125" s="151">
        <f>IF(N125="znížená",J125,0)</f>
        <v>0</v>
      </c>
      <c r="BG125" s="151">
        <f>IF(N125="zákl. prenesená",J125,0)</f>
        <v>0</v>
      </c>
      <c r="BH125" s="151">
        <f>IF(N125="zníž. prenesená",J125,0)</f>
        <v>0</v>
      </c>
      <c r="BI125" s="151">
        <f>IF(N125="nulová",J125,0)</f>
        <v>0</v>
      </c>
      <c r="BJ125" s="17" t="s">
        <v>97</v>
      </c>
      <c r="BK125" s="151">
        <f>ROUND(I125*H125,2)</f>
        <v>0</v>
      </c>
      <c r="BL125" s="17" t="s">
        <v>159</v>
      </c>
      <c r="BM125" s="150" t="s">
        <v>160</v>
      </c>
    </row>
    <row r="126" spans="1:65" s="2" customFormat="1" ht="19.5">
      <c r="A126" s="29"/>
      <c r="B126" s="30"/>
      <c r="C126" s="29"/>
      <c r="D126" s="152" t="s">
        <v>161</v>
      </c>
      <c r="E126" s="29"/>
      <c r="F126" s="153" t="s">
        <v>162</v>
      </c>
      <c r="G126" s="29"/>
      <c r="H126" s="29"/>
      <c r="I126" s="29"/>
      <c r="J126" s="29"/>
      <c r="K126" s="29"/>
      <c r="L126" s="30"/>
      <c r="M126" s="154"/>
      <c r="N126" s="155"/>
      <c r="O126" s="55"/>
      <c r="P126" s="55"/>
      <c r="Q126" s="55"/>
      <c r="R126" s="55"/>
      <c r="S126" s="55"/>
      <c r="T126" s="56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7" t="s">
        <v>161</v>
      </c>
      <c r="AU126" s="17" t="s">
        <v>97</v>
      </c>
    </row>
    <row r="127" spans="1:65" s="13" customFormat="1">
      <c r="B127" s="156"/>
      <c r="D127" s="152" t="s">
        <v>163</v>
      </c>
      <c r="E127" s="157" t="s">
        <v>1</v>
      </c>
      <c r="F127" s="158" t="s">
        <v>164</v>
      </c>
      <c r="H127" s="159">
        <v>343.64600000000002</v>
      </c>
      <c r="L127" s="156"/>
      <c r="M127" s="160"/>
      <c r="N127" s="161"/>
      <c r="O127" s="161"/>
      <c r="P127" s="161"/>
      <c r="Q127" s="161"/>
      <c r="R127" s="161"/>
      <c r="S127" s="161"/>
      <c r="T127" s="162"/>
      <c r="AT127" s="157" t="s">
        <v>163</v>
      </c>
      <c r="AU127" s="157" t="s">
        <v>97</v>
      </c>
      <c r="AV127" s="13" t="s">
        <v>97</v>
      </c>
      <c r="AW127" s="13" t="s">
        <v>29</v>
      </c>
      <c r="AX127" s="13" t="s">
        <v>80</v>
      </c>
      <c r="AY127" s="157" t="s">
        <v>153</v>
      </c>
    </row>
    <row r="128" spans="1:65" s="2" customFormat="1" ht="25.5" customHeight="1">
      <c r="A128" s="29"/>
      <c r="B128" s="138"/>
      <c r="C128" s="139" t="s">
        <v>97</v>
      </c>
      <c r="D128" s="139" t="s">
        <v>155</v>
      </c>
      <c r="E128" s="140" t="s">
        <v>165</v>
      </c>
      <c r="F128" s="141" t="s">
        <v>166</v>
      </c>
      <c r="G128" s="142" t="s">
        <v>158</v>
      </c>
      <c r="H128" s="143">
        <v>1047.075</v>
      </c>
      <c r="I128" s="144">
        <v>0</v>
      </c>
      <c r="J128" s="144">
        <f>ROUND(I128*H128,2)</f>
        <v>0</v>
      </c>
      <c r="K128" s="145"/>
      <c r="L128" s="30"/>
      <c r="M128" s="146" t="s">
        <v>1</v>
      </c>
      <c r="N128" s="147" t="s">
        <v>38</v>
      </c>
      <c r="O128" s="148">
        <v>6.2E-2</v>
      </c>
      <c r="P128" s="148">
        <f>O128*H128</f>
        <v>64.91865</v>
      </c>
      <c r="Q128" s="148">
        <v>0</v>
      </c>
      <c r="R128" s="148">
        <f>Q128*H128</f>
        <v>0</v>
      </c>
      <c r="S128" s="148">
        <v>0</v>
      </c>
      <c r="T128" s="149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0" t="s">
        <v>159</v>
      </c>
      <c r="AT128" s="150" t="s">
        <v>155</v>
      </c>
      <c r="AU128" s="150" t="s">
        <v>97</v>
      </c>
      <c r="AY128" s="17" t="s">
        <v>153</v>
      </c>
      <c r="BE128" s="151">
        <f>IF(N128="základná",J128,0)</f>
        <v>0</v>
      </c>
      <c r="BF128" s="151">
        <f>IF(N128="znížená",J128,0)</f>
        <v>0</v>
      </c>
      <c r="BG128" s="151">
        <f>IF(N128="zákl. prenesená",J128,0)</f>
        <v>0</v>
      </c>
      <c r="BH128" s="151">
        <f>IF(N128="zníž. prenesená",J128,0)</f>
        <v>0</v>
      </c>
      <c r="BI128" s="151">
        <f>IF(N128="nulová",J128,0)</f>
        <v>0</v>
      </c>
      <c r="BJ128" s="17" t="s">
        <v>97</v>
      </c>
      <c r="BK128" s="151">
        <f>ROUND(I128*H128,2)</f>
        <v>0</v>
      </c>
      <c r="BL128" s="17" t="s">
        <v>159</v>
      </c>
      <c r="BM128" s="150" t="s">
        <v>167</v>
      </c>
    </row>
    <row r="129" spans="1:65" s="14" customFormat="1" ht="22.5">
      <c r="B129" s="163"/>
      <c r="D129" s="152" t="s">
        <v>163</v>
      </c>
      <c r="E129" s="164" t="s">
        <v>1</v>
      </c>
      <c r="F129" s="165" t="s">
        <v>168</v>
      </c>
      <c r="H129" s="164" t="s">
        <v>1</v>
      </c>
      <c r="L129" s="163"/>
      <c r="M129" s="166"/>
      <c r="N129" s="167"/>
      <c r="O129" s="167"/>
      <c r="P129" s="167"/>
      <c r="Q129" s="167"/>
      <c r="R129" s="167"/>
      <c r="S129" s="167"/>
      <c r="T129" s="168"/>
      <c r="AT129" s="164" t="s">
        <v>163</v>
      </c>
      <c r="AU129" s="164" t="s">
        <v>97</v>
      </c>
      <c r="AV129" s="14" t="s">
        <v>80</v>
      </c>
      <c r="AW129" s="14" t="s">
        <v>29</v>
      </c>
      <c r="AX129" s="14" t="s">
        <v>72</v>
      </c>
      <c r="AY129" s="164" t="s">
        <v>153</v>
      </c>
    </row>
    <row r="130" spans="1:65" s="13" customFormat="1">
      <c r="B130" s="156"/>
      <c r="D130" s="152" t="s">
        <v>163</v>
      </c>
      <c r="E130" s="157" t="s">
        <v>1</v>
      </c>
      <c r="F130" s="158" t="s">
        <v>169</v>
      </c>
      <c r="H130" s="159">
        <v>446.73899999999998</v>
      </c>
      <c r="L130" s="156"/>
      <c r="M130" s="160"/>
      <c r="N130" s="161"/>
      <c r="O130" s="161"/>
      <c r="P130" s="161"/>
      <c r="Q130" s="161"/>
      <c r="R130" s="161"/>
      <c r="S130" s="161"/>
      <c r="T130" s="162"/>
      <c r="AT130" s="157" t="s">
        <v>163</v>
      </c>
      <c r="AU130" s="157" t="s">
        <v>97</v>
      </c>
      <c r="AV130" s="13" t="s">
        <v>97</v>
      </c>
      <c r="AW130" s="13" t="s">
        <v>29</v>
      </c>
      <c r="AX130" s="13" t="s">
        <v>72</v>
      </c>
      <c r="AY130" s="157" t="s">
        <v>153</v>
      </c>
    </row>
    <row r="131" spans="1:65" s="14" customFormat="1">
      <c r="B131" s="163"/>
      <c r="D131" s="152" t="s">
        <v>163</v>
      </c>
      <c r="E131" s="164" t="s">
        <v>1</v>
      </c>
      <c r="F131" s="165" t="s">
        <v>170</v>
      </c>
      <c r="H131" s="164" t="s">
        <v>1</v>
      </c>
      <c r="L131" s="163"/>
      <c r="M131" s="166"/>
      <c r="N131" s="167"/>
      <c r="O131" s="167"/>
      <c r="P131" s="167"/>
      <c r="Q131" s="167"/>
      <c r="R131" s="167"/>
      <c r="S131" s="167"/>
      <c r="T131" s="168"/>
      <c r="AT131" s="164" t="s">
        <v>163</v>
      </c>
      <c r="AU131" s="164" t="s">
        <v>97</v>
      </c>
      <c r="AV131" s="14" t="s">
        <v>80</v>
      </c>
      <c r="AW131" s="14" t="s">
        <v>29</v>
      </c>
      <c r="AX131" s="14" t="s">
        <v>72</v>
      </c>
      <c r="AY131" s="164" t="s">
        <v>153</v>
      </c>
    </row>
    <row r="132" spans="1:65" s="13" customFormat="1">
      <c r="B132" s="156"/>
      <c r="D132" s="152" t="s">
        <v>163</v>
      </c>
      <c r="E132" s="157" t="s">
        <v>1</v>
      </c>
      <c r="F132" s="158" t="s">
        <v>171</v>
      </c>
      <c r="H132" s="159">
        <v>188.49600000000001</v>
      </c>
      <c r="L132" s="156"/>
      <c r="M132" s="160"/>
      <c r="N132" s="161"/>
      <c r="O132" s="161"/>
      <c r="P132" s="161"/>
      <c r="Q132" s="161"/>
      <c r="R132" s="161"/>
      <c r="S132" s="161"/>
      <c r="T132" s="162"/>
      <c r="AT132" s="157" t="s">
        <v>163</v>
      </c>
      <c r="AU132" s="157" t="s">
        <v>97</v>
      </c>
      <c r="AV132" s="13" t="s">
        <v>97</v>
      </c>
      <c r="AW132" s="13" t="s">
        <v>29</v>
      </c>
      <c r="AX132" s="13" t="s">
        <v>72</v>
      </c>
      <c r="AY132" s="157" t="s">
        <v>153</v>
      </c>
    </row>
    <row r="133" spans="1:65" s="14" customFormat="1">
      <c r="B133" s="163"/>
      <c r="D133" s="152" t="s">
        <v>163</v>
      </c>
      <c r="E133" s="164" t="s">
        <v>1</v>
      </c>
      <c r="F133" s="165" t="s">
        <v>172</v>
      </c>
      <c r="H133" s="164" t="s">
        <v>1</v>
      </c>
      <c r="L133" s="163"/>
      <c r="M133" s="166"/>
      <c r="N133" s="167"/>
      <c r="O133" s="167"/>
      <c r="P133" s="167"/>
      <c r="Q133" s="167"/>
      <c r="R133" s="167"/>
      <c r="S133" s="167"/>
      <c r="T133" s="168"/>
      <c r="AT133" s="164" t="s">
        <v>163</v>
      </c>
      <c r="AU133" s="164" t="s">
        <v>97</v>
      </c>
      <c r="AV133" s="14" t="s">
        <v>80</v>
      </c>
      <c r="AW133" s="14" t="s">
        <v>29</v>
      </c>
      <c r="AX133" s="14" t="s">
        <v>72</v>
      </c>
      <c r="AY133" s="164" t="s">
        <v>153</v>
      </c>
    </row>
    <row r="134" spans="1:65" s="13" customFormat="1">
      <c r="B134" s="156"/>
      <c r="D134" s="152" t="s">
        <v>163</v>
      </c>
      <c r="E134" s="157" t="s">
        <v>1</v>
      </c>
      <c r="F134" s="158" t="s">
        <v>173</v>
      </c>
      <c r="H134" s="159">
        <v>411.84</v>
      </c>
      <c r="L134" s="156"/>
      <c r="M134" s="160"/>
      <c r="N134" s="161"/>
      <c r="O134" s="161"/>
      <c r="P134" s="161"/>
      <c r="Q134" s="161"/>
      <c r="R134" s="161"/>
      <c r="S134" s="161"/>
      <c r="T134" s="162"/>
      <c r="AT134" s="157" t="s">
        <v>163</v>
      </c>
      <c r="AU134" s="157" t="s">
        <v>97</v>
      </c>
      <c r="AV134" s="13" t="s">
        <v>97</v>
      </c>
      <c r="AW134" s="13" t="s">
        <v>29</v>
      </c>
      <c r="AX134" s="13" t="s">
        <v>72</v>
      </c>
      <c r="AY134" s="157" t="s">
        <v>153</v>
      </c>
    </row>
    <row r="135" spans="1:65" s="15" customFormat="1">
      <c r="B135" s="169"/>
      <c r="D135" s="152" t="s">
        <v>163</v>
      </c>
      <c r="E135" s="170" t="s">
        <v>1</v>
      </c>
      <c r="F135" s="171" t="s">
        <v>174</v>
      </c>
      <c r="H135" s="172">
        <v>1047.075</v>
      </c>
      <c r="L135" s="169"/>
      <c r="M135" s="173"/>
      <c r="N135" s="174"/>
      <c r="O135" s="174"/>
      <c r="P135" s="174"/>
      <c r="Q135" s="174"/>
      <c r="R135" s="174"/>
      <c r="S135" s="174"/>
      <c r="T135" s="175"/>
      <c r="AT135" s="170" t="s">
        <v>163</v>
      </c>
      <c r="AU135" s="170" t="s">
        <v>97</v>
      </c>
      <c r="AV135" s="15" t="s">
        <v>159</v>
      </c>
      <c r="AW135" s="15" t="s">
        <v>29</v>
      </c>
      <c r="AX135" s="15" t="s">
        <v>80</v>
      </c>
      <c r="AY135" s="170" t="s">
        <v>153</v>
      </c>
    </row>
    <row r="136" spans="1:65" s="2" customFormat="1" ht="25.5" customHeight="1">
      <c r="A136" s="29"/>
      <c r="B136" s="138"/>
      <c r="C136" s="139" t="s">
        <v>86</v>
      </c>
      <c r="D136" s="139" t="s">
        <v>155</v>
      </c>
      <c r="E136" s="140" t="s">
        <v>175</v>
      </c>
      <c r="F136" s="141" t="s">
        <v>176</v>
      </c>
      <c r="G136" s="142" t="s">
        <v>158</v>
      </c>
      <c r="H136" s="143">
        <v>1047.075</v>
      </c>
      <c r="I136" s="144">
        <v>0</v>
      </c>
      <c r="J136" s="144">
        <f>ROUND(I136*H136,2)</f>
        <v>0</v>
      </c>
      <c r="K136" s="145"/>
      <c r="L136" s="30"/>
      <c r="M136" s="146" t="s">
        <v>1</v>
      </c>
      <c r="N136" s="147" t="s">
        <v>38</v>
      </c>
      <c r="O136" s="148">
        <v>2.3E-2</v>
      </c>
      <c r="P136" s="148">
        <f>O136*H136</f>
        <v>24.082730000000002</v>
      </c>
      <c r="Q136" s="148">
        <v>0</v>
      </c>
      <c r="R136" s="148">
        <f>Q136*H136</f>
        <v>0</v>
      </c>
      <c r="S136" s="148">
        <v>0</v>
      </c>
      <c r="T136" s="14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0" t="s">
        <v>159</v>
      </c>
      <c r="AT136" s="150" t="s">
        <v>155</v>
      </c>
      <c r="AU136" s="150" t="s">
        <v>97</v>
      </c>
      <c r="AY136" s="17" t="s">
        <v>153</v>
      </c>
      <c r="BE136" s="151">
        <f>IF(N136="základná",J136,0)</f>
        <v>0</v>
      </c>
      <c r="BF136" s="151">
        <f>IF(N136="znížená",J136,0)</f>
        <v>0</v>
      </c>
      <c r="BG136" s="151">
        <f>IF(N136="zákl. prenesená",J136,0)</f>
        <v>0</v>
      </c>
      <c r="BH136" s="151">
        <f>IF(N136="zníž. prenesená",J136,0)</f>
        <v>0</v>
      </c>
      <c r="BI136" s="151">
        <f>IF(N136="nulová",J136,0)</f>
        <v>0</v>
      </c>
      <c r="BJ136" s="17" t="s">
        <v>97</v>
      </c>
      <c r="BK136" s="151">
        <f>ROUND(I136*H136,2)</f>
        <v>0</v>
      </c>
      <c r="BL136" s="17" t="s">
        <v>159</v>
      </c>
      <c r="BM136" s="150" t="s">
        <v>177</v>
      </c>
    </row>
    <row r="137" spans="1:65" s="13" customFormat="1">
      <c r="B137" s="156"/>
      <c r="D137" s="152" t="s">
        <v>163</v>
      </c>
      <c r="E137" s="157" t="s">
        <v>1</v>
      </c>
      <c r="F137" s="158" t="s">
        <v>178</v>
      </c>
      <c r="H137" s="159">
        <v>1047.075</v>
      </c>
      <c r="L137" s="156"/>
      <c r="M137" s="160"/>
      <c r="N137" s="161"/>
      <c r="O137" s="161"/>
      <c r="P137" s="161"/>
      <c r="Q137" s="161"/>
      <c r="R137" s="161"/>
      <c r="S137" s="161"/>
      <c r="T137" s="162"/>
      <c r="AT137" s="157" t="s">
        <v>163</v>
      </c>
      <c r="AU137" s="157" t="s">
        <v>97</v>
      </c>
      <c r="AV137" s="13" t="s">
        <v>97</v>
      </c>
      <c r="AW137" s="13" t="s">
        <v>29</v>
      </c>
      <c r="AX137" s="13" t="s">
        <v>80</v>
      </c>
      <c r="AY137" s="157" t="s">
        <v>153</v>
      </c>
    </row>
    <row r="138" spans="1:65" s="2" customFormat="1" ht="13.9" customHeight="1">
      <c r="A138" s="29"/>
      <c r="B138" s="138"/>
      <c r="C138" s="176" t="s">
        <v>159</v>
      </c>
      <c r="D138" s="176" t="s">
        <v>179</v>
      </c>
      <c r="E138" s="177" t="s">
        <v>180</v>
      </c>
      <c r="F138" s="178" t="s">
        <v>181</v>
      </c>
      <c r="G138" s="179" t="s">
        <v>182</v>
      </c>
      <c r="H138" s="180">
        <v>823.68</v>
      </c>
      <c r="I138" s="181">
        <v>0</v>
      </c>
      <c r="J138" s="181">
        <f>ROUND(I138*H138,2)</f>
        <v>0</v>
      </c>
      <c r="K138" s="182"/>
      <c r="L138" s="183"/>
      <c r="M138" s="184" t="s">
        <v>1</v>
      </c>
      <c r="N138" s="185" t="s">
        <v>38</v>
      </c>
      <c r="O138" s="148">
        <v>0</v>
      </c>
      <c r="P138" s="148">
        <f>O138*H138</f>
        <v>0</v>
      </c>
      <c r="Q138" s="148">
        <v>1</v>
      </c>
      <c r="R138" s="148">
        <f>Q138*H138</f>
        <v>823.68</v>
      </c>
      <c r="S138" s="148">
        <v>0</v>
      </c>
      <c r="T138" s="14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0" t="s">
        <v>183</v>
      </c>
      <c r="AT138" s="150" t="s">
        <v>179</v>
      </c>
      <c r="AU138" s="150" t="s">
        <v>97</v>
      </c>
      <c r="AY138" s="17" t="s">
        <v>153</v>
      </c>
      <c r="BE138" s="151">
        <f>IF(N138="základná",J138,0)</f>
        <v>0</v>
      </c>
      <c r="BF138" s="151">
        <f>IF(N138="znížená",J138,0)</f>
        <v>0</v>
      </c>
      <c r="BG138" s="151">
        <f>IF(N138="zákl. prenesená",J138,0)</f>
        <v>0</v>
      </c>
      <c r="BH138" s="151">
        <f>IF(N138="zníž. prenesená",J138,0)</f>
        <v>0</v>
      </c>
      <c r="BI138" s="151">
        <f>IF(N138="nulová",J138,0)</f>
        <v>0</v>
      </c>
      <c r="BJ138" s="17" t="s">
        <v>97</v>
      </c>
      <c r="BK138" s="151">
        <f>ROUND(I138*H138,2)</f>
        <v>0</v>
      </c>
      <c r="BL138" s="17" t="s">
        <v>159</v>
      </c>
      <c r="BM138" s="150" t="s">
        <v>184</v>
      </c>
    </row>
    <row r="139" spans="1:65" s="2" customFormat="1" ht="19.5">
      <c r="A139" s="29"/>
      <c r="B139" s="30"/>
      <c r="C139" s="29"/>
      <c r="D139" s="152" t="s">
        <v>161</v>
      </c>
      <c r="E139" s="29"/>
      <c r="F139" s="153" t="s">
        <v>185</v>
      </c>
      <c r="G139" s="29"/>
      <c r="H139" s="29"/>
      <c r="I139" s="29"/>
      <c r="J139" s="29"/>
      <c r="K139" s="29"/>
      <c r="L139" s="30"/>
      <c r="M139" s="154"/>
      <c r="N139" s="155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7" t="s">
        <v>161</v>
      </c>
      <c r="AU139" s="17" t="s">
        <v>97</v>
      </c>
    </row>
    <row r="140" spans="1:65" s="14" customFormat="1">
      <c r="B140" s="163"/>
      <c r="D140" s="152" t="s">
        <v>163</v>
      </c>
      <c r="E140" s="164" t="s">
        <v>1</v>
      </c>
      <c r="F140" s="165" t="s">
        <v>172</v>
      </c>
      <c r="H140" s="164" t="s">
        <v>1</v>
      </c>
      <c r="L140" s="163"/>
      <c r="M140" s="166"/>
      <c r="N140" s="167"/>
      <c r="O140" s="167"/>
      <c r="P140" s="167"/>
      <c r="Q140" s="167"/>
      <c r="R140" s="167"/>
      <c r="S140" s="167"/>
      <c r="T140" s="168"/>
      <c r="AT140" s="164" t="s">
        <v>163</v>
      </c>
      <c r="AU140" s="164" t="s">
        <v>97</v>
      </c>
      <c r="AV140" s="14" t="s">
        <v>80</v>
      </c>
      <c r="AW140" s="14" t="s">
        <v>29</v>
      </c>
      <c r="AX140" s="14" t="s">
        <v>72</v>
      </c>
      <c r="AY140" s="164" t="s">
        <v>153</v>
      </c>
    </row>
    <row r="141" spans="1:65" s="13" customFormat="1">
      <c r="B141" s="156"/>
      <c r="D141" s="152" t="s">
        <v>163</v>
      </c>
      <c r="E141" s="157" t="s">
        <v>1</v>
      </c>
      <c r="F141" s="158" t="s">
        <v>186</v>
      </c>
      <c r="H141" s="159">
        <v>823.68</v>
      </c>
      <c r="L141" s="156"/>
      <c r="M141" s="160"/>
      <c r="N141" s="161"/>
      <c r="O141" s="161"/>
      <c r="P141" s="161"/>
      <c r="Q141" s="161"/>
      <c r="R141" s="161"/>
      <c r="S141" s="161"/>
      <c r="T141" s="162"/>
      <c r="AT141" s="157" t="s">
        <v>163</v>
      </c>
      <c r="AU141" s="157" t="s">
        <v>97</v>
      </c>
      <c r="AV141" s="13" t="s">
        <v>97</v>
      </c>
      <c r="AW141" s="13" t="s">
        <v>29</v>
      </c>
      <c r="AX141" s="13" t="s">
        <v>80</v>
      </c>
      <c r="AY141" s="157" t="s">
        <v>153</v>
      </c>
    </row>
    <row r="142" spans="1:65" s="2" customFormat="1" ht="27" customHeight="1">
      <c r="A142" s="29"/>
      <c r="B142" s="138"/>
      <c r="C142" s="176" t="s">
        <v>187</v>
      </c>
      <c r="D142" s="176" t="s">
        <v>179</v>
      </c>
      <c r="E142" s="177" t="s">
        <v>188</v>
      </c>
      <c r="F142" s="178" t="s">
        <v>189</v>
      </c>
      <c r="G142" s="179" t="s">
        <v>182</v>
      </c>
      <c r="H142" s="180">
        <v>952.85299999999995</v>
      </c>
      <c r="I142" s="181">
        <v>0</v>
      </c>
      <c r="J142" s="181">
        <f>ROUND(I142*H142,2)</f>
        <v>0</v>
      </c>
      <c r="K142" s="182"/>
      <c r="L142" s="183"/>
      <c r="M142" s="184" t="s">
        <v>1</v>
      </c>
      <c r="N142" s="185" t="s">
        <v>38</v>
      </c>
      <c r="O142" s="148">
        <v>0</v>
      </c>
      <c r="P142" s="148">
        <f>O142*H142</f>
        <v>0</v>
      </c>
      <c r="Q142" s="148">
        <v>1</v>
      </c>
      <c r="R142" s="148">
        <f>Q142*H142</f>
        <v>952.85299999999995</v>
      </c>
      <c r="S142" s="148">
        <v>0</v>
      </c>
      <c r="T142" s="14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0" t="s">
        <v>183</v>
      </c>
      <c r="AT142" s="150" t="s">
        <v>179</v>
      </c>
      <c r="AU142" s="150" t="s">
        <v>97</v>
      </c>
      <c r="AY142" s="17" t="s">
        <v>153</v>
      </c>
      <c r="BE142" s="151">
        <f>IF(N142="základná",J142,0)</f>
        <v>0</v>
      </c>
      <c r="BF142" s="151">
        <f>IF(N142="znížená",J142,0)</f>
        <v>0</v>
      </c>
      <c r="BG142" s="151">
        <f>IF(N142="zákl. prenesená",J142,0)</f>
        <v>0</v>
      </c>
      <c r="BH142" s="151">
        <f>IF(N142="zníž. prenesená",J142,0)</f>
        <v>0</v>
      </c>
      <c r="BI142" s="151">
        <f>IF(N142="nulová",J142,0)</f>
        <v>0</v>
      </c>
      <c r="BJ142" s="17" t="s">
        <v>97</v>
      </c>
      <c r="BK142" s="151">
        <f>ROUND(I142*H142,2)</f>
        <v>0</v>
      </c>
      <c r="BL142" s="17" t="s">
        <v>159</v>
      </c>
      <c r="BM142" s="150" t="s">
        <v>190</v>
      </c>
    </row>
    <row r="143" spans="1:65" s="14" customFormat="1" ht="22.5">
      <c r="B143" s="163"/>
      <c r="D143" s="152" t="s">
        <v>163</v>
      </c>
      <c r="E143" s="164" t="s">
        <v>1</v>
      </c>
      <c r="F143" s="165" t="s">
        <v>168</v>
      </c>
      <c r="H143" s="164" t="s">
        <v>1</v>
      </c>
      <c r="L143" s="163"/>
      <c r="M143" s="166"/>
      <c r="N143" s="167"/>
      <c r="O143" s="167"/>
      <c r="P143" s="167"/>
      <c r="Q143" s="167"/>
      <c r="R143" s="167"/>
      <c r="S143" s="167"/>
      <c r="T143" s="168"/>
      <c r="AT143" s="164" t="s">
        <v>163</v>
      </c>
      <c r="AU143" s="164" t="s">
        <v>97</v>
      </c>
      <c r="AV143" s="14" t="s">
        <v>80</v>
      </c>
      <c r="AW143" s="14" t="s">
        <v>29</v>
      </c>
      <c r="AX143" s="14" t="s">
        <v>72</v>
      </c>
      <c r="AY143" s="164" t="s">
        <v>153</v>
      </c>
    </row>
    <row r="144" spans="1:65" s="13" customFormat="1">
      <c r="B144" s="156"/>
      <c r="D144" s="152" t="s">
        <v>163</v>
      </c>
      <c r="E144" s="157" t="s">
        <v>1</v>
      </c>
      <c r="F144" s="158" t="s">
        <v>169</v>
      </c>
      <c r="H144" s="159">
        <v>446.73899999999998</v>
      </c>
      <c r="L144" s="156"/>
      <c r="M144" s="160"/>
      <c r="N144" s="161"/>
      <c r="O144" s="161"/>
      <c r="P144" s="161"/>
      <c r="Q144" s="161"/>
      <c r="R144" s="161"/>
      <c r="S144" s="161"/>
      <c r="T144" s="162"/>
      <c r="AT144" s="157" t="s">
        <v>163</v>
      </c>
      <c r="AU144" s="157" t="s">
        <v>97</v>
      </c>
      <c r="AV144" s="13" t="s">
        <v>97</v>
      </c>
      <c r="AW144" s="13" t="s">
        <v>29</v>
      </c>
      <c r="AX144" s="13" t="s">
        <v>72</v>
      </c>
      <c r="AY144" s="157" t="s">
        <v>153</v>
      </c>
    </row>
    <row r="145" spans="1:65" s="14" customFormat="1">
      <c r="B145" s="163"/>
      <c r="D145" s="152" t="s">
        <v>163</v>
      </c>
      <c r="E145" s="164" t="s">
        <v>1</v>
      </c>
      <c r="F145" s="165" t="s">
        <v>170</v>
      </c>
      <c r="H145" s="164" t="s">
        <v>1</v>
      </c>
      <c r="L145" s="163"/>
      <c r="M145" s="166"/>
      <c r="N145" s="167"/>
      <c r="O145" s="167"/>
      <c r="P145" s="167"/>
      <c r="Q145" s="167"/>
      <c r="R145" s="167"/>
      <c r="S145" s="167"/>
      <c r="T145" s="168"/>
      <c r="AT145" s="164" t="s">
        <v>163</v>
      </c>
      <c r="AU145" s="164" t="s">
        <v>97</v>
      </c>
      <c r="AV145" s="14" t="s">
        <v>80</v>
      </c>
      <c r="AW145" s="14" t="s">
        <v>29</v>
      </c>
      <c r="AX145" s="14" t="s">
        <v>72</v>
      </c>
      <c r="AY145" s="164" t="s">
        <v>153</v>
      </c>
    </row>
    <row r="146" spans="1:65" s="13" customFormat="1">
      <c r="B146" s="156"/>
      <c r="D146" s="152" t="s">
        <v>163</v>
      </c>
      <c r="E146" s="157" t="s">
        <v>1</v>
      </c>
      <c r="F146" s="158" t="s">
        <v>171</v>
      </c>
      <c r="H146" s="159">
        <v>188.49600000000001</v>
      </c>
      <c r="L146" s="156"/>
      <c r="M146" s="160"/>
      <c r="N146" s="161"/>
      <c r="O146" s="161"/>
      <c r="P146" s="161"/>
      <c r="Q146" s="161"/>
      <c r="R146" s="161"/>
      <c r="S146" s="161"/>
      <c r="T146" s="162"/>
      <c r="AT146" s="157" t="s">
        <v>163</v>
      </c>
      <c r="AU146" s="157" t="s">
        <v>97</v>
      </c>
      <c r="AV146" s="13" t="s">
        <v>97</v>
      </c>
      <c r="AW146" s="13" t="s">
        <v>29</v>
      </c>
      <c r="AX146" s="13" t="s">
        <v>72</v>
      </c>
      <c r="AY146" s="157" t="s">
        <v>153</v>
      </c>
    </row>
    <row r="147" spans="1:65" s="15" customFormat="1">
      <c r="B147" s="169"/>
      <c r="D147" s="152" t="s">
        <v>163</v>
      </c>
      <c r="E147" s="170" t="s">
        <v>1</v>
      </c>
      <c r="F147" s="171" t="s">
        <v>174</v>
      </c>
      <c r="H147" s="172">
        <v>635.23500000000001</v>
      </c>
      <c r="L147" s="169"/>
      <c r="M147" s="173"/>
      <c r="N147" s="174"/>
      <c r="O147" s="174"/>
      <c r="P147" s="174"/>
      <c r="Q147" s="174"/>
      <c r="R147" s="174"/>
      <c r="S147" s="174"/>
      <c r="T147" s="175"/>
      <c r="AT147" s="170" t="s">
        <v>163</v>
      </c>
      <c r="AU147" s="170" t="s">
        <v>97</v>
      </c>
      <c r="AV147" s="15" t="s">
        <v>159</v>
      </c>
      <c r="AW147" s="15" t="s">
        <v>29</v>
      </c>
      <c r="AX147" s="15" t="s">
        <v>80</v>
      </c>
      <c r="AY147" s="170" t="s">
        <v>153</v>
      </c>
    </row>
    <row r="148" spans="1:65" s="13" customFormat="1">
      <c r="B148" s="156"/>
      <c r="D148" s="152" t="s">
        <v>163</v>
      </c>
      <c r="F148" s="158" t="s">
        <v>191</v>
      </c>
      <c r="H148" s="159">
        <v>952.85299999999995</v>
      </c>
      <c r="L148" s="156"/>
      <c r="M148" s="160"/>
      <c r="N148" s="161"/>
      <c r="O148" s="161"/>
      <c r="P148" s="161"/>
      <c r="Q148" s="161"/>
      <c r="R148" s="161"/>
      <c r="S148" s="161"/>
      <c r="T148" s="162"/>
      <c r="AT148" s="157" t="s">
        <v>163</v>
      </c>
      <c r="AU148" s="157" t="s">
        <v>97</v>
      </c>
      <c r="AV148" s="13" t="s">
        <v>97</v>
      </c>
      <c r="AW148" s="13" t="s">
        <v>3</v>
      </c>
      <c r="AX148" s="13" t="s">
        <v>80</v>
      </c>
      <c r="AY148" s="157" t="s">
        <v>153</v>
      </c>
    </row>
    <row r="149" spans="1:65" s="2" customFormat="1" ht="13.9" customHeight="1">
      <c r="A149" s="29"/>
      <c r="B149" s="138"/>
      <c r="C149" s="139" t="s">
        <v>192</v>
      </c>
      <c r="D149" s="139" t="s">
        <v>155</v>
      </c>
      <c r="E149" s="140" t="s">
        <v>193</v>
      </c>
      <c r="F149" s="141" t="s">
        <v>194</v>
      </c>
      <c r="G149" s="142" t="s">
        <v>158</v>
      </c>
      <c r="H149" s="143">
        <v>566.54499999999996</v>
      </c>
      <c r="I149" s="144">
        <v>0</v>
      </c>
      <c r="J149" s="144">
        <f>ROUND(I149*H149,2)</f>
        <v>0</v>
      </c>
      <c r="K149" s="145"/>
      <c r="L149" s="30"/>
      <c r="M149" s="146" t="s">
        <v>1</v>
      </c>
      <c r="N149" s="147" t="s">
        <v>38</v>
      </c>
      <c r="O149" s="148">
        <v>1.274</v>
      </c>
      <c r="P149" s="148">
        <f>O149*H149</f>
        <v>721.77832999999998</v>
      </c>
      <c r="Q149" s="148">
        <v>0</v>
      </c>
      <c r="R149" s="148">
        <f>Q149*H149</f>
        <v>0</v>
      </c>
      <c r="S149" s="148">
        <v>0</v>
      </c>
      <c r="T149" s="149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0" t="s">
        <v>159</v>
      </c>
      <c r="AT149" s="150" t="s">
        <v>155</v>
      </c>
      <c r="AU149" s="150" t="s">
        <v>97</v>
      </c>
      <c r="AY149" s="17" t="s">
        <v>153</v>
      </c>
      <c r="BE149" s="151">
        <f>IF(N149="základná",J149,0)</f>
        <v>0</v>
      </c>
      <c r="BF149" s="151">
        <f>IF(N149="znížená",J149,0)</f>
        <v>0</v>
      </c>
      <c r="BG149" s="151">
        <f>IF(N149="zákl. prenesená",J149,0)</f>
        <v>0</v>
      </c>
      <c r="BH149" s="151">
        <f>IF(N149="zníž. prenesená",J149,0)</f>
        <v>0</v>
      </c>
      <c r="BI149" s="151">
        <f>IF(N149="nulová",J149,0)</f>
        <v>0</v>
      </c>
      <c r="BJ149" s="17" t="s">
        <v>97</v>
      </c>
      <c r="BK149" s="151">
        <f>ROUND(I149*H149,2)</f>
        <v>0</v>
      </c>
      <c r="BL149" s="17" t="s">
        <v>159</v>
      </c>
      <c r="BM149" s="150" t="s">
        <v>195</v>
      </c>
    </row>
    <row r="150" spans="1:65" s="13" customFormat="1">
      <c r="B150" s="156"/>
      <c r="D150" s="152" t="s">
        <v>163</v>
      </c>
      <c r="E150" s="157" t="s">
        <v>1</v>
      </c>
      <c r="F150" s="158" t="s">
        <v>196</v>
      </c>
      <c r="H150" s="159">
        <v>566.54499999999996</v>
      </c>
      <c r="L150" s="156"/>
      <c r="M150" s="160"/>
      <c r="N150" s="161"/>
      <c r="O150" s="161"/>
      <c r="P150" s="161"/>
      <c r="Q150" s="161"/>
      <c r="R150" s="161"/>
      <c r="S150" s="161"/>
      <c r="T150" s="162"/>
      <c r="AT150" s="157" t="s">
        <v>163</v>
      </c>
      <c r="AU150" s="157" t="s">
        <v>97</v>
      </c>
      <c r="AV150" s="13" t="s">
        <v>97</v>
      </c>
      <c r="AW150" s="13" t="s">
        <v>29</v>
      </c>
      <c r="AX150" s="13" t="s">
        <v>80</v>
      </c>
      <c r="AY150" s="157" t="s">
        <v>153</v>
      </c>
    </row>
    <row r="151" spans="1:65" s="2" customFormat="1" ht="34.9" customHeight="1">
      <c r="A151" s="29"/>
      <c r="B151" s="138"/>
      <c r="C151" s="139" t="s">
        <v>197</v>
      </c>
      <c r="D151" s="139" t="s">
        <v>155</v>
      </c>
      <c r="E151" s="140" t="s">
        <v>198</v>
      </c>
      <c r="F151" s="141" t="s">
        <v>199</v>
      </c>
      <c r="G151" s="142" t="s">
        <v>158</v>
      </c>
      <c r="H151" s="143">
        <v>566.54499999999996</v>
      </c>
      <c r="I151" s="144">
        <v>0</v>
      </c>
      <c r="J151" s="144">
        <f>ROUND(I151*H151,2)</f>
        <v>0</v>
      </c>
      <c r="K151" s="145"/>
      <c r="L151" s="30"/>
      <c r="M151" s="146" t="s">
        <v>1</v>
      </c>
      <c r="N151" s="147" t="s">
        <v>38</v>
      </c>
      <c r="O151" s="148">
        <v>0.61299999999999999</v>
      </c>
      <c r="P151" s="148">
        <f>O151*H151</f>
        <v>347.29208999999997</v>
      </c>
      <c r="Q151" s="148">
        <v>0</v>
      </c>
      <c r="R151" s="148">
        <f>Q151*H151</f>
        <v>0</v>
      </c>
      <c r="S151" s="148">
        <v>0</v>
      </c>
      <c r="T151" s="14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0" t="s">
        <v>159</v>
      </c>
      <c r="AT151" s="150" t="s">
        <v>155</v>
      </c>
      <c r="AU151" s="150" t="s">
        <v>97</v>
      </c>
      <c r="AY151" s="17" t="s">
        <v>153</v>
      </c>
      <c r="BE151" s="151">
        <f>IF(N151="základná",J151,0)</f>
        <v>0</v>
      </c>
      <c r="BF151" s="151">
        <f>IF(N151="znížená",J151,0)</f>
        <v>0</v>
      </c>
      <c r="BG151" s="151">
        <f>IF(N151="zákl. prenesená",J151,0)</f>
        <v>0</v>
      </c>
      <c r="BH151" s="151">
        <f>IF(N151="zníž. prenesená",J151,0)</f>
        <v>0</v>
      </c>
      <c r="BI151" s="151">
        <f>IF(N151="nulová",J151,0)</f>
        <v>0</v>
      </c>
      <c r="BJ151" s="17" t="s">
        <v>97</v>
      </c>
      <c r="BK151" s="151">
        <f>ROUND(I151*H151,2)</f>
        <v>0</v>
      </c>
      <c r="BL151" s="17" t="s">
        <v>159</v>
      </c>
      <c r="BM151" s="150" t="s">
        <v>200</v>
      </c>
    </row>
    <row r="152" spans="1:65" s="13" customFormat="1">
      <c r="B152" s="156"/>
      <c r="D152" s="152" t="s">
        <v>163</v>
      </c>
      <c r="E152" s="157" t="s">
        <v>1</v>
      </c>
      <c r="F152" s="158" t="s">
        <v>196</v>
      </c>
      <c r="H152" s="159">
        <v>566.54499999999996</v>
      </c>
      <c r="L152" s="156"/>
      <c r="M152" s="160"/>
      <c r="N152" s="161"/>
      <c r="O152" s="161"/>
      <c r="P152" s="161"/>
      <c r="Q152" s="161"/>
      <c r="R152" s="161"/>
      <c r="S152" s="161"/>
      <c r="T152" s="162"/>
      <c r="AT152" s="157" t="s">
        <v>163</v>
      </c>
      <c r="AU152" s="157" t="s">
        <v>97</v>
      </c>
      <c r="AV152" s="13" t="s">
        <v>97</v>
      </c>
      <c r="AW152" s="13" t="s">
        <v>29</v>
      </c>
      <c r="AX152" s="13" t="s">
        <v>80</v>
      </c>
      <c r="AY152" s="157" t="s">
        <v>153</v>
      </c>
    </row>
    <row r="153" spans="1:65" s="2" customFormat="1" ht="13.9" customHeight="1">
      <c r="A153" s="29"/>
      <c r="B153" s="138"/>
      <c r="C153" s="139" t="s">
        <v>183</v>
      </c>
      <c r="D153" s="139" t="s">
        <v>155</v>
      </c>
      <c r="E153" s="140" t="s">
        <v>201</v>
      </c>
      <c r="F153" s="141" t="s">
        <v>202</v>
      </c>
      <c r="G153" s="142" t="s">
        <v>158</v>
      </c>
      <c r="H153" s="143">
        <v>14.74</v>
      </c>
      <c r="I153" s="144">
        <v>0</v>
      </c>
      <c r="J153" s="144">
        <f>ROUND(I153*H153,2)</f>
        <v>0</v>
      </c>
      <c r="K153" s="145"/>
      <c r="L153" s="30"/>
      <c r="M153" s="146" t="s">
        <v>1</v>
      </c>
      <c r="N153" s="147" t="s">
        <v>38</v>
      </c>
      <c r="O153" s="148">
        <v>1.5089999999999999</v>
      </c>
      <c r="P153" s="148">
        <f>O153*H153</f>
        <v>22.242660000000001</v>
      </c>
      <c r="Q153" s="148">
        <v>0</v>
      </c>
      <c r="R153" s="148">
        <f>Q153*H153</f>
        <v>0</v>
      </c>
      <c r="S153" s="148">
        <v>0</v>
      </c>
      <c r="T153" s="14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0" t="s">
        <v>159</v>
      </c>
      <c r="AT153" s="150" t="s">
        <v>155</v>
      </c>
      <c r="AU153" s="150" t="s">
        <v>97</v>
      </c>
      <c r="AY153" s="17" t="s">
        <v>153</v>
      </c>
      <c r="BE153" s="151">
        <f>IF(N153="základná",J153,0)</f>
        <v>0</v>
      </c>
      <c r="BF153" s="151">
        <f>IF(N153="znížená",J153,0)</f>
        <v>0</v>
      </c>
      <c r="BG153" s="151">
        <f>IF(N153="zákl. prenesená",J153,0)</f>
        <v>0</v>
      </c>
      <c r="BH153" s="151">
        <f>IF(N153="zníž. prenesená",J153,0)</f>
        <v>0</v>
      </c>
      <c r="BI153" s="151">
        <f>IF(N153="nulová",J153,0)</f>
        <v>0</v>
      </c>
      <c r="BJ153" s="17" t="s">
        <v>97</v>
      </c>
      <c r="BK153" s="151">
        <f>ROUND(I153*H153,2)</f>
        <v>0</v>
      </c>
      <c r="BL153" s="17" t="s">
        <v>159</v>
      </c>
      <c r="BM153" s="150" t="s">
        <v>203</v>
      </c>
    </row>
    <row r="154" spans="1:65" s="13" customFormat="1">
      <c r="B154" s="156"/>
      <c r="D154" s="152" t="s">
        <v>163</v>
      </c>
      <c r="E154" s="157" t="s">
        <v>1</v>
      </c>
      <c r="F154" s="158" t="s">
        <v>204</v>
      </c>
      <c r="H154" s="159">
        <v>14.74</v>
      </c>
      <c r="L154" s="156"/>
      <c r="M154" s="160"/>
      <c r="N154" s="161"/>
      <c r="O154" s="161"/>
      <c r="P154" s="161"/>
      <c r="Q154" s="161"/>
      <c r="R154" s="161"/>
      <c r="S154" s="161"/>
      <c r="T154" s="162"/>
      <c r="AT154" s="157" t="s">
        <v>163</v>
      </c>
      <c r="AU154" s="157" t="s">
        <v>97</v>
      </c>
      <c r="AV154" s="13" t="s">
        <v>97</v>
      </c>
      <c r="AW154" s="13" t="s">
        <v>29</v>
      </c>
      <c r="AX154" s="13" t="s">
        <v>80</v>
      </c>
      <c r="AY154" s="157" t="s">
        <v>153</v>
      </c>
    </row>
    <row r="155" spans="1:65" s="2" customFormat="1" ht="13.9" customHeight="1">
      <c r="A155" s="29"/>
      <c r="B155" s="138"/>
      <c r="C155" s="139" t="s">
        <v>205</v>
      </c>
      <c r="D155" s="139" t="s">
        <v>155</v>
      </c>
      <c r="E155" s="140" t="s">
        <v>206</v>
      </c>
      <c r="F155" s="141" t="s">
        <v>207</v>
      </c>
      <c r="G155" s="142" t="s">
        <v>158</v>
      </c>
      <c r="H155" s="143">
        <v>0</v>
      </c>
      <c r="I155" s="144">
        <v>0</v>
      </c>
      <c r="J155" s="144">
        <f>ROUND(I155*H155,2)</f>
        <v>0</v>
      </c>
      <c r="K155" s="145"/>
      <c r="L155" s="30"/>
      <c r="M155" s="146" t="s">
        <v>1</v>
      </c>
      <c r="N155" s="147" t="s">
        <v>38</v>
      </c>
      <c r="O155" s="148">
        <v>0.81100000000000005</v>
      </c>
      <c r="P155" s="148">
        <f>O155*H155</f>
        <v>0</v>
      </c>
      <c r="Q155" s="148">
        <v>0</v>
      </c>
      <c r="R155" s="148">
        <f>Q155*H155</f>
        <v>0</v>
      </c>
      <c r="S155" s="148">
        <v>0</v>
      </c>
      <c r="T155" s="149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0" t="s">
        <v>159</v>
      </c>
      <c r="AT155" s="150" t="s">
        <v>155</v>
      </c>
      <c r="AU155" s="150" t="s">
        <v>97</v>
      </c>
      <c r="AY155" s="17" t="s">
        <v>153</v>
      </c>
      <c r="BE155" s="151">
        <f>IF(N155="základná",J155,0)</f>
        <v>0</v>
      </c>
      <c r="BF155" s="151">
        <f>IF(N155="znížená",J155,0)</f>
        <v>0</v>
      </c>
      <c r="BG155" s="151">
        <f>IF(N155="zákl. prenesená",J155,0)</f>
        <v>0</v>
      </c>
      <c r="BH155" s="151">
        <f>IF(N155="zníž. prenesená",J155,0)</f>
        <v>0</v>
      </c>
      <c r="BI155" s="151">
        <f>IF(N155="nulová",J155,0)</f>
        <v>0</v>
      </c>
      <c r="BJ155" s="17" t="s">
        <v>97</v>
      </c>
      <c r="BK155" s="151">
        <f>ROUND(I155*H155,2)</f>
        <v>0</v>
      </c>
      <c r="BL155" s="17" t="s">
        <v>159</v>
      </c>
      <c r="BM155" s="150" t="s">
        <v>208</v>
      </c>
    </row>
    <row r="156" spans="1:65" s="13" customFormat="1">
      <c r="B156" s="156"/>
      <c r="D156" s="152" t="s">
        <v>163</v>
      </c>
      <c r="E156" s="157" t="s">
        <v>1</v>
      </c>
      <c r="F156" s="158" t="s">
        <v>72</v>
      </c>
      <c r="H156" s="159">
        <v>0</v>
      </c>
      <c r="L156" s="156"/>
      <c r="M156" s="160"/>
      <c r="N156" s="161"/>
      <c r="O156" s="161"/>
      <c r="P156" s="161"/>
      <c r="Q156" s="161"/>
      <c r="R156" s="161"/>
      <c r="S156" s="161"/>
      <c r="T156" s="162"/>
      <c r="AT156" s="157" t="s">
        <v>163</v>
      </c>
      <c r="AU156" s="157" t="s">
        <v>97</v>
      </c>
      <c r="AV156" s="13" t="s">
        <v>97</v>
      </c>
      <c r="AW156" s="13" t="s">
        <v>29</v>
      </c>
      <c r="AX156" s="13" t="s">
        <v>80</v>
      </c>
      <c r="AY156" s="157" t="s">
        <v>153</v>
      </c>
    </row>
    <row r="157" spans="1:65" s="2" customFormat="1" ht="36">
      <c r="A157" s="29"/>
      <c r="B157" s="138"/>
      <c r="C157" s="139" t="s">
        <v>209</v>
      </c>
      <c r="D157" s="139" t="s">
        <v>155</v>
      </c>
      <c r="E157" s="140" t="s">
        <v>210</v>
      </c>
      <c r="F157" s="141" t="s">
        <v>211</v>
      </c>
      <c r="G157" s="142" t="s">
        <v>158</v>
      </c>
      <c r="H157" s="143">
        <v>14.74</v>
      </c>
      <c r="I157" s="144">
        <v>0</v>
      </c>
      <c r="J157" s="144">
        <f>ROUND(I157*H157,2)</f>
        <v>0</v>
      </c>
      <c r="K157" s="145"/>
      <c r="L157" s="30"/>
      <c r="M157" s="146" t="s">
        <v>1</v>
      </c>
      <c r="N157" s="147" t="s">
        <v>38</v>
      </c>
      <c r="O157" s="148">
        <v>0.08</v>
      </c>
      <c r="P157" s="148">
        <f>O157*H157</f>
        <v>1.1792</v>
      </c>
      <c r="Q157" s="148">
        <v>0</v>
      </c>
      <c r="R157" s="148">
        <f>Q157*H157</f>
        <v>0</v>
      </c>
      <c r="S157" s="148">
        <v>0</v>
      </c>
      <c r="T157" s="149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0" t="s">
        <v>159</v>
      </c>
      <c r="AT157" s="150" t="s">
        <v>155</v>
      </c>
      <c r="AU157" s="150" t="s">
        <v>97</v>
      </c>
      <c r="AY157" s="17" t="s">
        <v>153</v>
      </c>
      <c r="BE157" s="151">
        <f>IF(N157="základná",J157,0)</f>
        <v>0</v>
      </c>
      <c r="BF157" s="151">
        <f>IF(N157="znížená",J157,0)</f>
        <v>0</v>
      </c>
      <c r="BG157" s="151">
        <f>IF(N157="zákl. prenesená",J157,0)</f>
        <v>0</v>
      </c>
      <c r="BH157" s="151">
        <f>IF(N157="zníž. prenesená",J157,0)</f>
        <v>0</v>
      </c>
      <c r="BI157" s="151">
        <f>IF(N157="nulová",J157,0)</f>
        <v>0</v>
      </c>
      <c r="BJ157" s="17" t="s">
        <v>97</v>
      </c>
      <c r="BK157" s="151">
        <f>ROUND(I157*H157,2)</f>
        <v>0</v>
      </c>
      <c r="BL157" s="17" t="s">
        <v>159</v>
      </c>
      <c r="BM157" s="150" t="s">
        <v>212</v>
      </c>
    </row>
    <row r="158" spans="1:65" s="13" customFormat="1">
      <c r="B158" s="156"/>
      <c r="D158" s="152" t="s">
        <v>163</v>
      </c>
      <c r="E158" s="157" t="s">
        <v>1</v>
      </c>
      <c r="F158" s="158" t="s">
        <v>213</v>
      </c>
      <c r="H158" s="159">
        <v>14.74</v>
      </c>
      <c r="L158" s="156"/>
      <c r="M158" s="160"/>
      <c r="N158" s="161"/>
      <c r="O158" s="161"/>
      <c r="P158" s="161"/>
      <c r="Q158" s="161"/>
      <c r="R158" s="161"/>
      <c r="S158" s="161"/>
      <c r="T158" s="162"/>
      <c r="AT158" s="157" t="s">
        <v>163</v>
      </c>
      <c r="AU158" s="157" t="s">
        <v>97</v>
      </c>
      <c r="AV158" s="13" t="s">
        <v>97</v>
      </c>
      <c r="AW158" s="13" t="s">
        <v>29</v>
      </c>
      <c r="AX158" s="13" t="s">
        <v>80</v>
      </c>
      <c r="AY158" s="157" t="s">
        <v>153</v>
      </c>
    </row>
    <row r="159" spans="1:65" s="2" customFormat="1" ht="39" customHeight="1">
      <c r="A159" s="29"/>
      <c r="B159" s="138"/>
      <c r="C159" s="139" t="s">
        <v>214</v>
      </c>
      <c r="D159" s="139" t="s">
        <v>155</v>
      </c>
      <c r="E159" s="140" t="s">
        <v>215</v>
      </c>
      <c r="F159" s="141" t="s">
        <v>216</v>
      </c>
      <c r="G159" s="142" t="s">
        <v>158</v>
      </c>
      <c r="H159" s="143">
        <v>1628.36</v>
      </c>
      <c r="I159" s="144">
        <v>0</v>
      </c>
      <c r="J159" s="144">
        <f>ROUND(I159*H159,2)</f>
        <v>0</v>
      </c>
      <c r="K159" s="145"/>
      <c r="L159" s="30"/>
      <c r="M159" s="146" t="s">
        <v>1</v>
      </c>
      <c r="N159" s="147" t="s">
        <v>38</v>
      </c>
      <c r="O159" s="148">
        <v>4.4999999999999998E-2</v>
      </c>
      <c r="P159" s="148">
        <f>O159*H159</f>
        <v>73.276200000000003</v>
      </c>
      <c r="Q159" s="148">
        <v>0</v>
      </c>
      <c r="R159" s="148">
        <f>Q159*H159</f>
        <v>0</v>
      </c>
      <c r="S159" s="148">
        <v>0</v>
      </c>
      <c r="T159" s="149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0" t="s">
        <v>159</v>
      </c>
      <c r="AT159" s="150" t="s">
        <v>155</v>
      </c>
      <c r="AU159" s="150" t="s">
        <v>97</v>
      </c>
      <c r="AY159" s="17" t="s">
        <v>153</v>
      </c>
      <c r="BE159" s="151">
        <f>IF(N159="základná",J159,0)</f>
        <v>0</v>
      </c>
      <c r="BF159" s="151">
        <f>IF(N159="znížená",J159,0)</f>
        <v>0</v>
      </c>
      <c r="BG159" s="151">
        <f>IF(N159="zákl. prenesená",J159,0)</f>
        <v>0</v>
      </c>
      <c r="BH159" s="151">
        <f>IF(N159="zníž. prenesená",J159,0)</f>
        <v>0</v>
      </c>
      <c r="BI159" s="151">
        <f>IF(N159="nulová",J159,0)</f>
        <v>0</v>
      </c>
      <c r="BJ159" s="17" t="s">
        <v>97</v>
      </c>
      <c r="BK159" s="151">
        <f>ROUND(I159*H159,2)</f>
        <v>0</v>
      </c>
      <c r="BL159" s="17" t="s">
        <v>159</v>
      </c>
      <c r="BM159" s="150" t="s">
        <v>217</v>
      </c>
    </row>
    <row r="160" spans="1:65" s="14" customFormat="1" ht="22.5">
      <c r="B160" s="163"/>
      <c r="D160" s="152" t="s">
        <v>163</v>
      </c>
      <c r="E160" s="164" t="s">
        <v>1</v>
      </c>
      <c r="F160" s="165" t="s">
        <v>168</v>
      </c>
      <c r="H160" s="164" t="s">
        <v>1</v>
      </c>
      <c r="L160" s="163"/>
      <c r="M160" s="166"/>
      <c r="N160" s="167"/>
      <c r="O160" s="167"/>
      <c r="P160" s="167"/>
      <c r="Q160" s="167"/>
      <c r="R160" s="167"/>
      <c r="S160" s="167"/>
      <c r="T160" s="168"/>
      <c r="AT160" s="164" t="s">
        <v>163</v>
      </c>
      <c r="AU160" s="164" t="s">
        <v>97</v>
      </c>
      <c r="AV160" s="14" t="s">
        <v>80</v>
      </c>
      <c r="AW160" s="14" t="s">
        <v>29</v>
      </c>
      <c r="AX160" s="14" t="s">
        <v>72</v>
      </c>
      <c r="AY160" s="164" t="s">
        <v>153</v>
      </c>
    </row>
    <row r="161" spans="1:65" s="13" customFormat="1">
      <c r="B161" s="156"/>
      <c r="D161" s="152" t="s">
        <v>163</v>
      </c>
      <c r="E161" s="157" t="s">
        <v>1</v>
      </c>
      <c r="F161" s="158" t="s">
        <v>169</v>
      </c>
      <c r="H161" s="159">
        <v>446.73899999999998</v>
      </c>
      <c r="L161" s="156"/>
      <c r="M161" s="160"/>
      <c r="N161" s="161"/>
      <c r="O161" s="161"/>
      <c r="P161" s="161"/>
      <c r="Q161" s="161"/>
      <c r="R161" s="161"/>
      <c r="S161" s="161"/>
      <c r="T161" s="162"/>
      <c r="AT161" s="157" t="s">
        <v>163</v>
      </c>
      <c r="AU161" s="157" t="s">
        <v>97</v>
      </c>
      <c r="AV161" s="13" t="s">
        <v>97</v>
      </c>
      <c r="AW161" s="13" t="s">
        <v>29</v>
      </c>
      <c r="AX161" s="13" t="s">
        <v>72</v>
      </c>
      <c r="AY161" s="157" t="s">
        <v>153</v>
      </c>
    </row>
    <row r="162" spans="1:65" s="14" customFormat="1">
      <c r="B162" s="163"/>
      <c r="D162" s="152" t="s">
        <v>163</v>
      </c>
      <c r="E162" s="164" t="s">
        <v>1</v>
      </c>
      <c r="F162" s="165" t="s">
        <v>170</v>
      </c>
      <c r="H162" s="164" t="s">
        <v>1</v>
      </c>
      <c r="L162" s="163"/>
      <c r="M162" s="166"/>
      <c r="N162" s="167"/>
      <c r="O162" s="167"/>
      <c r="P162" s="167"/>
      <c r="Q162" s="167"/>
      <c r="R162" s="167"/>
      <c r="S162" s="167"/>
      <c r="T162" s="168"/>
      <c r="AT162" s="164" t="s">
        <v>163</v>
      </c>
      <c r="AU162" s="164" t="s">
        <v>97</v>
      </c>
      <c r="AV162" s="14" t="s">
        <v>80</v>
      </c>
      <c r="AW162" s="14" t="s">
        <v>29</v>
      </c>
      <c r="AX162" s="14" t="s">
        <v>72</v>
      </c>
      <c r="AY162" s="164" t="s">
        <v>153</v>
      </c>
    </row>
    <row r="163" spans="1:65" s="13" customFormat="1">
      <c r="B163" s="156"/>
      <c r="D163" s="152" t="s">
        <v>163</v>
      </c>
      <c r="E163" s="157" t="s">
        <v>1</v>
      </c>
      <c r="F163" s="158" t="s">
        <v>171</v>
      </c>
      <c r="H163" s="159">
        <v>188.49600000000001</v>
      </c>
      <c r="L163" s="156"/>
      <c r="M163" s="160"/>
      <c r="N163" s="161"/>
      <c r="O163" s="161"/>
      <c r="P163" s="161"/>
      <c r="Q163" s="161"/>
      <c r="R163" s="161"/>
      <c r="S163" s="161"/>
      <c r="T163" s="162"/>
      <c r="AT163" s="157" t="s">
        <v>163</v>
      </c>
      <c r="AU163" s="157" t="s">
        <v>97</v>
      </c>
      <c r="AV163" s="13" t="s">
        <v>97</v>
      </c>
      <c r="AW163" s="13" t="s">
        <v>29</v>
      </c>
      <c r="AX163" s="13" t="s">
        <v>72</v>
      </c>
      <c r="AY163" s="157" t="s">
        <v>153</v>
      </c>
    </row>
    <row r="164" spans="1:65" s="14" customFormat="1">
      <c r="B164" s="163"/>
      <c r="D164" s="152" t="s">
        <v>163</v>
      </c>
      <c r="E164" s="164" t="s">
        <v>1</v>
      </c>
      <c r="F164" s="165" t="s">
        <v>172</v>
      </c>
      <c r="H164" s="164" t="s">
        <v>1</v>
      </c>
      <c r="L164" s="163"/>
      <c r="M164" s="166"/>
      <c r="N164" s="167"/>
      <c r="O164" s="167"/>
      <c r="P164" s="167"/>
      <c r="Q164" s="167"/>
      <c r="R164" s="167"/>
      <c r="S164" s="167"/>
      <c r="T164" s="168"/>
      <c r="AT164" s="164" t="s">
        <v>163</v>
      </c>
      <c r="AU164" s="164" t="s">
        <v>97</v>
      </c>
      <c r="AV164" s="14" t="s">
        <v>80</v>
      </c>
      <c r="AW164" s="14" t="s">
        <v>29</v>
      </c>
      <c r="AX164" s="14" t="s">
        <v>72</v>
      </c>
      <c r="AY164" s="164" t="s">
        <v>153</v>
      </c>
    </row>
    <row r="165" spans="1:65" s="13" customFormat="1">
      <c r="B165" s="156"/>
      <c r="D165" s="152" t="s">
        <v>163</v>
      </c>
      <c r="E165" s="157" t="s">
        <v>1</v>
      </c>
      <c r="F165" s="158" t="s">
        <v>173</v>
      </c>
      <c r="H165" s="159">
        <v>411.84</v>
      </c>
      <c r="L165" s="156"/>
      <c r="M165" s="160"/>
      <c r="N165" s="161"/>
      <c r="O165" s="161"/>
      <c r="P165" s="161"/>
      <c r="Q165" s="161"/>
      <c r="R165" s="161"/>
      <c r="S165" s="161"/>
      <c r="T165" s="162"/>
      <c r="AT165" s="157" t="s">
        <v>163</v>
      </c>
      <c r="AU165" s="157" t="s">
        <v>97</v>
      </c>
      <c r="AV165" s="13" t="s">
        <v>97</v>
      </c>
      <c r="AW165" s="13" t="s">
        <v>29</v>
      </c>
      <c r="AX165" s="13" t="s">
        <v>72</v>
      </c>
      <c r="AY165" s="157" t="s">
        <v>153</v>
      </c>
    </row>
    <row r="166" spans="1:65" s="13" customFormat="1" ht="22.5">
      <c r="B166" s="156"/>
      <c r="D166" s="152" t="s">
        <v>163</v>
      </c>
      <c r="E166" s="157" t="s">
        <v>1</v>
      </c>
      <c r="F166" s="158" t="s">
        <v>218</v>
      </c>
      <c r="H166" s="159">
        <v>581.28499999999997</v>
      </c>
      <c r="L166" s="156"/>
      <c r="M166" s="160"/>
      <c r="N166" s="161"/>
      <c r="O166" s="161"/>
      <c r="P166" s="161"/>
      <c r="Q166" s="161"/>
      <c r="R166" s="161"/>
      <c r="S166" s="161"/>
      <c r="T166" s="162"/>
      <c r="AT166" s="157" t="s">
        <v>163</v>
      </c>
      <c r="AU166" s="157" t="s">
        <v>97</v>
      </c>
      <c r="AV166" s="13" t="s">
        <v>97</v>
      </c>
      <c r="AW166" s="13" t="s">
        <v>29</v>
      </c>
      <c r="AX166" s="13" t="s">
        <v>72</v>
      </c>
      <c r="AY166" s="157" t="s">
        <v>153</v>
      </c>
    </row>
    <row r="167" spans="1:65" s="15" customFormat="1">
      <c r="B167" s="169"/>
      <c r="D167" s="152" t="s">
        <v>163</v>
      </c>
      <c r="E167" s="170" t="s">
        <v>1</v>
      </c>
      <c r="F167" s="171" t="s">
        <v>174</v>
      </c>
      <c r="H167" s="172">
        <v>1628.36</v>
      </c>
      <c r="L167" s="169"/>
      <c r="M167" s="173"/>
      <c r="N167" s="174"/>
      <c r="O167" s="174"/>
      <c r="P167" s="174"/>
      <c r="Q167" s="174"/>
      <c r="R167" s="174"/>
      <c r="S167" s="174"/>
      <c r="T167" s="175"/>
      <c r="AT167" s="170" t="s">
        <v>163</v>
      </c>
      <c r="AU167" s="170" t="s">
        <v>97</v>
      </c>
      <c r="AV167" s="15" t="s">
        <v>159</v>
      </c>
      <c r="AW167" s="15" t="s">
        <v>29</v>
      </c>
      <c r="AX167" s="15" t="s">
        <v>80</v>
      </c>
      <c r="AY167" s="170" t="s">
        <v>153</v>
      </c>
    </row>
    <row r="168" spans="1:65" s="2" customFormat="1" ht="36">
      <c r="A168" s="29"/>
      <c r="B168" s="138"/>
      <c r="C168" s="139" t="s">
        <v>219</v>
      </c>
      <c r="D168" s="139" t="s">
        <v>155</v>
      </c>
      <c r="E168" s="140" t="s">
        <v>220</v>
      </c>
      <c r="F168" s="141" t="s">
        <v>221</v>
      </c>
      <c r="G168" s="142" t="s">
        <v>158</v>
      </c>
      <c r="H168" s="143">
        <v>1628.36</v>
      </c>
      <c r="I168" s="144">
        <v>0</v>
      </c>
      <c r="J168" s="144">
        <f>ROUND(I168*H168,2)</f>
        <v>0</v>
      </c>
      <c r="K168" s="145"/>
      <c r="L168" s="30"/>
      <c r="M168" s="146" t="s">
        <v>1</v>
      </c>
      <c r="N168" s="147" t="s">
        <v>38</v>
      </c>
      <c r="O168" s="148">
        <v>7.2999999999999995E-2</v>
      </c>
      <c r="P168" s="148">
        <f>O168*H168</f>
        <v>118.87027999999999</v>
      </c>
      <c r="Q168" s="148">
        <v>0</v>
      </c>
      <c r="R168" s="148">
        <f>Q168*H168</f>
        <v>0</v>
      </c>
      <c r="S168" s="148">
        <v>0</v>
      </c>
      <c r="T168" s="149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0" t="s">
        <v>159</v>
      </c>
      <c r="AT168" s="150" t="s">
        <v>155</v>
      </c>
      <c r="AU168" s="150" t="s">
        <v>97</v>
      </c>
      <c r="AY168" s="17" t="s">
        <v>153</v>
      </c>
      <c r="BE168" s="151">
        <f>IF(N168="základná",J168,0)</f>
        <v>0</v>
      </c>
      <c r="BF168" s="151">
        <f>IF(N168="znížená",J168,0)</f>
        <v>0</v>
      </c>
      <c r="BG168" s="151">
        <f>IF(N168="zákl. prenesená",J168,0)</f>
        <v>0</v>
      </c>
      <c r="BH168" s="151">
        <f>IF(N168="zníž. prenesená",J168,0)</f>
        <v>0</v>
      </c>
      <c r="BI168" s="151">
        <f>IF(N168="nulová",J168,0)</f>
        <v>0</v>
      </c>
      <c r="BJ168" s="17" t="s">
        <v>97</v>
      </c>
      <c r="BK168" s="151">
        <f>ROUND(I168*H168,2)</f>
        <v>0</v>
      </c>
      <c r="BL168" s="17" t="s">
        <v>159</v>
      </c>
      <c r="BM168" s="150" t="s">
        <v>222</v>
      </c>
    </row>
    <row r="169" spans="1:65" s="13" customFormat="1">
      <c r="B169" s="156"/>
      <c r="D169" s="152" t="s">
        <v>163</v>
      </c>
      <c r="E169" s="157" t="s">
        <v>1</v>
      </c>
      <c r="F169" s="158" t="s">
        <v>223</v>
      </c>
      <c r="H169" s="159">
        <v>1628.36</v>
      </c>
      <c r="L169" s="156"/>
      <c r="M169" s="160"/>
      <c r="N169" s="161"/>
      <c r="O169" s="161"/>
      <c r="P169" s="161"/>
      <c r="Q169" s="161"/>
      <c r="R169" s="161"/>
      <c r="S169" s="161"/>
      <c r="T169" s="162"/>
      <c r="AT169" s="157" t="s">
        <v>163</v>
      </c>
      <c r="AU169" s="157" t="s">
        <v>97</v>
      </c>
      <c r="AV169" s="13" t="s">
        <v>97</v>
      </c>
      <c r="AW169" s="13" t="s">
        <v>29</v>
      </c>
      <c r="AX169" s="13" t="s">
        <v>80</v>
      </c>
      <c r="AY169" s="157" t="s">
        <v>153</v>
      </c>
    </row>
    <row r="170" spans="1:65" s="2" customFormat="1" ht="24">
      <c r="A170" s="29"/>
      <c r="B170" s="138"/>
      <c r="C170" s="139" t="s">
        <v>224</v>
      </c>
      <c r="D170" s="139" t="s">
        <v>155</v>
      </c>
      <c r="E170" s="140" t="s">
        <v>225</v>
      </c>
      <c r="F170" s="141" t="s">
        <v>226</v>
      </c>
      <c r="G170" s="142" t="s">
        <v>158</v>
      </c>
      <c r="H170" s="143">
        <v>1628.36</v>
      </c>
      <c r="I170" s="144">
        <v>0</v>
      </c>
      <c r="J170" s="144">
        <f>ROUND(I170*H170,2)</f>
        <v>0</v>
      </c>
      <c r="K170" s="145"/>
      <c r="L170" s="30"/>
      <c r="M170" s="146" t="s">
        <v>1</v>
      </c>
      <c r="N170" s="147" t="s">
        <v>38</v>
      </c>
      <c r="O170" s="148">
        <v>5.3999999999999999E-2</v>
      </c>
      <c r="P170" s="148">
        <f>O170*H170</f>
        <v>87.931439999999995</v>
      </c>
      <c r="Q170" s="148">
        <v>0</v>
      </c>
      <c r="R170" s="148">
        <f>Q170*H170</f>
        <v>0</v>
      </c>
      <c r="S170" s="148">
        <v>0</v>
      </c>
      <c r="T170" s="149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0" t="s">
        <v>159</v>
      </c>
      <c r="AT170" s="150" t="s">
        <v>155</v>
      </c>
      <c r="AU170" s="150" t="s">
        <v>97</v>
      </c>
      <c r="AY170" s="17" t="s">
        <v>153</v>
      </c>
      <c r="BE170" s="151">
        <f>IF(N170="základná",J170,0)</f>
        <v>0</v>
      </c>
      <c r="BF170" s="151">
        <f>IF(N170="znížená",J170,0)</f>
        <v>0</v>
      </c>
      <c r="BG170" s="151">
        <f>IF(N170="zákl. prenesená",J170,0)</f>
        <v>0</v>
      </c>
      <c r="BH170" s="151">
        <f>IF(N170="zníž. prenesená",J170,0)</f>
        <v>0</v>
      </c>
      <c r="BI170" s="151">
        <f>IF(N170="nulová",J170,0)</f>
        <v>0</v>
      </c>
      <c r="BJ170" s="17" t="s">
        <v>97</v>
      </c>
      <c r="BK170" s="151">
        <f>ROUND(I170*H170,2)</f>
        <v>0</v>
      </c>
      <c r="BL170" s="17" t="s">
        <v>159</v>
      </c>
      <c r="BM170" s="150" t="s">
        <v>227</v>
      </c>
    </row>
    <row r="171" spans="1:65" s="13" customFormat="1">
      <c r="B171" s="156"/>
      <c r="D171" s="152" t="s">
        <v>163</v>
      </c>
      <c r="E171" s="157" t="s">
        <v>1</v>
      </c>
      <c r="F171" s="158" t="s">
        <v>223</v>
      </c>
      <c r="H171" s="159">
        <v>1628.36</v>
      </c>
      <c r="L171" s="156"/>
      <c r="M171" s="160"/>
      <c r="N171" s="161"/>
      <c r="O171" s="161"/>
      <c r="P171" s="161"/>
      <c r="Q171" s="161"/>
      <c r="R171" s="161"/>
      <c r="S171" s="161"/>
      <c r="T171" s="162"/>
      <c r="AT171" s="157" t="s">
        <v>163</v>
      </c>
      <c r="AU171" s="157" t="s">
        <v>97</v>
      </c>
      <c r="AV171" s="13" t="s">
        <v>97</v>
      </c>
      <c r="AW171" s="13" t="s">
        <v>29</v>
      </c>
      <c r="AX171" s="13" t="s">
        <v>80</v>
      </c>
      <c r="AY171" s="157" t="s">
        <v>153</v>
      </c>
    </row>
    <row r="172" spans="1:65" s="2" customFormat="1" ht="24">
      <c r="A172" s="29"/>
      <c r="B172" s="138"/>
      <c r="C172" s="139" t="s">
        <v>228</v>
      </c>
      <c r="D172" s="139" t="s">
        <v>155</v>
      </c>
      <c r="E172" s="140" t="s">
        <v>229</v>
      </c>
      <c r="F172" s="141" t="s">
        <v>230</v>
      </c>
      <c r="G172" s="142" t="s">
        <v>158</v>
      </c>
      <c r="H172" s="143">
        <v>1628.36</v>
      </c>
      <c r="I172" s="144">
        <v>0</v>
      </c>
      <c r="J172" s="144">
        <f>ROUND(I172*H172,2)</f>
        <v>0</v>
      </c>
      <c r="K172" s="145"/>
      <c r="L172" s="30"/>
      <c r="M172" s="146" t="s">
        <v>1</v>
      </c>
      <c r="N172" s="147" t="s">
        <v>38</v>
      </c>
      <c r="O172" s="148">
        <v>1.0860000000000001</v>
      </c>
      <c r="P172" s="148">
        <f>O172*H172</f>
        <v>1768.39896</v>
      </c>
      <c r="Q172" s="148">
        <v>0</v>
      </c>
      <c r="R172" s="148">
        <f>Q172*H172</f>
        <v>0</v>
      </c>
      <c r="S172" s="148">
        <v>0</v>
      </c>
      <c r="T172" s="149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0" t="s">
        <v>159</v>
      </c>
      <c r="AT172" s="150" t="s">
        <v>155</v>
      </c>
      <c r="AU172" s="150" t="s">
        <v>97</v>
      </c>
      <c r="AY172" s="17" t="s">
        <v>153</v>
      </c>
      <c r="BE172" s="151">
        <f>IF(N172="základná",J172,0)</f>
        <v>0</v>
      </c>
      <c r="BF172" s="151">
        <f>IF(N172="znížená",J172,0)</f>
        <v>0</v>
      </c>
      <c r="BG172" s="151">
        <f>IF(N172="zákl. prenesená",J172,0)</f>
        <v>0</v>
      </c>
      <c r="BH172" s="151">
        <f>IF(N172="zníž. prenesená",J172,0)</f>
        <v>0</v>
      </c>
      <c r="BI172" s="151">
        <f>IF(N172="nulová",J172,0)</f>
        <v>0</v>
      </c>
      <c r="BJ172" s="17" t="s">
        <v>97</v>
      </c>
      <c r="BK172" s="151">
        <f>ROUND(I172*H172,2)</f>
        <v>0</v>
      </c>
      <c r="BL172" s="17" t="s">
        <v>159</v>
      </c>
      <c r="BM172" s="150" t="s">
        <v>231</v>
      </c>
    </row>
    <row r="173" spans="1:65" s="13" customFormat="1">
      <c r="B173" s="156"/>
      <c r="D173" s="152" t="s">
        <v>163</v>
      </c>
      <c r="E173" s="157" t="s">
        <v>1</v>
      </c>
      <c r="F173" s="158" t="s">
        <v>223</v>
      </c>
      <c r="H173" s="159">
        <v>1628.36</v>
      </c>
      <c r="L173" s="156"/>
      <c r="M173" s="160"/>
      <c r="N173" s="161"/>
      <c r="O173" s="161"/>
      <c r="P173" s="161"/>
      <c r="Q173" s="161"/>
      <c r="R173" s="161"/>
      <c r="S173" s="161"/>
      <c r="T173" s="162"/>
      <c r="AT173" s="157" t="s">
        <v>163</v>
      </c>
      <c r="AU173" s="157" t="s">
        <v>97</v>
      </c>
      <c r="AV173" s="13" t="s">
        <v>97</v>
      </c>
      <c r="AW173" s="13" t="s">
        <v>29</v>
      </c>
      <c r="AX173" s="13" t="s">
        <v>80</v>
      </c>
      <c r="AY173" s="157" t="s">
        <v>153</v>
      </c>
    </row>
    <row r="174" spans="1:65" s="2" customFormat="1" ht="13.9" customHeight="1">
      <c r="A174" s="29"/>
      <c r="B174" s="138"/>
      <c r="C174" s="139" t="s">
        <v>232</v>
      </c>
      <c r="D174" s="139" t="s">
        <v>155</v>
      </c>
      <c r="E174" s="140" t="s">
        <v>233</v>
      </c>
      <c r="F174" s="141" t="s">
        <v>234</v>
      </c>
      <c r="G174" s="142" t="s">
        <v>84</v>
      </c>
      <c r="H174" s="143">
        <v>2082.6999999999998</v>
      </c>
      <c r="I174" s="144">
        <v>0</v>
      </c>
      <c r="J174" s="144">
        <f>ROUND(I174*H174,2)</f>
        <v>0</v>
      </c>
      <c r="K174" s="145"/>
      <c r="L174" s="30"/>
      <c r="M174" s="146" t="s">
        <v>1</v>
      </c>
      <c r="N174" s="147" t="s">
        <v>38</v>
      </c>
      <c r="O174" s="148">
        <v>6.0999999999999999E-2</v>
      </c>
      <c r="P174" s="148">
        <f>O174*H174</f>
        <v>127.04470000000001</v>
      </c>
      <c r="Q174" s="148">
        <v>0.04</v>
      </c>
      <c r="R174" s="148">
        <f>Q174*H174</f>
        <v>83.308000000000007</v>
      </c>
      <c r="S174" s="148">
        <v>0</v>
      </c>
      <c r="T174" s="149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0" t="s">
        <v>159</v>
      </c>
      <c r="AT174" s="150" t="s">
        <v>155</v>
      </c>
      <c r="AU174" s="150" t="s">
        <v>97</v>
      </c>
      <c r="AY174" s="17" t="s">
        <v>153</v>
      </c>
      <c r="BE174" s="151">
        <f>IF(N174="základná",J174,0)</f>
        <v>0</v>
      </c>
      <c r="BF174" s="151">
        <f>IF(N174="znížená",J174,0)</f>
        <v>0</v>
      </c>
      <c r="BG174" s="151">
        <f>IF(N174="zákl. prenesená",J174,0)</f>
        <v>0</v>
      </c>
      <c r="BH174" s="151">
        <f>IF(N174="zníž. prenesená",J174,0)</f>
        <v>0</v>
      </c>
      <c r="BI174" s="151">
        <f>IF(N174="nulová",J174,0)</f>
        <v>0</v>
      </c>
      <c r="BJ174" s="17" t="s">
        <v>97</v>
      </c>
      <c r="BK174" s="151">
        <f>ROUND(I174*H174,2)</f>
        <v>0</v>
      </c>
      <c r="BL174" s="17" t="s">
        <v>159</v>
      </c>
      <c r="BM174" s="150" t="s">
        <v>235</v>
      </c>
    </row>
    <row r="175" spans="1:65" s="13" customFormat="1">
      <c r="B175" s="156"/>
      <c r="D175" s="152" t="s">
        <v>163</v>
      </c>
      <c r="E175" s="157" t="s">
        <v>1</v>
      </c>
      <c r="F175" s="158" t="s">
        <v>236</v>
      </c>
      <c r="H175" s="159">
        <v>2082.6999999999998</v>
      </c>
      <c r="L175" s="156"/>
      <c r="M175" s="160"/>
      <c r="N175" s="161"/>
      <c r="O175" s="161"/>
      <c r="P175" s="161"/>
      <c r="Q175" s="161"/>
      <c r="R175" s="161"/>
      <c r="S175" s="161"/>
      <c r="T175" s="162"/>
      <c r="AT175" s="157" t="s">
        <v>163</v>
      </c>
      <c r="AU175" s="157" t="s">
        <v>97</v>
      </c>
      <c r="AV175" s="13" t="s">
        <v>97</v>
      </c>
      <c r="AW175" s="13" t="s">
        <v>29</v>
      </c>
      <c r="AX175" s="13" t="s">
        <v>80</v>
      </c>
      <c r="AY175" s="157" t="s">
        <v>153</v>
      </c>
    </row>
    <row r="176" spans="1:65" s="2" customFormat="1" ht="13.9" customHeight="1">
      <c r="A176" s="29"/>
      <c r="B176" s="138"/>
      <c r="C176" s="176" t="s">
        <v>103</v>
      </c>
      <c r="D176" s="176" t="s">
        <v>179</v>
      </c>
      <c r="E176" s="177" t="s">
        <v>237</v>
      </c>
      <c r="F176" s="178" t="s">
        <v>238</v>
      </c>
      <c r="G176" s="179" t="s">
        <v>239</v>
      </c>
      <c r="H176" s="180">
        <v>104.13500000000001</v>
      </c>
      <c r="I176" s="181">
        <v>0</v>
      </c>
      <c r="J176" s="181">
        <f>ROUND(I176*H176,2)</f>
        <v>0</v>
      </c>
      <c r="K176" s="182"/>
      <c r="L176" s="183"/>
      <c r="M176" s="184" t="s">
        <v>1</v>
      </c>
      <c r="N176" s="185" t="s">
        <v>38</v>
      </c>
      <c r="O176" s="148">
        <v>0</v>
      </c>
      <c r="P176" s="148">
        <f>O176*H176</f>
        <v>0</v>
      </c>
      <c r="Q176" s="148">
        <v>1E-3</v>
      </c>
      <c r="R176" s="148">
        <f>Q176*H176</f>
        <v>0.10414</v>
      </c>
      <c r="S176" s="148">
        <v>0</v>
      </c>
      <c r="T176" s="149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0" t="s">
        <v>183</v>
      </c>
      <c r="AT176" s="150" t="s">
        <v>179</v>
      </c>
      <c r="AU176" s="150" t="s">
        <v>97</v>
      </c>
      <c r="AY176" s="17" t="s">
        <v>153</v>
      </c>
      <c r="BE176" s="151">
        <f>IF(N176="základná",J176,0)</f>
        <v>0</v>
      </c>
      <c r="BF176" s="151">
        <f>IF(N176="znížená",J176,0)</f>
        <v>0</v>
      </c>
      <c r="BG176" s="151">
        <f>IF(N176="zákl. prenesená",J176,0)</f>
        <v>0</v>
      </c>
      <c r="BH176" s="151">
        <f>IF(N176="zníž. prenesená",J176,0)</f>
        <v>0</v>
      </c>
      <c r="BI176" s="151">
        <f>IF(N176="nulová",J176,0)</f>
        <v>0</v>
      </c>
      <c r="BJ176" s="17" t="s">
        <v>97</v>
      </c>
      <c r="BK176" s="151">
        <f>ROUND(I176*H176,2)</f>
        <v>0</v>
      </c>
      <c r="BL176" s="17" t="s">
        <v>159</v>
      </c>
      <c r="BM176" s="150" t="s">
        <v>240</v>
      </c>
    </row>
    <row r="177" spans="1:65" s="13" customFormat="1">
      <c r="B177" s="156"/>
      <c r="D177" s="152" t="s">
        <v>163</v>
      </c>
      <c r="E177" s="157" t="s">
        <v>1</v>
      </c>
      <c r="F177" s="158" t="s">
        <v>241</v>
      </c>
      <c r="H177" s="159">
        <v>104.13500000000001</v>
      </c>
      <c r="L177" s="156"/>
      <c r="M177" s="160"/>
      <c r="N177" s="161"/>
      <c r="O177" s="161"/>
      <c r="P177" s="161"/>
      <c r="Q177" s="161"/>
      <c r="R177" s="161"/>
      <c r="S177" s="161"/>
      <c r="T177" s="162"/>
      <c r="AT177" s="157" t="s">
        <v>163</v>
      </c>
      <c r="AU177" s="157" t="s">
        <v>97</v>
      </c>
      <c r="AV177" s="13" t="s">
        <v>97</v>
      </c>
      <c r="AW177" s="13" t="s">
        <v>29</v>
      </c>
      <c r="AX177" s="13" t="s">
        <v>80</v>
      </c>
      <c r="AY177" s="157" t="s">
        <v>153</v>
      </c>
    </row>
    <row r="178" spans="1:65" s="2" customFormat="1" ht="13.9" customHeight="1">
      <c r="A178" s="29"/>
      <c r="B178" s="138"/>
      <c r="C178" s="139" t="s">
        <v>127</v>
      </c>
      <c r="D178" s="139" t="s">
        <v>155</v>
      </c>
      <c r="E178" s="140" t="s">
        <v>242</v>
      </c>
      <c r="F178" s="141" t="s">
        <v>243</v>
      </c>
      <c r="G178" s="142" t="s">
        <v>84</v>
      </c>
      <c r="H178" s="143">
        <v>4581.9399999999996</v>
      </c>
      <c r="I178" s="144">
        <v>0</v>
      </c>
      <c r="J178" s="144">
        <f>ROUND(I178*H178,2)</f>
        <v>0</v>
      </c>
      <c r="K178" s="145"/>
      <c r="L178" s="30"/>
      <c r="M178" s="146" t="s">
        <v>1</v>
      </c>
      <c r="N178" s="147" t="s">
        <v>38</v>
      </c>
      <c r="O178" s="148">
        <v>1.7000000000000001E-2</v>
      </c>
      <c r="P178" s="148">
        <f>O178*H178</f>
        <v>77.892979999999994</v>
      </c>
      <c r="Q178" s="148">
        <v>0</v>
      </c>
      <c r="R178" s="148">
        <f>Q178*H178</f>
        <v>0</v>
      </c>
      <c r="S178" s="148">
        <v>0</v>
      </c>
      <c r="T178" s="149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0" t="s">
        <v>159</v>
      </c>
      <c r="AT178" s="150" t="s">
        <v>155</v>
      </c>
      <c r="AU178" s="150" t="s">
        <v>97</v>
      </c>
      <c r="AY178" s="17" t="s">
        <v>153</v>
      </c>
      <c r="BE178" s="151">
        <f>IF(N178="základná",J178,0)</f>
        <v>0</v>
      </c>
      <c r="BF178" s="151">
        <f>IF(N178="znížená",J178,0)</f>
        <v>0</v>
      </c>
      <c r="BG178" s="151">
        <f>IF(N178="zákl. prenesená",J178,0)</f>
        <v>0</v>
      </c>
      <c r="BH178" s="151">
        <f>IF(N178="zníž. prenesená",J178,0)</f>
        <v>0</v>
      </c>
      <c r="BI178" s="151">
        <f>IF(N178="nulová",J178,0)</f>
        <v>0</v>
      </c>
      <c r="BJ178" s="17" t="s">
        <v>97</v>
      </c>
      <c r="BK178" s="151">
        <f>ROUND(I178*H178,2)</f>
        <v>0</v>
      </c>
      <c r="BL178" s="17" t="s">
        <v>159</v>
      </c>
      <c r="BM178" s="150" t="s">
        <v>244</v>
      </c>
    </row>
    <row r="179" spans="1:65" s="13" customFormat="1">
      <c r="B179" s="156"/>
      <c r="D179" s="152" t="s">
        <v>163</v>
      </c>
      <c r="E179" s="157" t="s">
        <v>1</v>
      </c>
      <c r="F179" s="158" t="s">
        <v>93</v>
      </c>
      <c r="H179" s="159">
        <v>4581.9399999999996</v>
      </c>
      <c r="L179" s="156"/>
      <c r="M179" s="160"/>
      <c r="N179" s="161"/>
      <c r="O179" s="161"/>
      <c r="P179" s="161"/>
      <c r="Q179" s="161"/>
      <c r="R179" s="161"/>
      <c r="S179" s="161"/>
      <c r="T179" s="162"/>
      <c r="AT179" s="157" t="s">
        <v>163</v>
      </c>
      <c r="AU179" s="157" t="s">
        <v>97</v>
      </c>
      <c r="AV179" s="13" t="s">
        <v>97</v>
      </c>
      <c r="AW179" s="13" t="s">
        <v>29</v>
      </c>
      <c r="AX179" s="13" t="s">
        <v>80</v>
      </c>
      <c r="AY179" s="157" t="s">
        <v>153</v>
      </c>
    </row>
    <row r="180" spans="1:65" s="2" customFormat="1" ht="24">
      <c r="A180" s="29"/>
      <c r="B180" s="138"/>
      <c r="C180" s="139" t="s">
        <v>245</v>
      </c>
      <c r="D180" s="139" t="s">
        <v>155</v>
      </c>
      <c r="E180" s="140" t="s">
        <v>246</v>
      </c>
      <c r="F180" s="141" t="s">
        <v>247</v>
      </c>
      <c r="G180" s="142" t="s">
        <v>84</v>
      </c>
      <c r="H180" s="143">
        <v>2082.6999999999998</v>
      </c>
      <c r="I180" s="144">
        <v>0</v>
      </c>
      <c r="J180" s="144">
        <f>ROUND(I180*H180,2)</f>
        <v>0</v>
      </c>
      <c r="K180" s="145"/>
      <c r="L180" s="30"/>
      <c r="M180" s="146" t="s">
        <v>1</v>
      </c>
      <c r="N180" s="147" t="s">
        <v>38</v>
      </c>
      <c r="O180" s="148">
        <v>0.123</v>
      </c>
      <c r="P180" s="148">
        <f>O180*H180</f>
        <v>256.1721</v>
      </c>
      <c r="Q180" s="148">
        <v>0</v>
      </c>
      <c r="R180" s="148">
        <f>Q180*H180</f>
        <v>0</v>
      </c>
      <c r="S180" s="148">
        <v>0</v>
      </c>
      <c r="T180" s="149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0" t="s">
        <v>159</v>
      </c>
      <c r="AT180" s="150" t="s">
        <v>155</v>
      </c>
      <c r="AU180" s="150" t="s">
        <v>97</v>
      </c>
      <c r="AY180" s="17" t="s">
        <v>153</v>
      </c>
      <c r="BE180" s="151">
        <f>IF(N180="základná",J180,0)</f>
        <v>0</v>
      </c>
      <c r="BF180" s="151">
        <f>IF(N180="znížená",J180,0)</f>
        <v>0</v>
      </c>
      <c r="BG180" s="151">
        <f>IF(N180="zákl. prenesená",J180,0)</f>
        <v>0</v>
      </c>
      <c r="BH180" s="151">
        <f>IF(N180="zníž. prenesená",J180,0)</f>
        <v>0</v>
      </c>
      <c r="BI180" s="151">
        <f>IF(N180="nulová",J180,0)</f>
        <v>0</v>
      </c>
      <c r="BJ180" s="17" t="s">
        <v>97</v>
      </c>
      <c r="BK180" s="151">
        <f>ROUND(I180*H180,2)</f>
        <v>0</v>
      </c>
      <c r="BL180" s="17" t="s">
        <v>159</v>
      </c>
      <c r="BM180" s="150" t="s">
        <v>248</v>
      </c>
    </row>
    <row r="181" spans="1:65" s="13" customFormat="1">
      <c r="B181" s="156"/>
      <c r="D181" s="152" t="s">
        <v>163</v>
      </c>
      <c r="E181" s="157" t="s">
        <v>1</v>
      </c>
      <c r="F181" s="158" t="s">
        <v>236</v>
      </c>
      <c r="H181" s="159">
        <v>2082.6999999999998</v>
      </c>
      <c r="L181" s="156"/>
      <c r="M181" s="160"/>
      <c r="N181" s="161"/>
      <c r="O181" s="161"/>
      <c r="P181" s="161"/>
      <c r="Q181" s="161"/>
      <c r="R181" s="161"/>
      <c r="S181" s="161"/>
      <c r="T181" s="162"/>
      <c r="AT181" s="157" t="s">
        <v>163</v>
      </c>
      <c r="AU181" s="157" t="s">
        <v>97</v>
      </c>
      <c r="AV181" s="13" t="s">
        <v>97</v>
      </c>
      <c r="AW181" s="13" t="s">
        <v>29</v>
      </c>
      <c r="AX181" s="13" t="s">
        <v>80</v>
      </c>
      <c r="AY181" s="157" t="s">
        <v>153</v>
      </c>
    </row>
    <row r="182" spans="1:65" s="2" customFormat="1" ht="22.15" customHeight="1">
      <c r="A182" s="29"/>
      <c r="B182" s="138"/>
      <c r="C182" s="139" t="s">
        <v>249</v>
      </c>
      <c r="D182" s="139" t="s">
        <v>155</v>
      </c>
      <c r="E182" s="140" t="s">
        <v>250</v>
      </c>
      <c r="F182" s="141" t="s">
        <v>251</v>
      </c>
      <c r="G182" s="142" t="s">
        <v>84</v>
      </c>
      <c r="H182" s="143">
        <v>3332.32</v>
      </c>
      <c r="I182" s="144">
        <v>0</v>
      </c>
      <c r="J182" s="144">
        <f>ROUND(I182*H182,2)</f>
        <v>0</v>
      </c>
      <c r="K182" s="145"/>
      <c r="L182" s="30"/>
      <c r="M182" s="146" t="s">
        <v>1</v>
      </c>
      <c r="N182" s="147" t="s">
        <v>38</v>
      </c>
      <c r="O182" s="148">
        <v>0.11700000000000001</v>
      </c>
      <c r="P182" s="148">
        <f>O182*H182</f>
        <v>389.88144</v>
      </c>
      <c r="Q182" s="148">
        <v>0</v>
      </c>
      <c r="R182" s="148">
        <f>Q182*H182</f>
        <v>0</v>
      </c>
      <c r="S182" s="148">
        <v>0</v>
      </c>
      <c r="T182" s="149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0" t="s">
        <v>159</v>
      </c>
      <c r="AT182" s="150" t="s">
        <v>155</v>
      </c>
      <c r="AU182" s="150" t="s">
        <v>97</v>
      </c>
      <c r="AY182" s="17" t="s">
        <v>153</v>
      </c>
      <c r="BE182" s="151">
        <f>IF(N182="základná",J182,0)</f>
        <v>0</v>
      </c>
      <c r="BF182" s="151">
        <f>IF(N182="znížená",J182,0)</f>
        <v>0</v>
      </c>
      <c r="BG182" s="151">
        <f>IF(N182="zákl. prenesená",J182,0)</f>
        <v>0</v>
      </c>
      <c r="BH182" s="151">
        <f>IF(N182="zníž. prenesená",J182,0)</f>
        <v>0</v>
      </c>
      <c r="BI182" s="151">
        <f>IF(N182="nulová",J182,0)</f>
        <v>0</v>
      </c>
      <c r="BJ182" s="17" t="s">
        <v>97</v>
      </c>
      <c r="BK182" s="151">
        <f>ROUND(I182*H182,2)</f>
        <v>0</v>
      </c>
      <c r="BL182" s="17" t="s">
        <v>159</v>
      </c>
      <c r="BM182" s="150" t="s">
        <v>252</v>
      </c>
    </row>
    <row r="183" spans="1:65" s="13" customFormat="1">
      <c r="B183" s="156"/>
      <c r="D183" s="152" t="s">
        <v>163</v>
      </c>
      <c r="E183" s="157" t="s">
        <v>1</v>
      </c>
      <c r="F183" s="158" t="s">
        <v>253</v>
      </c>
      <c r="H183" s="159">
        <v>3332.32</v>
      </c>
      <c r="L183" s="156"/>
      <c r="M183" s="160"/>
      <c r="N183" s="161"/>
      <c r="O183" s="161"/>
      <c r="P183" s="161"/>
      <c r="Q183" s="161"/>
      <c r="R183" s="161"/>
      <c r="S183" s="161"/>
      <c r="T183" s="162"/>
      <c r="AT183" s="157" t="s">
        <v>163</v>
      </c>
      <c r="AU183" s="157" t="s">
        <v>97</v>
      </c>
      <c r="AV183" s="13" t="s">
        <v>97</v>
      </c>
      <c r="AW183" s="13" t="s">
        <v>29</v>
      </c>
      <c r="AX183" s="13" t="s">
        <v>80</v>
      </c>
      <c r="AY183" s="157" t="s">
        <v>153</v>
      </c>
    </row>
    <row r="184" spans="1:65" s="2" customFormat="1" ht="24">
      <c r="A184" s="29"/>
      <c r="B184" s="138"/>
      <c r="C184" s="139" t="s">
        <v>7</v>
      </c>
      <c r="D184" s="139" t="s">
        <v>155</v>
      </c>
      <c r="E184" s="140" t="s">
        <v>254</v>
      </c>
      <c r="F184" s="141" t="s">
        <v>255</v>
      </c>
      <c r="G184" s="142" t="s">
        <v>84</v>
      </c>
      <c r="H184" s="143">
        <v>2082.6999999999998</v>
      </c>
      <c r="I184" s="144">
        <v>0</v>
      </c>
      <c r="J184" s="144">
        <f>ROUND(I184*H184,2)</f>
        <v>0</v>
      </c>
      <c r="K184" s="145"/>
      <c r="L184" s="30"/>
      <c r="M184" s="146" t="s">
        <v>1</v>
      </c>
      <c r="N184" s="147" t="s">
        <v>38</v>
      </c>
      <c r="O184" s="148">
        <v>0.28699999999999998</v>
      </c>
      <c r="P184" s="148">
        <f>O184*H184</f>
        <v>597.73490000000004</v>
      </c>
      <c r="Q184" s="148">
        <v>0</v>
      </c>
      <c r="R184" s="148">
        <f>Q184*H184</f>
        <v>0</v>
      </c>
      <c r="S184" s="148">
        <v>0</v>
      </c>
      <c r="T184" s="149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0" t="s">
        <v>159</v>
      </c>
      <c r="AT184" s="150" t="s">
        <v>155</v>
      </c>
      <c r="AU184" s="150" t="s">
        <v>97</v>
      </c>
      <c r="AY184" s="17" t="s">
        <v>153</v>
      </c>
      <c r="BE184" s="151">
        <f>IF(N184="základná",J184,0)</f>
        <v>0</v>
      </c>
      <c r="BF184" s="151">
        <f>IF(N184="znížená",J184,0)</f>
        <v>0</v>
      </c>
      <c r="BG184" s="151">
        <f>IF(N184="zákl. prenesená",J184,0)</f>
        <v>0</v>
      </c>
      <c r="BH184" s="151">
        <f>IF(N184="zníž. prenesená",J184,0)</f>
        <v>0</v>
      </c>
      <c r="BI184" s="151">
        <f>IF(N184="nulová",J184,0)</f>
        <v>0</v>
      </c>
      <c r="BJ184" s="17" t="s">
        <v>97</v>
      </c>
      <c r="BK184" s="151">
        <f>ROUND(I184*H184,2)</f>
        <v>0</v>
      </c>
      <c r="BL184" s="17" t="s">
        <v>159</v>
      </c>
      <c r="BM184" s="150" t="s">
        <v>256</v>
      </c>
    </row>
    <row r="185" spans="1:65" s="13" customFormat="1">
      <c r="B185" s="156"/>
      <c r="D185" s="152" t="s">
        <v>163</v>
      </c>
      <c r="E185" s="157" t="s">
        <v>1</v>
      </c>
      <c r="F185" s="158" t="s">
        <v>236</v>
      </c>
      <c r="H185" s="159">
        <v>2082.6999999999998</v>
      </c>
      <c r="L185" s="156"/>
      <c r="M185" s="160"/>
      <c r="N185" s="161"/>
      <c r="O185" s="161"/>
      <c r="P185" s="161"/>
      <c r="Q185" s="161"/>
      <c r="R185" s="161"/>
      <c r="S185" s="161"/>
      <c r="T185" s="162"/>
      <c r="AT185" s="157" t="s">
        <v>163</v>
      </c>
      <c r="AU185" s="157" t="s">
        <v>97</v>
      </c>
      <c r="AV185" s="13" t="s">
        <v>97</v>
      </c>
      <c r="AW185" s="13" t="s">
        <v>29</v>
      </c>
      <c r="AX185" s="13" t="s">
        <v>80</v>
      </c>
      <c r="AY185" s="157" t="s">
        <v>153</v>
      </c>
    </row>
    <row r="186" spans="1:65" s="12" customFormat="1" ht="22.9" customHeight="1">
      <c r="B186" s="126"/>
      <c r="D186" s="127" t="s">
        <v>71</v>
      </c>
      <c r="E186" s="136" t="s">
        <v>97</v>
      </c>
      <c r="F186" s="136" t="s">
        <v>257</v>
      </c>
      <c r="J186" s="137">
        <f>BK186</f>
        <v>0</v>
      </c>
      <c r="L186" s="126"/>
      <c r="M186" s="130"/>
      <c r="N186" s="131"/>
      <c r="O186" s="131"/>
      <c r="P186" s="132">
        <f>SUM(P187:P208)</f>
        <v>267.49236000000002</v>
      </c>
      <c r="Q186" s="131"/>
      <c r="R186" s="132">
        <f>SUM(R187:R208)</f>
        <v>55.559710000000003</v>
      </c>
      <c r="S186" s="131"/>
      <c r="T186" s="133">
        <f>SUM(T187:T208)</f>
        <v>0</v>
      </c>
      <c r="AR186" s="127" t="s">
        <v>80</v>
      </c>
      <c r="AT186" s="134" t="s">
        <v>71</v>
      </c>
      <c r="AU186" s="134" t="s">
        <v>80</v>
      </c>
      <c r="AY186" s="127" t="s">
        <v>153</v>
      </c>
      <c r="BK186" s="135">
        <f>SUM(BK187:BK208)</f>
        <v>0</v>
      </c>
    </row>
    <row r="187" spans="1:65" s="2" customFormat="1" ht="24">
      <c r="A187" s="29"/>
      <c r="B187" s="138"/>
      <c r="C187" s="139" t="s">
        <v>258</v>
      </c>
      <c r="D187" s="139" t="s">
        <v>155</v>
      </c>
      <c r="E187" s="140" t="s">
        <v>259</v>
      </c>
      <c r="F187" s="141" t="s">
        <v>260</v>
      </c>
      <c r="G187" s="142" t="s">
        <v>158</v>
      </c>
      <c r="H187" s="143">
        <v>6.8250000000000002</v>
      </c>
      <c r="I187" s="144">
        <v>0</v>
      </c>
      <c r="J187" s="144">
        <f>ROUND(I187*H187,2)</f>
        <v>0</v>
      </c>
      <c r="K187" s="145"/>
      <c r="L187" s="30"/>
      <c r="M187" s="146" t="s">
        <v>1</v>
      </c>
      <c r="N187" s="147" t="s">
        <v>38</v>
      </c>
      <c r="O187" s="148">
        <v>0.90800000000000003</v>
      </c>
      <c r="P187" s="148">
        <f>O187*H187</f>
        <v>6.1970999999999998</v>
      </c>
      <c r="Q187" s="148">
        <v>1.63</v>
      </c>
      <c r="R187" s="148">
        <f>Q187*H187</f>
        <v>11.124750000000001</v>
      </c>
      <c r="S187" s="148">
        <v>0</v>
      </c>
      <c r="T187" s="149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0" t="s">
        <v>159</v>
      </c>
      <c r="AT187" s="150" t="s">
        <v>155</v>
      </c>
      <c r="AU187" s="150" t="s">
        <v>97</v>
      </c>
      <c r="AY187" s="17" t="s">
        <v>153</v>
      </c>
      <c r="BE187" s="151">
        <f>IF(N187="základná",J187,0)</f>
        <v>0</v>
      </c>
      <c r="BF187" s="151">
        <f>IF(N187="znížená",J187,0)</f>
        <v>0</v>
      </c>
      <c r="BG187" s="151">
        <f>IF(N187="zákl. prenesená",J187,0)</f>
        <v>0</v>
      </c>
      <c r="BH187" s="151">
        <f>IF(N187="zníž. prenesená",J187,0)</f>
        <v>0</v>
      </c>
      <c r="BI187" s="151">
        <f>IF(N187="nulová",J187,0)</f>
        <v>0</v>
      </c>
      <c r="BJ187" s="17" t="s">
        <v>97</v>
      </c>
      <c r="BK187" s="151">
        <f>ROUND(I187*H187,2)</f>
        <v>0</v>
      </c>
      <c r="BL187" s="17" t="s">
        <v>159</v>
      </c>
      <c r="BM187" s="150" t="s">
        <v>261</v>
      </c>
    </row>
    <row r="188" spans="1:65" s="2" customFormat="1" ht="19.5">
      <c r="A188" s="29"/>
      <c r="B188" s="30"/>
      <c r="C188" s="29"/>
      <c r="D188" s="152" t="s">
        <v>161</v>
      </c>
      <c r="E188" s="29"/>
      <c r="F188" s="153" t="s">
        <v>262</v>
      </c>
      <c r="G188" s="29"/>
      <c r="H188" s="29"/>
      <c r="I188" s="29"/>
      <c r="J188" s="29"/>
      <c r="K188" s="29"/>
      <c r="L188" s="30"/>
      <c r="M188" s="154"/>
      <c r="N188" s="155"/>
      <c r="O188" s="55"/>
      <c r="P188" s="55"/>
      <c r="Q188" s="55"/>
      <c r="R188" s="55"/>
      <c r="S188" s="55"/>
      <c r="T188" s="56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T188" s="17" t="s">
        <v>161</v>
      </c>
      <c r="AU188" s="17" t="s">
        <v>97</v>
      </c>
    </row>
    <row r="189" spans="1:65" s="13" customFormat="1">
      <c r="B189" s="156"/>
      <c r="D189" s="152" t="s">
        <v>163</v>
      </c>
      <c r="E189" s="157" t="s">
        <v>1</v>
      </c>
      <c r="F189" s="158" t="s">
        <v>263</v>
      </c>
      <c r="H189" s="159">
        <v>6.8250000000000002</v>
      </c>
      <c r="L189" s="156"/>
      <c r="M189" s="160"/>
      <c r="N189" s="161"/>
      <c r="O189" s="161"/>
      <c r="P189" s="161"/>
      <c r="Q189" s="161"/>
      <c r="R189" s="161"/>
      <c r="S189" s="161"/>
      <c r="T189" s="162"/>
      <c r="AT189" s="157" t="s">
        <v>163</v>
      </c>
      <c r="AU189" s="157" t="s">
        <v>97</v>
      </c>
      <c r="AV189" s="13" t="s">
        <v>97</v>
      </c>
      <c r="AW189" s="13" t="s">
        <v>29</v>
      </c>
      <c r="AX189" s="13" t="s">
        <v>80</v>
      </c>
      <c r="AY189" s="157" t="s">
        <v>153</v>
      </c>
    </row>
    <row r="190" spans="1:65" s="2" customFormat="1" ht="24">
      <c r="A190" s="29"/>
      <c r="B190" s="138"/>
      <c r="C190" s="139" t="s">
        <v>264</v>
      </c>
      <c r="D190" s="139" t="s">
        <v>155</v>
      </c>
      <c r="E190" s="140" t="s">
        <v>265</v>
      </c>
      <c r="F190" s="141" t="s">
        <v>266</v>
      </c>
      <c r="G190" s="142" t="s">
        <v>84</v>
      </c>
      <c r="H190" s="143">
        <v>19.5</v>
      </c>
      <c r="I190" s="144">
        <v>0</v>
      </c>
      <c r="J190" s="144">
        <f>ROUND(I190*H190,2)</f>
        <v>0</v>
      </c>
      <c r="K190" s="145"/>
      <c r="L190" s="30"/>
      <c r="M190" s="146" t="s">
        <v>1</v>
      </c>
      <c r="N190" s="147" t="s">
        <v>38</v>
      </c>
      <c r="O190" s="148">
        <v>7.0999999999999994E-2</v>
      </c>
      <c r="P190" s="148">
        <f>O190*H190</f>
        <v>1.3845000000000001</v>
      </c>
      <c r="Q190" s="148">
        <v>1.8000000000000001E-4</v>
      </c>
      <c r="R190" s="148">
        <f>Q190*H190</f>
        <v>3.5100000000000001E-3</v>
      </c>
      <c r="S190" s="148">
        <v>0</v>
      </c>
      <c r="T190" s="149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0" t="s">
        <v>159</v>
      </c>
      <c r="AT190" s="150" t="s">
        <v>155</v>
      </c>
      <c r="AU190" s="150" t="s">
        <v>97</v>
      </c>
      <c r="AY190" s="17" t="s">
        <v>153</v>
      </c>
      <c r="BE190" s="151">
        <f>IF(N190="základná",J190,0)</f>
        <v>0</v>
      </c>
      <c r="BF190" s="151">
        <f>IF(N190="znížená",J190,0)</f>
        <v>0</v>
      </c>
      <c r="BG190" s="151">
        <f>IF(N190="zákl. prenesená",J190,0)</f>
        <v>0</v>
      </c>
      <c r="BH190" s="151">
        <f>IF(N190="zníž. prenesená",J190,0)</f>
        <v>0</v>
      </c>
      <c r="BI190" s="151">
        <f>IF(N190="nulová",J190,0)</f>
        <v>0</v>
      </c>
      <c r="BJ190" s="17" t="s">
        <v>97</v>
      </c>
      <c r="BK190" s="151">
        <f>ROUND(I190*H190,2)</f>
        <v>0</v>
      </c>
      <c r="BL190" s="17" t="s">
        <v>159</v>
      </c>
      <c r="BM190" s="150" t="s">
        <v>267</v>
      </c>
    </row>
    <row r="191" spans="1:65" s="13" customFormat="1">
      <c r="B191" s="156"/>
      <c r="D191" s="152" t="s">
        <v>163</v>
      </c>
      <c r="E191" s="157" t="s">
        <v>1</v>
      </c>
      <c r="F191" s="158" t="s">
        <v>268</v>
      </c>
      <c r="H191" s="159">
        <v>19.5</v>
      </c>
      <c r="L191" s="156"/>
      <c r="M191" s="160"/>
      <c r="N191" s="161"/>
      <c r="O191" s="161"/>
      <c r="P191" s="161"/>
      <c r="Q191" s="161"/>
      <c r="R191" s="161"/>
      <c r="S191" s="161"/>
      <c r="T191" s="162"/>
      <c r="AT191" s="157" t="s">
        <v>163</v>
      </c>
      <c r="AU191" s="157" t="s">
        <v>97</v>
      </c>
      <c r="AV191" s="13" t="s">
        <v>97</v>
      </c>
      <c r="AW191" s="13" t="s">
        <v>29</v>
      </c>
      <c r="AX191" s="13" t="s">
        <v>80</v>
      </c>
      <c r="AY191" s="157" t="s">
        <v>153</v>
      </c>
    </row>
    <row r="192" spans="1:65" s="2" customFormat="1" ht="24">
      <c r="A192" s="29"/>
      <c r="B192" s="138"/>
      <c r="C192" s="176" t="s">
        <v>269</v>
      </c>
      <c r="D192" s="176" t="s">
        <v>179</v>
      </c>
      <c r="E192" s="177" t="s">
        <v>270</v>
      </c>
      <c r="F192" s="178" t="s">
        <v>271</v>
      </c>
      <c r="G192" s="179" t="s">
        <v>84</v>
      </c>
      <c r="H192" s="180">
        <v>19.5</v>
      </c>
      <c r="I192" s="181">
        <v>0</v>
      </c>
      <c r="J192" s="181">
        <f>ROUND(I192*H192,2)</f>
        <v>0</v>
      </c>
      <c r="K192" s="182"/>
      <c r="L192" s="183"/>
      <c r="M192" s="184" t="s">
        <v>1</v>
      </c>
      <c r="N192" s="185" t="s">
        <v>38</v>
      </c>
      <c r="O192" s="148">
        <v>0</v>
      </c>
      <c r="P192" s="148">
        <f>O192*H192</f>
        <v>0</v>
      </c>
      <c r="Q192" s="148">
        <v>2.9999999999999997E-4</v>
      </c>
      <c r="R192" s="148">
        <f>Q192*H192</f>
        <v>5.8500000000000002E-3</v>
      </c>
      <c r="S192" s="148">
        <v>0</v>
      </c>
      <c r="T192" s="149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0" t="s">
        <v>183</v>
      </c>
      <c r="AT192" s="150" t="s">
        <v>179</v>
      </c>
      <c r="AU192" s="150" t="s">
        <v>97</v>
      </c>
      <c r="AY192" s="17" t="s">
        <v>153</v>
      </c>
      <c r="BE192" s="151">
        <f>IF(N192="základná",J192,0)</f>
        <v>0</v>
      </c>
      <c r="BF192" s="151">
        <f>IF(N192="znížená",J192,0)</f>
        <v>0</v>
      </c>
      <c r="BG192" s="151">
        <f>IF(N192="zákl. prenesená",J192,0)</f>
        <v>0</v>
      </c>
      <c r="BH192" s="151">
        <f>IF(N192="zníž. prenesená",J192,0)</f>
        <v>0</v>
      </c>
      <c r="BI192" s="151">
        <f>IF(N192="nulová",J192,0)</f>
        <v>0</v>
      </c>
      <c r="BJ192" s="17" t="s">
        <v>97</v>
      </c>
      <c r="BK192" s="151">
        <f>ROUND(I192*H192,2)</f>
        <v>0</v>
      </c>
      <c r="BL192" s="17" t="s">
        <v>159</v>
      </c>
      <c r="BM192" s="150" t="s">
        <v>272</v>
      </c>
    </row>
    <row r="193" spans="1:65" s="13" customFormat="1">
      <c r="B193" s="156"/>
      <c r="D193" s="152" t="s">
        <v>163</v>
      </c>
      <c r="E193" s="157" t="s">
        <v>1</v>
      </c>
      <c r="F193" s="158" t="s">
        <v>273</v>
      </c>
      <c r="H193" s="159">
        <v>19.5</v>
      </c>
      <c r="L193" s="156"/>
      <c r="M193" s="160"/>
      <c r="N193" s="161"/>
      <c r="O193" s="161"/>
      <c r="P193" s="161"/>
      <c r="Q193" s="161"/>
      <c r="R193" s="161"/>
      <c r="S193" s="161"/>
      <c r="T193" s="162"/>
      <c r="AT193" s="157" t="s">
        <v>163</v>
      </c>
      <c r="AU193" s="157" t="s">
        <v>97</v>
      </c>
      <c r="AV193" s="13" t="s">
        <v>97</v>
      </c>
      <c r="AW193" s="13" t="s">
        <v>29</v>
      </c>
      <c r="AX193" s="13" t="s">
        <v>80</v>
      </c>
      <c r="AY193" s="157" t="s">
        <v>153</v>
      </c>
    </row>
    <row r="194" spans="1:65" s="2" customFormat="1" ht="13.9" customHeight="1">
      <c r="A194" s="29"/>
      <c r="B194" s="138"/>
      <c r="C194" s="139" t="s">
        <v>274</v>
      </c>
      <c r="D194" s="139" t="s">
        <v>155</v>
      </c>
      <c r="E194" s="140" t="s">
        <v>275</v>
      </c>
      <c r="F194" s="141" t="s">
        <v>276</v>
      </c>
      <c r="G194" s="142" t="s">
        <v>158</v>
      </c>
      <c r="H194" s="143">
        <v>10.25</v>
      </c>
      <c r="I194" s="144">
        <v>0</v>
      </c>
      <c r="J194" s="144">
        <f>ROUND(I194*H194,2)</f>
        <v>0</v>
      </c>
      <c r="K194" s="145"/>
      <c r="L194" s="30"/>
      <c r="M194" s="146" t="s">
        <v>1</v>
      </c>
      <c r="N194" s="147" t="s">
        <v>38</v>
      </c>
      <c r="O194" s="148">
        <v>1.788</v>
      </c>
      <c r="P194" s="148">
        <f>O194*H194</f>
        <v>18.327000000000002</v>
      </c>
      <c r="Q194" s="148">
        <v>2.1050399999999998</v>
      </c>
      <c r="R194" s="148">
        <f>Q194*H194</f>
        <v>21.57666</v>
      </c>
      <c r="S194" s="148">
        <v>0</v>
      </c>
      <c r="T194" s="149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0" t="s">
        <v>159</v>
      </c>
      <c r="AT194" s="150" t="s">
        <v>155</v>
      </c>
      <c r="AU194" s="150" t="s">
        <v>97</v>
      </c>
      <c r="AY194" s="17" t="s">
        <v>153</v>
      </c>
      <c r="BE194" s="151">
        <f>IF(N194="základná",J194,0)</f>
        <v>0</v>
      </c>
      <c r="BF194" s="151">
        <f>IF(N194="znížená",J194,0)</f>
        <v>0</v>
      </c>
      <c r="BG194" s="151">
        <f>IF(N194="zákl. prenesená",J194,0)</f>
        <v>0</v>
      </c>
      <c r="BH194" s="151">
        <f>IF(N194="zníž. prenesená",J194,0)</f>
        <v>0</v>
      </c>
      <c r="BI194" s="151">
        <f>IF(N194="nulová",J194,0)</f>
        <v>0</v>
      </c>
      <c r="BJ194" s="17" t="s">
        <v>97</v>
      </c>
      <c r="BK194" s="151">
        <f>ROUND(I194*H194,2)</f>
        <v>0</v>
      </c>
      <c r="BL194" s="17" t="s">
        <v>159</v>
      </c>
      <c r="BM194" s="150" t="s">
        <v>277</v>
      </c>
    </row>
    <row r="195" spans="1:65" s="13" customFormat="1">
      <c r="B195" s="156"/>
      <c r="D195" s="152" t="s">
        <v>163</v>
      </c>
      <c r="E195" s="157" t="s">
        <v>1</v>
      </c>
      <c r="F195" s="158" t="s">
        <v>278</v>
      </c>
      <c r="H195" s="159">
        <v>10.25</v>
      </c>
      <c r="L195" s="156"/>
      <c r="M195" s="160"/>
      <c r="N195" s="161"/>
      <c r="O195" s="161"/>
      <c r="P195" s="161"/>
      <c r="Q195" s="161"/>
      <c r="R195" s="161"/>
      <c r="S195" s="161"/>
      <c r="T195" s="162"/>
      <c r="AT195" s="157" t="s">
        <v>163</v>
      </c>
      <c r="AU195" s="157" t="s">
        <v>97</v>
      </c>
      <c r="AV195" s="13" t="s">
        <v>97</v>
      </c>
      <c r="AW195" s="13" t="s">
        <v>29</v>
      </c>
      <c r="AX195" s="13" t="s">
        <v>80</v>
      </c>
      <c r="AY195" s="157" t="s">
        <v>153</v>
      </c>
    </row>
    <row r="196" spans="1:65" s="2" customFormat="1" ht="13.9" customHeight="1">
      <c r="A196" s="29"/>
      <c r="B196" s="138"/>
      <c r="C196" s="139" t="s">
        <v>279</v>
      </c>
      <c r="D196" s="139" t="s">
        <v>155</v>
      </c>
      <c r="E196" s="140" t="s">
        <v>280</v>
      </c>
      <c r="F196" s="141" t="s">
        <v>281</v>
      </c>
      <c r="G196" s="142" t="s">
        <v>158</v>
      </c>
      <c r="H196" s="143">
        <v>10.25</v>
      </c>
      <c r="I196" s="144">
        <v>0</v>
      </c>
      <c r="J196" s="144">
        <f>ROUND(I196*H196,2)</f>
        <v>0</v>
      </c>
      <c r="K196" s="145"/>
      <c r="L196" s="30"/>
      <c r="M196" s="146" t="s">
        <v>1</v>
      </c>
      <c r="N196" s="147" t="s">
        <v>38</v>
      </c>
      <c r="O196" s="148">
        <v>1.1639999999999999</v>
      </c>
      <c r="P196" s="148">
        <f>O196*H196</f>
        <v>11.930999999999999</v>
      </c>
      <c r="Q196" s="148">
        <v>1.9205000000000001</v>
      </c>
      <c r="R196" s="148">
        <f>Q196*H196</f>
        <v>19.685130000000001</v>
      </c>
      <c r="S196" s="148">
        <v>0</v>
      </c>
      <c r="T196" s="149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0" t="s">
        <v>159</v>
      </c>
      <c r="AT196" s="150" t="s">
        <v>155</v>
      </c>
      <c r="AU196" s="150" t="s">
        <v>97</v>
      </c>
      <c r="AY196" s="17" t="s">
        <v>153</v>
      </c>
      <c r="BE196" s="151">
        <f>IF(N196="základná",J196,0)</f>
        <v>0</v>
      </c>
      <c r="BF196" s="151">
        <f>IF(N196="znížená",J196,0)</f>
        <v>0</v>
      </c>
      <c r="BG196" s="151">
        <f>IF(N196="zákl. prenesená",J196,0)</f>
        <v>0</v>
      </c>
      <c r="BH196" s="151">
        <f>IF(N196="zníž. prenesená",J196,0)</f>
        <v>0</v>
      </c>
      <c r="BI196" s="151">
        <f>IF(N196="nulová",J196,0)</f>
        <v>0</v>
      </c>
      <c r="BJ196" s="17" t="s">
        <v>97</v>
      </c>
      <c r="BK196" s="151">
        <f>ROUND(I196*H196,2)</f>
        <v>0</v>
      </c>
      <c r="BL196" s="17" t="s">
        <v>159</v>
      </c>
      <c r="BM196" s="150" t="s">
        <v>282</v>
      </c>
    </row>
    <row r="197" spans="1:65" s="13" customFormat="1">
      <c r="B197" s="156"/>
      <c r="D197" s="152" t="s">
        <v>163</v>
      </c>
      <c r="E197" s="157" t="s">
        <v>1</v>
      </c>
      <c r="F197" s="158" t="s">
        <v>278</v>
      </c>
      <c r="H197" s="159">
        <v>10.25</v>
      </c>
      <c r="L197" s="156"/>
      <c r="M197" s="160"/>
      <c r="N197" s="161"/>
      <c r="O197" s="161"/>
      <c r="P197" s="161"/>
      <c r="Q197" s="161"/>
      <c r="R197" s="161"/>
      <c r="S197" s="161"/>
      <c r="T197" s="162"/>
      <c r="AT197" s="157" t="s">
        <v>163</v>
      </c>
      <c r="AU197" s="157" t="s">
        <v>97</v>
      </c>
      <c r="AV197" s="13" t="s">
        <v>97</v>
      </c>
      <c r="AW197" s="13" t="s">
        <v>29</v>
      </c>
      <c r="AX197" s="13" t="s">
        <v>80</v>
      </c>
      <c r="AY197" s="157" t="s">
        <v>153</v>
      </c>
    </row>
    <row r="198" spans="1:65" s="2" customFormat="1" ht="24">
      <c r="A198" s="29"/>
      <c r="B198" s="138"/>
      <c r="C198" s="139" t="s">
        <v>283</v>
      </c>
      <c r="D198" s="139" t="s">
        <v>155</v>
      </c>
      <c r="E198" s="140" t="s">
        <v>284</v>
      </c>
      <c r="F198" s="141" t="s">
        <v>285</v>
      </c>
      <c r="G198" s="142" t="s">
        <v>96</v>
      </c>
      <c r="H198" s="143">
        <v>19.5</v>
      </c>
      <c r="I198" s="144">
        <v>0</v>
      </c>
      <c r="J198" s="144">
        <f>ROUND(I198*H198,2)</f>
        <v>0</v>
      </c>
      <c r="K198" s="145"/>
      <c r="L198" s="30"/>
      <c r="M198" s="146" t="s">
        <v>1</v>
      </c>
      <c r="N198" s="147" t="s">
        <v>38</v>
      </c>
      <c r="O198" s="148">
        <v>4.7E-2</v>
      </c>
      <c r="P198" s="148">
        <f>O198*H198</f>
        <v>0.91649999999999998</v>
      </c>
      <c r="Q198" s="148">
        <v>9.92E-3</v>
      </c>
      <c r="R198" s="148">
        <f>Q198*H198</f>
        <v>0.19344</v>
      </c>
      <c r="S198" s="148">
        <v>0</v>
      </c>
      <c r="T198" s="149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0" t="s">
        <v>159</v>
      </c>
      <c r="AT198" s="150" t="s">
        <v>155</v>
      </c>
      <c r="AU198" s="150" t="s">
        <v>97</v>
      </c>
      <c r="AY198" s="17" t="s">
        <v>153</v>
      </c>
      <c r="BE198" s="151">
        <f>IF(N198="základná",J198,0)</f>
        <v>0</v>
      </c>
      <c r="BF198" s="151">
        <f>IF(N198="znížená",J198,0)</f>
        <v>0</v>
      </c>
      <c r="BG198" s="151">
        <f>IF(N198="zákl. prenesená",J198,0)</f>
        <v>0</v>
      </c>
      <c r="BH198" s="151">
        <f>IF(N198="zníž. prenesená",J198,0)</f>
        <v>0</v>
      </c>
      <c r="BI198" s="151">
        <f>IF(N198="nulová",J198,0)</f>
        <v>0</v>
      </c>
      <c r="BJ198" s="17" t="s">
        <v>97</v>
      </c>
      <c r="BK198" s="151">
        <f>ROUND(I198*H198,2)</f>
        <v>0</v>
      </c>
      <c r="BL198" s="17" t="s">
        <v>159</v>
      </c>
      <c r="BM198" s="150" t="s">
        <v>286</v>
      </c>
    </row>
    <row r="199" spans="1:65" s="13" customFormat="1">
      <c r="B199" s="156"/>
      <c r="D199" s="152" t="s">
        <v>163</v>
      </c>
      <c r="E199" s="157" t="s">
        <v>1</v>
      </c>
      <c r="F199" s="158" t="s">
        <v>110</v>
      </c>
      <c r="H199" s="159">
        <v>19.5</v>
      </c>
      <c r="L199" s="156"/>
      <c r="M199" s="160"/>
      <c r="N199" s="161"/>
      <c r="O199" s="161"/>
      <c r="P199" s="161"/>
      <c r="Q199" s="161"/>
      <c r="R199" s="161"/>
      <c r="S199" s="161"/>
      <c r="T199" s="162"/>
      <c r="AT199" s="157" t="s">
        <v>163</v>
      </c>
      <c r="AU199" s="157" t="s">
        <v>97</v>
      </c>
      <c r="AV199" s="13" t="s">
        <v>97</v>
      </c>
      <c r="AW199" s="13" t="s">
        <v>29</v>
      </c>
      <c r="AX199" s="13" t="s">
        <v>80</v>
      </c>
      <c r="AY199" s="157" t="s">
        <v>153</v>
      </c>
    </row>
    <row r="200" spans="1:65" s="2" customFormat="1" ht="24">
      <c r="A200" s="29"/>
      <c r="B200" s="138"/>
      <c r="C200" s="139" t="s">
        <v>287</v>
      </c>
      <c r="D200" s="139" t="s">
        <v>155</v>
      </c>
      <c r="E200" s="140" t="s">
        <v>288</v>
      </c>
      <c r="F200" s="141" t="s">
        <v>289</v>
      </c>
      <c r="G200" s="142" t="s">
        <v>84</v>
      </c>
      <c r="H200" s="143">
        <v>20</v>
      </c>
      <c r="I200" s="144">
        <v>0</v>
      </c>
      <c r="J200" s="144">
        <f>ROUND(I200*H200,2)</f>
        <v>0</v>
      </c>
      <c r="K200" s="145"/>
      <c r="L200" s="30"/>
      <c r="M200" s="146" t="s">
        <v>1</v>
      </c>
      <c r="N200" s="147" t="s">
        <v>38</v>
      </c>
      <c r="O200" s="148">
        <v>4.1000000000000002E-2</v>
      </c>
      <c r="P200" s="148">
        <f>O200*H200</f>
        <v>0.82</v>
      </c>
      <c r="Q200" s="148">
        <v>3.4299999999999999E-3</v>
      </c>
      <c r="R200" s="148">
        <f>Q200*H200</f>
        <v>6.8599999999999994E-2</v>
      </c>
      <c r="S200" s="148">
        <v>0</v>
      </c>
      <c r="T200" s="149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0" t="s">
        <v>159</v>
      </c>
      <c r="AT200" s="150" t="s">
        <v>155</v>
      </c>
      <c r="AU200" s="150" t="s">
        <v>97</v>
      </c>
      <c r="AY200" s="17" t="s">
        <v>153</v>
      </c>
      <c r="BE200" s="151">
        <f>IF(N200="základná",J200,0)</f>
        <v>0</v>
      </c>
      <c r="BF200" s="151">
        <f>IF(N200="znížená",J200,0)</f>
        <v>0</v>
      </c>
      <c r="BG200" s="151">
        <f>IF(N200="zákl. prenesená",J200,0)</f>
        <v>0</v>
      </c>
      <c r="BH200" s="151">
        <f>IF(N200="zníž. prenesená",J200,0)</f>
        <v>0</v>
      </c>
      <c r="BI200" s="151">
        <f>IF(N200="nulová",J200,0)</f>
        <v>0</v>
      </c>
      <c r="BJ200" s="17" t="s">
        <v>97</v>
      </c>
      <c r="BK200" s="151">
        <f>ROUND(I200*H200,2)</f>
        <v>0</v>
      </c>
      <c r="BL200" s="17" t="s">
        <v>159</v>
      </c>
      <c r="BM200" s="150" t="s">
        <v>290</v>
      </c>
    </row>
    <row r="201" spans="1:65" s="13" customFormat="1">
      <c r="B201" s="156"/>
      <c r="D201" s="152" t="s">
        <v>163</v>
      </c>
      <c r="E201" s="157" t="s">
        <v>1</v>
      </c>
      <c r="F201" s="158" t="s">
        <v>291</v>
      </c>
      <c r="H201" s="159">
        <v>20</v>
      </c>
      <c r="L201" s="156"/>
      <c r="M201" s="160"/>
      <c r="N201" s="161"/>
      <c r="O201" s="161"/>
      <c r="P201" s="161"/>
      <c r="Q201" s="161"/>
      <c r="R201" s="161"/>
      <c r="S201" s="161"/>
      <c r="T201" s="162"/>
      <c r="AT201" s="157" t="s">
        <v>163</v>
      </c>
      <c r="AU201" s="157" t="s">
        <v>97</v>
      </c>
      <c r="AV201" s="13" t="s">
        <v>97</v>
      </c>
      <c r="AW201" s="13" t="s">
        <v>29</v>
      </c>
      <c r="AX201" s="13" t="s">
        <v>80</v>
      </c>
      <c r="AY201" s="157" t="s">
        <v>153</v>
      </c>
    </row>
    <row r="202" spans="1:65" s="2" customFormat="1" ht="24">
      <c r="A202" s="29"/>
      <c r="B202" s="138"/>
      <c r="C202" s="139" t="s">
        <v>292</v>
      </c>
      <c r="D202" s="139" t="s">
        <v>155</v>
      </c>
      <c r="E202" s="140" t="s">
        <v>293</v>
      </c>
      <c r="F202" s="141" t="s">
        <v>294</v>
      </c>
      <c r="G202" s="142" t="s">
        <v>84</v>
      </c>
      <c r="H202" s="143">
        <v>4581.9399999999996</v>
      </c>
      <c r="I202" s="144">
        <v>0</v>
      </c>
      <c r="J202" s="144">
        <f>ROUND(I202*H202,2)</f>
        <v>0</v>
      </c>
      <c r="K202" s="145"/>
      <c r="L202" s="30"/>
      <c r="M202" s="146" t="s">
        <v>1</v>
      </c>
      <c r="N202" s="147" t="s">
        <v>38</v>
      </c>
      <c r="O202" s="148">
        <v>2.9000000000000001E-2</v>
      </c>
      <c r="P202" s="148">
        <f>O202*H202</f>
        <v>132.87626</v>
      </c>
      <c r="Q202" s="148">
        <v>3.0000000000000001E-5</v>
      </c>
      <c r="R202" s="148">
        <f>Q202*H202</f>
        <v>0.13746</v>
      </c>
      <c r="S202" s="148">
        <v>0</v>
      </c>
      <c r="T202" s="149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0" t="s">
        <v>159</v>
      </c>
      <c r="AT202" s="150" t="s">
        <v>155</v>
      </c>
      <c r="AU202" s="150" t="s">
        <v>97</v>
      </c>
      <c r="AY202" s="17" t="s">
        <v>153</v>
      </c>
      <c r="BE202" s="151">
        <f>IF(N202="základná",J202,0)</f>
        <v>0</v>
      </c>
      <c r="BF202" s="151">
        <f>IF(N202="znížená",J202,0)</f>
        <v>0</v>
      </c>
      <c r="BG202" s="151">
        <f>IF(N202="zákl. prenesená",J202,0)</f>
        <v>0</v>
      </c>
      <c r="BH202" s="151">
        <f>IF(N202="zníž. prenesená",J202,0)</f>
        <v>0</v>
      </c>
      <c r="BI202" s="151">
        <f>IF(N202="nulová",J202,0)</f>
        <v>0</v>
      </c>
      <c r="BJ202" s="17" t="s">
        <v>97</v>
      </c>
      <c r="BK202" s="151">
        <f>ROUND(I202*H202,2)</f>
        <v>0</v>
      </c>
      <c r="BL202" s="17" t="s">
        <v>159</v>
      </c>
      <c r="BM202" s="150" t="s">
        <v>295</v>
      </c>
    </row>
    <row r="203" spans="1:65" s="13" customFormat="1">
      <c r="B203" s="156"/>
      <c r="D203" s="152" t="s">
        <v>163</v>
      </c>
      <c r="E203" s="157" t="s">
        <v>1</v>
      </c>
      <c r="F203" s="158" t="s">
        <v>93</v>
      </c>
      <c r="H203" s="159">
        <v>4581.9399999999996</v>
      </c>
      <c r="L203" s="156"/>
      <c r="M203" s="160"/>
      <c r="N203" s="161"/>
      <c r="O203" s="161"/>
      <c r="P203" s="161"/>
      <c r="Q203" s="161"/>
      <c r="R203" s="161"/>
      <c r="S203" s="161"/>
      <c r="T203" s="162"/>
      <c r="AT203" s="157" t="s">
        <v>163</v>
      </c>
      <c r="AU203" s="157" t="s">
        <v>97</v>
      </c>
      <c r="AV203" s="13" t="s">
        <v>97</v>
      </c>
      <c r="AW203" s="13" t="s">
        <v>29</v>
      </c>
      <c r="AX203" s="13" t="s">
        <v>80</v>
      </c>
      <c r="AY203" s="157" t="s">
        <v>153</v>
      </c>
    </row>
    <row r="204" spans="1:65" s="2" customFormat="1" ht="13.9" customHeight="1">
      <c r="A204" s="29"/>
      <c r="B204" s="138"/>
      <c r="C204" s="176" t="s">
        <v>296</v>
      </c>
      <c r="D204" s="176" t="s">
        <v>179</v>
      </c>
      <c r="E204" s="177" t="s">
        <v>297</v>
      </c>
      <c r="F204" s="178" t="s">
        <v>298</v>
      </c>
      <c r="G204" s="179" t="s">
        <v>84</v>
      </c>
      <c r="H204" s="180">
        <v>4673.5789999999997</v>
      </c>
      <c r="I204" s="181">
        <v>0</v>
      </c>
      <c r="J204" s="181">
        <f>ROUND(I204*H204,2)</f>
        <v>0</v>
      </c>
      <c r="K204" s="182"/>
      <c r="L204" s="183"/>
      <c r="M204" s="184" t="s">
        <v>1</v>
      </c>
      <c r="N204" s="185" t="s">
        <v>38</v>
      </c>
      <c r="O204" s="148">
        <v>0</v>
      </c>
      <c r="P204" s="148">
        <f>O204*H204</f>
        <v>0</v>
      </c>
      <c r="Q204" s="148">
        <v>2.9999999999999997E-4</v>
      </c>
      <c r="R204" s="148">
        <f>Q204*H204</f>
        <v>1.4020699999999999</v>
      </c>
      <c r="S204" s="148">
        <v>0</v>
      </c>
      <c r="T204" s="149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0" t="s">
        <v>183</v>
      </c>
      <c r="AT204" s="150" t="s">
        <v>179</v>
      </c>
      <c r="AU204" s="150" t="s">
        <v>97</v>
      </c>
      <c r="AY204" s="17" t="s">
        <v>153</v>
      </c>
      <c r="BE204" s="151">
        <f>IF(N204="základná",J204,0)</f>
        <v>0</v>
      </c>
      <c r="BF204" s="151">
        <f>IF(N204="znížená",J204,0)</f>
        <v>0</v>
      </c>
      <c r="BG204" s="151">
        <f>IF(N204="zákl. prenesená",J204,0)</f>
        <v>0</v>
      </c>
      <c r="BH204" s="151">
        <f>IF(N204="zníž. prenesená",J204,0)</f>
        <v>0</v>
      </c>
      <c r="BI204" s="151">
        <f>IF(N204="nulová",J204,0)</f>
        <v>0</v>
      </c>
      <c r="BJ204" s="17" t="s">
        <v>97</v>
      </c>
      <c r="BK204" s="151">
        <f>ROUND(I204*H204,2)</f>
        <v>0</v>
      </c>
      <c r="BL204" s="17" t="s">
        <v>159</v>
      </c>
      <c r="BM204" s="150" t="s">
        <v>299</v>
      </c>
    </row>
    <row r="205" spans="1:65" s="13" customFormat="1">
      <c r="B205" s="156"/>
      <c r="D205" s="152" t="s">
        <v>163</v>
      </c>
      <c r="E205" s="157" t="s">
        <v>1</v>
      </c>
      <c r="F205" s="158" t="s">
        <v>93</v>
      </c>
      <c r="H205" s="159">
        <v>4581.9399999999996</v>
      </c>
      <c r="L205" s="156"/>
      <c r="M205" s="160"/>
      <c r="N205" s="161"/>
      <c r="O205" s="161"/>
      <c r="P205" s="161"/>
      <c r="Q205" s="161"/>
      <c r="R205" s="161"/>
      <c r="S205" s="161"/>
      <c r="T205" s="162"/>
      <c r="AT205" s="157" t="s">
        <v>163</v>
      </c>
      <c r="AU205" s="157" t="s">
        <v>97</v>
      </c>
      <c r="AV205" s="13" t="s">
        <v>97</v>
      </c>
      <c r="AW205" s="13" t="s">
        <v>29</v>
      </c>
      <c r="AX205" s="13" t="s">
        <v>80</v>
      </c>
      <c r="AY205" s="157" t="s">
        <v>153</v>
      </c>
    </row>
    <row r="206" spans="1:65" s="13" customFormat="1">
      <c r="B206" s="156"/>
      <c r="D206" s="152" t="s">
        <v>163</v>
      </c>
      <c r="F206" s="158" t="s">
        <v>300</v>
      </c>
      <c r="H206" s="159">
        <v>4673.5789999999997</v>
      </c>
      <c r="L206" s="156"/>
      <c r="M206" s="160"/>
      <c r="N206" s="161"/>
      <c r="O206" s="161"/>
      <c r="P206" s="161"/>
      <c r="Q206" s="161"/>
      <c r="R206" s="161"/>
      <c r="S206" s="161"/>
      <c r="T206" s="162"/>
      <c r="AT206" s="157" t="s">
        <v>163</v>
      </c>
      <c r="AU206" s="157" t="s">
        <v>97</v>
      </c>
      <c r="AV206" s="13" t="s">
        <v>97</v>
      </c>
      <c r="AW206" s="13" t="s">
        <v>3</v>
      </c>
      <c r="AX206" s="13" t="s">
        <v>80</v>
      </c>
      <c r="AY206" s="157" t="s">
        <v>153</v>
      </c>
    </row>
    <row r="207" spans="1:65" s="2" customFormat="1" ht="26.25" customHeight="1">
      <c r="A207" s="29"/>
      <c r="B207" s="138"/>
      <c r="C207" s="139" t="s">
        <v>301</v>
      </c>
      <c r="D207" s="139" t="s">
        <v>155</v>
      </c>
      <c r="E207" s="140" t="s">
        <v>302</v>
      </c>
      <c r="F207" s="141" t="s">
        <v>303</v>
      </c>
      <c r="G207" s="142" t="s">
        <v>84</v>
      </c>
      <c r="H207" s="143">
        <v>528</v>
      </c>
      <c r="I207" s="144">
        <v>0</v>
      </c>
      <c r="J207" s="144">
        <f>ROUND(I207*H207,2)</f>
        <v>0</v>
      </c>
      <c r="K207" s="145"/>
      <c r="L207" s="30"/>
      <c r="M207" s="146" t="s">
        <v>1</v>
      </c>
      <c r="N207" s="147" t="s">
        <v>38</v>
      </c>
      <c r="O207" s="148">
        <v>0.18</v>
      </c>
      <c r="P207" s="148">
        <f>O207*H207</f>
        <v>95.04</v>
      </c>
      <c r="Q207" s="148">
        <v>2.5799999999999998E-3</v>
      </c>
      <c r="R207" s="148">
        <f>Q207*H207</f>
        <v>1.3622399999999999</v>
      </c>
      <c r="S207" s="148">
        <v>0</v>
      </c>
      <c r="T207" s="149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0" t="s">
        <v>159</v>
      </c>
      <c r="AT207" s="150" t="s">
        <v>155</v>
      </c>
      <c r="AU207" s="150" t="s">
        <v>97</v>
      </c>
      <c r="AY207" s="17" t="s">
        <v>153</v>
      </c>
      <c r="BE207" s="151">
        <f>IF(N207="základná",J207,0)</f>
        <v>0</v>
      </c>
      <c r="BF207" s="151">
        <f>IF(N207="znížená",J207,0)</f>
        <v>0</v>
      </c>
      <c r="BG207" s="151">
        <f>IF(N207="zákl. prenesená",J207,0)</f>
        <v>0</v>
      </c>
      <c r="BH207" s="151">
        <f>IF(N207="zníž. prenesená",J207,0)</f>
        <v>0</v>
      </c>
      <c r="BI207" s="151">
        <f>IF(N207="nulová",J207,0)</f>
        <v>0</v>
      </c>
      <c r="BJ207" s="17" t="s">
        <v>97</v>
      </c>
      <c r="BK207" s="151">
        <f>ROUND(I207*H207,2)</f>
        <v>0</v>
      </c>
      <c r="BL207" s="17" t="s">
        <v>159</v>
      </c>
      <c r="BM207" s="150" t="s">
        <v>304</v>
      </c>
    </row>
    <row r="208" spans="1:65" s="13" customFormat="1">
      <c r="B208" s="156"/>
      <c r="D208" s="152" t="s">
        <v>163</v>
      </c>
      <c r="E208" s="157" t="s">
        <v>1</v>
      </c>
      <c r="F208" s="158" t="s">
        <v>305</v>
      </c>
      <c r="H208" s="159">
        <v>528</v>
      </c>
      <c r="L208" s="156"/>
      <c r="M208" s="160"/>
      <c r="N208" s="161"/>
      <c r="O208" s="161"/>
      <c r="P208" s="161"/>
      <c r="Q208" s="161"/>
      <c r="R208" s="161"/>
      <c r="S208" s="161"/>
      <c r="T208" s="162"/>
      <c r="AT208" s="157" t="s">
        <v>163</v>
      </c>
      <c r="AU208" s="157" t="s">
        <v>97</v>
      </c>
      <c r="AV208" s="13" t="s">
        <v>97</v>
      </c>
      <c r="AW208" s="13" t="s">
        <v>29</v>
      </c>
      <c r="AX208" s="13" t="s">
        <v>80</v>
      </c>
      <c r="AY208" s="157" t="s">
        <v>153</v>
      </c>
    </row>
    <row r="209" spans="1:65" s="12" customFormat="1" ht="22.9" customHeight="1">
      <c r="B209" s="126"/>
      <c r="D209" s="127" t="s">
        <v>71</v>
      </c>
      <c r="E209" s="136" t="s">
        <v>187</v>
      </c>
      <c r="F209" s="136" t="s">
        <v>306</v>
      </c>
      <c r="J209" s="137">
        <f>BK209</f>
        <v>0</v>
      </c>
      <c r="L209" s="126"/>
      <c r="M209" s="130"/>
      <c r="N209" s="131"/>
      <c r="O209" s="131"/>
      <c r="P209" s="132">
        <f>SUM(P210:P240)</f>
        <v>791.36176999999998</v>
      </c>
      <c r="Q209" s="131"/>
      <c r="R209" s="132">
        <f>SUM(R210:R240)</f>
        <v>4659.3734100000001</v>
      </c>
      <c r="S209" s="131"/>
      <c r="T209" s="133">
        <f>SUM(T210:T240)</f>
        <v>0</v>
      </c>
      <c r="AR209" s="127" t="s">
        <v>80</v>
      </c>
      <c r="AT209" s="134" t="s">
        <v>71</v>
      </c>
      <c r="AU209" s="134" t="s">
        <v>80</v>
      </c>
      <c r="AY209" s="127" t="s">
        <v>153</v>
      </c>
      <c r="BK209" s="135">
        <f>SUM(BK210:BK240)</f>
        <v>0</v>
      </c>
    </row>
    <row r="210" spans="1:65" s="2" customFormat="1" ht="40.5" customHeight="1">
      <c r="A210" s="29"/>
      <c r="B210" s="138"/>
      <c r="C210" s="139" t="s">
        <v>307</v>
      </c>
      <c r="D210" s="139" t="s">
        <v>155</v>
      </c>
      <c r="E210" s="140" t="s">
        <v>308</v>
      </c>
      <c r="F210" s="141" t="s">
        <v>309</v>
      </c>
      <c r="G210" s="142" t="s">
        <v>84</v>
      </c>
      <c r="H210" s="143">
        <v>4581.9399999999996</v>
      </c>
      <c r="I210" s="144">
        <v>0</v>
      </c>
      <c r="J210" s="144">
        <f>ROUND(I210*H210,2)</f>
        <v>0</v>
      </c>
      <c r="K210" s="145"/>
      <c r="L210" s="30"/>
      <c r="M210" s="146" t="s">
        <v>1</v>
      </c>
      <c r="N210" s="147" t="s">
        <v>38</v>
      </c>
      <c r="O210" s="148">
        <v>3.1269999999999999E-2</v>
      </c>
      <c r="P210" s="148">
        <f>O210*H210</f>
        <v>143.27726000000001</v>
      </c>
      <c r="Q210" s="148">
        <v>7.0999999999999994E-2</v>
      </c>
      <c r="R210" s="148">
        <f>Q210*H210</f>
        <v>325.31774000000001</v>
      </c>
      <c r="S210" s="148">
        <v>0</v>
      </c>
      <c r="T210" s="149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0" t="s">
        <v>159</v>
      </c>
      <c r="AT210" s="150" t="s">
        <v>155</v>
      </c>
      <c r="AU210" s="150" t="s">
        <v>97</v>
      </c>
      <c r="AY210" s="17" t="s">
        <v>153</v>
      </c>
      <c r="BE210" s="151">
        <f>IF(N210="základná",J210,0)</f>
        <v>0</v>
      </c>
      <c r="BF210" s="151">
        <f>IF(N210="znížená",J210,0)</f>
        <v>0</v>
      </c>
      <c r="BG210" s="151">
        <f>IF(N210="zákl. prenesená",J210,0)</f>
        <v>0</v>
      </c>
      <c r="BH210" s="151">
        <f>IF(N210="zníž. prenesená",J210,0)</f>
        <v>0</v>
      </c>
      <c r="BI210" s="151">
        <f>IF(N210="nulová",J210,0)</f>
        <v>0</v>
      </c>
      <c r="BJ210" s="17" t="s">
        <v>97</v>
      </c>
      <c r="BK210" s="151">
        <f>ROUND(I210*H210,2)</f>
        <v>0</v>
      </c>
      <c r="BL210" s="17" t="s">
        <v>159</v>
      </c>
      <c r="BM210" s="150" t="s">
        <v>310</v>
      </c>
    </row>
    <row r="211" spans="1:65" s="2" customFormat="1" ht="19.5">
      <c r="A211" s="29"/>
      <c r="B211" s="30"/>
      <c r="C211" s="29"/>
      <c r="D211" s="152" t="s">
        <v>161</v>
      </c>
      <c r="E211" s="29"/>
      <c r="F211" s="153" t="s">
        <v>311</v>
      </c>
      <c r="G211" s="29"/>
      <c r="H211" s="29"/>
      <c r="I211" s="29"/>
      <c r="J211" s="29"/>
      <c r="K211" s="29"/>
      <c r="L211" s="30"/>
      <c r="M211" s="154"/>
      <c r="N211" s="155"/>
      <c r="O211" s="55"/>
      <c r="P211" s="55"/>
      <c r="Q211" s="55"/>
      <c r="R211" s="55"/>
      <c r="S211" s="55"/>
      <c r="T211" s="56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T211" s="17" t="s">
        <v>161</v>
      </c>
      <c r="AU211" s="17" t="s">
        <v>97</v>
      </c>
    </row>
    <row r="212" spans="1:65" s="13" customFormat="1">
      <c r="B212" s="156"/>
      <c r="D212" s="152" t="s">
        <v>163</v>
      </c>
      <c r="E212" s="157" t="s">
        <v>1</v>
      </c>
      <c r="F212" s="158" t="s">
        <v>93</v>
      </c>
      <c r="H212" s="159">
        <v>4581.9399999999996</v>
      </c>
      <c r="L212" s="156"/>
      <c r="M212" s="160"/>
      <c r="N212" s="161"/>
      <c r="O212" s="161"/>
      <c r="P212" s="161"/>
      <c r="Q212" s="161"/>
      <c r="R212" s="161"/>
      <c r="S212" s="161"/>
      <c r="T212" s="162"/>
      <c r="AT212" s="157" t="s">
        <v>163</v>
      </c>
      <c r="AU212" s="157" t="s">
        <v>97</v>
      </c>
      <c r="AV212" s="13" t="s">
        <v>97</v>
      </c>
      <c r="AW212" s="13" t="s">
        <v>29</v>
      </c>
      <c r="AX212" s="13" t="s">
        <v>80</v>
      </c>
      <c r="AY212" s="157" t="s">
        <v>153</v>
      </c>
    </row>
    <row r="213" spans="1:65" s="2" customFormat="1" ht="13.9" customHeight="1">
      <c r="A213" s="29"/>
      <c r="B213" s="138"/>
      <c r="C213" s="176" t="s">
        <v>312</v>
      </c>
      <c r="D213" s="176" t="s">
        <v>179</v>
      </c>
      <c r="E213" s="177" t="s">
        <v>313</v>
      </c>
      <c r="F213" s="178" t="s">
        <v>314</v>
      </c>
      <c r="G213" s="179" t="s">
        <v>182</v>
      </c>
      <c r="H213" s="180">
        <v>0</v>
      </c>
      <c r="I213" s="181">
        <v>0</v>
      </c>
      <c r="J213" s="181">
        <f>ROUND(I213*H213,2)</f>
        <v>0</v>
      </c>
      <c r="K213" s="182"/>
      <c r="L213" s="183"/>
      <c r="M213" s="184" t="s">
        <v>1</v>
      </c>
      <c r="N213" s="185" t="s">
        <v>38</v>
      </c>
      <c r="O213" s="148">
        <v>0</v>
      </c>
      <c r="P213" s="148">
        <f>O213*H213</f>
        <v>0</v>
      </c>
      <c r="Q213" s="148">
        <v>1</v>
      </c>
      <c r="R213" s="148">
        <f>Q213*H213</f>
        <v>0</v>
      </c>
      <c r="S213" s="148">
        <v>0</v>
      </c>
      <c r="T213" s="149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0" t="s">
        <v>183</v>
      </c>
      <c r="AT213" s="150" t="s">
        <v>179</v>
      </c>
      <c r="AU213" s="150" t="s">
        <v>97</v>
      </c>
      <c r="AY213" s="17" t="s">
        <v>153</v>
      </c>
      <c r="BE213" s="151">
        <f>IF(N213="základná",J213,0)</f>
        <v>0</v>
      </c>
      <c r="BF213" s="151">
        <f>IF(N213="znížená",J213,0)</f>
        <v>0</v>
      </c>
      <c r="BG213" s="151">
        <f>IF(N213="zákl. prenesená",J213,0)</f>
        <v>0</v>
      </c>
      <c r="BH213" s="151">
        <f>IF(N213="zníž. prenesená",J213,0)</f>
        <v>0</v>
      </c>
      <c r="BI213" s="151">
        <f>IF(N213="nulová",J213,0)</f>
        <v>0</v>
      </c>
      <c r="BJ213" s="17" t="s">
        <v>97</v>
      </c>
      <c r="BK213" s="151">
        <f>ROUND(I213*H213,2)</f>
        <v>0</v>
      </c>
      <c r="BL213" s="17" t="s">
        <v>159</v>
      </c>
      <c r="BM213" s="150" t="s">
        <v>315</v>
      </c>
    </row>
    <row r="214" spans="1:65" s="13" customFormat="1">
      <c r="B214" s="156"/>
      <c r="D214" s="152" t="s">
        <v>163</v>
      </c>
      <c r="E214" s="157" t="s">
        <v>1</v>
      </c>
      <c r="F214" s="158" t="s">
        <v>72</v>
      </c>
      <c r="H214" s="159">
        <v>0</v>
      </c>
      <c r="L214" s="156"/>
      <c r="M214" s="160"/>
      <c r="N214" s="161"/>
      <c r="O214" s="161"/>
      <c r="P214" s="161"/>
      <c r="Q214" s="161"/>
      <c r="R214" s="161"/>
      <c r="S214" s="161"/>
      <c r="T214" s="162"/>
      <c r="AT214" s="157" t="s">
        <v>163</v>
      </c>
      <c r="AU214" s="157" t="s">
        <v>97</v>
      </c>
      <c r="AV214" s="13" t="s">
        <v>97</v>
      </c>
      <c r="AW214" s="13" t="s">
        <v>29</v>
      </c>
      <c r="AX214" s="13" t="s">
        <v>80</v>
      </c>
      <c r="AY214" s="157" t="s">
        <v>153</v>
      </c>
    </row>
    <row r="215" spans="1:65" s="13" customFormat="1">
      <c r="B215" s="156"/>
      <c r="D215" s="152" t="s">
        <v>163</v>
      </c>
      <c r="F215" s="158" t="s">
        <v>316</v>
      </c>
      <c r="H215" s="159">
        <v>0</v>
      </c>
      <c r="L215" s="156"/>
      <c r="M215" s="160"/>
      <c r="N215" s="161"/>
      <c r="O215" s="161"/>
      <c r="P215" s="161"/>
      <c r="Q215" s="161"/>
      <c r="R215" s="161"/>
      <c r="S215" s="161"/>
      <c r="T215" s="162"/>
      <c r="AT215" s="157" t="s">
        <v>163</v>
      </c>
      <c r="AU215" s="157" t="s">
        <v>97</v>
      </c>
      <c r="AV215" s="13" t="s">
        <v>97</v>
      </c>
      <c r="AW215" s="13" t="s">
        <v>3</v>
      </c>
      <c r="AX215" s="13" t="s">
        <v>80</v>
      </c>
      <c r="AY215" s="157" t="s">
        <v>153</v>
      </c>
    </row>
    <row r="216" spans="1:65" s="2" customFormat="1" ht="26.25" customHeight="1">
      <c r="A216" s="29"/>
      <c r="B216" s="138"/>
      <c r="C216" s="176" t="s">
        <v>317</v>
      </c>
      <c r="D216" s="176" t="s">
        <v>179</v>
      </c>
      <c r="E216" s="177" t="s">
        <v>318</v>
      </c>
      <c r="F216" s="178" t="s">
        <v>319</v>
      </c>
      <c r="G216" s="179" t="s">
        <v>182</v>
      </c>
      <c r="H216" s="180">
        <v>137.458</v>
      </c>
      <c r="I216" s="181">
        <v>0</v>
      </c>
      <c r="J216" s="181">
        <f>ROUND(I216*H216,2)</f>
        <v>0</v>
      </c>
      <c r="K216" s="182"/>
      <c r="L216" s="183"/>
      <c r="M216" s="184" t="s">
        <v>1</v>
      </c>
      <c r="N216" s="185" t="s">
        <v>38</v>
      </c>
      <c r="O216" s="148">
        <v>0</v>
      </c>
      <c r="P216" s="148">
        <f>O216*H216</f>
        <v>0</v>
      </c>
      <c r="Q216" s="148">
        <v>1</v>
      </c>
      <c r="R216" s="148">
        <f>Q216*H216</f>
        <v>137.458</v>
      </c>
      <c r="S216" s="148">
        <v>0</v>
      </c>
      <c r="T216" s="149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0" t="s">
        <v>183</v>
      </c>
      <c r="AT216" s="150" t="s">
        <v>179</v>
      </c>
      <c r="AU216" s="150" t="s">
        <v>97</v>
      </c>
      <c r="AY216" s="17" t="s">
        <v>153</v>
      </c>
      <c r="BE216" s="151">
        <f>IF(N216="základná",J216,0)</f>
        <v>0</v>
      </c>
      <c r="BF216" s="151">
        <f>IF(N216="znížená",J216,0)</f>
        <v>0</v>
      </c>
      <c r="BG216" s="151">
        <f>IF(N216="zákl. prenesená",J216,0)</f>
        <v>0</v>
      </c>
      <c r="BH216" s="151">
        <f>IF(N216="zníž. prenesená",J216,0)</f>
        <v>0</v>
      </c>
      <c r="BI216" s="151">
        <f>IF(N216="nulová",J216,0)</f>
        <v>0</v>
      </c>
      <c r="BJ216" s="17" t="s">
        <v>97</v>
      </c>
      <c r="BK216" s="151">
        <f>ROUND(I216*H216,2)</f>
        <v>0</v>
      </c>
      <c r="BL216" s="17" t="s">
        <v>159</v>
      </c>
      <c r="BM216" s="150" t="s">
        <v>320</v>
      </c>
    </row>
    <row r="217" spans="1:65" s="13" customFormat="1">
      <c r="B217" s="156"/>
      <c r="D217" s="152" t="s">
        <v>163</v>
      </c>
      <c r="E217" s="157" t="s">
        <v>1</v>
      </c>
      <c r="F217" s="158" t="s">
        <v>321</v>
      </c>
      <c r="H217" s="159">
        <v>137.458</v>
      </c>
      <c r="L217" s="156"/>
      <c r="M217" s="160"/>
      <c r="N217" s="161"/>
      <c r="O217" s="161"/>
      <c r="P217" s="161"/>
      <c r="Q217" s="161"/>
      <c r="R217" s="161"/>
      <c r="S217" s="161"/>
      <c r="T217" s="162"/>
      <c r="AT217" s="157" t="s">
        <v>163</v>
      </c>
      <c r="AU217" s="157" t="s">
        <v>97</v>
      </c>
      <c r="AV217" s="13" t="s">
        <v>97</v>
      </c>
      <c r="AW217" s="13" t="s">
        <v>29</v>
      </c>
      <c r="AX217" s="13" t="s">
        <v>80</v>
      </c>
      <c r="AY217" s="157" t="s">
        <v>153</v>
      </c>
    </row>
    <row r="218" spans="1:65" s="2" customFormat="1" ht="27" customHeight="1">
      <c r="A218" s="29"/>
      <c r="B218" s="138"/>
      <c r="C218" s="139" t="s">
        <v>322</v>
      </c>
      <c r="D218" s="139" t="s">
        <v>155</v>
      </c>
      <c r="E218" s="140" t="s">
        <v>323</v>
      </c>
      <c r="F218" s="141" t="s">
        <v>324</v>
      </c>
      <c r="G218" s="142" t="s">
        <v>84</v>
      </c>
      <c r="H218" s="143">
        <v>528</v>
      </c>
      <c r="I218" s="144">
        <v>0</v>
      </c>
      <c r="J218" s="144">
        <f>ROUND(I218*H218,2)</f>
        <v>0</v>
      </c>
      <c r="K218" s="145"/>
      <c r="L218" s="30"/>
      <c r="M218" s="146" t="s">
        <v>1</v>
      </c>
      <c r="N218" s="147" t="s">
        <v>38</v>
      </c>
      <c r="O218" s="148">
        <v>1.7999999999999999E-2</v>
      </c>
      <c r="P218" s="148">
        <f>O218*H218</f>
        <v>9.5039999999999996</v>
      </c>
      <c r="Q218" s="148">
        <v>0.40479999999999999</v>
      </c>
      <c r="R218" s="148">
        <f>Q218*H218</f>
        <v>213.73439999999999</v>
      </c>
      <c r="S218" s="148">
        <v>0</v>
      </c>
      <c r="T218" s="149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0" t="s">
        <v>159</v>
      </c>
      <c r="AT218" s="150" t="s">
        <v>155</v>
      </c>
      <c r="AU218" s="150" t="s">
        <v>97</v>
      </c>
      <c r="AY218" s="17" t="s">
        <v>153</v>
      </c>
      <c r="BE218" s="151">
        <f>IF(N218="základná",J218,0)</f>
        <v>0</v>
      </c>
      <c r="BF218" s="151">
        <f>IF(N218="znížená",J218,0)</f>
        <v>0</v>
      </c>
      <c r="BG218" s="151">
        <f>IF(N218="zákl. prenesená",J218,0)</f>
        <v>0</v>
      </c>
      <c r="BH218" s="151">
        <f>IF(N218="zníž. prenesená",J218,0)</f>
        <v>0</v>
      </c>
      <c r="BI218" s="151">
        <f>IF(N218="nulová",J218,0)</f>
        <v>0</v>
      </c>
      <c r="BJ218" s="17" t="s">
        <v>97</v>
      </c>
      <c r="BK218" s="151">
        <f>ROUND(I218*H218,2)</f>
        <v>0</v>
      </c>
      <c r="BL218" s="17" t="s">
        <v>159</v>
      </c>
      <c r="BM218" s="150" t="s">
        <v>325</v>
      </c>
    </row>
    <row r="219" spans="1:65" s="2" customFormat="1" ht="19.5">
      <c r="A219" s="29"/>
      <c r="B219" s="30"/>
      <c r="C219" s="29"/>
      <c r="D219" s="152" t="s">
        <v>161</v>
      </c>
      <c r="E219" s="29"/>
      <c r="F219" s="153" t="s">
        <v>326</v>
      </c>
      <c r="G219" s="29"/>
      <c r="H219" s="29"/>
      <c r="I219" s="29"/>
      <c r="J219" s="29"/>
      <c r="K219" s="29"/>
      <c r="L219" s="30"/>
      <c r="M219" s="154"/>
      <c r="N219" s="155"/>
      <c r="O219" s="55"/>
      <c r="P219" s="55"/>
      <c r="Q219" s="55"/>
      <c r="R219" s="55"/>
      <c r="S219" s="55"/>
      <c r="T219" s="56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7" t="s">
        <v>161</v>
      </c>
      <c r="AU219" s="17" t="s">
        <v>97</v>
      </c>
    </row>
    <row r="220" spans="1:65" s="13" customFormat="1">
      <c r="B220" s="156"/>
      <c r="D220" s="152" t="s">
        <v>163</v>
      </c>
      <c r="E220" s="157" t="s">
        <v>1</v>
      </c>
      <c r="F220" s="158" t="s">
        <v>327</v>
      </c>
      <c r="H220" s="159">
        <v>528</v>
      </c>
      <c r="L220" s="156"/>
      <c r="M220" s="160"/>
      <c r="N220" s="161"/>
      <c r="O220" s="161"/>
      <c r="P220" s="161"/>
      <c r="Q220" s="161"/>
      <c r="R220" s="161"/>
      <c r="S220" s="161"/>
      <c r="T220" s="162"/>
      <c r="AT220" s="157" t="s">
        <v>163</v>
      </c>
      <c r="AU220" s="157" t="s">
        <v>97</v>
      </c>
      <c r="AV220" s="13" t="s">
        <v>97</v>
      </c>
      <c r="AW220" s="13" t="s">
        <v>29</v>
      </c>
      <c r="AX220" s="13" t="s">
        <v>80</v>
      </c>
      <c r="AY220" s="157" t="s">
        <v>153</v>
      </c>
    </row>
    <row r="221" spans="1:65" s="2" customFormat="1" ht="27" customHeight="1">
      <c r="A221" s="29"/>
      <c r="B221" s="138"/>
      <c r="C221" s="139" t="s">
        <v>328</v>
      </c>
      <c r="D221" s="139" t="s">
        <v>155</v>
      </c>
      <c r="E221" s="140" t="s">
        <v>329</v>
      </c>
      <c r="F221" s="141" t="s">
        <v>330</v>
      </c>
      <c r="G221" s="142" t="s">
        <v>84</v>
      </c>
      <c r="H221" s="143">
        <v>6220.0649999999996</v>
      </c>
      <c r="I221" s="144">
        <v>0</v>
      </c>
      <c r="J221" s="144">
        <f>ROUND(I221*H221,2)</f>
        <v>0</v>
      </c>
      <c r="K221" s="145"/>
      <c r="L221" s="30"/>
      <c r="M221" s="146" t="s">
        <v>1</v>
      </c>
      <c r="N221" s="147" t="s">
        <v>38</v>
      </c>
      <c r="O221" s="148">
        <v>2.4E-2</v>
      </c>
      <c r="P221" s="148">
        <f>O221*H221</f>
        <v>149.28156000000001</v>
      </c>
      <c r="Q221" s="148">
        <v>0.30993999999999999</v>
      </c>
      <c r="R221" s="148">
        <f>Q221*H221</f>
        <v>1927.8469500000001</v>
      </c>
      <c r="S221" s="148">
        <v>0</v>
      </c>
      <c r="T221" s="149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0" t="s">
        <v>159</v>
      </c>
      <c r="AT221" s="150" t="s">
        <v>155</v>
      </c>
      <c r="AU221" s="150" t="s">
        <v>97</v>
      </c>
      <c r="AY221" s="17" t="s">
        <v>153</v>
      </c>
      <c r="BE221" s="151">
        <f>IF(N221="základná",J221,0)</f>
        <v>0</v>
      </c>
      <c r="BF221" s="151">
        <f>IF(N221="znížená",J221,0)</f>
        <v>0</v>
      </c>
      <c r="BG221" s="151">
        <f>IF(N221="zákl. prenesená",J221,0)</f>
        <v>0</v>
      </c>
      <c r="BH221" s="151">
        <f>IF(N221="zníž. prenesená",J221,0)</f>
        <v>0</v>
      </c>
      <c r="BI221" s="151">
        <f>IF(N221="nulová",J221,0)</f>
        <v>0</v>
      </c>
      <c r="BJ221" s="17" t="s">
        <v>97</v>
      </c>
      <c r="BK221" s="151">
        <f>ROUND(I221*H221,2)</f>
        <v>0</v>
      </c>
      <c r="BL221" s="17" t="s">
        <v>159</v>
      </c>
      <c r="BM221" s="150" t="s">
        <v>331</v>
      </c>
    </row>
    <row r="222" spans="1:65" s="2" customFormat="1" ht="19.5">
      <c r="A222" s="29"/>
      <c r="B222" s="30"/>
      <c r="C222" s="29"/>
      <c r="D222" s="152" t="s">
        <v>161</v>
      </c>
      <c r="E222" s="29"/>
      <c r="F222" s="153" t="s">
        <v>332</v>
      </c>
      <c r="G222" s="29"/>
      <c r="H222" s="29"/>
      <c r="I222" s="29"/>
      <c r="J222" s="29"/>
      <c r="K222" s="29"/>
      <c r="L222" s="30"/>
      <c r="M222" s="154"/>
      <c r="N222" s="155"/>
      <c r="O222" s="55"/>
      <c r="P222" s="55"/>
      <c r="Q222" s="55"/>
      <c r="R222" s="55"/>
      <c r="S222" s="55"/>
      <c r="T222" s="56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T222" s="17" t="s">
        <v>161</v>
      </c>
      <c r="AU222" s="17" t="s">
        <v>97</v>
      </c>
    </row>
    <row r="223" spans="1:65" s="13" customFormat="1">
      <c r="B223" s="156"/>
      <c r="D223" s="152" t="s">
        <v>163</v>
      </c>
      <c r="E223" s="157" t="s">
        <v>1</v>
      </c>
      <c r="F223" s="158" t="s">
        <v>333</v>
      </c>
      <c r="H223" s="159">
        <v>6220.0649999999996</v>
      </c>
      <c r="L223" s="156"/>
      <c r="M223" s="160"/>
      <c r="N223" s="161"/>
      <c r="O223" s="161"/>
      <c r="P223" s="161"/>
      <c r="Q223" s="161"/>
      <c r="R223" s="161"/>
      <c r="S223" s="161"/>
      <c r="T223" s="162"/>
      <c r="AT223" s="157" t="s">
        <v>163</v>
      </c>
      <c r="AU223" s="157" t="s">
        <v>97</v>
      </c>
      <c r="AV223" s="13" t="s">
        <v>97</v>
      </c>
      <c r="AW223" s="13" t="s">
        <v>29</v>
      </c>
      <c r="AX223" s="13" t="s">
        <v>80</v>
      </c>
      <c r="AY223" s="157" t="s">
        <v>153</v>
      </c>
    </row>
    <row r="224" spans="1:65" s="2" customFormat="1" ht="27.75" customHeight="1">
      <c r="A224" s="29"/>
      <c r="B224" s="138"/>
      <c r="C224" s="139" t="s">
        <v>334</v>
      </c>
      <c r="D224" s="139" t="s">
        <v>155</v>
      </c>
      <c r="E224" s="140" t="s">
        <v>335</v>
      </c>
      <c r="F224" s="141" t="s">
        <v>336</v>
      </c>
      <c r="G224" s="142" t="s">
        <v>84</v>
      </c>
      <c r="H224" s="143">
        <v>1117.5999999999999</v>
      </c>
      <c r="I224" s="144">
        <v>0</v>
      </c>
      <c r="J224" s="144">
        <f>ROUND(I224*H224,2)</f>
        <v>0</v>
      </c>
      <c r="K224" s="145"/>
      <c r="L224" s="30"/>
      <c r="M224" s="146" t="s">
        <v>1</v>
      </c>
      <c r="N224" s="147" t="s">
        <v>38</v>
      </c>
      <c r="O224" s="148">
        <v>2.7E-2</v>
      </c>
      <c r="P224" s="148">
        <f>O224*H224</f>
        <v>30.1752</v>
      </c>
      <c r="Q224" s="148">
        <v>0.37080000000000002</v>
      </c>
      <c r="R224" s="148">
        <f>Q224*H224</f>
        <v>414.40607999999997</v>
      </c>
      <c r="S224" s="148">
        <v>0</v>
      </c>
      <c r="T224" s="149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0" t="s">
        <v>159</v>
      </c>
      <c r="AT224" s="150" t="s">
        <v>155</v>
      </c>
      <c r="AU224" s="150" t="s">
        <v>97</v>
      </c>
      <c r="AY224" s="17" t="s">
        <v>153</v>
      </c>
      <c r="BE224" s="151">
        <f>IF(N224="základná",J224,0)</f>
        <v>0</v>
      </c>
      <c r="BF224" s="151">
        <f>IF(N224="znížená",J224,0)</f>
        <v>0</v>
      </c>
      <c r="BG224" s="151">
        <f>IF(N224="zákl. prenesená",J224,0)</f>
        <v>0</v>
      </c>
      <c r="BH224" s="151">
        <f>IF(N224="zníž. prenesená",J224,0)</f>
        <v>0</v>
      </c>
      <c r="BI224" s="151">
        <f>IF(N224="nulová",J224,0)</f>
        <v>0</v>
      </c>
      <c r="BJ224" s="17" t="s">
        <v>97</v>
      </c>
      <c r="BK224" s="151">
        <f>ROUND(I224*H224,2)</f>
        <v>0</v>
      </c>
      <c r="BL224" s="17" t="s">
        <v>159</v>
      </c>
      <c r="BM224" s="150" t="s">
        <v>337</v>
      </c>
    </row>
    <row r="225" spans="1:65" s="2" customFormat="1" ht="19.5">
      <c r="A225" s="29"/>
      <c r="B225" s="30"/>
      <c r="C225" s="29"/>
      <c r="D225" s="152" t="s">
        <v>161</v>
      </c>
      <c r="E225" s="29"/>
      <c r="F225" s="153" t="s">
        <v>338</v>
      </c>
      <c r="G225" s="29"/>
      <c r="H225" s="29"/>
      <c r="I225" s="29"/>
      <c r="J225" s="29"/>
      <c r="K225" s="29"/>
      <c r="L225" s="30"/>
      <c r="M225" s="154"/>
      <c r="N225" s="155"/>
      <c r="O225" s="55"/>
      <c r="P225" s="55"/>
      <c r="Q225" s="55"/>
      <c r="R225" s="55"/>
      <c r="S225" s="55"/>
      <c r="T225" s="56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T225" s="17" t="s">
        <v>161</v>
      </c>
      <c r="AU225" s="17" t="s">
        <v>97</v>
      </c>
    </row>
    <row r="226" spans="1:65" s="13" customFormat="1">
      <c r="B226" s="156"/>
      <c r="D226" s="152" t="s">
        <v>163</v>
      </c>
      <c r="E226" s="157" t="s">
        <v>1</v>
      </c>
      <c r="F226" s="158" t="s">
        <v>339</v>
      </c>
      <c r="H226" s="159">
        <v>1117.5999999999999</v>
      </c>
      <c r="L226" s="156"/>
      <c r="M226" s="160"/>
      <c r="N226" s="161"/>
      <c r="O226" s="161"/>
      <c r="P226" s="161"/>
      <c r="Q226" s="161"/>
      <c r="R226" s="161"/>
      <c r="S226" s="161"/>
      <c r="T226" s="162"/>
      <c r="AT226" s="157" t="s">
        <v>163</v>
      </c>
      <c r="AU226" s="157" t="s">
        <v>97</v>
      </c>
      <c r="AV226" s="13" t="s">
        <v>97</v>
      </c>
      <c r="AW226" s="13" t="s">
        <v>29</v>
      </c>
      <c r="AX226" s="13" t="s">
        <v>80</v>
      </c>
      <c r="AY226" s="157" t="s">
        <v>153</v>
      </c>
    </row>
    <row r="227" spans="1:65" s="2" customFormat="1" ht="24">
      <c r="A227" s="29"/>
      <c r="B227" s="138"/>
      <c r="C227" s="139" t="s">
        <v>340</v>
      </c>
      <c r="D227" s="139" t="s">
        <v>155</v>
      </c>
      <c r="E227" s="140" t="s">
        <v>335</v>
      </c>
      <c r="F227" s="141" t="s">
        <v>336</v>
      </c>
      <c r="G227" s="142" t="s">
        <v>84</v>
      </c>
      <c r="H227" s="143">
        <v>485</v>
      </c>
      <c r="I227" s="144">
        <v>0</v>
      </c>
      <c r="J227" s="144">
        <f>ROUND(I227*H227,2)</f>
        <v>0</v>
      </c>
      <c r="K227" s="145"/>
      <c r="L227" s="30"/>
      <c r="M227" s="146" t="s">
        <v>1</v>
      </c>
      <c r="N227" s="147" t="s">
        <v>38</v>
      </c>
      <c r="O227" s="148">
        <v>2.7E-2</v>
      </c>
      <c r="P227" s="148">
        <f>O227*H227</f>
        <v>13.095000000000001</v>
      </c>
      <c r="Q227" s="148">
        <v>0.37080000000000002</v>
      </c>
      <c r="R227" s="148">
        <f>Q227*H227</f>
        <v>179.83799999999999</v>
      </c>
      <c r="S227" s="148">
        <v>0</v>
      </c>
      <c r="T227" s="149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0" t="s">
        <v>159</v>
      </c>
      <c r="AT227" s="150" t="s">
        <v>155</v>
      </c>
      <c r="AU227" s="150" t="s">
        <v>97</v>
      </c>
      <c r="AY227" s="17" t="s">
        <v>153</v>
      </c>
      <c r="BE227" s="151">
        <f>IF(N227="základná",J227,0)</f>
        <v>0</v>
      </c>
      <c r="BF227" s="151">
        <f>IF(N227="znížená",J227,0)</f>
        <v>0</v>
      </c>
      <c r="BG227" s="151">
        <f>IF(N227="zákl. prenesená",J227,0)</f>
        <v>0</v>
      </c>
      <c r="BH227" s="151">
        <f>IF(N227="zníž. prenesená",J227,0)</f>
        <v>0</v>
      </c>
      <c r="BI227" s="151">
        <f>IF(N227="nulová",J227,0)</f>
        <v>0</v>
      </c>
      <c r="BJ227" s="17" t="s">
        <v>97</v>
      </c>
      <c r="BK227" s="151">
        <f>ROUND(I227*H227,2)</f>
        <v>0</v>
      </c>
      <c r="BL227" s="17" t="s">
        <v>159</v>
      </c>
      <c r="BM227" s="150" t="s">
        <v>341</v>
      </c>
    </row>
    <row r="228" spans="1:65" s="13" customFormat="1">
      <c r="B228" s="156"/>
      <c r="D228" s="152" t="s">
        <v>163</v>
      </c>
      <c r="E228" s="157" t="s">
        <v>1</v>
      </c>
      <c r="F228" s="158" t="s">
        <v>121</v>
      </c>
      <c r="H228" s="159">
        <v>485</v>
      </c>
      <c r="L228" s="156"/>
      <c r="M228" s="160"/>
      <c r="N228" s="161"/>
      <c r="O228" s="161"/>
      <c r="P228" s="161"/>
      <c r="Q228" s="161"/>
      <c r="R228" s="161"/>
      <c r="S228" s="161"/>
      <c r="T228" s="162"/>
      <c r="AT228" s="157" t="s">
        <v>163</v>
      </c>
      <c r="AU228" s="157" t="s">
        <v>97</v>
      </c>
      <c r="AV228" s="13" t="s">
        <v>97</v>
      </c>
      <c r="AW228" s="13" t="s">
        <v>29</v>
      </c>
      <c r="AX228" s="13" t="s">
        <v>80</v>
      </c>
      <c r="AY228" s="157" t="s">
        <v>153</v>
      </c>
    </row>
    <row r="229" spans="1:65" s="2" customFormat="1" ht="24">
      <c r="A229" s="29"/>
      <c r="B229" s="138"/>
      <c r="C229" s="139" t="s">
        <v>342</v>
      </c>
      <c r="D229" s="139" t="s">
        <v>155</v>
      </c>
      <c r="E229" s="140" t="s">
        <v>343</v>
      </c>
      <c r="F229" s="141" t="s">
        <v>344</v>
      </c>
      <c r="G229" s="142" t="s">
        <v>84</v>
      </c>
      <c r="H229" s="143">
        <v>485</v>
      </c>
      <c r="I229" s="144">
        <v>0</v>
      </c>
      <c r="J229" s="144">
        <f>ROUND(I229*H229,2)</f>
        <v>0</v>
      </c>
      <c r="K229" s="145"/>
      <c r="L229" s="30"/>
      <c r="M229" s="146" t="s">
        <v>1</v>
      </c>
      <c r="N229" s="147" t="s">
        <v>38</v>
      </c>
      <c r="O229" s="148">
        <v>0.03</v>
      </c>
      <c r="P229" s="148">
        <f>O229*H229</f>
        <v>14.55</v>
      </c>
      <c r="Q229" s="148">
        <v>0.51166</v>
      </c>
      <c r="R229" s="148">
        <f>Q229*H229</f>
        <v>248.1551</v>
      </c>
      <c r="S229" s="148">
        <v>0</v>
      </c>
      <c r="T229" s="149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0" t="s">
        <v>159</v>
      </c>
      <c r="AT229" s="150" t="s">
        <v>155</v>
      </c>
      <c r="AU229" s="150" t="s">
        <v>97</v>
      </c>
      <c r="AY229" s="17" t="s">
        <v>153</v>
      </c>
      <c r="BE229" s="151">
        <f>IF(N229="základná",J229,0)</f>
        <v>0</v>
      </c>
      <c r="BF229" s="151">
        <f>IF(N229="znížená",J229,0)</f>
        <v>0</v>
      </c>
      <c r="BG229" s="151">
        <f>IF(N229="zákl. prenesená",J229,0)</f>
        <v>0</v>
      </c>
      <c r="BH229" s="151">
        <f>IF(N229="zníž. prenesená",J229,0)</f>
        <v>0</v>
      </c>
      <c r="BI229" s="151">
        <f>IF(N229="nulová",J229,0)</f>
        <v>0</v>
      </c>
      <c r="BJ229" s="17" t="s">
        <v>97</v>
      </c>
      <c r="BK229" s="151">
        <f>ROUND(I229*H229,2)</f>
        <v>0</v>
      </c>
      <c r="BL229" s="17" t="s">
        <v>159</v>
      </c>
      <c r="BM229" s="150" t="s">
        <v>345</v>
      </c>
    </row>
    <row r="230" spans="1:65" s="13" customFormat="1">
      <c r="B230" s="156"/>
      <c r="D230" s="152" t="s">
        <v>163</v>
      </c>
      <c r="E230" s="157" t="s">
        <v>1</v>
      </c>
      <c r="F230" s="158" t="s">
        <v>121</v>
      </c>
      <c r="H230" s="159">
        <v>485</v>
      </c>
      <c r="L230" s="156"/>
      <c r="M230" s="160"/>
      <c r="N230" s="161"/>
      <c r="O230" s="161"/>
      <c r="P230" s="161"/>
      <c r="Q230" s="161"/>
      <c r="R230" s="161"/>
      <c r="S230" s="161"/>
      <c r="T230" s="162"/>
      <c r="AT230" s="157" t="s">
        <v>163</v>
      </c>
      <c r="AU230" s="157" t="s">
        <v>97</v>
      </c>
      <c r="AV230" s="13" t="s">
        <v>97</v>
      </c>
      <c r="AW230" s="13" t="s">
        <v>29</v>
      </c>
      <c r="AX230" s="13" t="s">
        <v>80</v>
      </c>
      <c r="AY230" s="157" t="s">
        <v>153</v>
      </c>
    </row>
    <row r="231" spans="1:65" s="2" customFormat="1" ht="36">
      <c r="A231" s="29"/>
      <c r="B231" s="138"/>
      <c r="C231" s="139" t="s">
        <v>346</v>
      </c>
      <c r="D231" s="139" t="s">
        <v>155</v>
      </c>
      <c r="E231" s="140" t="s">
        <v>347</v>
      </c>
      <c r="F231" s="141" t="s">
        <v>348</v>
      </c>
      <c r="G231" s="142" t="s">
        <v>84</v>
      </c>
      <c r="H231" s="143">
        <v>1309</v>
      </c>
      <c r="I231" s="144">
        <v>0</v>
      </c>
      <c r="J231" s="144">
        <f>ROUND(I231*H231,2)</f>
        <v>0</v>
      </c>
      <c r="K231" s="145"/>
      <c r="L231" s="30"/>
      <c r="M231" s="146" t="s">
        <v>1</v>
      </c>
      <c r="N231" s="147" t="s">
        <v>38</v>
      </c>
      <c r="O231" s="148">
        <v>3.3000000000000002E-2</v>
      </c>
      <c r="P231" s="148">
        <f>O231*H231</f>
        <v>43.197000000000003</v>
      </c>
      <c r="Q231" s="148">
        <v>0.30834</v>
      </c>
      <c r="R231" s="148">
        <f>Q231*H231</f>
        <v>403.61705999999998</v>
      </c>
      <c r="S231" s="148">
        <v>0</v>
      </c>
      <c r="T231" s="149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0" t="s">
        <v>159</v>
      </c>
      <c r="AT231" s="150" t="s">
        <v>155</v>
      </c>
      <c r="AU231" s="150" t="s">
        <v>97</v>
      </c>
      <c r="AY231" s="17" t="s">
        <v>153</v>
      </c>
      <c r="BE231" s="151">
        <f>IF(N231="základná",J231,0)</f>
        <v>0</v>
      </c>
      <c r="BF231" s="151">
        <f>IF(N231="znížená",J231,0)</f>
        <v>0</v>
      </c>
      <c r="BG231" s="151">
        <f>IF(N231="zákl. prenesená",J231,0)</f>
        <v>0</v>
      </c>
      <c r="BH231" s="151">
        <f>IF(N231="zníž. prenesená",J231,0)</f>
        <v>0</v>
      </c>
      <c r="BI231" s="151">
        <f>IF(N231="nulová",J231,0)</f>
        <v>0</v>
      </c>
      <c r="BJ231" s="17" t="s">
        <v>97</v>
      </c>
      <c r="BK231" s="151">
        <f>ROUND(I231*H231,2)</f>
        <v>0</v>
      </c>
      <c r="BL231" s="17" t="s">
        <v>159</v>
      </c>
      <c r="BM231" s="150" t="s">
        <v>349</v>
      </c>
    </row>
    <row r="232" spans="1:65" s="13" customFormat="1">
      <c r="B232" s="156"/>
      <c r="D232" s="152" t="s">
        <v>163</v>
      </c>
      <c r="E232" s="157" t="s">
        <v>1</v>
      </c>
      <c r="F232" s="158" t="s">
        <v>350</v>
      </c>
      <c r="H232" s="159">
        <v>1309</v>
      </c>
      <c r="L232" s="156"/>
      <c r="M232" s="160"/>
      <c r="N232" s="161"/>
      <c r="O232" s="161"/>
      <c r="P232" s="161"/>
      <c r="Q232" s="161"/>
      <c r="R232" s="161"/>
      <c r="S232" s="161"/>
      <c r="T232" s="162"/>
      <c r="AT232" s="157" t="s">
        <v>163</v>
      </c>
      <c r="AU232" s="157" t="s">
        <v>97</v>
      </c>
      <c r="AV232" s="13" t="s">
        <v>97</v>
      </c>
      <c r="AW232" s="13" t="s">
        <v>29</v>
      </c>
      <c r="AX232" s="13" t="s">
        <v>80</v>
      </c>
      <c r="AY232" s="157" t="s">
        <v>153</v>
      </c>
    </row>
    <row r="233" spans="1:65" s="2" customFormat="1" ht="24">
      <c r="A233" s="29"/>
      <c r="B233" s="138"/>
      <c r="C233" s="139" t="s">
        <v>351</v>
      </c>
      <c r="D233" s="139" t="s">
        <v>155</v>
      </c>
      <c r="E233" s="140" t="s">
        <v>352</v>
      </c>
      <c r="F233" s="141" t="s">
        <v>353</v>
      </c>
      <c r="G233" s="142" t="s">
        <v>84</v>
      </c>
      <c r="H233" s="143">
        <v>1041.3499999999999</v>
      </c>
      <c r="I233" s="144">
        <v>0</v>
      </c>
      <c r="J233" s="144">
        <f>ROUND(I233*H233,2)</f>
        <v>0</v>
      </c>
      <c r="K233" s="145"/>
      <c r="L233" s="30"/>
      <c r="M233" s="146" t="s">
        <v>1</v>
      </c>
      <c r="N233" s="147" t="s">
        <v>38</v>
      </c>
      <c r="O233" s="148">
        <v>3.5000000000000003E-2</v>
      </c>
      <c r="P233" s="148">
        <f>O233*H233</f>
        <v>36.447249999999997</v>
      </c>
      <c r="Q233" s="148">
        <v>0.21240000000000001</v>
      </c>
      <c r="R233" s="148">
        <f>Q233*H233</f>
        <v>221.18274</v>
      </c>
      <c r="S233" s="148">
        <v>0</v>
      </c>
      <c r="T233" s="149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0" t="s">
        <v>159</v>
      </c>
      <c r="AT233" s="150" t="s">
        <v>155</v>
      </c>
      <c r="AU233" s="150" t="s">
        <v>97</v>
      </c>
      <c r="AY233" s="17" t="s">
        <v>153</v>
      </c>
      <c r="BE233" s="151">
        <f>IF(N233="základná",J233,0)</f>
        <v>0</v>
      </c>
      <c r="BF233" s="151">
        <f>IF(N233="znížená",J233,0)</f>
        <v>0</v>
      </c>
      <c r="BG233" s="151">
        <f>IF(N233="zákl. prenesená",J233,0)</f>
        <v>0</v>
      </c>
      <c r="BH233" s="151">
        <f>IF(N233="zníž. prenesená",J233,0)</f>
        <v>0</v>
      </c>
      <c r="BI233" s="151">
        <f>IF(N233="nulová",J233,0)</f>
        <v>0</v>
      </c>
      <c r="BJ233" s="17" t="s">
        <v>97</v>
      </c>
      <c r="BK233" s="151">
        <f>ROUND(I233*H233,2)</f>
        <v>0</v>
      </c>
      <c r="BL233" s="17" t="s">
        <v>159</v>
      </c>
      <c r="BM233" s="150" t="s">
        <v>354</v>
      </c>
    </row>
    <row r="234" spans="1:65" s="13" customFormat="1">
      <c r="B234" s="156"/>
      <c r="D234" s="152" t="s">
        <v>163</v>
      </c>
      <c r="E234" s="157" t="s">
        <v>1</v>
      </c>
      <c r="F234" s="158" t="s">
        <v>355</v>
      </c>
      <c r="H234" s="159">
        <v>1041.3499999999999</v>
      </c>
      <c r="L234" s="156"/>
      <c r="M234" s="160"/>
      <c r="N234" s="161"/>
      <c r="O234" s="161"/>
      <c r="P234" s="161"/>
      <c r="Q234" s="161"/>
      <c r="R234" s="161"/>
      <c r="S234" s="161"/>
      <c r="T234" s="162"/>
      <c r="AT234" s="157" t="s">
        <v>163</v>
      </c>
      <c r="AU234" s="157" t="s">
        <v>97</v>
      </c>
      <c r="AV234" s="13" t="s">
        <v>97</v>
      </c>
      <c r="AW234" s="13" t="s">
        <v>29</v>
      </c>
      <c r="AX234" s="13" t="s">
        <v>80</v>
      </c>
      <c r="AY234" s="157" t="s">
        <v>153</v>
      </c>
    </row>
    <row r="235" spans="1:65" s="2" customFormat="1" ht="24">
      <c r="A235" s="29"/>
      <c r="B235" s="138"/>
      <c r="C235" s="139" t="s">
        <v>356</v>
      </c>
      <c r="D235" s="139" t="s">
        <v>155</v>
      </c>
      <c r="E235" s="140" t="s">
        <v>357</v>
      </c>
      <c r="F235" s="141" t="s">
        <v>358</v>
      </c>
      <c r="G235" s="142" t="s">
        <v>84</v>
      </c>
      <c r="H235" s="143">
        <v>2957.4340000000002</v>
      </c>
      <c r="I235" s="144">
        <v>0</v>
      </c>
      <c r="J235" s="144">
        <f>ROUND(I235*H235,2)</f>
        <v>0</v>
      </c>
      <c r="K235" s="145"/>
      <c r="L235" s="30"/>
      <c r="M235" s="146" t="s">
        <v>1</v>
      </c>
      <c r="N235" s="147" t="s">
        <v>38</v>
      </c>
      <c r="O235" s="148">
        <v>2E-3</v>
      </c>
      <c r="P235" s="148">
        <f>O235*H235</f>
        <v>5.9148699999999996</v>
      </c>
      <c r="Q235" s="148">
        <v>7.1000000000000002E-4</v>
      </c>
      <c r="R235" s="148">
        <f>Q235*H235</f>
        <v>2.09978</v>
      </c>
      <c r="S235" s="148">
        <v>0</v>
      </c>
      <c r="T235" s="149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0" t="s">
        <v>159</v>
      </c>
      <c r="AT235" s="150" t="s">
        <v>155</v>
      </c>
      <c r="AU235" s="150" t="s">
        <v>97</v>
      </c>
      <c r="AY235" s="17" t="s">
        <v>153</v>
      </c>
      <c r="BE235" s="151">
        <f>IF(N235="základná",J235,0)</f>
        <v>0</v>
      </c>
      <c r="BF235" s="151">
        <f>IF(N235="znížená",J235,0)</f>
        <v>0</v>
      </c>
      <c r="BG235" s="151">
        <f>IF(N235="zákl. prenesená",J235,0)</f>
        <v>0</v>
      </c>
      <c r="BH235" s="151">
        <f>IF(N235="zníž. prenesená",J235,0)</f>
        <v>0</v>
      </c>
      <c r="BI235" s="151">
        <f>IF(N235="nulová",J235,0)</f>
        <v>0</v>
      </c>
      <c r="BJ235" s="17" t="s">
        <v>97</v>
      </c>
      <c r="BK235" s="151">
        <f>ROUND(I235*H235,2)</f>
        <v>0</v>
      </c>
      <c r="BL235" s="17" t="s">
        <v>159</v>
      </c>
      <c r="BM235" s="150" t="s">
        <v>359</v>
      </c>
    </row>
    <row r="236" spans="1:65" s="13" customFormat="1">
      <c r="B236" s="156"/>
      <c r="D236" s="152" t="s">
        <v>163</v>
      </c>
      <c r="E236" s="157" t="s">
        <v>1</v>
      </c>
      <c r="F236" s="158" t="s">
        <v>82</v>
      </c>
      <c r="H236" s="159">
        <v>2957.4340000000002</v>
      </c>
      <c r="L236" s="156"/>
      <c r="M236" s="160"/>
      <c r="N236" s="161"/>
      <c r="O236" s="161"/>
      <c r="P236" s="161"/>
      <c r="Q236" s="161"/>
      <c r="R236" s="161"/>
      <c r="S236" s="161"/>
      <c r="T236" s="162"/>
      <c r="AT236" s="157" t="s">
        <v>163</v>
      </c>
      <c r="AU236" s="157" t="s">
        <v>97</v>
      </c>
      <c r="AV236" s="13" t="s">
        <v>97</v>
      </c>
      <c r="AW236" s="13" t="s">
        <v>29</v>
      </c>
      <c r="AX236" s="13" t="s">
        <v>80</v>
      </c>
      <c r="AY236" s="157" t="s">
        <v>153</v>
      </c>
    </row>
    <row r="237" spans="1:65" s="2" customFormat="1" ht="24">
      <c r="A237" s="29"/>
      <c r="B237" s="138"/>
      <c r="C237" s="139" t="s">
        <v>360</v>
      </c>
      <c r="D237" s="139" t="s">
        <v>155</v>
      </c>
      <c r="E237" s="140" t="s">
        <v>361</v>
      </c>
      <c r="F237" s="141" t="s">
        <v>362</v>
      </c>
      <c r="G237" s="142" t="s">
        <v>84</v>
      </c>
      <c r="H237" s="143">
        <v>2957.4340000000002</v>
      </c>
      <c r="I237" s="144">
        <v>0</v>
      </c>
      <c r="J237" s="144">
        <f>ROUND(I237*H237,2)</f>
        <v>0</v>
      </c>
      <c r="K237" s="145"/>
      <c r="L237" s="30"/>
      <c r="M237" s="146" t="s">
        <v>1</v>
      </c>
      <c r="N237" s="147" t="s">
        <v>38</v>
      </c>
      <c r="O237" s="148">
        <v>8.8999999999999996E-2</v>
      </c>
      <c r="P237" s="148">
        <f>O237*H237</f>
        <v>263.21163000000001</v>
      </c>
      <c r="Q237" s="148">
        <v>0.18151999999999999</v>
      </c>
      <c r="R237" s="148">
        <f>Q237*H237</f>
        <v>536.83342000000005</v>
      </c>
      <c r="S237" s="148">
        <v>0</v>
      </c>
      <c r="T237" s="149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0" t="s">
        <v>159</v>
      </c>
      <c r="AT237" s="150" t="s">
        <v>155</v>
      </c>
      <c r="AU237" s="150" t="s">
        <v>97</v>
      </c>
      <c r="AY237" s="17" t="s">
        <v>153</v>
      </c>
      <c r="BE237" s="151">
        <f>IF(N237="základná",J237,0)</f>
        <v>0</v>
      </c>
      <c r="BF237" s="151">
        <f>IF(N237="znížená",J237,0)</f>
        <v>0</v>
      </c>
      <c r="BG237" s="151">
        <f>IF(N237="zákl. prenesená",J237,0)</f>
        <v>0</v>
      </c>
      <c r="BH237" s="151">
        <f>IF(N237="zníž. prenesená",J237,0)</f>
        <v>0</v>
      </c>
      <c r="BI237" s="151">
        <f>IF(N237="nulová",J237,0)</f>
        <v>0</v>
      </c>
      <c r="BJ237" s="17" t="s">
        <v>97</v>
      </c>
      <c r="BK237" s="151">
        <f>ROUND(I237*H237,2)</f>
        <v>0</v>
      </c>
      <c r="BL237" s="17" t="s">
        <v>159</v>
      </c>
      <c r="BM237" s="150" t="s">
        <v>363</v>
      </c>
    </row>
    <row r="238" spans="1:65" s="13" customFormat="1">
      <c r="B238" s="156"/>
      <c r="D238" s="152" t="s">
        <v>163</v>
      </c>
      <c r="E238" s="157" t="s">
        <v>1</v>
      </c>
      <c r="F238" s="158" t="s">
        <v>82</v>
      </c>
      <c r="H238" s="159">
        <v>2957.4340000000002</v>
      </c>
      <c r="L238" s="156"/>
      <c r="M238" s="160"/>
      <c r="N238" s="161"/>
      <c r="O238" s="161"/>
      <c r="P238" s="161"/>
      <c r="Q238" s="161"/>
      <c r="R238" s="161"/>
      <c r="S238" s="161"/>
      <c r="T238" s="162"/>
      <c r="AT238" s="157" t="s">
        <v>163</v>
      </c>
      <c r="AU238" s="157" t="s">
        <v>97</v>
      </c>
      <c r="AV238" s="13" t="s">
        <v>97</v>
      </c>
      <c r="AW238" s="13" t="s">
        <v>29</v>
      </c>
      <c r="AX238" s="13" t="s">
        <v>80</v>
      </c>
      <c r="AY238" s="157" t="s">
        <v>153</v>
      </c>
    </row>
    <row r="239" spans="1:65" s="2" customFormat="1" ht="24">
      <c r="A239" s="29"/>
      <c r="B239" s="138"/>
      <c r="C239" s="139" t="s">
        <v>364</v>
      </c>
      <c r="D239" s="139" t="s">
        <v>155</v>
      </c>
      <c r="E239" s="140" t="s">
        <v>365</v>
      </c>
      <c r="F239" s="141" t="s">
        <v>366</v>
      </c>
      <c r="G239" s="142" t="s">
        <v>84</v>
      </c>
      <c r="H239" s="143">
        <v>58</v>
      </c>
      <c r="I239" s="144">
        <v>0</v>
      </c>
      <c r="J239" s="144">
        <f>ROUND(I239*H239,2)</f>
        <v>0</v>
      </c>
      <c r="K239" s="145"/>
      <c r="L239" s="30"/>
      <c r="M239" s="146" t="s">
        <v>1</v>
      </c>
      <c r="N239" s="147" t="s">
        <v>38</v>
      </c>
      <c r="O239" s="148">
        <v>1.4259999999999999</v>
      </c>
      <c r="P239" s="148">
        <f>O239*H239</f>
        <v>82.707999999999998</v>
      </c>
      <c r="Q239" s="148">
        <v>0.84282999999999997</v>
      </c>
      <c r="R239" s="148">
        <f>Q239*H239</f>
        <v>48.884140000000002</v>
      </c>
      <c r="S239" s="148">
        <v>0</v>
      </c>
      <c r="T239" s="149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0" t="s">
        <v>159</v>
      </c>
      <c r="AT239" s="150" t="s">
        <v>155</v>
      </c>
      <c r="AU239" s="150" t="s">
        <v>97</v>
      </c>
      <c r="AY239" s="17" t="s">
        <v>153</v>
      </c>
      <c r="BE239" s="151">
        <f>IF(N239="základná",J239,0)</f>
        <v>0</v>
      </c>
      <c r="BF239" s="151">
        <f>IF(N239="znížená",J239,0)</f>
        <v>0</v>
      </c>
      <c r="BG239" s="151">
        <f>IF(N239="zákl. prenesená",J239,0)</f>
        <v>0</v>
      </c>
      <c r="BH239" s="151">
        <f>IF(N239="zníž. prenesená",J239,0)</f>
        <v>0</v>
      </c>
      <c r="BI239" s="151">
        <f>IF(N239="nulová",J239,0)</f>
        <v>0</v>
      </c>
      <c r="BJ239" s="17" t="s">
        <v>97</v>
      </c>
      <c r="BK239" s="151">
        <f>ROUND(I239*H239,2)</f>
        <v>0</v>
      </c>
      <c r="BL239" s="17" t="s">
        <v>159</v>
      </c>
      <c r="BM239" s="150" t="s">
        <v>367</v>
      </c>
    </row>
    <row r="240" spans="1:65" s="13" customFormat="1">
      <c r="B240" s="156"/>
      <c r="D240" s="152" t="s">
        <v>163</v>
      </c>
      <c r="E240" s="157" t="s">
        <v>1</v>
      </c>
      <c r="F240" s="158" t="s">
        <v>87</v>
      </c>
      <c r="H240" s="159">
        <v>58</v>
      </c>
      <c r="L240" s="156"/>
      <c r="M240" s="160"/>
      <c r="N240" s="161"/>
      <c r="O240" s="161"/>
      <c r="P240" s="161"/>
      <c r="Q240" s="161"/>
      <c r="R240" s="161"/>
      <c r="S240" s="161"/>
      <c r="T240" s="162"/>
      <c r="AT240" s="157" t="s">
        <v>163</v>
      </c>
      <c r="AU240" s="157" t="s">
        <v>97</v>
      </c>
      <c r="AV240" s="13" t="s">
        <v>97</v>
      </c>
      <c r="AW240" s="13" t="s">
        <v>29</v>
      </c>
      <c r="AX240" s="13" t="s">
        <v>80</v>
      </c>
      <c r="AY240" s="157" t="s">
        <v>153</v>
      </c>
    </row>
    <row r="241" spans="1:65" s="12" customFormat="1" ht="22.9" customHeight="1">
      <c r="B241" s="126"/>
      <c r="D241" s="127" t="s">
        <v>71</v>
      </c>
      <c r="E241" s="136" t="s">
        <v>205</v>
      </c>
      <c r="F241" s="136" t="s">
        <v>368</v>
      </c>
      <c r="J241" s="137">
        <f>BK241</f>
        <v>0</v>
      </c>
      <c r="L241" s="126"/>
      <c r="M241" s="130"/>
      <c r="N241" s="131"/>
      <c r="O241" s="131"/>
      <c r="P241" s="132">
        <f>SUM(P242:P312)</f>
        <v>1246.6083699999999</v>
      </c>
      <c r="Q241" s="131"/>
      <c r="R241" s="132">
        <f>SUM(R242:R312)</f>
        <v>575.66606000000002</v>
      </c>
      <c r="S241" s="131"/>
      <c r="T241" s="133">
        <f>SUM(T242:T312)</f>
        <v>0</v>
      </c>
      <c r="AR241" s="127" t="s">
        <v>80</v>
      </c>
      <c r="AT241" s="134" t="s">
        <v>71</v>
      </c>
      <c r="AU241" s="134" t="s">
        <v>80</v>
      </c>
      <c r="AY241" s="127" t="s">
        <v>153</v>
      </c>
      <c r="BK241" s="135">
        <f>SUM(BK242:BK312)</f>
        <v>0</v>
      </c>
    </row>
    <row r="242" spans="1:65" s="2" customFormat="1" ht="26.25" customHeight="1">
      <c r="A242" s="29"/>
      <c r="B242" s="138"/>
      <c r="C242" s="139" t="s">
        <v>369</v>
      </c>
      <c r="D242" s="139" t="s">
        <v>155</v>
      </c>
      <c r="E242" s="140" t="s">
        <v>370</v>
      </c>
      <c r="F242" s="141" t="s">
        <v>371</v>
      </c>
      <c r="G242" s="142" t="s">
        <v>96</v>
      </c>
      <c r="H242" s="143">
        <v>78</v>
      </c>
      <c r="I242" s="144">
        <v>0</v>
      </c>
      <c r="J242" s="144">
        <f>ROUND(I242*H242,2)</f>
        <v>0</v>
      </c>
      <c r="K242" s="145"/>
      <c r="L242" s="30"/>
      <c r="M242" s="146" t="s">
        <v>1</v>
      </c>
      <c r="N242" s="147" t="s">
        <v>38</v>
      </c>
      <c r="O242" s="148">
        <v>3.1440000000000001</v>
      </c>
      <c r="P242" s="148">
        <f>O242*H242</f>
        <v>245.232</v>
      </c>
      <c r="Q242" s="148">
        <v>0.40566000000000002</v>
      </c>
      <c r="R242" s="148">
        <f>Q242*H242</f>
        <v>31.641480000000001</v>
      </c>
      <c r="S242" s="148">
        <v>0</v>
      </c>
      <c r="T242" s="149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0" t="s">
        <v>159</v>
      </c>
      <c r="AT242" s="150" t="s">
        <v>155</v>
      </c>
      <c r="AU242" s="150" t="s">
        <v>97</v>
      </c>
      <c r="AY242" s="17" t="s">
        <v>153</v>
      </c>
      <c r="BE242" s="151">
        <f>IF(N242="základná",J242,0)</f>
        <v>0</v>
      </c>
      <c r="BF242" s="151">
        <f>IF(N242="znížená",J242,0)</f>
        <v>0</v>
      </c>
      <c r="BG242" s="151">
        <f>IF(N242="zákl. prenesená",J242,0)</f>
        <v>0</v>
      </c>
      <c r="BH242" s="151">
        <f>IF(N242="zníž. prenesená",J242,0)</f>
        <v>0</v>
      </c>
      <c r="BI242" s="151">
        <f>IF(N242="nulová",J242,0)</f>
        <v>0</v>
      </c>
      <c r="BJ242" s="17" t="s">
        <v>97</v>
      </c>
      <c r="BK242" s="151">
        <f>ROUND(I242*H242,2)</f>
        <v>0</v>
      </c>
      <c r="BL242" s="17" t="s">
        <v>159</v>
      </c>
      <c r="BM242" s="150" t="s">
        <v>372</v>
      </c>
    </row>
    <row r="243" spans="1:65" s="13" customFormat="1">
      <c r="B243" s="156"/>
      <c r="D243" s="152" t="s">
        <v>163</v>
      </c>
      <c r="E243" s="157" t="s">
        <v>1</v>
      </c>
      <c r="F243" s="158" t="s">
        <v>373</v>
      </c>
      <c r="H243" s="159">
        <v>78</v>
      </c>
      <c r="L243" s="156"/>
      <c r="M243" s="160"/>
      <c r="N243" s="161"/>
      <c r="O243" s="161"/>
      <c r="P243" s="161"/>
      <c r="Q243" s="161"/>
      <c r="R243" s="161"/>
      <c r="S243" s="161"/>
      <c r="T243" s="162"/>
      <c r="AT243" s="157" t="s">
        <v>163</v>
      </c>
      <c r="AU243" s="157" t="s">
        <v>97</v>
      </c>
      <c r="AV243" s="13" t="s">
        <v>97</v>
      </c>
      <c r="AW243" s="13" t="s">
        <v>29</v>
      </c>
      <c r="AX243" s="13" t="s">
        <v>80</v>
      </c>
      <c r="AY243" s="157" t="s">
        <v>153</v>
      </c>
    </row>
    <row r="244" spans="1:65" s="2" customFormat="1" ht="24">
      <c r="A244" s="29"/>
      <c r="B244" s="138"/>
      <c r="C244" s="176" t="s">
        <v>374</v>
      </c>
      <c r="D244" s="176" t="s">
        <v>179</v>
      </c>
      <c r="E244" s="177" t="s">
        <v>375</v>
      </c>
      <c r="F244" s="178" t="s">
        <v>376</v>
      </c>
      <c r="G244" s="179" t="s">
        <v>96</v>
      </c>
      <c r="H244" s="180">
        <v>16</v>
      </c>
      <c r="I244" s="181">
        <v>0</v>
      </c>
      <c r="J244" s="181">
        <f>ROUND(I244*H244,2)</f>
        <v>0</v>
      </c>
      <c r="K244" s="182"/>
      <c r="L244" s="183"/>
      <c r="M244" s="184" t="s">
        <v>1</v>
      </c>
      <c r="N244" s="185" t="s">
        <v>38</v>
      </c>
      <c r="O244" s="148">
        <v>0</v>
      </c>
      <c r="P244" s="148">
        <f>O244*H244</f>
        <v>0</v>
      </c>
      <c r="Q244" s="148">
        <v>7.0999999999999994E-2</v>
      </c>
      <c r="R244" s="148">
        <f>Q244*H244</f>
        <v>1.1359999999999999</v>
      </c>
      <c r="S244" s="148">
        <v>0</v>
      </c>
      <c r="T244" s="149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0" t="s">
        <v>183</v>
      </c>
      <c r="AT244" s="150" t="s">
        <v>179</v>
      </c>
      <c r="AU244" s="150" t="s">
        <v>97</v>
      </c>
      <c r="AY244" s="17" t="s">
        <v>153</v>
      </c>
      <c r="BE244" s="151">
        <f>IF(N244="základná",J244,0)</f>
        <v>0</v>
      </c>
      <c r="BF244" s="151">
        <f>IF(N244="znížená",J244,0)</f>
        <v>0</v>
      </c>
      <c r="BG244" s="151">
        <f>IF(N244="zákl. prenesená",J244,0)</f>
        <v>0</v>
      </c>
      <c r="BH244" s="151">
        <f>IF(N244="zníž. prenesená",J244,0)</f>
        <v>0</v>
      </c>
      <c r="BI244" s="151">
        <f>IF(N244="nulová",J244,0)</f>
        <v>0</v>
      </c>
      <c r="BJ244" s="17" t="s">
        <v>97</v>
      </c>
      <c r="BK244" s="151">
        <f>ROUND(I244*H244,2)</f>
        <v>0</v>
      </c>
      <c r="BL244" s="17" t="s">
        <v>159</v>
      </c>
      <c r="BM244" s="150" t="s">
        <v>377</v>
      </c>
    </row>
    <row r="245" spans="1:65" s="13" customFormat="1">
      <c r="B245" s="156"/>
      <c r="D245" s="152" t="s">
        <v>163</v>
      </c>
      <c r="E245" s="157" t="s">
        <v>1</v>
      </c>
      <c r="F245" s="158" t="s">
        <v>103</v>
      </c>
      <c r="H245" s="159">
        <v>16</v>
      </c>
      <c r="L245" s="156"/>
      <c r="M245" s="160"/>
      <c r="N245" s="161"/>
      <c r="O245" s="161"/>
      <c r="P245" s="161"/>
      <c r="Q245" s="161"/>
      <c r="R245" s="161"/>
      <c r="S245" s="161"/>
      <c r="T245" s="162"/>
      <c r="AT245" s="157" t="s">
        <v>163</v>
      </c>
      <c r="AU245" s="157" t="s">
        <v>97</v>
      </c>
      <c r="AV245" s="13" t="s">
        <v>97</v>
      </c>
      <c r="AW245" s="13" t="s">
        <v>29</v>
      </c>
      <c r="AX245" s="13" t="s">
        <v>80</v>
      </c>
      <c r="AY245" s="157" t="s">
        <v>153</v>
      </c>
    </row>
    <row r="246" spans="1:65" s="2" customFormat="1" ht="24">
      <c r="A246" s="29"/>
      <c r="B246" s="138"/>
      <c r="C246" s="176" t="s">
        <v>378</v>
      </c>
      <c r="D246" s="176" t="s">
        <v>179</v>
      </c>
      <c r="E246" s="177" t="s">
        <v>379</v>
      </c>
      <c r="F246" s="178" t="s">
        <v>380</v>
      </c>
      <c r="G246" s="179" t="s">
        <v>96</v>
      </c>
      <c r="H246" s="180">
        <v>62</v>
      </c>
      <c r="I246" s="181">
        <v>0</v>
      </c>
      <c r="J246" s="181">
        <f>ROUND(I246*H246,2)</f>
        <v>0</v>
      </c>
      <c r="K246" s="182"/>
      <c r="L246" s="183"/>
      <c r="M246" s="184" t="s">
        <v>1</v>
      </c>
      <c r="N246" s="185" t="s">
        <v>38</v>
      </c>
      <c r="O246" s="148">
        <v>0</v>
      </c>
      <c r="P246" s="148">
        <f>O246*H246</f>
        <v>0</v>
      </c>
      <c r="Q246" s="148">
        <v>7.0499999999999993E-2</v>
      </c>
      <c r="R246" s="148">
        <f>Q246*H246</f>
        <v>4.3710000000000004</v>
      </c>
      <c r="S246" s="148">
        <v>0</v>
      </c>
      <c r="T246" s="149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0" t="s">
        <v>183</v>
      </c>
      <c r="AT246" s="150" t="s">
        <v>179</v>
      </c>
      <c r="AU246" s="150" t="s">
        <v>97</v>
      </c>
      <c r="AY246" s="17" t="s">
        <v>153</v>
      </c>
      <c r="BE246" s="151">
        <f>IF(N246="základná",J246,0)</f>
        <v>0</v>
      </c>
      <c r="BF246" s="151">
        <f>IF(N246="znížená",J246,0)</f>
        <v>0</v>
      </c>
      <c r="BG246" s="151">
        <f>IF(N246="zákl. prenesená",J246,0)</f>
        <v>0</v>
      </c>
      <c r="BH246" s="151">
        <f>IF(N246="zníž. prenesená",J246,0)</f>
        <v>0</v>
      </c>
      <c r="BI246" s="151">
        <f>IF(N246="nulová",J246,0)</f>
        <v>0</v>
      </c>
      <c r="BJ246" s="17" t="s">
        <v>97</v>
      </c>
      <c r="BK246" s="151">
        <f>ROUND(I246*H246,2)</f>
        <v>0</v>
      </c>
      <c r="BL246" s="17" t="s">
        <v>159</v>
      </c>
      <c r="BM246" s="150" t="s">
        <v>381</v>
      </c>
    </row>
    <row r="247" spans="1:65" s="13" customFormat="1">
      <c r="B247" s="156"/>
      <c r="D247" s="152" t="s">
        <v>163</v>
      </c>
      <c r="E247" s="157" t="s">
        <v>1</v>
      </c>
      <c r="F247" s="158" t="s">
        <v>100</v>
      </c>
      <c r="H247" s="159">
        <v>62</v>
      </c>
      <c r="L247" s="156"/>
      <c r="M247" s="160"/>
      <c r="N247" s="161"/>
      <c r="O247" s="161"/>
      <c r="P247" s="161"/>
      <c r="Q247" s="161"/>
      <c r="R247" s="161"/>
      <c r="S247" s="161"/>
      <c r="T247" s="162"/>
      <c r="AT247" s="157" t="s">
        <v>163</v>
      </c>
      <c r="AU247" s="157" t="s">
        <v>97</v>
      </c>
      <c r="AV247" s="13" t="s">
        <v>97</v>
      </c>
      <c r="AW247" s="13" t="s">
        <v>29</v>
      </c>
      <c r="AX247" s="13" t="s">
        <v>80</v>
      </c>
      <c r="AY247" s="157" t="s">
        <v>153</v>
      </c>
    </row>
    <row r="248" spans="1:65" s="2" customFormat="1" ht="24">
      <c r="A248" s="29"/>
      <c r="B248" s="138"/>
      <c r="C248" s="139" t="s">
        <v>382</v>
      </c>
      <c r="D248" s="139" t="s">
        <v>155</v>
      </c>
      <c r="E248" s="140" t="s">
        <v>383</v>
      </c>
      <c r="F248" s="141" t="s">
        <v>384</v>
      </c>
      <c r="G248" s="142" t="s">
        <v>126</v>
      </c>
      <c r="H248" s="143">
        <v>5</v>
      </c>
      <c r="I248" s="144">
        <v>0</v>
      </c>
      <c r="J248" s="144">
        <f>ROUND(I248*H248,2)</f>
        <v>0</v>
      </c>
      <c r="K248" s="145"/>
      <c r="L248" s="30"/>
      <c r="M248" s="146" t="s">
        <v>1</v>
      </c>
      <c r="N248" s="147" t="s">
        <v>38</v>
      </c>
      <c r="O248" s="148">
        <v>0.78500000000000003</v>
      </c>
      <c r="P248" s="148">
        <f>O248*H248</f>
        <v>3.9249999999999998</v>
      </c>
      <c r="Q248" s="148">
        <v>0.15756000000000001</v>
      </c>
      <c r="R248" s="148">
        <f>Q248*H248</f>
        <v>0.78779999999999994</v>
      </c>
      <c r="S248" s="148">
        <v>0</v>
      </c>
      <c r="T248" s="149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0" t="s">
        <v>159</v>
      </c>
      <c r="AT248" s="150" t="s">
        <v>155</v>
      </c>
      <c r="AU248" s="150" t="s">
        <v>97</v>
      </c>
      <c r="AY248" s="17" t="s">
        <v>153</v>
      </c>
      <c r="BE248" s="151">
        <f>IF(N248="základná",J248,0)</f>
        <v>0</v>
      </c>
      <c r="BF248" s="151">
        <f>IF(N248="znížená",J248,0)</f>
        <v>0</v>
      </c>
      <c r="BG248" s="151">
        <f>IF(N248="zákl. prenesená",J248,0)</f>
        <v>0</v>
      </c>
      <c r="BH248" s="151">
        <f>IF(N248="zníž. prenesená",J248,0)</f>
        <v>0</v>
      </c>
      <c r="BI248" s="151">
        <f>IF(N248="nulová",J248,0)</f>
        <v>0</v>
      </c>
      <c r="BJ248" s="17" t="s">
        <v>97</v>
      </c>
      <c r="BK248" s="151">
        <f>ROUND(I248*H248,2)</f>
        <v>0</v>
      </c>
      <c r="BL248" s="17" t="s">
        <v>159</v>
      </c>
      <c r="BM248" s="150" t="s">
        <v>385</v>
      </c>
    </row>
    <row r="249" spans="1:65" s="13" customFormat="1">
      <c r="B249" s="156"/>
      <c r="D249" s="152" t="s">
        <v>163</v>
      </c>
      <c r="E249" s="157" t="s">
        <v>1</v>
      </c>
      <c r="F249" s="158" t="s">
        <v>187</v>
      </c>
      <c r="H249" s="159">
        <v>5</v>
      </c>
      <c r="L249" s="156"/>
      <c r="M249" s="160"/>
      <c r="N249" s="161"/>
      <c r="O249" s="161"/>
      <c r="P249" s="161"/>
      <c r="Q249" s="161"/>
      <c r="R249" s="161"/>
      <c r="S249" s="161"/>
      <c r="T249" s="162"/>
      <c r="AT249" s="157" t="s">
        <v>163</v>
      </c>
      <c r="AU249" s="157" t="s">
        <v>97</v>
      </c>
      <c r="AV249" s="13" t="s">
        <v>97</v>
      </c>
      <c r="AW249" s="13" t="s">
        <v>29</v>
      </c>
      <c r="AX249" s="13" t="s">
        <v>80</v>
      </c>
      <c r="AY249" s="157" t="s">
        <v>153</v>
      </c>
    </row>
    <row r="250" spans="1:65" s="2" customFormat="1" ht="13.9" customHeight="1">
      <c r="A250" s="29"/>
      <c r="B250" s="138"/>
      <c r="C250" s="176" t="s">
        <v>386</v>
      </c>
      <c r="D250" s="176" t="s">
        <v>179</v>
      </c>
      <c r="E250" s="177" t="s">
        <v>387</v>
      </c>
      <c r="F250" s="178" t="s">
        <v>388</v>
      </c>
      <c r="G250" s="179" t="s">
        <v>126</v>
      </c>
      <c r="H250" s="180">
        <v>5</v>
      </c>
      <c r="I250" s="181">
        <v>0</v>
      </c>
      <c r="J250" s="181">
        <f>ROUND(I250*H250,2)</f>
        <v>0</v>
      </c>
      <c r="K250" s="182"/>
      <c r="L250" s="183"/>
      <c r="M250" s="184" t="s">
        <v>1</v>
      </c>
      <c r="N250" s="185" t="s">
        <v>38</v>
      </c>
      <c r="O250" s="148">
        <v>0</v>
      </c>
      <c r="P250" s="148">
        <f>O250*H250</f>
        <v>0</v>
      </c>
      <c r="Q250" s="148">
        <v>1.5E-3</v>
      </c>
      <c r="R250" s="148">
        <f>Q250*H250</f>
        <v>7.4999999999999997E-3</v>
      </c>
      <c r="S250" s="148">
        <v>0</v>
      </c>
      <c r="T250" s="149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0" t="s">
        <v>183</v>
      </c>
      <c r="AT250" s="150" t="s">
        <v>179</v>
      </c>
      <c r="AU250" s="150" t="s">
        <v>97</v>
      </c>
      <c r="AY250" s="17" t="s">
        <v>153</v>
      </c>
      <c r="BE250" s="151">
        <f>IF(N250="základná",J250,0)</f>
        <v>0</v>
      </c>
      <c r="BF250" s="151">
        <f>IF(N250="znížená",J250,0)</f>
        <v>0</v>
      </c>
      <c r="BG250" s="151">
        <f>IF(N250="zákl. prenesená",J250,0)</f>
        <v>0</v>
      </c>
      <c r="BH250" s="151">
        <f>IF(N250="zníž. prenesená",J250,0)</f>
        <v>0</v>
      </c>
      <c r="BI250" s="151">
        <f>IF(N250="nulová",J250,0)</f>
        <v>0</v>
      </c>
      <c r="BJ250" s="17" t="s">
        <v>97</v>
      </c>
      <c r="BK250" s="151">
        <f>ROUND(I250*H250,2)</f>
        <v>0</v>
      </c>
      <c r="BL250" s="17" t="s">
        <v>159</v>
      </c>
      <c r="BM250" s="150" t="s">
        <v>389</v>
      </c>
    </row>
    <row r="251" spans="1:65" s="13" customFormat="1">
      <c r="B251" s="156"/>
      <c r="D251" s="152" t="s">
        <v>163</v>
      </c>
      <c r="E251" s="157" t="s">
        <v>1</v>
      </c>
      <c r="F251" s="158" t="s">
        <v>187</v>
      </c>
      <c r="H251" s="159">
        <v>5</v>
      </c>
      <c r="L251" s="156"/>
      <c r="M251" s="160"/>
      <c r="N251" s="161"/>
      <c r="O251" s="161"/>
      <c r="P251" s="161"/>
      <c r="Q251" s="161"/>
      <c r="R251" s="161"/>
      <c r="S251" s="161"/>
      <c r="T251" s="162"/>
      <c r="AT251" s="157" t="s">
        <v>163</v>
      </c>
      <c r="AU251" s="157" t="s">
        <v>97</v>
      </c>
      <c r="AV251" s="13" t="s">
        <v>97</v>
      </c>
      <c r="AW251" s="13" t="s">
        <v>29</v>
      </c>
      <c r="AX251" s="13" t="s">
        <v>80</v>
      </c>
      <c r="AY251" s="157" t="s">
        <v>153</v>
      </c>
    </row>
    <row r="252" spans="1:65" s="2" customFormat="1" ht="24">
      <c r="A252" s="29"/>
      <c r="B252" s="138"/>
      <c r="C252" s="176" t="s">
        <v>390</v>
      </c>
      <c r="D252" s="176" t="s">
        <v>179</v>
      </c>
      <c r="E252" s="177" t="s">
        <v>391</v>
      </c>
      <c r="F252" s="178" t="s">
        <v>392</v>
      </c>
      <c r="G252" s="179" t="s">
        <v>126</v>
      </c>
      <c r="H252" s="180">
        <v>5</v>
      </c>
      <c r="I252" s="181">
        <v>0</v>
      </c>
      <c r="J252" s="181">
        <f>ROUND(I252*H252,2)</f>
        <v>0</v>
      </c>
      <c r="K252" s="182"/>
      <c r="L252" s="183"/>
      <c r="M252" s="184" t="s">
        <v>1</v>
      </c>
      <c r="N252" s="185" t="s">
        <v>38</v>
      </c>
      <c r="O252" s="148">
        <v>0</v>
      </c>
      <c r="P252" s="148">
        <f>O252*H252</f>
        <v>0</v>
      </c>
      <c r="Q252" s="148">
        <v>1.5E-3</v>
      </c>
      <c r="R252" s="148">
        <f>Q252*H252</f>
        <v>7.4999999999999997E-3</v>
      </c>
      <c r="S252" s="148">
        <v>0</v>
      </c>
      <c r="T252" s="149">
        <f>S252*H252</f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50" t="s">
        <v>183</v>
      </c>
      <c r="AT252" s="150" t="s">
        <v>179</v>
      </c>
      <c r="AU252" s="150" t="s">
        <v>97</v>
      </c>
      <c r="AY252" s="17" t="s">
        <v>153</v>
      </c>
      <c r="BE252" s="151">
        <f>IF(N252="základná",J252,0)</f>
        <v>0</v>
      </c>
      <c r="BF252" s="151">
        <f>IF(N252="znížená",J252,0)</f>
        <v>0</v>
      </c>
      <c r="BG252" s="151">
        <f>IF(N252="zákl. prenesená",J252,0)</f>
        <v>0</v>
      </c>
      <c r="BH252" s="151">
        <f>IF(N252="zníž. prenesená",J252,0)</f>
        <v>0</v>
      </c>
      <c r="BI252" s="151">
        <f>IF(N252="nulová",J252,0)</f>
        <v>0</v>
      </c>
      <c r="BJ252" s="17" t="s">
        <v>97</v>
      </c>
      <c r="BK252" s="151">
        <f>ROUND(I252*H252,2)</f>
        <v>0</v>
      </c>
      <c r="BL252" s="17" t="s">
        <v>159</v>
      </c>
      <c r="BM252" s="150" t="s">
        <v>393</v>
      </c>
    </row>
    <row r="253" spans="1:65" s="2" customFormat="1" ht="19.5">
      <c r="A253" s="29"/>
      <c r="B253" s="30"/>
      <c r="C253" s="29"/>
      <c r="D253" s="152" t="s">
        <v>161</v>
      </c>
      <c r="E253" s="29"/>
      <c r="F253" s="153" t="s">
        <v>394</v>
      </c>
      <c r="G253" s="29"/>
      <c r="H253" s="29"/>
      <c r="I253" s="29"/>
      <c r="J253" s="29"/>
      <c r="K253" s="29"/>
      <c r="L253" s="30"/>
      <c r="M253" s="154"/>
      <c r="N253" s="155"/>
      <c r="O253" s="55"/>
      <c r="P253" s="55"/>
      <c r="Q253" s="55"/>
      <c r="R253" s="55"/>
      <c r="S253" s="55"/>
      <c r="T253" s="56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T253" s="17" t="s">
        <v>161</v>
      </c>
      <c r="AU253" s="17" t="s">
        <v>97</v>
      </c>
    </row>
    <row r="254" spans="1:65" s="13" customFormat="1">
      <c r="B254" s="156"/>
      <c r="D254" s="152" t="s">
        <v>163</v>
      </c>
      <c r="E254" s="157" t="s">
        <v>1</v>
      </c>
      <c r="F254" s="158" t="s">
        <v>187</v>
      </c>
      <c r="H254" s="159">
        <v>5</v>
      </c>
      <c r="L254" s="156"/>
      <c r="M254" s="160"/>
      <c r="N254" s="161"/>
      <c r="O254" s="161"/>
      <c r="P254" s="161"/>
      <c r="Q254" s="161"/>
      <c r="R254" s="161"/>
      <c r="S254" s="161"/>
      <c r="T254" s="162"/>
      <c r="AT254" s="157" t="s">
        <v>163</v>
      </c>
      <c r="AU254" s="157" t="s">
        <v>97</v>
      </c>
      <c r="AV254" s="13" t="s">
        <v>97</v>
      </c>
      <c r="AW254" s="13" t="s">
        <v>29</v>
      </c>
      <c r="AX254" s="13" t="s">
        <v>80</v>
      </c>
      <c r="AY254" s="157" t="s">
        <v>153</v>
      </c>
    </row>
    <row r="255" spans="1:65" s="2" customFormat="1" ht="13.9" customHeight="1">
      <c r="A255" s="29"/>
      <c r="B255" s="138"/>
      <c r="C255" s="139" t="s">
        <v>395</v>
      </c>
      <c r="D255" s="139" t="s">
        <v>155</v>
      </c>
      <c r="E255" s="140" t="s">
        <v>396</v>
      </c>
      <c r="F255" s="141" t="s">
        <v>397</v>
      </c>
      <c r="G255" s="142" t="s">
        <v>126</v>
      </c>
      <c r="H255" s="143">
        <v>20</v>
      </c>
      <c r="I255" s="144">
        <v>0</v>
      </c>
      <c r="J255" s="144">
        <f>ROUND(I255*H255,2)</f>
        <v>0</v>
      </c>
      <c r="K255" s="145"/>
      <c r="L255" s="30"/>
      <c r="M255" s="146" t="s">
        <v>1</v>
      </c>
      <c r="N255" s="147" t="s">
        <v>38</v>
      </c>
      <c r="O255" s="148">
        <v>7.4999999999999997E-2</v>
      </c>
      <c r="P255" s="148">
        <f>O255*H255</f>
        <v>1.5</v>
      </c>
      <c r="Q255" s="148">
        <v>1E-4</v>
      </c>
      <c r="R255" s="148">
        <f>Q255*H255</f>
        <v>2E-3</v>
      </c>
      <c r="S255" s="148">
        <v>0</v>
      </c>
      <c r="T255" s="149">
        <f>S255*H255</f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50" t="s">
        <v>159</v>
      </c>
      <c r="AT255" s="150" t="s">
        <v>155</v>
      </c>
      <c r="AU255" s="150" t="s">
        <v>97</v>
      </c>
      <c r="AY255" s="17" t="s">
        <v>153</v>
      </c>
      <c r="BE255" s="151">
        <f>IF(N255="základná",J255,0)</f>
        <v>0</v>
      </c>
      <c r="BF255" s="151">
        <f>IF(N255="znížená",J255,0)</f>
        <v>0</v>
      </c>
      <c r="BG255" s="151">
        <f>IF(N255="zákl. prenesená",J255,0)</f>
        <v>0</v>
      </c>
      <c r="BH255" s="151">
        <f>IF(N255="zníž. prenesená",J255,0)</f>
        <v>0</v>
      </c>
      <c r="BI255" s="151">
        <f>IF(N255="nulová",J255,0)</f>
        <v>0</v>
      </c>
      <c r="BJ255" s="17" t="s">
        <v>97</v>
      </c>
      <c r="BK255" s="151">
        <f>ROUND(I255*H255,2)</f>
        <v>0</v>
      </c>
      <c r="BL255" s="17" t="s">
        <v>159</v>
      </c>
      <c r="BM255" s="150" t="s">
        <v>398</v>
      </c>
    </row>
    <row r="256" spans="1:65" s="13" customFormat="1">
      <c r="B256" s="156"/>
      <c r="D256" s="152" t="s">
        <v>163</v>
      </c>
      <c r="E256" s="157" t="s">
        <v>1</v>
      </c>
      <c r="F256" s="158" t="s">
        <v>399</v>
      </c>
      <c r="H256" s="159">
        <v>20</v>
      </c>
      <c r="L256" s="156"/>
      <c r="M256" s="160"/>
      <c r="N256" s="161"/>
      <c r="O256" s="161"/>
      <c r="P256" s="161"/>
      <c r="Q256" s="161"/>
      <c r="R256" s="161"/>
      <c r="S256" s="161"/>
      <c r="T256" s="162"/>
      <c r="AT256" s="157" t="s">
        <v>163</v>
      </c>
      <c r="AU256" s="157" t="s">
        <v>97</v>
      </c>
      <c r="AV256" s="13" t="s">
        <v>97</v>
      </c>
      <c r="AW256" s="13" t="s">
        <v>29</v>
      </c>
      <c r="AX256" s="13" t="s">
        <v>80</v>
      </c>
      <c r="AY256" s="157" t="s">
        <v>153</v>
      </c>
    </row>
    <row r="257" spans="1:65" s="2" customFormat="1" ht="24">
      <c r="A257" s="29"/>
      <c r="B257" s="138"/>
      <c r="C257" s="139" t="s">
        <v>400</v>
      </c>
      <c r="D257" s="139" t="s">
        <v>155</v>
      </c>
      <c r="E257" s="140" t="s">
        <v>401</v>
      </c>
      <c r="F257" s="141" t="s">
        <v>402</v>
      </c>
      <c r="G257" s="142" t="s">
        <v>126</v>
      </c>
      <c r="H257" s="143">
        <v>17</v>
      </c>
      <c r="I257" s="144">
        <v>0</v>
      </c>
      <c r="J257" s="144">
        <f>ROUND(I257*H257,2)</f>
        <v>0</v>
      </c>
      <c r="K257" s="145"/>
      <c r="L257" s="30"/>
      <c r="M257" s="146" t="s">
        <v>1</v>
      </c>
      <c r="N257" s="147" t="s">
        <v>38</v>
      </c>
      <c r="O257" s="148">
        <v>0.746</v>
      </c>
      <c r="P257" s="148">
        <f>O257*H257</f>
        <v>12.682</v>
      </c>
      <c r="Q257" s="148">
        <v>0.2457</v>
      </c>
      <c r="R257" s="148">
        <f>Q257*H257</f>
        <v>4.1768999999999998</v>
      </c>
      <c r="S257" s="148">
        <v>0</v>
      </c>
      <c r="T257" s="149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50" t="s">
        <v>159</v>
      </c>
      <c r="AT257" s="150" t="s">
        <v>155</v>
      </c>
      <c r="AU257" s="150" t="s">
        <v>97</v>
      </c>
      <c r="AY257" s="17" t="s">
        <v>153</v>
      </c>
      <c r="BE257" s="151">
        <f>IF(N257="základná",J257,0)</f>
        <v>0</v>
      </c>
      <c r="BF257" s="151">
        <f>IF(N257="znížená",J257,0)</f>
        <v>0</v>
      </c>
      <c r="BG257" s="151">
        <f>IF(N257="zákl. prenesená",J257,0)</f>
        <v>0</v>
      </c>
      <c r="BH257" s="151">
        <f>IF(N257="zníž. prenesená",J257,0)</f>
        <v>0</v>
      </c>
      <c r="BI257" s="151">
        <f>IF(N257="nulová",J257,0)</f>
        <v>0</v>
      </c>
      <c r="BJ257" s="17" t="s">
        <v>97</v>
      </c>
      <c r="BK257" s="151">
        <f>ROUND(I257*H257,2)</f>
        <v>0</v>
      </c>
      <c r="BL257" s="17" t="s">
        <v>159</v>
      </c>
      <c r="BM257" s="150" t="s">
        <v>403</v>
      </c>
    </row>
    <row r="258" spans="1:65" s="2" customFormat="1" ht="19.5">
      <c r="A258" s="29"/>
      <c r="B258" s="30"/>
      <c r="C258" s="29"/>
      <c r="D258" s="152" t="s">
        <v>161</v>
      </c>
      <c r="E258" s="29"/>
      <c r="F258" s="153" t="s">
        <v>404</v>
      </c>
      <c r="G258" s="29"/>
      <c r="H258" s="29"/>
      <c r="I258" s="29"/>
      <c r="J258" s="29"/>
      <c r="K258" s="29"/>
      <c r="L258" s="30"/>
      <c r="M258" s="154"/>
      <c r="N258" s="155"/>
      <c r="O258" s="55"/>
      <c r="P258" s="55"/>
      <c r="Q258" s="55"/>
      <c r="R258" s="55"/>
      <c r="S258" s="55"/>
      <c r="T258" s="56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T258" s="17" t="s">
        <v>161</v>
      </c>
      <c r="AU258" s="17" t="s">
        <v>97</v>
      </c>
    </row>
    <row r="259" spans="1:65" s="13" customFormat="1">
      <c r="B259" s="156"/>
      <c r="D259" s="152" t="s">
        <v>163</v>
      </c>
      <c r="E259" s="157" t="s">
        <v>1</v>
      </c>
      <c r="F259" s="158" t="s">
        <v>124</v>
      </c>
      <c r="H259" s="159">
        <v>17</v>
      </c>
      <c r="L259" s="156"/>
      <c r="M259" s="160"/>
      <c r="N259" s="161"/>
      <c r="O259" s="161"/>
      <c r="P259" s="161"/>
      <c r="Q259" s="161"/>
      <c r="R259" s="161"/>
      <c r="S259" s="161"/>
      <c r="T259" s="162"/>
      <c r="AT259" s="157" t="s">
        <v>163</v>
      </c>
      <c r="AU259" s="157" t="s">
        <v>97</v>
      </c>
      <c r="AV259" s="13" t="s">
        <v>97</v>
      </c>
      <c r="AW259" s="13" t="s">
        <v>29</v>
      </c>
      <c r="AX259" s="13" t="s">
        <v>80</v>
      </c>
      <c r="AY259" s="157" t="s">
        <v>153</v>
      </c>
    </row>
    <row r="260" spans="1:65" s="2" customFormat="1" ht="13.9" customHeight="1">
      <c r="A260" s="29"/>
      <c r="B260" s="138"/>
      <c r="C260" s="176" t="s">
        <v>405</v>
      </c>
      <c r="D260" s="176" t="s">
        <v>179</v>
      </c>
      <c r="E260" s="177" t="s">
        <v>406</v>
      </c>
      <c r="F260" s="178" t="s">
        <v>407</v>
      </c>
      <c r="G260" s="179" t="s">
        <v>126</v>
      </c>
      <c r="H260" s="180">
        <v>48</v>
      </c>
      <c r="I260" s="181">
        <v>0</v>
      </c>
      <c r="J260" s="181">
        <f>ROUND(I260*H260,2)</f>
        <v>0</v>
      </c>
      <c r="K260" s="182"/>
      <c r="L260" s="183"/>
      <c r="M260" s="184" t="s">
        <v>1</v>
      </c>
      <c r="N260" s="185" t="s">
        <v>38</v>
      </c>
      <c r="O260" s="148">
        <v>0</v>
      </c>
      <c r="P260" s="148">
        <f>O260*H260</f>
        <v>0</v>
      </c>
      <c r="Q260" s="148">
        <v>7.0000000000000001E-3</v>
      </c>
      <c r="R260" s="148">
        <f>Q260*H260</f>
        <v>0.33600000000000002</v>
      </c>
      <c r="S260" s="148">
        <v>0</v>
      </c>
      <c r="T260" s="149">
        <f>S260*H260</f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50" t="s">
        <v>183</v>
      </c>
      <c r="AT260" s="150" t="s">
        <v>179</v>
      </c>
      <c r="AU260" s="150" t="s">
        <v>97</v>
      </c>
      <c r="AY260" s="17" t="s">
        <v>153</v>
      </c>
      <c r="BE260" s="151">
        <f>IF(N260="základná",J260,0)</f>
        <v>0</v>
      </c>
      <c r="BF260" s="151">
        <f>IF(N260="znížená",J260,0)</f>
        <v>0</v>
      </c>
      <c r="BG260" s="151">
        <f>IF(N260="zákl. prenesená",J260,0)</f>
        <v>0</v>
      </c>
      <c r="BH260" s="151">
        <f>IF(N260="zníž. prenesená",J260,0)</f>
        <v>0</v>
      </c>
      <c r="BI260" s="151">
        <f>IF(N260="nulová",J260,0)</f>
        <v>0</v>
      </c>
      <c r="BJ260" s="17" t="s">
        <v>97</v>
      </c>
      <c r="BK260" s="151">
        <f>ROUND(I260*H260,2)</f>
        <v>0</v>
      </c>
      <c r="BL260" s="17" t="s">
        <v>159</v>
      </c>
      <c r="BM260" s="150" t="s">
        <v>408</v>
      </c>
    </row>
    <row r="261" spans="1:65" s="2" customFormat="1" ht="29.25">
      <c r="A261" s="29"/>
      <c r="B261" s="30"/>
      <c r="C261" s="29"/>
      <c r="D261" s="152" t="s">
        <v>161</v>
      </c>
      <c r="E261" s="29"/>
      <c r="F261" s="153" t="s">
        <v>409</v>
      </c>
      <c r="G261" s="29"/>
      <c r="H261" s="29"/>
      <c r="I261" s="29"/>
      <c r="J261" s="29"/>
      <c r="K261" s="29"/>
      <c r="L261" s="30"/>
      <c r="M261" s="154"/>
      <c r="N261" s="155"/>
      <c r="O261" s="55"/>
      <c r="P261" s="55"/>
      <c r="Q261" s="55"/>
      <c r="R261" s="55"/>
      <c r="S261" s="55"/>
      <c r="T261" s="56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T261" s="17" t="s">
        <v>161</v>
      </c>
      <c r="AU261" s="17" t="s">
        <v>97</v>
      </c>
    </row>
    <row r="262" spans="1:65" s="13" customFormat="1">
      <c r="B262" s="156"/>
      <c r="D262" s="152" t="s">
        <v>163</v>
      </c>
      <c r="E262" s="157" t="s">
        <v>1</v>
      </c>
      <c r="F262" s="158" t="s">
        <v>410</v>
      </c>
      <c r="H262" s="159">
        <v>48</v>
      </c>
      <c r="L262" s="156"/>
      <c r="M262" s="160"/>
      <c r="N262" s="161"/>
      <c r="O262" s="161"/>
      <c r="P262" s="161"/>
      <c r="Q262" s="161"/>
      <c r="R262" s="161"/>
      <c r="S262" s="161"/>
      <c r="T262" s="162"/>
      <c r="AT262" s="157" t="s">
        <v>163</v>
      </c>
      <c r="AU262" s="157" t="s">
        <v>97</v>
      </c>
      <c r="AV262" s="13" t="s">
        <v>97</v>
      </c>
      <c r="AW262" s="13" t="s">
        <v>29</v>
      </c>
      <c r="AX262" s="13" t="s">
        <v>80</v>
      </c>
      <c r="AY262" s="157" t="s">
        <v>153</v>
      </c>
    </row>
    <row r="263" spans="1:65" s="2" customFormat="1" ht="26.25" customHeight="1">
      <c r="A263" s="29"/>
      <c r="B263" s="138"/>
      <c r="C263" s="176" t="s">
        <v>411</v>
      </c>
      <c r="D263" s="176" t="s">
        <v>179</v>
      </c>
      <c r="E263" s="177" t="s">
        <v>412</v>
      </c>
      <c r="F263" s="178" t="s">
        <v>413</v>
      </c>
      <c r="G263" s="179" t="s">
        <v>126</v>
      </c>
      <c r="H263" s="180">
        <v>17</v>
      </c>
      <c r="I263" s="181">
        <v>0</v>
      </c>
      <c r="J263" s="181">
        <f>ROUND(I263*H263,2)</f>
        <v>0</v>
      </c>
      <c r="K263" s="182"/>
      <c r="L263" s="183"/>
      <c r="M263" s="184" t="s">
        <v>1</v>
      </c>
      <c r="N263" s="185" t="s">
        <v>38</v>
      </c>
      <c r="O263" s="148">
        <v>0</v>
      </c>
      <c r="P263" s="148">
        <f>O263*H263</f>
        <v>0</v>
      </c>
      <c r="Q263" s="148">
        <v>1.1999999999999999E-3</v>
      </c>
      <c r="R263" s="148">
        <f>Q263*H263</f>
        <v>2.0400000000000001E-2</v>
      </c>
      <c r="S263" s="148">
        <v>0</v>
      </c>
      <c r="T263" s="149">
        <f>S263*H263</f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50" t="s">
        <v>183</v>
      </c>
      <c r="AT263" s="150" t="s">
        <v>179</v>
      </c>
      <c r="AU263" s="150" t="s">
        <v>97</v>
      </c>
      <c r="AY263" s="17" t="s">
        <v>153</v>
      </c>
      <c r="BE263" s="151">
        <f>IF(N263="základná",J263,0)</f>
        <v>0</v>
      </c>
      <c r="BF263" s="151">
        <f>IF(N263="znížená",J263,0)</f>
        <v>0</v>
      </c>
      <c r="BG263" s="151">
        <f>IF(N263="zákl. prenesená",J263,0)</f>
        <v>0</v>
      </c>
      <c r="BH263" s="151">
        <f>IF(N263="zníž. prenesená",J263,0)</f>
        <v>0</v>
      </c>
      <c r="BI263" s="151">
        <f>IF(N263="nulová",J263,0)</f>
        <v>0</v>
      </c>
      <c r="BJ263" s="17" t="s">
        <v>97</v>
      </c>
      <c r="BK263" s="151">
        <f>ROUND(I263*H263,2)</f>
        <v>0</v>
      </c>
      <c r="BL263" s="17" t="s">
        <v>159</v>
      </c>
      <c r="BM263" s="150" t="s">
        <v>414</v>
      </c>
    </row>
    <row r="264" spans="1:65" s="13" customFormat="1">
      <c r="B264" s="156"/>
      <c r="D264" s="152" t="s">
        <v>163</v>
      </c>
      <c r="E264" s="157" t="s">
        <v>1</v>
      </c>
      <c r="F264" s="158" t="s">
        <v>124</v>
      </c>
      <c r="H264" s="159">
        <v>17</v>
      </c>
      <c r="L264" s="156"/>
      <c r="M264" s="160"/>
      <c r="N264" s="161"/>
      <c r="O264" s="161"/>
      <c r="P264" s="161"/>
      <c r="Q264" s="161"/>
      <c r="R264" s="161"/>
      <c r="S264" s="161"/>
      <c r="T264" s="162"/>
      <c r="AT264" s="157" t="s">
        <v>163</v>
      </c>
      <c r="AU264" s="157" t="s">
        <v>97</v>
      </c>
      <c r="AV264" s="13" t="s">
        <v>97</v>
      </c>
      <c r="AW264" s="13" t="s">
        <v>29</v>
      </c>
      <c r="AX264" s="13" t="s">
        <v>80</v>
      </c>
      <c r="AY264" s="157" t="s">
        <v>153</v>
      </c>
    </row>
    <row r="265" spans="1:65" s="2" customFormat="1" ht="26.25" customHeight="1">
      <c r="A265" s="29"/>
      <c r="B265" s="138"/>
      <c r="C265" s="139" t="s">
        <v>415</v>
      </c>
      <c r="D265" s="139" t="s">
        <v>155</v>
      </c>
      <c r="E265" s="140" t="s">
        <v>416</v>
      </c>
      <c r="F265" s="141" t="s">
        <v>417</v>
      </c>
      <c r="G265" s="142" t="s">
        <v>96</v>
      </c>
      <c r="H265" s="143">
        <v>1199</v>
      </c>
      <c r="I265" s="144">
        <v>0</v>
      </c>
      <c r="J265" s="144">
        <f>ROUND(I265*H265,2)</f>
        <v>0</v>
      </c>
      <c r="K265" s="145"/>
      <c r="L265" s="30"/>
      <c r="M265" s="146" t="s">
        <v>1</v>
      </c>
      <c r="N265" s="147" t="s">
        <v>38</v>
      </c>
      <c r="O265" s="148">
        <v>0.04</v>
      </c>
      <c r="P265" s="148">
        <f>O265*H265</f>
        <v>47.96</v>
      </c>
      <c r="Q265" s="148">
        <v>1.8000000000000001E-4</v>
      </c>
      <c r="R265" s="148">
        <f>Q265*H265</f>
        <v>0.21582000000000001</v>
      </c>
      <c r="S265" s="148">
        <v>0</v>
      </c>
      <c r="T265" s="149">
        <f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50" t="s">
        <v>159</v>
      </c>
      <c r="AT265" s="150" t="s">
        <v>155</v>
      </c>
      <c r="AU265" s="150" t="s">
        <v>97</v>
      </c>
      <c r="AY265" s="17" t="s">
        <v>153</v>
      </c>
      <c r="BE265" s="151">
        <f>IF(N265="základná",J265,0)</f>
        <v>0</v>
      </c>
      <c r="BF265" s="151">
        <f>IF(N265="znížená",J265,0)</f>
        <v>0</v>
      </c>
      <c r="BG265" s="151">
        <f>IF(N265="zákl. prenesená",J265,0)</f>
        <v>0</v>
      </c>
      <c r="BH265" s="151">
        <f>IF(N265="zníž. prenesená",J265,0)</f>
        <v>0</v>
      </c>
      <c r="BI265" s="151">
        <f>IF(N265="nulová",J265,0)</f>
        <v>0</v>
      </c>
      <c r="BJ265" s="17" t="s">
        <v>97</v>
      </c>
      <c r="BK265" s="151">
        <f>ROUND(I265*H265,2)</f>
        <v>0</v>
      </c>
      <c r="BL265" s="17" t="s">
        <v>159</v>
      </c>
      <c r="BM265" s="150" t="s">
        <v>418</v>
      </c>
    </row>
    <row r="266" spans="1:65" s="13" customFormat="1">
      <c r="B266" s="156"/>
      <c r="D266" s="152" t="s">
        <v>163</v>
      </c>
      <c r="E266" s="157" t="s">
        <v>1</v>
      </c>
      <c r="F266" s="158" t="s">
        <v>419</v>
      </c>
      <c r="H266" s="159">
        <v>1199</v>
      </c>
      <c r="L266" s="156"/>
      <c r="M266" s="160"/>
      <c r="N266" s="161"/>
      <c r="O266" s="161"/>
      <c r="P266" s="161"/>
      <c r="Q266" s="161"/>
      <c r="R266" s="161"/>
      <c r="S266" s="161"/>
      <c r="T266" s="162"/>
      <c r="AT266" s="157" t="s">
        <v>163</v>
      </c>
      <c r="AU266" s="157" t="s">
        <v>97</v>
      </c>
      <c r="AV266" s="13" t="s">
        <v>97</v>
      </c>
      <c r="AW266" s="13" t="s">
        <v>29</v>
      </c>
      <c r="AX266" s="13" t="s">
        <v>80</v>
      </c>
      <c r="AY266" s="157" t="s">
        <v>153</v>
      </c>
    </row>
    <row r="267" spans="1:65" s="2" customFormat="1" ht="26.25" customHeight="1">
      <c r="A267" s="29"/>
      <c r="B267" s="138"/>
      <c r="C267" s="139" t="s">
        <v>420</v>
      </c>
      <c r="D267" s="139" t="s">
        <v>155</v>
      </c>
      <c r="E267" s="140" t="s">
        <v>421</v>
      </c>
      <c r="F267" s="141" t="s">
        <v>422</v>
      </c>
      <c r="G267" s="142" t="s">
        <v>96</v>
      </c>
      <c r="H267" s="143">
        <v>1199</v>
      </c>
      <c r="I267" s="144">
        <v>0</v>
      </c>
      <c r="J267" s="144">
        <f>ROUND(I267*H267,2)</f>
        <v>0</v>
      </c>
      <c r="K267" s="145"/>
      <c r="L267" s="30"/>
      <c r="M267" s="146" t="s">
        <v>1</v>
      </c>
      <c r="N267" s="147" t="s">
        <v>38</v>
      </c>
      <c r="O267" s="148">
        <v>1.7000000000000001E-2</v>
      </c>
      <c r="P267" s="148">
        <f>O267*H267</f>
        <v>20.382999999999999</v>
      </c>
      <c r="Q267" s="148">
        <v>8.0000000000000007E-5</v>
      </c>
      <c r="R267" s="148">
        <f>Q267*H267</f>
        <v>9.5920000000000005E-2</v>
      </c>
      <c r="S267" s="148">
        <v>0</v>
      </c>
      <c r="T267" s="149">
        <f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50" t="s">
        <v>159</v>
      </c>
      <c r="AT267" s="150" t="s">
        <v>155</v>
      </c>
      <c r="AU267" s="150" t="s">
        <v>97</v>
      </c>
      <c r="AY267" s="17" t="s">
        <v>153</v>
      </c>
      <c r="BE267" s="151">
        <f>IF(N267="základná",J267,0)</f>
        <v>0</v>
      </c>
      <c r="BF267" s="151">
        <f>IF(N267="znížená",J267,0)</f>
        <v>0</v>
      </c>
      <c r="BG267" s="151">
        <f>IF(N267="zákl. prenesená",J267,0)</f>
        <v>0</v>
      </c>
      <c r="BH267" s="151">
        <f>IF(N267="zníž. prenesená",J267,0)</f>
        <v>0</v>
      </c>
      <c r="BI267" s="151">
        <f>IF(N267="nulová",J267,0)</f>
        <v>0</v>
      </c>
      <c r="BJ267" s="17" t="s">
        <v>97</v>
      </c>
      <c r="BK267" s="151">
        <f>ROUND(I267*H267,2)</f>
        <v>0</v>
      </c>
      <c r="BL267" s="17" t="s">
        <v>159</v>
      </c>
      <c r="BM267" s="150" t="s">
        <v>423</v>
      </c>
    </row>
    <row r="268" spans="1:65" s="13" customFormat="1">
      <c r="B268" s="156"/>
      <c r="D268" s="152" t="s">
        <v>163</v>
      </c>
      <c r="E268" s="157" t="s">
        <v>1</v>
      </c>
      <c r="F268" s="158" t="s">
        <v>419</v>
      </c>
      <c r="H268" s="159">
        <v>1199</v>
      </c>
      <c r="L268" s="156"/>
      <c r="M268" s="160"/>
      <c r="N268" s="161"/>
      <c r="O268" s="161"/>
      <c r="P268" s="161"/>
      <c r="Q268" s="161"/>
      <c r="R268" s="161"/>
      <c r="S268" s="161"/>
      <c r="T268" s="162"/>
      <c r="AT268" s="157" t="s">
        <v>163</v>
      </c>
      <c r="AU268" s="157" t="s">
        <v>97</v>
      </c>
      <c r="AV268" s="13" t="s">
        <v>97</v>
      </c>
      <c r="AW268" s="13" t="s">
        <v>29</v>
      </c>
      <c r="AX268" s="13" t="s">
        <v>80</v>
      </c>
      <c r="AY268" s="157" t="s">
        <v>153</v>
      </c>
    </row>
    <row r="269" spans="1:65" s="2" customFormat="1" ht="27" customHeight="1">
      <c r="A269" s="29"/>
      <c r="B269" s="138"/>
      <c r="C269" s="139" t="s">
        <v>424</v>
      </c>
      <c r="D269" s="139" t="s">
        <v>155</v>
      </c>
      <c r="E269" s="140" t="s">
        <v>425</v>
      </c>
      <c r="F269" s="141" t="s">
        <v>426</v>
      </c>
      <c r="G269" s="142" t="s">
        <v>84</v>
      </c>
      <c r="H269" s="143">
        <v>449.5</v>
      </c>
      <c r="I269" s="144">
        <v>0</v>
      </c>
      <c r="J269" s="144">
        <f>ROUND(I269*H269,2)</f>
        <v>0</v>
      </c>
      <c r="K269" s="145"/>
      <c r="L269" s="30"/>
      <c r="M269" s="146" t="s">
        <v>1</v>
      </c>
      <c r="N269" s="147" t="s">
        <v>38</v>
      </c>
      <c r="O269" s="148">
        <v>0.43</v>
      </c>
      <c r="P269" s="148">
        <f>O269*H269</f>
        <v>193.285</v>
      </c>
      <c r="Q269" s="148">
        <v>6.6E-4</v>
      </c>
      <c r="R269" s="148">
        <f>Q269*H269</f>
        <v>0.29666999999999999</v>
      </c>
      <c r="S269" s="148">
        <v>0</v>
      </c>
      <c r="T269" s="149">
        <f>S269*H269</f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50" t="s">
        <v>159</v>
      </c>
      <c r="AT269" s="150" t="s">
        <v>155</v>
      </c>
      <c r="AU269" s="150" t="s">
        <v>97</v>
      </c>
      <c r="AY269" s="17" t="s">
        <v>153</v>
      </c>
      <c r="BE269" s="151">
        <f>IF(N269="základná",J269,0)</f>
        <v>0</v>
      </c>
      <c r="BF269" s="151">
        <f>IF(N269="znížená",J269,0)</f>
        <v>0</v>
      </c>
      <c r="BG269" s="151">
        <f>IF(N269="zákl. prenesená",J269,0)</f>
        <v>0</v>
      </c>
      <c r="BH269" s="151">
        <f>IF(N269="zníž. prenesená",J269,0)</f>
        <v>0</v>
      </c>
      <c r="BI269" s="151">
        <f>IF(N269="nulová",J269,0)</f>
        <v>0</v>
      </c>
      <c r="BJ269" s="17" t="s">
        <v>97</v>
      </c>
      <c r="BK269" s="151">
        <f>ROUND(I269*H269,2)</f>
        <v>0</v>
      </c>
      <c r="BL269" s="17" t="s">
        <v>159</v>
      </c>
      <c r="BM269" s="150" t="s">
        <v>427</v>
      </c>
    </row>
    <row r="270" spans="1:65" s="2" customFormat="1" ht="19.5">
      <c r="A270" s="29"/>
      <c r="B270" s="30"/>
      <c r="C270" s="29"/>
      <c r="D270" s="152" t="s">
        <v>161</v>
      </c>
      <c r="E270" s="29"/>
      <c r="F270" s="153" t="s">
        <v>428</v>
      </c>
      <c r="G270" s="29"/>
      <c r="H270" s="29"/>
      <c r="I270" s="29"/>
      <c r="J270" s="29"/>
      <c r="K270" s="29"/>
      <c r="L270" s="30"/>
      <c r="M270" s="154"/>
      <c r="N270" s="155"/>
      <c r="O270" s="55"/>
      <c r="P270" s="55"/>
      <c r="Q270" s="55"/>
      <c r="R270" s="55"/>
      <c r="S270" s="55"/>
      <c r="T270" s="56"/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T270" s="17" t="s">
        <v>161</v>
      </c>
      <c r="AU270" s="17" t="s">
        <v>97</v>
      </c>
    </row>
    <row r="271" spans="1:65" s="13" customFormat="1">
      <c r="B271" s="156"/>
      <c r="D271" s="152" t="s">
        <v>163</v>
      </c>
      <c r="E271" s="157" t="s">
        <v>1</v>
      </c>
      <c r="F271" s="158" t="s">
        <v>429</v>
      </c>
      <c r="H271" s="159">
        <v>449.5</v>
      </c>
      <c r="L271" s="156"/>
      <c r="M271" s="160"/>
      <c r="N271" s="161"/>
      <c r="O271" s="161"/>
      <c r="P271" s="161"/>
      <c r="Q271" s="161"/>
      <c r="R271" s="161"/>
      <c r="S271" s="161"/>
      <c r="T271" s="162"/>
      <c r="AT271" s="157" t="s">
        <v>163</v>
      </c>
      <c r="AU271" s="157" t="s">
        <v>97</v>
      </c>
      <c r="AV271" s="13" t="s">
        <v>97</v>
      </c>
      <c r="AW271" s="13" t="s">
        <v>29</v>
      </c>
      <c r="AX271" s="13" t="s">
        <v>80</v>
      </c>
      <c r="AY271" s="157" t="s">
        <v>153</v>
      </c>
    </row>
    <row r="272" spans="1:65" s="2" customFormat="1" ht="24.75" customHeight="1">
      <c r="A272" s="29"/>
      <c r="B272" s="138"/>
      <c r="C272" s="139" t="s">
        <v>430</v>
      </c>
      <c r="D272" s="139" t="s">
        <v>155</v>
      </c>
      <c r="E272" s="140" t="s">
        <v>431</v>
      </c>
      <c r="F272" s="141" t="s">
        <v>432</v>
      </c>
      <c r="G272" s="142" t="s">
        <v>84</v>
      </c>
      <c r="H272" s="143">
        <v>449.5</v>
      </c>
      <c r="I272" s="144">
        <v>0</v>
      </c>
      <c r="J272" s="144">
        <f>ROUND(I272*H272,2)</f>
        <v>0</v>
      </c>
      <c r="K272" s="145"/>
      <c r="L272" s="30"/>
      <c r="M272" s="146" t="s">
        <v>1</v>
      </c>
      <c r="N272" s="147" t="s">
        <v>38</v>
      </c>
      <c r="O272" s="148">
        <v>8.0000000000000002E-3</v>
      </c>
      <c r="P272" s="148">
        <f>O272*H272</f>
        <v>3.5960000000000001</v>
      </c>
      <c r="Q272" s="148">
        <v>3.2000000000000003E-4</v>
      </c>
      <c r="R272" s="148">
        <f>Q272*H272</f>
        <v>0.14384</v>
      </c>
      <c r="S272" s="148">
        <v>0</v>
      </c>
      <c r="T272" s="149">
        <f>S272*H272</f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50" t="s">
        <v>159</v>
      </c>
      <c r="AT272" s="150" t="s">
        <v>155</v>
      </c>
      <c r="AU272" s="150" t="s">
        <v>97</v>
      </c>
      <c r="AY272" s="17" t="s">
        <v>153</v>
      </c>
      <c r="BE272" s="151">
        <f>IF(N272="základná",J272,0)</f>
        <v>0</v>
      </c>
      <c r="BF272" s="151">
        <f>IF(N272="znížená",J272,0)</f>
        <v>0</v>
      </c>
      <c r="BG272" s="151">
        <f>IF(N272="zákl. prenesená",J272,0)</f>
        <v>0</v>
      </c>
      <c r="BH272" s="151">
        <f>IF(N272="zníž. prenesená",J272,0)</f>
        <v>0</v>
      </c>
      <c r="BI272" s="151">
        <f>IF(N272="nulová",J272,0)</f>
        <v>0</v>
      </c>
      <c r="BJ272" s="17" t="s">
        <v>97</v>
      </c>
      <c r="BK272" s="151">
        <f>ROUND(I272*H272,2)</f>
        <v>0</v>
      </c>
      <c r="BL272" s="17" t="s">
        <v>159</v>
      </c>
      <c r="BM272" s="150" t="s">
        <v>433</v>
      </c>
    </row>
    <row r="273" spans="1:65" s="13" customFormat="1">
      <c r="B273" s="156"/>
      <c r="D273" s="152" t="s">
        <v>163</v>
      </c>
      <c r="E273" s="157" t="s">
        <v>1</v>
      </c>
      <c r="F273" s="158" t="s">
        <v>429</v>
      </c>
      <c r="H273" s="159">
        <v>449.5</v>
      </c>
      <c r="L273" s="156"/>
      <c r="M273" s="160"/>
      <c r="N273" s="161"/>
      <c r="O273" s="161"/>
      <c r="P273" s="161"/>
      <c r="Q273" s="161"/>
      <c r="R273" s="161"/>
      <c r="S273" s="161"/>
      <c r="T273" s="162"/>
      <c r="AT273" s="157" t="s">
        <v>163</v>
      </c>
      <c r="AU273" s="157" t="s">
        <v>97</v>
      </c>
      <c r="AV273" s="13" t="s">
        <v>97</v>
      </c>
      <c r="AW273" s="13" t="s">
        <v>29</v>
      </c>
      <c r="AX273" s="13" t="s">
        <v>80</v>
      </c>
      <c r="AY273" s="157" t="s">
        <v>153</v>
      </c>
    </row>
    <row r="274" spans="1:65" s="2" customFormat="1" ht="27.75" customHeight="1">
      <c r="A274" s="29"/>
      <c r="B274" s="138"/>
      <c r="C274" s="139" t="s">
        <v>89</v>
      </c>
      <c r="D274" s="139" t="s">
        <v>155</v>
      </c>
      <c r="E274" s="140" t="s">
        <v>434</v>
      </c>
      <c r="F274" s="141" t="s">
        <v>435</v>
      </c>
      <c r="G274" s="142" t="s">
        <v>84</v>
      </c>
      <c r="H274" s="143">
        <v>52</v>
      </c>
      <c r="I274" s="144">
        <v>0</v>
      </c>
      <c r="J274" s="144">
        <f>ROUND(I274*H274,2)</f>
        <v>0</v>
      </c>
      <c r="K274" s="145"/>
      <c r="L274" s="30"/>
      <c r="M274" s="146" t="s">
        <v>1</v>
      </c>
      <c r="N274" s="147" t="s">
        <v>38</v>
      </c>
      <c r="O274" s="148">
        <v>0.26600000000000001</v>
      </c>
      <c r="P274" s="148">
        <f>O274*H274</f>
        <v>13.832000000000001</v>
      </c>
      <c r="Q274" s="148">
        <v>1.1429999999999999E-2</v>
      </c>
      <c r="R274" s="148">
        <f>Q274*H274</f>
        <v>0.59436</v>
      </c>
      <c r="S274" s="148">
        <v>0</v>
      </c>
      <c r="T274" s="149">
        <f>S274*H274</f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50" t="s">
        <v>159</v>
      </c>
      <c r="AT274" s="150" t="s">
        <v>155</v>
      </c>
      <c r="AU274" s="150" t="s">
        <v>97</v>
      </c>
      <c r="AY274" s="17" t="s">
        <v>153</v>
      </c>
      <c r="BE274" s="151">
        <f>IF(N274="základná",J274,0)</f>
        <v>0</v>
      </c>
      <c r="BF274" s="151">
        <f>IF(N274="znížená",J274,0)</f>
        <v>0</v>
      </c>
      <c r="BG274" s="151">
        <f>IF(N274="zákl. prenesená",J274,0)</f>
        <v>0</v>
      </c>
      <c r="BH274" s="151">
        <f>IF(N274="zníž. prenesená",J274,0)</f>
        <v>0</v>
      </c>
      <c r="BI274" s="151">
        <f>IF(N274="nulová",J274,0)</f>
        <v>0</v>
      </c>
      <c r="BJ274" s="17" t="s">
        <v>97</v>
      </c>
      <c r="BK274" s="151">
        <f>ROUND(I274*H274,2)</f>
        <v>0</v>
      </c>
      <c r="BL274" s="17" t="s">
        <v>159</v>
      </c>
      <c r="BM274" s="150" t="s">
        <v>436</v>
      </c>
    </row>
    <row r="275" spans="1:65" s="2" customFormat="1" ht="26.25" customHeight="1">
      <c r="A275" s="29"/>
      <c r="B275" s="138"/>
      <c r="C275" s="139" t="s">
        <v>437</v>
      </c>
      <c r="D275" s="139" t="s">
        <v>155</v>
      </c>
      <c r="E275" s="140" t="s">
        <v>438</v>
      </c>
      <c r="F275" s="141" t="s">
        <v>439</v>
      </c>
      <c r="G275" s="142" t="s">
        <v>126</v>
      </c>
      <c r="H275" s="143">
        <v>30</v>
      </c>
      <c r="I275" s="144">
        <v>0</v>
      </c>
      <c r="J275" s="144">
        <f>ROUND(I275*H275,2)</f>
        <v>0</v>
      </c>
      <c r="K275" s="145"/>
      <c r="L275" s="30"/>
      <c r="M275" s="146" t="s">
        <v>1</v>
      </c>
      <c r="N275" s="147" t="s">
        <v>38</v>
      </c>
      <c r="O275" s="148">
        <v>0.17100000000000001</v>
      </c>
      <c r="P275" s="148">
        <f>O275*H275</f>
        <v>5.13</v>
      </c>
      <c r="Q275" s="148">
        <v>0</v>
      </c>
      <c r="R275" s="148">
        <f>Q275*H275</f>
        <v>0</v>
      </c>
      <c r="S275" s="148">
        <v>0</v>
      </c>
      <c r="T275" s="149">
        <f>S275*H275</f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50" t="s">
        <v>159</v>
      </c>
      <c r="AT275" s="150" t="s">
        <v>155</v>
      </c>
      <c r="AU275" s="150" t="s">
        <v>97</v>
      </c>
      <c r="AY275" s="17" t="s">
        <v>153</v>
      </c>
      <c r="BE275" s="151">
        <f>IF(N275="základná",J275,0)</f>
        <v>0</v>
      </c>
      <c r="BF275" s="151">
        <f>IF(N275="znížená",J275,0)</f>
        <v>0</v>
      </c>
      <c r="BG275" s="151">
        <f>IF(N275="zákl. prenesená",J275,0)</f>
        <v>0</v>
      </c>
      <c r="BH275" s="151">
        <f>IF(N275="zníž. prenesená",J275,0)</f>
        <v>0</v>
      </c>
      <c r="BI275" s="151">
        <f>IF(N275="nulová",J275,0)</f>
        <v>0</v>
      </c>
      <c r="BJ275" s="17" t="s">
        <v>97</v>
      </c>
      <c r="BK275" s="151">
        <f>ROUND(I275*H275,2)</f>
        <v>0</v>
      </c>
      <c r="BL275" s="17" t="s">
        <v>159</v>
      </c>
      <c r="BM275" s="150" t="s">
        <v>440</v>
      </c>
    </row>
    <row r="276" spans="1:65" s="2" customFormat="1" ht="19.5">
      <c r="A276" s="29"/>
      <c r="B276" s="30"/>
      <c r="C276" s="29"/>
      <c r="D276" s="152" t="s">
        <v>161</v>
      </c>
      <c r="E276" s="29"/>
      <c r="F276" s="153" t="s">
        <v>441</v>
      </c>
      <c r="G276" s="29"/>
      <c r="H276" s="29"/>
      <c r="I276" s="29"/>
      <c r="J276" s="29"/>
      <c r="K276" s="29"/>
      <c r="L276" s="30"/>
      <c r="M276" s="154"/>
      <c r="N276" s="155"/>
      <c r="O276" s="55"/>
      <c r="P276" s="55"/>
      <c r="Q276" s="55"/>
      <c r="R276" s="55"/>
      <c r="S276" s="55"/>
      <c r="T276" s="56"/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T276" s="17" t="s">
        <v>161</v>
      </c>
      <c r="AU276" s="17" t="s">
        <v>97</v>
      </c>
    </row>
    <row r="277" spans="1:65" s="13" customFormat="1">
      <c r="B277" s="156"/>
      <c r="D277" s="152" t="s">
        <v>163</v>
      </c>
      <c r="E277" s="157" t="s">
        <v>1</v>
      </c>
      <c r="F277" s="158" t="s">
        <v>442</v>
      </c>
      <c r="H277" s="159">
        <v>30</v>
      </c>
      <c r="L277" s="156"/>
      <c r="M277" s="160"/>
      <c r="N277" s="161"/>
      <c r="O277" s="161"/>
      <c r="P277" s="161"/>
      <c r="Q277" s="161"/>
      <c r="R277" s="161"/>
      <c r="S277" s="161"/>
      <c r="T277" s="162"/>
      <c r="AT277" s="157" t="s">
        <v>163</v>
      </c>
      <c r="AU277" s="157" t="s">
        <v>97</v>
      </c>
      <c r="AV277" s="13" t="s">
        <v>97</v>
      </c>
      <c r="AW277" s="13" t="s">
        <v>29</v>
      </c>
      <c r="AX277" s="13" t="s">
        <v>80</v>
      </c>
      <c r="AY277" s="157" t="s">
        <v>153</v>
      </c>
    </row>
    <row r="278" spans="1:65" s="2" customFormat="1" ht="36">
      <c r="A278" s="29"/>
      <c r="B278" s="138"/>
      <c r="C278" s="176" t="s">
        <v>443</v>
      </c>
      <c r="D278" s="176" t="s">
        <v>179</v>
      </c>
      <c r="E278" s="177" t="s">
        <v>444</v>
      </c>
      <c r="F278" s="178" t="s">
        <v>445</v>
      </c>
      <c r="G278" s="179" t="s">
        <v>126</v>
      </c>
      <c r="H278" s="180">
        <v>30</v>
      </c>
      <c r="I278" s="181">
        <v>0</v>
      </c>
      <c r="J278" s="181">
        <f>ROUND(I278*H278,2)</f>
        <v>0</v>
      </c>
      <c r="K278" s="182"/>
      <c r="L278" s="183"/>
      <c r="M278" s="184" t="s">
        <v>1</v>
      </c>
      <c r="N278" s="185" t="s">
        <v>38</v>
      </c>
      <c r="O278" s="148">
        <v>0</v>
      </c>
      <c r="P278" s="148">
        <f>O278*H278</f>
        <v>0</v>
      </c>
      <c r="Q278" s="148">
        <v>2E-3</v>
      </c>
      <c r="R278" s="148">
        <f>Q278*H278</f>
        <v>0.06</v>
      </c>
      <c r="S278" s="148">
        <v>0</v>
      </c>
      <c r="T278" s="149">
        <f>S278*H278</f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50" t="s">
        <v>183</v>
      </c>
      <c r="AT278" s="150" t="s">
        <v>179</v>
      </c>
      <c r="AU278" s="150" t="s">
        <v>97</v>
      </c>
      <c r="AY278" s="17" t="s">
        <v>153</v>
      </c>
      <c r="BE278" s="151">
        <f>IF(N278="základná",J278,0)</f>
        <v>0</v>
      </c>
      <c r="BF278" s="151">
        <f>IF(N278="znížená",J278,0)</f>
        <v>0</v>
      </c>
      <c r="BG278" s="151">
        <f>IF(N278="zákl. prenesená",J278,0)</f>
        <v>0</v>
      </c>
      <c r="BH278" s="151">
        <f>IF(N278="zníž. prenesená",J278,0)</f>
        <v>0</v>
      </c>
      <c r="BI278" s="151">
        <f>IF(N278="nulová",J278,0)</f>
        <v>0</v>
      </c>
      <c r="BJ278" s="17" t="s">
        <v>97</v>
      </c>
      <c r="BK278" s="151">
        <f>ROUND(I278*H278,2)</f>
        <v>0</v>
      </c>
      <c r="BL278" s="17" t="s">
        <v>159</v>
      </c>
      <c r="BM278" s="150" t="s">
        <v>446</v>
      </c>
    </row>
    <row r="279" spans="1:65" s="13" customFormat="1">
      <c r="B279" s="156"/>
      <c r="D279" s="152" t="s">
        <v>163</v>
      </c>
      <c r="E279" s="157" t="s">
        <v>1</v>
      </c>
      <c r="F279" s="158" t="s">
        <v>301</v>
      </c>
      <c r="H279" s="159">
        <v>30</v>
      </c>
      <c r="L279" s="156"/>
      <c r="M279" s="160"/>
      <c r="N279" s="161"/>
      <c r="O279" s="161"/>
      <c r="P279" s="161"/>
      <c r="Q279" s="161"/>
      <c r="R279" s="161"/>
      <c r="S279" s="161"/>
      <c r="T279" s="162"/>
      <c r="AT279" s="157" t="s">
        <v>163</v>
      </c>
      <c r="AU279" s="157" t="s">
        <v>97</v>
      </c>
      <c r="AV279" s="13" t="s">
        <v>97</v>
      </c>
      <c r="AW279" s="13" t="s">
        <v>29</v>
      </c>
      <c r="AX279" s="13" t="s">
        <v>80</v>
      </c>
      <c r="AY279" s="157" t="s">
        <v>153</v>
      </c>
    </row>
    <row r="280" spans="1:65" s="2" customFormat="1" ht="24">
      <c r="A280" s="29"/>
      <c r="B280" s="138"/>
      <c r="C280" s="139" t="s">
        <v>447</v>
      </c>
      <c r="D280" s="139" t="s">
        <v>155</v>
      </c>
      <c r="E280" s="140" t="s">
        <v>448</v>
      </c>
      <c r="F280" s="141" t="s">
        <v>449</v>
      </c>
      <c r="G280" s="142" t="s">
        <v>96</v>
      </c>
      <c r="H280" s="143">
        <v>2083.3000000000002</v>
      </c>
      <c r="I280" s="144">
        <v>0</v>
      </c>
      <c r="J280" s="144">
        <f>ROUND(I280*H280,2)</f>
        <v>0</v>
      </c>
      <c r="K280" s="145"/>
      <c r="L280" s="30"/>
      <c r="M280" s="146" t="s">
        <v>1</v>
      </c>
      <c r="N280" s="147" t="s">
        <v>38</v>
      </c>
      <c r="O280" s="148">
        <v>0.20399999999999999</v>
      </c>
      <c r="P280" s="148">
        <f>O280*H280</f>
        <v>424.9932</v>
      </c>
      <c r="Q280" s="148">
        <v>0.12734000000000001</v>
      </c>
      <c r="R280" s="148">
        <f>Q280*H280</f>
        <v>265.28742</v>
      </c>
      <c r="S280" s="148">
        <v>0</v>
      </c>
      <c r="T280" s="149">
        <f>S280*H280</f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50" t="s">
        <v>159</v>
      </c>
      <c r="AT280" s="150" t="s">
        <v>155</v>
      </c>
      <c r="AU280" s="150" t="s">
        <v>97</v>
      </c>
      <c r="AY280" s="17" t="s">
        <v>153</v>
      </c>
      <c r="BE280" s="151">
        <f>IF(N280="základná",J280,0)</f>
        <v>0</v>
      </c>
      <c r="BF280" s="151">
        <f>IF(N280="znížená",J280,0)</f>
        <v>0</v>
      </c>
      <c r="BG280" s="151">
        <f>IF(N280="zákl. prenesená",J280,0)</f>
        <v>0</v>
      </c>
      <c r="BH280" s="151">
        <f>IF(N280="zníž. prenesená",J280,0)</f>
        <v>0</v>
      </c>
      <c r="BI280" s="151">
        <f>IF(N280="nulová",J280,0)</f>
        <v>0</v>
      </c>
      <c r="BJ280" s="17" t="s">
        <v>97</v>
      </c>
      <c r="BK280" s="151">
        <f>ROUND(I280*H280,2)</f>
        <v>0</v>
      </c>
      <c r="BL280" s="17" t="s">
        <v>159</v>
      </c>
      <c r="BM280" s="150" t="s">
        <v>450</v>
      </c>
    </row>
    <row r="281" spans="1:65" s="2" customFormat="1" ht="13.9" customHeight="1">
      <c r="A281" s="29"/>
      <c r="B281" s="138"/>
      <c r="C281" s="176" t="s">
        <v>100</v>
      </c>
      <c r="D281" s="176" t="s">
        <v>179</v>
      </c>
      <c r="E281" s="177" t="s">
        <v>451</v>
      </c>
      <c r="F281" s="178" t="s">
        <v>452</v>
      </c>
      <c r="G281" s="179" t="s">
        <v>126</v>
      </c>
      <c r="H281" s="180">
        <v>2083</v>
      </c>
      <c r="I281" s="181">
        <v>0</v>
      </c>
      <c r="J281" s="181">
        <f>ROUND(I281*H281,2)</f>
        <v>0</v>
      </c>
      <c r="K281" s="182"/>
      <c r="L281" s="183"/>
      <c r="M281" s="184" t="s">
        <v>1</v>
      </c>
      <c r="N281" s="185" t="s">
        <v>38</v>
      </c>
      <c r="O281" s="148">
        <v>0</v>
      </c>
      <c r="P281" s="148">
        <f>O281*H281</f>
        <v>0</v>
      </c>
      <c r="Q281" s="148">
        <v>4.4999999999999998E-2</v>
      </c>
      <c r="R281" s="148">
        <f>Q281*H281</f>
        <v>93.734999999999999</v>
      </c>
      <c r="S281" s="148">
        <v>0</v>
      </c>
      <c r="T281" s="149">
        <f>S281*H281</f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50" t="s">
        <v>183</v>
      </c>
      <c r="AT281" s="150" t="s">
        <v>179</v>
      </c>
      <c r="AU281" s="150" t="s">
        <v>97</v>
      </c>
      <c r="AY281" s="17" t="s">
        <v>153</v>
      </c>
      <c r="BE281" s="151">
        <f>IF(N281="základná",J281,0)</f>
        <v>0</v>
      </c>
      <c r="BF281" s="151">
        <f>IF(N281="znížená",J281,0)</f>
        <v>0</v>
      </c>
      <c r="BG281" s="151">
        <f>IF(N281="zákl. prenesená",J281,0)</f>
        <v>0</v>
      </c>
      <c r="BH281" s="151">
        <f>IF(N281="zníž. prenesená",J281,0)</f>
        <v>0</v>
      </c>
      <c r="BI281" s="151">
        <f>IF(N281="nulová",J281,0)</f>
        <v>0</v>
      </c>
      <c r="BJ281" s="17" t="s">
        <v>97</v>
      </c>
      <c r="BK281" s="151">
        <f>ROUND(I281*H281,2)</f>
        <v>0</v>
      </c>
      <c r="BL281" s="17" t="s">
        <v>159</v>
      </c>
      <c r="BM281" s="150" t="s">
        <v>453</v>
      </c>
    </row>
    <row r="282" spans="1:65" s="13" customFormat="1">
      <c r="B282" s="156"/>
      <c r="D282" s="152" t="s">
        <v>163</v>
      </c>
      <c r="E282" s="157" t="s">
        <v>1</v>
      </c>
      <c r="F282" s="158" t="s">
        <v>105</v>
      </c>
      <c r="H282" s="159">
        <v>2083</v>
      </c>
      <c r="L282" s="156"/>
      <c r="M282" s="160"/>
      <c r="N282" s="161"/>
      <c r="O282" s="161"/>
      <c r="P282" s="161"/>
      <c r="Q282" s="161"/>
      <c r="R282" s="161"/>
      <c r="S282" s="161"/>
      <c r="T282" s="162"/>
      <c r="AT282" s="157" t="s">
        <v>163</v>
      </c>
      <c r="AU282" s="157" t="s">
        <v>97</v>
      </c>
      <c r="AV282" s="13" t="s">
        <v>97</v>
      </c>
      <c r="AW282" s="13" t="s">
        <v>29</v>
      </c>
      <c r="AX282" s="13" t="s">
        <v>80</v>
      </c>
      <c r="AY282" s="157" t="s">
        <v>153</v>
      </c>
    </row>
    <row r="283" spans="1:65" s="2" customFormat="1" ht="24">
      <c r="A283" s="29"/>
      <c r="B283" s="138"/>
      <c r="C283" s="139" t="s">
        <v>454</v>
      </c>
      <c r="D283" s="139" t="s">
        <v>155</v>
      </c>
      <c r="E283" s="140" t="s">
        <v>455</v>
      </c>
      <c r="F283" s="141" t="s">
        <v>456</v>
      </c>
      <c r="G283" s="142" t="s">
        <v>126</v>
      </c>
      <c r="H283" s="143">
        <v>4</v>
      </c>
      <c r="I283" s="144">
        <v>0</v>
      </c>
      <c r="J283" s="144">
        <f>ROUND(I283*H283,2)</f>
        <v>0</v>
      </c>
      <c r="K283" s="145"/>
      <c r="L283" s="30"/>
      <c r="M283" s="146" t="s">
        <v>1</v>
      </c>
      <c r="N283" s="147" t="s">
        <v>38</v>
      </c>
      <c r="O283" s="148">
        <v>8.6359999999999992</v>
      </c>
      <c r="P283" s="148">
        <f>O283*H283</f>
        <v>34.543999999999997</v>
      </c>
      <c r="Q283" s="148">
        <v>5.9630599999999996</v>
      </c>
      <c r="R283" s="148">
        <f>Q283*H283</f>
        <v>23.852239999999998</v>
      </c>
      <c r="S283" s="148">
        <v>0</v>
      </c>
      <c r="T283" s="149">
        <f>S283*H283</f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50" t="s">
        <v>159</v>
      </c>
      <c r="AT283" s="150" t="s">
        <v>155</v>
      </c>
      <c r="AU283" s="150" t="s">
        <v>97</v>
      </c>
      <c r="AY283" s="17" t="s">
        <v>153</v>
      </c>
      <c r="BE283" s="151">
        <f>IF(N283="základná",J283,0)</f>
        <v>0</v>
      </c>
      <c r="BF283" s="151">
        <f>IF(N283="znížená",J283,0)</f>
        <v>0</v>
      </c>
      <c r="BG283" s="151">
        <f>IF(N283="zákl. prenesená",J283,0)</f>
        <v>0</v>
      </c>
      <c r="BH283" s="151">
        <f>IF(N283="zníž. prenesená",J283,0)</f>
        <v>0</v>
      </c>
      <c r="BI283" s="151">
        <f>IF(N283="nulová",J283,0)</f>
        <v>0</v>
      </c>
      <c r="BJ283" s="17" t="s">
        <v>97</v>
      </c>
      <c r="BK283" s="151">
        <f>ROUND(I283*H283,2)</f>
        <v>0</v>
      </c>
      <c r="BL283" s="17" t="s">
        <v>159</v>
      </c>
      <c r="BM283" s="150" t="s">
        <v>457</v>
      </c>
    </row>
    <row r="284" spans="1:65" s="2" customFormat="1" ht="19.5">
      <c r="A284" s="29"/>
      <c r="B284" s="30"/>
      <c r="C284" s="29"/>
      <c r="D284" s="152" t="s">
        <v>161</v>
      </c>
      <c r="E284" s="29"/>
      <c r="F284" s="153" t="s">
        <v>458</v>
      </c>
      <c r="G284" s="29"/>
      <c r="H284" s="29"/>
      <c r="I284" s="29"/>
      <c r="J284" s="29"/>
      <c r="K284" s="29"/>
      <c r="L284" s="30"/>
      <c r="M284" s="154"/>
      <c r="N284" s="155"/>
      <c r="O284" s="55"/>
      <c r="P284" s="55"/>
      <c r="Q284" s="55"/>
      <c r="R284" s="55"/>
      <c r="S284" s="55"/>
      <c r="T284" s="56"/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T284" s="17" t="s">
        <v>161</v>
      </c>
      <c r="AU284" s="17" t="s">
        <v>97</v>
      </c>
    </row>
    <row r="285" spans="1:65" s="13" customFormat="1">
      <c r="B285" s="156"/>
      <c r="D285" s="152" t="s">
        <v>163</v>
      </c>
      <c r="E285" s="157" t="s">
        <v>1</v>
      </c>
      <c r="F285" s="158" t="s">
        <v>159</v>
      </c>
      <c r="H285" s="159">
        <v>4</v>
      </c>
      <c r="L285" s="156"/>
      <c r="M285" s="160"/>
      <c r="N285" s="161"/>
      <c r="O285" s="161"/>
      <c r="P285" s="161"/>
      <c r="Q285" s="161"/>
      <c r="R285" s="161"/>
      <c r="S285" s="161"/>
      <c r="T285" s="162"/>
      <c r="AT285" s="157" t="s">
        <v>163</v>
      </c>
      <c r="AU285" s="157" t="s">
        <v>97</v>
      </c>
      <c r="AV285" s="13" t="s">
        <v>97</v>
      </c>
      <c r="AW285" s="13" t="s">
        <v>29</v>
      </c>
      <c r="AX285" s="13" t="s">
        <v>80</v>
      </c>
      <c r="AY285" s="157" t="s">
        <v>153</v>
      </c>
    </row>
    <row r="286" spans="1:65" s="2" customFormat="1" ht="13.9" customHeight="1">
      <c r="A286" s="29"/>
      <c r="B286" s="138"/>
      <c r="C286" s="139" t="s">
        <v>459</v>
      </c>
      <c r="D286" s="139" t="s">
        <v>155</v>
      </c>
      <c r="E286" s="140" t="s">
        <v>460</v>
      </c>
      <c r="F286" s="141" t="s">
        <v>461</v>
      </c>
      <c r="G286" s="142" t="s">
        <v>126</v>
      </c>
      <c r="H286" s="143">
        <v>2</v>
      </c>
      <c r="I286" s="144">
        <v>0</v>
      </c>
      <c r="J286" s="144">
        <f>ROUND(I286*H286,2)</f>
        <v>0</v>
      </c>
      <c r="K286" s="145"/>
      <c r="L286" s="30"/>
      <c r="M286" s="146" t="s">
        <v>1</v>
      </c>
      <c r="N286" s="147" t="s">
        <v>38</v>
      </c>
      <c r="O286" s="148">
        <v>15.5</v>
      </c>
      <c r="P286" s="148">
        <f>O286*H286</f>
        <v>31</v>
      </c>
      <c r="Q286" s="148">
        <v>14.55747</v>
      </c>
      <c r="R286" s="148">
        <f>Q286*H286</f>
        <v>29.114940000000001</v>
      </c>
      <c r="S286" s="148">
        <v>0</v>
      </c>
      <c r="T286" s="149">
        <f>S286*H286</f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50" t="s">
        <v>159</v>
      </c>
      <c r="AT286" s="150" t="s">
        <v>155</v>
      </c>
      <c r="AU286" s="150" t="s">
        <v>97</v>
      </c>
      <c r="AY286" s="17" t="s">
        <v>153</v>
      </c>
      <c r="BE286" s="151">
        <f>IF(N286="základná",J286,0)</f>
        <v>0</v>
      </c>
      <c r="BF286" s="151">
        <f>IF(N286="znížená",J286,0)</f>
        <v>0</v>
      </c>
      <c r="BG286" s="151">
        <f>IF(N286="zákl. prenesená",J286,0)</f>
        <v>0</v>
      </c>
      <c r="BH286" s="151">
        <f>IF(N286="zníž. prenesená",J286,0)</f>
        <v>0</v>
      </c>
      <c r="BI286" s="151">
        <f>IF(N286="nulová",J286,0)</f>
        <v>0</v>
      </c>
      <c r="BJ286" s="17" t="s">
        <v>97</v>
      </c>
      <c r="BK286" s="151">
        <f>ROUND(I286*H286,2)</f>
        <v>0</v>
      </c>
      <c r="BL286" s="17" t="s">
        <v>159</v>
      </c>
      <c r="BM286" s="150" t="s">
        <v>462</v>
      </c>
    </row>
    <row r="287" spans="1:65" s="2" customFormat="1" ht="19.5">
      <c r="A287" s="29"/>
      <c r="B287" s="30"/>
      <c r="C287" s="29"/>
      <c r="D287" s="152" t="s">
        <v>161</v>
      </c>
      <c r="E287" s="29"/>
      <c r="F287" s="153" t="s">
        <v>463</v>
      </c>
      <c r="G287" s="29"/>
      <c r="H287" s="29"/>
      <c r="I287" s="29"/>
      <c r="J287" s="29"/>
      <c r="K287" s="29"/>
      <c r="L287" s="30"/>
      <c r="M287" s="154"/>
      <c r="N287" s="155"/>
      <c r="O287" s="55"/>
      <c r="P287" s="55"/>
      <c r="Q287" s="55"/>
      <c r="R287" s="55"/>
      <c r="S287" s="55"/>
      <c r="T287" s="56"/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T287" s="17" t="s">
        <v>161</v>
      </c>
      <c r="AU287" s="17" t="s">
        <v>97</v>
      </c>
    </row>
    <row r="288" spans="1:65" s="2" customFormat="1" ht="24">
      <c r="A288" s="29"/>
      <c r="B288" s="138"/>
      <c r="C288" s="139" t="s">
        <v>464</v>
      </c>
      <c r="D288" s="139" t="s">
        <v>155</v>
      </c>
      <c r="E288" s="140" t="s">
        <v>465</v>
      </c>
      <c r="F288" s="141" t="s">
        <v>466</v>
      </c>
      <c r="G288" s="142" t="s">
        <v>126</v>
      </c>
      <c r="H288" s="143">
        <v>0</v>
      </c>
      <c r="I288" s="144">
        <v>0</v>
      </c>
      <c r="J288" s="144">
        <f>ROUND(I288*H288,2)</f>
        <v>0</v>
      </c>
      <c r="K288" s="145"/>
      <c r="L288" s="30"/>
      <c r="M288" s="146" t="s">
        <v>1</v>
      </c>
      <c r="N288" s="147" t="s">
        <v>38</v>
      </c>
      <c r="O288" s="148">
        <v>20.795000000000002</v>
      </c>
      <c r="P288" s="148">
        <f>O288*H288</f>
        <v>0</v>
      </c>
      <c r="Q288" s="148">
        <v>9.4767799999999998</v>
      </c>
      <c r="R288" s="148">
        <f>Q288*H288</f>
        <v>0</v>
      </c>
      <c r="S288" s="148">
        <v>0</v>
      </c>
      <c r="T288" s="149">
        <f>S288*H288</f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50" t="s">
        <v>159</v>
      </c>
      <c r="AT288" s="150" t="s">
        <v>155</v>
      </c>
      <c r="AU288" s="150" t="s">
        <v>97</v>
      </c>
      <c r="AY288" s="17" t="s">
        <v>153</v>
      </c>
      <c r="BE288" s="151">
        <f>IF(N288="základná",J288,0)</f>
        <v>0</v>
      </c>
      <c r="BF288" s="151">
        <f>IF(N288="znížená",J288,0)</f>
        <v>0</v>
      </c>
      <c r="BG288" s="151">
        <f>IF(N288="zákl. prenesená",J288,0)</f>
        <v>0</v>
      </c>
      <c r="BH288" s="151">
        <f>IF(N288="zníž. prenesená",J288,0)</f>
        <v>0</v>
      </c>
      <c r="BI288" s="151">
        <f>IF(N288="nulová",J288,0)</f>
        <v>0</v>
      </c>
      <c r="BJ288" s="17" t="s">
        <v>97</v>
      </c>
      <c r="BK288" s="151">
        <f>ROUND(I288*H288,2)</f>
        <v>0</v>
      </c>
      <c r="BL288" s="17" t="s">
        <v>159</v>
      </c>
      <c r="BM288" s="150" t="s">
        <v>467</v>
      </c>
    </row>
    <row r="289" spans="1:65" s="13" customFormat="1">
      <c r="B289" s="156"/>
      <c r="D289" s="152" t="s">
        <v>163</v>
      </c>
      <c r="E289" s="157" t="s">
        <v>1</v>
      </c>
      <c r="F289" s="158" t="s">
        <v>72</v>
      </c>
      <c r="H289" s="159">
        <v>0</v>
      </c>
      <c r="L289" s="156"/>
      <c r="M289" s="160"/>
      <c r="N289" s="161"/>
      <c r="O289" s="161"/>
      <c r="P289" s="161"/>
      <c r="Q289" s="161"/>
      <c r="R289" s="161"/>
      <c r="S289" s="161"/>
      <c r="T289" s="162"/>
      <c r="AT289" s="157" t="s">
        <v>163</v>
      </c>
      <c r="AU289" s="157" t="s">
        <v>97</v>
      </c>
      <c r="AV289" s="13" t="s">
        <v>97</v>
      </c>
      <c r="AW289" s="13" t="s">
        <v>29</v>
      </c>
      <c r="AX289" s="13" t="s">
        <v>80</v>
      </c>
      <c r="AY289" s="157" t="s">
        <v>153</v>
      </c>
    </row>
    <row r="290" spans="1:65" s="2" customFormat="1" ht="24">
      <c r="A290" s="29"/>
      <c r="B290" s="138"/>
      <c r="C290" s="139" t="s">
        <v>468</v>
      </c>
      <c r="D290" s="139" t="s">
        <v>155</v>
      </c>
      <c r="E290" s="140" t="s">
        <v>469</v>
      </c>
      <c r="F290" s="141" t="s">
        <v>470</v>
      </c>
      <c r="G290" s="142" t="s">
        <v>126</v>
      </c>
      <c r="H290" s="143">
        <v>2</v>
      </c>
      <c r="I290" s="144">
        <v>0</v>
      </c>
      <c r="J290" s="144">
        <f>ROUND(I290*H290,2)</f>
        <v>0</v>
      </c>
      <c r="K290" s="145"/>
      <c r="L290" s="30"/>
      <c r="M290" s="146" t="s">
        <v>1</v>
      </c>
      <c r="N290" s="147" t="s">
        <v>38</v>
      </c>
      <c r="O290" s="148">
        <v>20.821000000000002</v>
      </c>
      <c r="P290" s="148">
        <f>O290*H290</f>
        <v>41.642000000000003</v>
      </c>
      <c r="Q290" s="148">
        <v>9.7798200000000008</v>
      </c>
      <c r="R290" s="148">
        <f>Q290*H290</f>
        <v>19.559640000000002</v>
      </c>
      <c r="S290" s="148">
        <v>0</v>
      </c>
      <c r="T290" s="149">
        <f>S290*H290</f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50" t="s">
        <v>159</v>
      </c>
      <c r="AT290" s="150" t="s">
        <v>155</v>
      </c>
      <c r="AU290" s="150" t="s">
        <v>97</v>
      </c>
      <c r="AY290" s="17" t="s">
        <v>153</v>
      </c>
      <c r="BE290" s="151">
        <f>IF(N290="základná",J290,0)</f>
        <v>0</v>
      </c>
      <c r="BF290" s="151">
        <f>IF(N290="znížená",J290,0)</f>
        <v>0</v>
      </c>
      <c r="BG290" s="151">
        <f>IF(N290="zákl. prenesená",J290,0)</f>
        <v>0</v>
      </c>
      <c r="BH290" s="151">
        <f>IF(N290="zníž. prenesená",J290,0)</f>
        <v>0</v>
      </c>
      <c r="BI290" s="151">
        <f>IF(N290="nulová",J290,0)</f>
        <v>0</v>
      </c>
      <c r="BJ290" s="17" t="s">
        <v>97</v>
      </c>
      <c r="BK290" s="151">
        <f>ROUND(I290*H290,2)</f>
        <v>0</v>
      </c>
      <c r="BL290" s="17" t="s">
        <v>159</v>
      </c>
      <c r="BM290" s="150" t="s">
        <v>471</v>
      </c>
    </row>
    <row r="291" spans="1:65" s="13" customFormat="1">
      <c r="B291" s="156"/>
      <c r="D291" s="152" t="s">
        <v>163</v>
      </c>
      <c r="E291" s="157" t="s">
        <v>1</v>
      </c>
      <c r="F291" s="158" t="s">
        <v>97</v>
      </c>
      <c r="H291" s="159">
        <v>2</v>
      </c>
      <c r="L291" s="156"/>
      <c r="M291" s="160"/>
      <c r="N291" s="161"/>
      <c r="O291" s="161"/>
      <c r="P291" s="161"/>
      <c r="Q291" s="161"/>
      <c r="R291" s="161"/>
      <c r="S291" s="161"/>
      <c r="T291" s="162"/>
      <c r="AT291" s="157" t="s">
        <v>163</v>
      </c>
      <c r="AU291" s="157" t="s">
        <v>97</v>
      </c>
      <c r="AV291" s="13" t="s">
        <v>97</v>
      </c>
      <c r="AW291" s="13" t="s">
        <v>29</v>
      </c>
      <c r="AX291" s="13" t="s">
        <v>80</v>
      </c>
      <c r="AY291" s="157" t="s">
        <v>153</v>
      </c>
    </row>
    <row r="292" spans="1:65" s="2" customFormat="1" ht="24">
      <c r="A292" s="29"/>
      <c r="B292" s="138"/>
      <c r="C292" s="139" t="s">
        <v>472</v>
      </c>
      <c r="D292" s="139" t="s">
        <v>155</v>
      </c>
      <c r="E292" s="140" t="s">
        <v>473</v>
      </c>
      <c r="F292" s="141" t="s">
        <v>474</v>
      </c>
      <c r="G292" s="142" t="s">
        <v>126</v>
      </c>
      <c r="H292" s="143">
        <v>0</v>
      </c>
      <c r="I292" s="144">
        <v>0</v>
      </c>
      <c r="J292" s="144">
        <f>ROUND(I292*H292,2)</f>
        <v>0</v>
      </c>
      <c r="K292" s="145"/>
      <c r="L292" s="30"/>
      <c r="M292" s="146" t="s">
        <v>1</v>
      </c>
      <c r="N292" s="147" t="s">
        <v>38</v>
      </c>
      <c r="O292" s="148">
        <v>34.133000000000003</v>
      </c>
      <c r="P292" s="148">
        <f>O292*H292</f>
        <v>0</v>
      </c>
      <c r="Q292" s="148">
        <v>21.351500000000001</v>
      </c>
      <c r="R292" s="148">
        <f>Q292*H292</f>
        <v>0</v>
      </c>
      <c r="S292" s="148">
        <v>0</v>
      </c>
      <c r="T292" s="149">
        <f>S292*H292</f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50" t="s">
        <v>159</v>
      </c>
      <c r="AT292" s="150" t="s">
        <v>155</v>
      </c>
      <c r="AU292" s="150" t="s">
        <v>97</v>
      </c>
      <c r="AY292" s="17" t="s">
        <v>153</v>
      </c>
      <c r="BE292" s="151">
        <f>IF(N292="základná",J292,0)</f>
        <v>0</v>
      </c>
      <c r="BF292" s="151">
        <f>IF(N292="znížená",J292,0)</f>
        <v>0</v>
      </c>
      <c r="BG292" s="151">
        <f>IF(N292="zákl. prenesená",J292,0)</f>
        <v>0</v>
      </c>
      <c r="BH292" s="151">
        <f>IF(N292="zníž. prenesená",J292,0)</f>
        <v>0</v>
      </c>
      <c r="BI292" s="151">
        <f>IF(N292="nulová",J292,0)</f>
        <v>0</v>
      </c>
      <c r="BJ292" s="17" t="s">
        <v>97</v>
      </c>
      <c r="BK292" s="151">
        <f>ROUND(I292*H292,2)</f>
        <v>0</v>
      </c>
      <c r="BL292" s="17" t="s">
        <v>159</v>
      </c>
      <c r="BM292" s="150" t="s">
        <v>475</v>
      </c>
    </row>
    <row r="293" spans="1:65" s="13" customFormat="1">
      <c r="B293" s="156"/>
      <c r="D293" s="152" t="s">
        <v>163</v>
      </c>
      <c r="E293" s="157" t="s">
        <v>1</v>
      </c>
      <c r="F293" s="158" t="s">
        <v>72</v>
      </c>
      <c r="H293" s="159">
        <v>0</v>
      </c>
      <c r="L293" s="156"/>
      <c r="M293" s="160"/>
      <c r="N293" s="161"/>
      <c r="O293" s="161"/>
      <c r="P293" s="161"/>
      <c r="Q293" s="161"/>
      <c r="R293" s="161"/>
      <c r="S293" s="161"/>
      <c r="T293" s="162"/>
      <c r="AT293" s="157" t="s">
        <v>163</v>
      </c>
      <c r="AU293" s="157" t="s">
        <v>97</v>
      </c>
      <c r="AV293" s="13" t="s">
        <v>97</v>
      </c>
      <c r="AW293" s="13" t="s">
        <v>29</v>
      </c>
      <c r="AX293" s="13" t="s">
        <v>80</v>
      </c>
      <c r="AY293" s="157" t="s">
        <v>153</v>
      </c>
    </row>
    <row r="294" spans="1:65" s="2" customFormat="1" ht="13.9" customHeight="1">
      <c r="A294" s="29"/>
      <c r="B294" s="138"/>
      <c r="C294" s="139" t="s">
        <v>476</v>
      </c>
      <c r="D294" s="139" t="s">
        <v>155</v>
      </c>
      <c r="E294" s="140" t="s">
        <v>477</v>
      </c>
      <c r="F294" s="141" t="s">
        <v>478</v>
      </c>
      <c r="G294" s="142" t="s">
        <v>96</v>
      </c>
      <c r="H294" s="143">
        <v>62</v>
      </c>
      <c r="I294" s="144">
        <v>0</v>
      </c>
      <c r="J294" s="144">
        <f>ROUND(I294*H294,2)</f>
        <v>0</v>
      </c>
      <c r="K294" s="145"/>
      <c r="L294" s="30"/>
      <c r="M294" s="146" t="s">
        <v>1</v>
      </c>
      <c r="N294" s="147" t="s">
        <v>38</v>
      </c>
      <c r="O294" s="148">
        <v>1.357</v>
      </c>
      <c r="P294" s="148">
        <f>O294*H294</f>
        <v>84.134</v>
      </c>
      <c r="Q294" s="148">
        <v>0.59938999999999998</v>
      </c>
      <c r="R294" s="148">
        <f>Q294*H294</f>
        <v>37.162179999999999</v>
      </c>
      <c r="S294" s="148">
        <v>0</v>
      </c>
      <c r="T294" s="149">
        <f>S294*H294</f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50" t="s">
        <v>159</v>
      </c>
      <c r="AT294" s="150" t="s">
        <v>155</v>
      </c>
      <c r="AU294" s="150" t="s">
        <v>97</v>
      </c>
      <c r="AY294" s="17" t="s">
        <v>153</v>
      </c>
      <c r="BE294" s="151">
        <f>IF(N294="základná",J294,0)</f>
        <v>0</v>
      </c>
      <c r="BF294" s="151">
        <f>IF(N294="znížená",J294,0)</f>
        <v>0</v>
      </c>
      <c r="BG294" s="151">
        <f>IF(N294="zákl. prenesená",J294,0)</f>
        <v>0</v>
      </c>
      <c r="BH294" s="151">
        <f>IF(N294="zníž. prenesená",J294,0)</f>
        <v>0</v>
      </c>
      <c r="BI294" s="151">
        <f>IF(N294="nulová",J294,0)</f>
        <v>0</v>
      </c>
      <c r="BJ294" s="17" t="s">
        <v>97</v>
      </c>
      <c r="BK294" s="151">
        <f>ROUND(I294*H294,2)</f>
        <v>0</v>
      </c>
      <c r="BL294" s="17" t="s">
        <v>159</v>
      </c>
      <c r="BM294" s="150" t="s">
        <v>479</v>
      </c>
    </row>
    <row r="295" spans="1:65" s="13" customFormat="1">
      <c r="B295" s="156"/>
      <c r="D295" s="152" t="s">
        <v>163</v>
      </c>
      <c r="E295" s="157" t="s">
        <v>1</v>
      </c>
      <c r="F295" s="158" t="s">
        <v>98</v>
      </c>
      <c r="H295" s="159">
        <v>62</v>
      </c>
      <c r="L295" s="156"/>
      <c r="M295" s="160"/>
      <c r="N295" s="161"/>
      <c r="O295" s="161"/>
      <c r="P295" s="161"/>
      <c r="Q295" s="161"/>
      <c r="R295" s="161"/>
      <c r="S295" s="161"/>
      <c r="T295" s="162"/>
      <c r="AT295" s="157" t="s">
        <v>163</v>
      </c>
      <c r="AU295" s="157" t="s">
        <v>97</v>
      </c>
      <c r="AV295" s="13" t="s">
        <v>97</v>
      </c>
      <c r="AW295" s="13" t="s">
        <v>29</v>
      </c>
      <c r="AX295" s="13" t="s">
        <v>80</v>
      </c>
      <c r="AY295" s="157" t="s">
        <v>153</v>
      </c>
    </row>
    <row r="296" spans="1:65" s="2" customFormat="1" ht="24">
      <c r="A296" s="29"/>
      <c r="B296" s="138"/>
      <c r="C296" s="176" t="s">
        <v>480</v>
      </c>
      <c r="D296" s="176" t="s">
        <v>179</v>
      </c>
      <c r="E296" s="177" t="s">
        <v>481</v>
      </c>
      <c r="F296" s="178" t="s">
        <v>482</v>
      </c>
      <c r="G296" s="179" t="s">
        <v>126</v>
      </c>
      <c r="H296" s="180">
        <v>25</v>
      </c>
      <c r="I296" s="181">
        <v>0</v>
      </c>
      <c r="J296" s="181">
        <f>ROUND(I296*H296,2)</f>
        <v>0</v>
      </c>
      <c r="K296" s="182"/>
      <c r="L296" s="183"/>
      <c r="M296" s="184" t="s">
        <v>1</v>
      </c>
      <c r="N296" s="185" t="s">
        <v>38</v>
      </c>
      <c r="O296" s="148">
        <v>0</v>
      </c>
      <c r="P296" s="148">
        <f>O296*H296</f>
        <v>0</v>
      </c>
      <c r="Q296" s="148">
        <v>0.41599999999999998</v>
      </c>
      <c r="R296" s="148">
        <f>Q296*H296</f>
        <v>10.4</v>
      </c>
      <c r="S296" s="148">
        <v>0</v>
      </c>
      <c r="T296" s="149">
        <f>S296*H296</f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50" t="s">
        <v>183</v>
      </c>
      <c r="AT296" s="150" t="s">
        <v>179</v>
      </c>
      <c r="AU296" s="150" t="s">
        <v>97</v>
      </c>
      <c r="AY296" s="17" t="s">
        <v>153</v>
      </c>
      <c r="BE296" s="151">
        <f>IF(N296="základná",J296,0)</f>
        <v>0</v>
      </c>
      <c r="BF296" s="151">
        <f>IF(N296="znížená",J296,0)</f>
        <v>0</v>
      </c>
      <c r="BG296" s="151">
        <f>IF(N296="zákl. prenesená",J296,0)</f>
        <v>0</v>
      </c>
      <c r="BH296" s="151">
        <f>IF(N296="zníž. prenesená",J296,0)</f>
        <v>0</v>
      </c>
      <c r="BI296" s="151">
        <f>IF(N296="nulová",J296,0)</f>
        <v>0</v>
      </c>
      <c r="BJ296" s="17" t="s">
        <v>97</v>
      </c>
      <c r="BK296" s="151">
        <f>ROUND(I296*H296,2)</f>
        <v>0</v>
      </c>
      <c r="BL296" s="17" t="s">
        <v>159</v>
      </c>
      <c r="BM296" s="150" t="s">
        <v>483</v>
      </c>
    </row>
    <row r="297" spans="1:65" s="14" customFormat="1">
      <c r="B297" s="163"/>
      <c r="D297" s="152" t="s">
        <v>163</v>
      </c>
      <c r="E297" s="164" t="s">
        <v>1</v>
      </c>
      <c r="F297" s="165" t="s">
        <v>484</v>
      </c>
      <c r="H297" s="164" t="s">
        <v>1</v>
      </c>
      <c r="L297" s="163"/>
      <c r="M297" s="166"/>
      <c r="N297" s="167"/>
      <c r="O297" s="167"/>
      <c r="P297" s="167"/>
      <c r="Q297" s="167"/>
      <c r="R297" s="167"/>
      <c r="S297" s="167"/>
      <c r="T297" s="168"/>
      <c r="AT297" s="164" t="s">
        <v>163</v>
      </c>
      <c r="AU297" s="164" t="s">
        <v>97</v>
      </c>
      <c r="AV297" s="14" t="s">
        <v>80</v>
      </c>
      <c r="AW297" s="14" t="s">
        <v>29</v>
      </c>
      <c r="AX297" s="14" t="s">
        <v>72</v>
      </c>
      <c r="AY297" s="164" t="s">
        <v>153</v>
      </c>
    </row>
    <row r="298" spans="1:65" s="13" customFormat="1">
      <c r="B298" s="156"/>
      <c r="D298" s="152" t="s">
        <v>163</v>
      </c>
      <c r="E298" s="157" t="s">
        <v>1</v>
      </c>
      <c r="F298" s="158" t="s">
        <v>279</v>
      </c>
      <c r="H298" s="159">
        <v>25</v>
      </c>
      <c r="L298" s="156"/>
      <c r="M298" s="160"/>
      <c r="N298" s="161"/>
      <c r="O298" s="161"/>
      <c r="P298" s="161"/>
      <c r="Q298" s="161"/>
      <c r="R298" s="161"/>
      <c r="S298" s="161"/>
      <c r="T298" s="162"/>
      <c r="AT298" s="157" t="s">
        <v>163</v>
      </c>
      <c r="AU298" s="157" t="s">
        <v>97</v>
      </c>
      <c r="AV298" s="13" t="s">
        <v>97</v>
      </c>
      <c r="AW298" s="13" t="s">
        <v>29</v>
      </c>
      <c r="AX298" s="13" t="s">
        <v>80</v>
      </c>
      <c r="AY298" s="157" t="s">
        <v>153</v>
      </c>
    </row>
    <row r="299" spans="1:65" s="2" customFormat="1" ht="13.9" customHeight="1">
      <c r="A299" s="29"/>
      <c r="B299" s="138"/>
      <c r="C299" s="139" t="s">
        <v>485</v>
      </c>
      <c r="D299" s="139" t="s">
        <v>155</v>
      </c>
      <c r="E299" s="140" t="s">
        <v>486</v>
      </c>
      <c r="F299" s="141" t="s">
        <v>487</v>
      </c>
      <c r="G299" s="142" t="s">
        <v>96</v>
      </c>
      <c r="H299" s="143">
        <v>16</v>
      </c>
      <c r="I299" s="144">
        <v>0</v>
      </c>
      <c r="J299" s="144">
        <f>ROUND(I299*H299,2)</f>
        <v>0</v>
      </c>
      <c r="K299" s="145"/>
      <c r="L299" s="30"/>
      <c r="M299" s="146" t="s">
        <v>1</v>
      </c>
      <c r="N299" s="147" t="s">
        <v>38</v>
      </c>
      <c r="O299" s="148">
        <v>1.528</v>
      </c>
      <c r="P299" s="148">
        <f>O299*H299</f>
        <v>24.448</v>
      </c>
      <c r="Q299" s="148">
        <v>0.62390000000000001</v>
      </c>
      <c r="R299" s="148">
        <f>Q299*H299</f>
        <v>9.9824000000000002</v>
      </c>
      <c r="S299" s="148">
        <v>0</v>
      </c>
      <c r="T299" s="149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50" t="s">
        <v>159</v>
      </c>
      <c r="AT299" s="150" t="s">
        <v>155</v>
      </c>
      <c r="AU299" s="150" t="s">
        <v>97</v>
      </c>
      <c r="AY299" s="17" t="s">
        <v>153</v>
      </c>
      <c r="BE299" s="151">
        <f>IF(N299="základná",J299,0)</f>
        <v>0</v>
      </c>
      <c r="BF299" s="151">
        <f>IF(N299="znížená",J299,0)</f>
        <v>0</v>
      </c>
      <c r="BG299" s="151">
        <f>IF(N299="zákl. prenesená",J299,0)</f>
        <v>0</v>
      </c>
      <c r="BH299" s="151">
        <f>IF(N299="zníž. prenesená",J299,0)</f>
        <v>0</v>
      </c>
      <c r="BI299" s="151">
        <f>IF(N299="nulová",J299,0)</f>
        <v>0</v>
      </c>
      <c r="BJ299" s="17" t="s">
        <v>97</v>
      </c>
      <c r="BK299" s="151">
        <f>ROUND(I299*H299,2)</f>
        <v>0</v>
      </c>
      <c r="BL299" s="17" t="s">
        <v>159</v>
      </c>
      <c r="BM299" s="150" t="s">
        <v>488</v>
      </c>
    </row>
    <row r="300" spans="1:65" s="13" customFormat="1">
      <c r="B300" s="156"/>
      <c r="D300" s="152" t="s">
        <v>163</v>
      </c>
      <c r="E300" s="157" t="s">
        <v>1</v>
      </c>
      <c r="F300" s="158" t="s">
        <v>101</v>
      </c>
      <c r="H300" s="159">
        <v>16</v>
      </c>
      <c r="L300" s="156"/>
      <c r="M300" s="160"/>
      <c r="N300" s="161"/>
      <c r="O300" s="161"/>
      <c r="P300" s="161"/>
      <c r="Q300" s="161"/>
      <c r="R300" s="161"/>
      <c r="S300" s="161"/>
      <c r="T300" s="162"/>
      <c r="AT300" s="157" t="s">
        <v>163</v>
      </c>
      <c r="AU300" s="157" t="s">
        <v>97</v>
      </c>
      <c r="AV300" s="13" t="s">
        <v>97</v>
      </c>
      <c r="AW300" s="13" t="s">
        <v>29</v>
      </c>
      <c r="AX300" s="13" t="s">
        <v>80</v>
      </c>
      <c r="AY300" s="157" t="s">
        <v>153</v>
      </c>
    </row>
    <row r="301" spans="1:65" s="2" customFormat="1" ht="24">
      <c r="A301" s="29"/>
      <c r="B301" s="138"/>
      <c r="C301" s="176" t="s">
        <v>489</v>
      </c>
      <c r="D301" s="176" t="s">
        <v>179</v>
      </c>
      <c r="E301" s="177" t="s">
        <v>490</v>
      </c>
      <c r="F301" s="178" t="s">
        <v>491</v>
      </c>
      <c r="G301" s="179" t="s">
        <v>126</v>
      </c>
      <c r="H301" s="180">
        <v>7</v>
      </c>
      <c r="I301" s="181">
        <v>0</v>
      </c>
      <c r="J301" s="181">
        <f>ROUND(I301*H301,2)</f>
        <v>0</v>
      </c>
      <c r="K301" s="182"/>
      <c r="L301" s="183"/>
      <c r="M301" s="184" t="s">
        <v>1</v>
      </c>
      <c r="N301" s="185" t="s">
        <v>38</v>
      </c>
      <c r="O301" s="148">
        <v>0</v>
      </c>
      <c r="P301" s="148">
        <f>O301*H301</f>
        <v>0</v>
      </c>
      <c r="Q301" s="148">
        <v>0.622</v>
      </c>
      <c r="R301" s="148">
        <f>Q301*H301</f>
        <v>4.3540000000000001</v>
      </c>
      <c r="S301" s="148">
        <v>0</v>
      </c>
      <c r="T301" s="149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50" t="s">
        <v>183</v>
      </c>
      <c r="AT301" s="150" t="s">
        <v>179</v>
      </c>
      <c r="AU301" s="150" t="s">
        <v>97</v>
      </c>
      <c r="AY301" s="17" t="s">
        <v>153</v>
      </c>
      <c r="BE301" s="151">
        <f>IF(N301="základná",J301,0)</f>
        <v>0</v>
      </c>
      <c r="BF301" s="151">
        <f>IF(N301="znížená",J301,0)</f>
        <v>0</v>
      </c>
      <c r="BG301" s="151">
        <f>IF(N301="zákl. prenesená",J301,0)</f>
        <v>0</v>
      </c>
      <c r="BH301" s="151">
        <f>IF(N301="zníž. prenesená",J301,0)</f>
        <v>0</v>
      </c>
      <c r="BI301" s="151">
        <f>IF(N301="nulová",J301,0)</f>
        <v>0</v>
      </c>
      <c r="BJ301" s="17" t="s">
        <v>97</v>
      </c>
      <c r="BK301" s="151">
        <f>ROUND(I301*H301,2)</f>
        <v>0</v>
      </c>
      <c r="BL301" s="17" t="s">
        <v>159</v>
      </c>
      <c r="BM301" s="150" t="s">
        <v>492</v>
      </c>
    </row>
    <row r="302" spans="1:65" s="14" customFormat="1">
      <c r="B302" s="163"/>
      <c r="D302" s="152" t="s">
        <v>163</v>
      </c>
      <c r="E302" s="164" t="s">
        <v>1</v>
      </c>
      <c r="F302" s="165" t="s">
        <v>493</v>
      </c>
      <c r="H302" s="164" t="s">
        <v>1</v>
      </c>
      <c r="L302" s="163"/>
      <c r="M302" s="166"/>
      <c r="N302" s="167"/>
      <c r="O302" s="167"/>
      <c r="P302" s="167"/>
      <c r="Q302" s="167"/>
      <c r="R302" s="167"/>
      <c r="S302" s="167"/>
      <c r="T302" s="168"/>
      <c r="AT302" s="164" t="s">
        <v>163</v>
      </c>
      <c r="AU302" s="164" t="s">
        <v>97</v>
      </c>
      <c r="AV302" s="14" t="s">
        <v>80</v>
      </c>
      <c r="AW302" s="14" t="s">
        <v>29</v>
      </c>
      <c r="AX302" s="14" t="s">
        <v>72</v>
      </c>
      <c r="AY302" s="164" t="s">
        <v>153</v>
      </c>
    </row>
    <row r="303" spans="1:65" s="13" customFormat="1">
      <c r="B303" s="156"/>
      <c r="D303" s="152" t="s">
        <v>163</v>
      </c>
      <c r="E303" s="157" t="s">
        <v>1</v>
      </c>
      <c r="F303" s="158" t="s">
        <v>197</v>
      </c>
      <c r="H303" s="159">
        <v>7</v>
      </c>
      <c r="L303" s="156"/>
      <c r="M303" s="160"/>
      <c r="N303" s="161"/>
      <c r="O303" s="161"/>
      <c r="P303" s="161"/>
      <c r="Q303" s="161"/>
      <c r="R303" s="161"/>
      <c r="S303" s="161"/>
      <c r="T303" s="162"/>
      <c r="AT303" s="157" t="s">
        <v>163</v>
      </c>
      <c r="AU303" s="157" t="s">
        <v>97</v>
      </c>
      <c r="AV303" s="13" t="s">
        <v>97</v>
      </c>
      <c r="AW303" s="13" t="s">
        <v>29</v>
      </c>
      <c r="AX303" s="13" t="s">
        <v>80</v>
      </c>
      <c r="AY303" s="157" t="s">
        <v>153</v>
      </c>
    </row>
    <row r="304" spans="1:65" s="2" customFormat="1" ht="22.15" customHeight="1">
      <c r="A304" s="29"/>
      <c r="B304" s="138"/>
      <c r="C304" s="139" t="s">
        <v>494</v>
      </c>
      <c r="D304" s="139" t="s">
        <v>155</v>
      </c>
      <c r="E304" s="140" t="s">
        <v>495</v>
      </c>
      <c r="F304" s="141" t="s">
        <v>496</v>
      </c>
      <c r="G304" s="142" t="s">
        <v>96</v>
      </c>
      <c r="H304" s="143">
        <v>2</v>
      </c>
      <c r="I304" s="144">
        <v>0</v>
      </c>
      <c r="J304" s="144">
        <f>ROUND(I304*H304,2)</f>
        <v>0</v>
      </c>
      <c r="K304" s="145"/>
      <c r="L304" s="30"/>
      <c r="M304" s="146" t="s">
        <v>1</v>
      </c>
      <c r="N304" s="147" t="s">
        <v>38</v>
      </c>
      <c r="O304" s="148">
        <v>3.645</v>
      </c>
      <c r="P304" s="148">
        <f>O304*H304</f>
        <v>7.29</v>
      </c>
      <c r="Q304" s="148">
        <v>2.4884599999999999</v>
      </c>
      <c r="R304" s="148">
        <f>Q304*H304</f>
        <v>4.9769199999999998</v>
      </c>
      <c r="S304" s="148">
        <v>0</v>
      </c>
      <c r="T304" s="149">
        <f>S304*H304</f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50" t="s">
        <v>159</v>
      </c>
      <c r="AT304" s="150" t="s">
        <v>155</v>
      </c>
      <c r="AU304" s="150" t="s">
        <v>97</v>
      </c>
      <c r="AY304" s="17" t="s">
        <v>153</v>
      </c>
      <c r="BE304" s="151">
        <f>IF(N304="základná",J304,0)</f>
        <v>0</v>
      </c>
      <c r="BF304" s="151">
        <f>IF(N304="znížená",J304,0)</f>
        <v>0</v>
      </c>
      <c r="BG304" s="151">
        <f>IF(N304="zákl. prenesená",J304,0)</f>
        <v>0</v>
      </c>
      <c r="BH304" s="151">
        <f>IF(N304="zníž. prenesená",J304,0)</f>
        <v>0</v>
      </c>
      <c r="BI304" s="151">
        <f>IF(N304="nulová",J304,0)</f>
        <v>0</v>
      </c>
      <c r="BJ304" s="17" t="s">
        <v>97</v>
      </c>
      <c r="BK304" s="151">
        <f>ROUND(I304*H304,2)</f>
        <v>0</v>
      </c>
      <c r="BL304" s="17" t="s">
        <v>159</v>
      </c>
      <c r="BM304" s="150" t="s">
        <v>497</v>
      </c>
    </row>
    <row r="305" spans="1:65" s="13" customFormat="1">
      <c r="B305" s="156"/>
      <c r="D305" s="152" t="s">
        <v>163</v>
      </c>
      <c r="E305" s="157" t="s">
        <v>1</v>
      </c>
      <c r="F305" s="158" t="s">
        <v>97</v>
      </c>
      <c r="H305" s="159">
        <v>2</v>
      </c>
      <c r="L305" s="156"/>
      <c r="M305" s="160"/>
      <c r="N305" s="161"/>
      <c r="O305" s="161"/>
      <c r="P305" s="161"/>
      <c r="Q305" s="161"/>
      <c r="R305" s="161"/>
      <c r="S305" s="161"/>
      <c r="T305" s="162"/>
      <c r="AT305" s="157" t="s">
        <v>163</v>
      </c>
      <c r="AU305" s="157" t="s">
        <v>97</v>
      </c>
      <c r="AV305" s="13" t="s">
        <v>97</v>
      </c>
      <c r="AW305" s="13" t="s">
        <v>29</v>
      </c>
      <c r="AX305" s="13" t="s">
        <v>80</v>
      </c>
      <c r="AY305" s="157" t="s">
        <v>153</v>
      </c>
    </row>
    <row r="306" spans="1:65" s="2" customFormat="1" ht="27" customHeight="1">
      <c r="A306" s="29"/>
      <c r="B306" s="138"/>
      <c r="C306" s="176" t="s">
        <v>498</v>
      </c>
      <c r="D306" s="176" t="s">
        <v>179</v>
      </c>
      <c r="E306" s="177" t="s">
        <v>499</v>
      </c>
      <c r="F306" s="178" t="s">
        <v>500</v>
      </c>
      <c r="G306" s="179" t="s">
        <v>126</v>
      </c>
      <c r="H306" s="180">
        <v>1</v>
      </c>
      <c r="I306" s="181">
        <v>0</v>
      </c>
      <c r="J306" s="181">
        <f>ROUND(I306*H306,2)</f>
        <v>0</v>
      </c>
      <c r="K306" s="182"/>
      <c r="L306" s="183"/>
      <c r="M306" s="184" t="s">
        <v>1</v>
      </c>
      <c r="N306" s="185" t="s">
        <v>38</v>
      </c>
      <c r="O306" s="148">
        <v>0</v>
      </c>
      <c r="P306" s="148">
        <f>O306*H306</f>
        <v>0</v>
      </c>
      <c r="Q306" s="148">
        <v>4.43</v>
      </c>
      <c r="R306" s="148">
        <f>Q306*H306</f>
        <v>4.43</v>
      </c>
      <c r="S306" s="148">
        <v>0</v>
      </c>
      <c r="T306" s="149">
        <f>S306*H306</f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50" t="s">
        <v>183</v>
      </c>
      <c r="AT306" s="150" t="s">
        <v>179</v>
      </c>
      <c r="AU306" s="150" t="s">
        <v>97</v>
      </c>
      <c r="AY306" s="17" t="s">
        <v>153</v>
      </c>
      <c r="BE306" s="151">
        <f>IF(N306="základná",J306,0)</f>
        <v>0</v>
      </c>
      <c r="BF306" s="151">
        <f>IF(N306="znížená",J306,0)</f>
        <v>0</v>
      </c>
      <c r="BG306" s="151">
        <f>IF(N306="zákl. prenesená",J306,0)</f>
        <v>0</v>
      </c>
      <c r="BH306" s="151">
        <f>IF(N306="zníž. prenesená",J306,0)</f>
        <v>0</v>
      </c>
      <c r="BI306" s="151">
        <f>IF(N306="nulová",J306,0)</f>
        <v>0</v>
      </c>
      <c r="BJ306" s="17" t="s">
        <v>97</v>
      </c>
      <c r="BK306" s="151">
        <f>ROUND(I306*H306,2)</f>
        <v>0</v>
      </c>
      <c r="BL306" s="17" t="s">
        <v>159</v>
      </c>
      <c r="BM306" s="150" t="s">
        <v>501</v>
      </c>
    </row>
    <row r="307" spans="1:65" s="2" customFormat="1" ht="24">
      <c r="A307" s="29"/>
      <c r="B307" s="138"/>
      <c r="C307" s="139" t="s">
        <v>502</v>
      </c>
      <c r="D307" s="139" t="s">
        <v>155</v>
      </c>
      <c r="E307" s="140" t="s">
        <v>503</v>
      </c>
      <c r="F307" s="141" t="s">
        <v>504</v>
      </c>
      <c r="G307" s="142" t="s">
        <v>158</v>
      </c>
      <c r="H307" s="143">
        <v>13.659000000000001</v>
      </c>
      <c r="I307" s="144">
        <v>0</v>
      </c>
      <c r="J307" s="144">
        <f>ROUND(I307*H307,2)</f>
        <v>0</v>
      </c>
      <c r="K307" s="145"/>
      <c r="L307" s="30"/>
      <c r="M307" s="146" t="s">
        <v>1</v>
      </c>
      <c r="N307" s="147" t="s">
        <v>38</v>
      </c>
      <c r="O307" s="148">
        <v>3.63</v>
      </c>
      <c r="P307" s="148">
        <f>O307*H307</f>
        <v>49.582169999999998</v>
      </c>
      <c r="Q307" s="148">
        <v>2.11544</v>
      </c>
      <c r="R307" s="148">
        <f>Q307*H307</f>
        <v>28.89479</v>
      </c>
      <c r="S307" s="148">
        <v>0</v>
      </c>
      <c r="T307" s="149">
        <f>S307*H307</f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50" t="s">
        <v>159</v>
      </c>
      <c r="AT307" s="150" t="s">
        <v>155</v>
      </c>
      <c r="AU307" s="150" t="s">
        <v>97</v>
      </c>
      <c r="AY307" s="17" t="s">
        <v>153</v>
      </c>
      <c r="BE307" s="151">
        <f>IF(N307="základná",J307,0)</f>
        <v>0</v>
      </c>
      <c r="BF307" s="151">
        <f>IF(N307="znížená",J307,0)</f>
        <v>0</v>
      </c>
      <c r="BG307" s="151">
        <f>IF(N307="zákl. prenesená",J307,0)</f>
        <v>0</v>
      </c>
      <c r="BH307" s="151">
        <f>IF(N307="zníž. prenesená",J307,0)</f>
        <v>0</v>
      </c>
      <c r="BI307" s="151">
        <f>IF(N307="nulová",J307,0)</f>
        <v>0</v>
      </c>
      <c r="BJ307" s="17" t="s">
        <v>97</v>
      </c>
      <c r="BK307" s="151">
        <f>ROUND(I307*H307,2)</f>
        <v>0</v>
      </c>
      <c r="BL307" s="17" t="s">
        <v>159</v>
      </c>
      <c r="BM307" s="150" t="s">
        <v>505</v>
      </c>
    </row>
    <row r="308" spans="1:65" s="13" customFormat="1">
      <c r="B308" s="156"/>
      <c r="D308" s="152" t="s">
        <v>163</v>
      </c>
      <c r="E308" s="157" t="s">
        <v>1</v>
      </c>
      <c r="F308" s="158" t="s">
        <v>506</v>
      </c>
      <c r="H308" s="159">
        <v>13.659000000000001</v>
      </c>
      <c r="L308" s="156"/>
      <c r="M308" s="160"/>
      <c r="N308" s="161"/>
      <c r="O308" s="161"/>
      <c r="P308" s="161"/>
      <c r="Q308" s="161"/>
      <c r="R308" s="161"/>
      <c r="S308" s="161"/>
      <c r="T308" s="162"/>
      <c r="AT308" s="157" t="s">
        <v>163</v>
      </c>
      <c r="AU308" s="157" t="s">
        <v>97</v>
      </c>
      <c r="AV308" s="13" t="s">
        <v>97</v>
      </c>
      <c r="AW308" s="13" t="s">
        <v>29</v>
      </c>
      <c r="AX308" s="13" t="s">
        <v>80</v>
      </c>
      <c r="AY308" s="157" t="s">
        <v>153</v>
      </c>
    </row>
    <row r="309" spans="1:65" s="2" customFormat="1" ht="27" customHeight="1">
      <c r="A309" s="29"/>
      <c r="B309" s="138"/>
      <c r="C309" s="139" t="s">
        <v>507</v>
      </c>
      <c r="D309" s="139" t="s">
        <v>155</v>
      </c>
      <c r="E309" s="140" t="s">
        <v>508</v>
      </c>
      <c r="F309" s="141" t="s">
        <v>509</v>
      </c>
      <c r="G309" s="142" t="s">
        <v>126</v>
      </c>
      <c r="H309" s="143">
        <v>2</v>
      </c>
      <c r="I309" s="144">
        <v>0</v>
      </c>
      <c r="J309" s="144">
        <f>ROUND(I309*H309,2)</f>
        <v>0</v>
      </c>
      <c r="K309" s="145"/>
      <c r="L309" s="30"/>
      <c r="M309" s="146" t="s">
        <v>1</v>
      </c>
      <c r="N309" s="147" t="s">
        <v>38</v>
      </c>
      <c r="O309" s="148">
        <v>0.72499999999999998</v>
      </c>
      <c r="P309" s="148">
        <f>O309*H309</f>
        <v>1.45</v>
      </c>
      <c r="Q309" s="148">
        <v>6.7000000000000002E-4</v>
      </c>
      <c r="R309" s="148">
        <f>Q309*H309</f>
        <v>1.34E-3</v>
      </c>
      <c r="S309" s="148">
        <v>0</v>
      </c>
      <c r="T309" s="149">
        <f>S309*H309</f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50" t="s">
        <v>159</v>
      </c>
      <c r="AT309" s="150" t="s">
        <v>155</v>
      </c>
      <c r="AU309" s="150" t="s">
        <v>97</v>
      </c>
      <c r="AY309" s="17" t="s">
        <v>153</v>
      </c>
      <c r="BE309" s="151">
        <f>IF(N309="základná",J309,0)</f>
        <v>0</v>
      </c>
      <c r="BF309" s="151">
        <f>IF(N309="znížená",J309,0)</f>
        <v>0</v>
      </c>
      <c r="BG309" s="151">
        <f>IF(N309="zákl. prenesená",J309,0)</f>
        <v>0</v>
      </c>
      <c r="BH309" s="151">
        <f>IF(N309="zníž. prenesená",J309,0)</f>
        <v>0</v>
      </c>
      <c r="BI309" s="151">
        <f>IF(N309="nulová",J309,0)</f>
        <v>0</v>
      </c>
      <c r="BJ309" s="17" t="s">
        <v>97</v>
      </c>
      <c r="BK309" s="151">
        <f>ROUND(I309*H309,2)</f>
        <v>0</v>
      </c>
      <c r="BL309" s="17" t="s">
        <v>159</v>
      </c>
      <c r="BM309" s="150" t="s">
        <v>510</v>
      </c>
    </row>
    <row r="310" spans="1:65" s="13" customFormat="1">
      <c r="B310" s="156"/>
      <c r="D310" s="152" t="s">
        <v>163</v>
      </c>
      <c r="E310" s="157" t="s">
        <v>1</v>
      </c>
      <c r="F310" s="158" t="s">
        <v>97</v>
      </c>
      <c r="H310" s="159">
        <v>2</v>
      </c>
      <c r="L310" s="156"/>
      <c r="M310" s="160"/>
      <c r="N310" s="161"/>
      <c r="O310" s="161"/>
      <c r="P310" s="161"/>
      <c r="Q310" s="161"/>
      <c r="R310" s="161"/>
      <c r="S310" s="161"/>
      <c r="T310" s="162"/>
      <c r="AT310" s="157" t="s">
        <v>163</v>
      </c>
      <c r="AU310" s="157" t="s">
        <v>97</v>
      </c>
      <c r="AV310" s="13" t="s">
        <v>97</v>
      </c>
      <c r="AW310" s="13" t="s">
        <v>29</v>
      </c>
      <c r="AX310" s="13" t="s">
        <v>80</v>
      </c>
      <c r="AY310" s="157" t="s">
        <v>153</v>
      </c>
    </row>
    <row r="311" spans="1:65" s="2" customFormat="1" ht="24">
      <c r="A311" s="29"/>
      <c r="B311" s="138"/>
      <c r="C311" s="176" t="s">
        <v>511</v>
      </c>
      <c r="D311" s="176" t="s">
        <v>179</v>
      </c>
      <c r="E311" s="177" t="s">
        <v>512</v>
      </c>
      <c r="F311" s="178" t="s">
        <v>513</v>
      </c>
      <c r="G311" s="179" t="s">
        <v>126</v>
      </c>
      <c r="H311" s="180">
        <v>2</v>
      </c>
      <c r="I311" s="181">
        <v>0</v>
      </c>
      <c r="J311" s="181">
        <f>ROUND(I311*H311,2)</f>
        <v>0</v>
      </c>
      <c r="K311" s="182"/>
      <c r="L311" s="183"/>
      <c r="M311" s="184" t="s">
        <v>1</v>
      </c>
      <c r="N311" s="185" t="s">
        <v>38</v>
      </c>
      <c r="O311" s="148">
        <v>0</v>
      </c>
      <c r="P311" s="148">
        <f>O311*H311</f>
        <v>0</v>
      </c>
      <c r="Q311" s="148">
        <v>1.0999999999999999E-2</v>
      </c>
      <c r="R311" s="148">
        <f>Q311*H311</f>
        <v>2.1999999999999999E-2</v>
      </c>
      <c r="S311" s="148">
        <v>0</v>
      </c>
      <c r="T311" s="149">
        <f>S311*H311</f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50" t="s">
        <v>183</v>
      </c>
      <c r="AT311" s="150" t="s">
        <v>179</v>
      </c>
      <c r="AU311" s="150" t="s">
        <v>97</v>
      </c>
      <c r="AY311" s="17" t="s">
        <v>153</v>
      </c>
      <c r="BE311" s="151">
        <f>IF(N311="základná",J311,0)</f>
        <v>0</v>
      </c>
      <c r="BF311" s="151">
        <f>IF(N311="znížená",J311,0)</f>
        <v>0</v>
      </c>
      <c r="BG311" s="151">
        <f>IF(N311="zákl. prenesená",J311,0)</f>
        <v>0</v>
      </c>
      <c r="BH311" s="151">
        <f>IF(N311="zníž. prenesená",J311,0)</f>
        <v>0</v>
      </c>
      <c r="BI311" s="151">
        <f>IF(N311="nulová",J311,0)</f>
        <v>0</v>
      </c>
      <c r="BJ311" s="17" t="s">
        <v>97</v>
      </c>
      <c r="BK311" s="151">
        <f>ROUND(I311*H311,2)</f>
        <v>0</v>
      </c>
      <c r="BL311" s="17" t="s">
        <v>159</v>
      </c>
      <c r="BM311" s="150" t="s">
        <v>514</v>
      </c>
    </row>
    <row r="312" spans="1:65" s="2" customFormat="1" ht="68.25">
      <c r="A312" s="29"/>
      <c r="B312" s="30"/>
      <c r="C312" s="29"/>
      <c r="D312" s="152" t="s">
        <v>161</v>
      </c>
      <c r="E312" s="29"/>
      <c r="F312" s="153" t="s">
        <v>515</v>
      </c>
      <c r="G312" s="29"/>
      <c r="H312" s="29"/>
      <c r="I312" s="29"/>
      <c r="J312" s="29"/>
      <c r="K312" s="29"/>
      <c r="L312" s="30"/>
      <c r="M312" s="154"/>
      <c r="N312" s="155"/>
      <c r="O312" s="55"/>
      <c r="P312" s="55"/>
      <c r="Q312" s="55"/>
      <c r="R312" s="55"/>
      <c r="S312" s="55"/>
      <c r="T312" s="56"/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T312" s="17" t="s">
        <v>161</v>
      </c>
      <c r="AU312" s="17" t="s">
        <v>97</v>
      </c>
    </row>
    <row r="313" spans="1:65" s="12" customFormat="1" ht="22.9" customHeight="1">
      <c r="B313" s="126"/>
      <c r="D313" s="127" t="s">
        <v>71</v>
      </c>
      <c r="E313" s="136" t="s">
        <v>516</v>
      </c>
      <c r="F313" s="136" t="s">
        <v>517</v>
      </c>
      <c r="J313" s="137">
        <f>BK313</f>
        <v>0</v>
      </c>
      <c r="L313" s="126"/>
      <c r="M313" s="130"/>
      <c r="N313" s="131"/>
      <c r="O313" s="131"/>
      <c r="P313" s="132">
        <f>P314</f>
        <v>286.02175999999997</v>
      </c>
      <c r="Q313" s="131"/>
      <c r="R313" s="132">
        <f>R314</f>
        <v>0</v>
      </c>
      <c r="S313" s="131"/>
      <c r="T313" s="133">
        <f>T314</f>
        <v>0</v>
      </c>
      <c r="AR313" s="127" t="s">
        <v>80</v>
      </c>
      <c r="AT313" s="134" t="s">
        <v>71</v>
      </c>
      <c r="AU313" s="134" t="s">
        <v>80</v>
      </c>
      <c r="AY313" s="127" t="s">
        <v>153</v>
      </c>
      <c r="BK313" s="135">
        <f>BK314</f>
        <v>0</v>
      </c>
    </row>
    <row r="314" spans="1:65" s="2" customFormat="1" ht="25.5" customHeight="1">
      <c r="A314" s="29"/>
      <c r="B314" s="138"/>
      <c r="C314" s="139" t="s">
        <v>518</v>
      </c>
      <c r="D314" s="139" t="s">
        <v>155</v>
      </c>
      <c r="E314" s="140" t="s">
        <v>519</v>
      </c>
      <c r="F314" s="141" t="s">
        <v>520</v>
      </c>
      <c r="G314" s="142" t="s">
        <v>182</v>
      </c>
      <c r="H314" s="143">
        <v>7150.5439999999999</v>
      </c>
      <c r="I314" s="144">
        <v>0</v>
      </c>
      <c r="J314" s="144">
        <f>ROUND(I314*H314,2)</f>
        <v>0</v>
      </c>
      <c r="K314" s="145"/>
      <c r="L314" s="30"/>
      <c r="M314" s="186" t="s">
        <v>1</v>
      </c>
      <c r="N314" s="187" t="s">
        <v>38</v>
      </c>
      <c r="O314" s="188">
        <v>0.04</v>
      </c>
      <c r="P314" s="188">
        <f>O314*H314</f>
        <v>286.02175999999997</v>
      </c>
      <c r="Q314" s="188">
        <v>0</v>
      </c>
      <c r="R314" s="188">
        <f>Q314*H314</f>
        <v>0</v>
      </c>
      <c r="S314" s="188">
        <v>0</v>
      </c>
      <c r="T314" s="189">
        <f>S314*H314</f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50" t="s">
        <v>159</v>
      </c>
      <c r="AT314" s="150" t="s">
        <v>155</v>
      </c>
      <c r="AU314" s="150" t="s">
        <v>97</v>
      </c>
      <c r="AY314" s="17" t="s">
        <v>153</v>
      </c>
      <c r="BE314" s="151">
        <f>IF(N314="základná",J314,0)</f>
        <v>0</v>
      </c>
      <c r="BF314" s="151">
        <f>IF(N314="znížená",J314,0)</f>
        <v>0</v>
      </c>
      <c r="BG314" s="151">
        <f>IF(N314="zákl. prenesená",J314,0)</f>
        <v>0</v>
      </c>
      <c r="BH314" s="151">
        <f>IF(N314="zníž. prenesená",J314,0)</f>
        <v>0</v>
      </c>
      <c r="BI314" s="151">
        <f>IF(N314="nulová",J314,0)</f>
        <v>0</v>
      </c>
      <c r="BJ314" s="17" t="s">
        <v>97</v>
      </c>
      <c r="BK314" s="151">
        <f>ROUND(I314*H314,2)</f>
        <v>0</v>
      </c>
      <c r="BL314" s="17" t="s">
        <v>159</v>
      </c>
      <c r="BM314" s="150" t="s">
        <v>521</v>
      </c>
    </row>
    <row r="315" spans="1:65" s="2" customFormat="1" ht="6.95" customHeight="1">
      <c r="A315" s="29"/>
      <c r="B315" s="44"/>
      <c r="C315" s="45"/>
      <c r="D315" s="45"/>
      <c r="E315" s="45"/>
      <c r="F315" s="45"/>
      <c r="G315" s="45"/>
      <c r="H315" s="45"/>
      <c r="I315" s="45"/>
      <c r="J315" s="45"/>
      <c r="K315" s="45"/>
      <c r="L315" s="30"/>
      <c r="M315" s="29"/>
      <c r="O315" s="29"/>
      <c r="P315" s="29"/>
      <c r="Q315" s="29"/>
      <c r="R315" s="29"/>
      <c r="S315" s="29"/>
      <c r="T315" s="29"/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</row>
  </sheetData>
  <autoFilter ref="C121:K314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pageMargins left="0.39370078740157483" right="0.39370078740157483" top="0.39370078740157483" bottom="0.39370078740157483" header="0" footer="0"/>
  <pageSetup paperSize="9" scale="83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showGridLines="0" workbookViewId="0"/>
  </sheetViews>
  <sheetFormatPr defaultRowHeight="11.25"/>
  <cols>
    <col min="1" max="1" width="8.83203125" style="1" customWidth="1"/>
    <col min="2" max="2" width="1.6640625" style="1" customWidth="1"/>
    <col min="3" max="3" width="26.6640625" style="1" customWidth="1"/>
    <col min="4" max="4" width="81.1640625" style="1" customWidth="1"/>
    <col min="5" max="5" width="14.33203125" style="1" customWidth="1"/>
    <col min="6" max="6" width="21.5" style="1" customWidth="1"/>
    <col min="7" max="7" width="1.6640625" style="1" customWidth="1"/>
    <col min="8" max="8" width="8.8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8"/>
      <c r="C3" s="19"/>
      <c r="D3" s="19"/>
      <c r="E3" s="19"/>
      <c r="F3" s="19"/>
      <c r="G3" s="19"/>
      <c r="H3" s="20"/>
    </row>
    <row r="4" spans="1:8" s="1" customFormat="1" ht="24.95" customHeight="1">
      <c r="B4" s="20"/>
      <c r="C4" s="21" t="s">
        <v>522</v>
      </c>
      <c r="H4" s="20"/>
    </row>
    <row r="5" spans="1:8" s="1" customFormat="1" ht="12" customHeight="1">
      <c r="B5" s="20"/>
      <c r="C5" s="23" t="s">
        <v>11</v>
      </c>
      <c r="D5" s="205" t="s">
        <v>12</v>
      </c>
      <c r="E5" s="203"/>
      <c r="F5" s="203"/>
      <c r="H5" s="20"/>
    </row>
    <row r="6" spans="1:8" s="1" customFormat="1" ht="36.950000000000003" customHeight="1">
      <c r="B6" s="20"/>
      <c r="C6" s="25" t="s">
        <v>13</v>
      </c>
      <c r="D6" s="204" t="s">
        <v>14</v>
      </c>
      <c r="E6" s="203"/>
      <c r="F6" s="203"/>
      <c r="H6" s="20"/>
    </row>
    <row r="7" spans="1:8" s="1" customFormat="1" ht="14.45" customHeight="1">
      <c r="B7" s="20"/>
      <c r="C7" s="26" t="s">
        <v>19</v>
      </c>
      <c r="D7" s="52" t="str">
        <f>'Rekapitulácia stavby'!AN8</f>
        <v>5.10.2020</v>
      </c>
      <c r="H7" s="20"/>
    </row>
    <row r="8" spans="1:8" s="2" customFormat="1" ht="10.9" customHeight="1">
      <c r="A8" s="29"/>
      <c r="B8" s="30"/>
      <c r="C8" s="29"/>
      <c r="D8" s="29"/>
      <c r="E8" s="29"/>
      <c r="F8" s="29"/>
      <c r="G8" s="29"/>
      <c r="H8" s="30"/>
    </row>
    <row r="9" spans="1:8" s="11" customFormat="1" ht="29.25" customHeight="1">
      <c r="A9" s="115"/>
      <c r="B9" s="116"/>
      <c r="C9" s="117" t="s">
        <v>53</v>
      </c>
      <c r="D9" s="118" t="s">
        <v>54</v>
      </c>
      <c r="E9" s="118" t="s">
        <v>141</v>
      </c>
      <c r="F9" s="119" t="s">
        <v>523</v>
      </c>
      <c r="G9" s="115"/>
      <c r="H9" s="116"/>
    </row>
    <row r="10" spans="1:8" s="2" customFormat="1" ht="26.45" customHeight="1">
      <c r="A10" s="29"/>
      <c r="B10" s="30"/>
      <c r="C10" s="190" t="s">
        <v>524</v>
      </c>
      <c r="D10" s="190" t="s">
        <v>78</v>
      </c>
      <c r="E10" s="29"/>
      <c r="F10" s="29"/>
      <c r="G10" s="29"/>
      <c r="H10" s="30"/>
    </row>
    <row r="11" spans="1:8" s="2" customFormat="1" ht="16.899999999999999" customHeight="1">
      <c r="A11" s="29"/>
      <c r="B11" s="30"/>
      <c r="C11" s="191" t="s">
        <v>82</v>
      </c>
      <c r="D11" s="192" t="s">
        <v>83</v>
      </c>
      <c r="E11" s="193" t="s">
        <v>84</v>
      </c>
      <c r="F11" s="194">
        <v>2957.4340000000002</v>
      </c>
      <c r="G11" s="29"/>
      <c r="H11" s="30"/>
    </row>
    <row r="12" spans="1:8" s="2" customFormat="1" ht="16.899999999999999" customHeight="1">
      <c r="A12" s="29"/>
      <c r="B12" s="30"/>
      <c r="C12" s="195" t="s">
        <v>1</v>
      </c>
      <c r="D12" s="195" t="s">
        <v>525</v>
      </c>
      <c r="E12" s="17" t="s">
        <v>1</v>
      </c>
      <c r="F12" s="196">
        <v>2957.4340000000002</v>
      </c>
      <c r="G12" s="29"/>
      <c r="H12" s="30"/>
    </row>
    <row r="13" spans="1:8" s="2" customFormat="1" ht="16.899999999999999" customHeight="1">
      <c r="A13" s="29"/>
      <c r="B13" s="30"/>
      <c r="C13" s="197" t="s">
        <v>526</v>
      </c>
      <c r="D13" s="29"/>
      <c r="E13" s="29"/>
      <c r="F13" s="29"/>
      <c r="G13" s="29"/>
      <c r="H13" s="30"/>
    </row>
    <row r="14" spans="1:8" s="2" customFormat="1" ht="16.899999999999999" customHeight="1">
      <c r="A14" s="29"/>
      <c r="B14" s="30"/>
      <c r="C14" s="195" t="s">
        <v>357</v>
      </c>
      <c r="D14" s="195" t="s">
        <v>358</v>
      </c>
      <c r="E14" s="17" t="s">
        <v>84</v>
      </c>
      <c r="F14" s="196">
        <v>2957.4340000000002</v>
      </c>
      <c r="G14" s="29"/>
      <c r="H14" s="30"/>
    </row>
    <row r="15" spans="1:8" s="2" customFormat="1" ht="22.5">
      <c r="A15" s="29"/>
      <c r="B15" s="30"/>
      <c r="C15" s="195" t="s">
        <v>361</v>
      </c>
      <c r="D15" s="195" t="s">
        <v>362</v>
      </c>
      <c r="E15" s="17" t="s">
        <v>84</v>
      </c>
      <c r="F15" s="196">
        <v>2957.4340000000002</v>
      </c>
      <c r="G15" s="29"/>
      <c r="H15" s="30"/>
    </row>
    <row r="16" spans="1:8" s="2" customFormat="1" ht="16.899999999999999" customHeight="1">
      <c r="A16" s="29"/>
      <c r="B16" s="30"/>
      <c r="C16" s="191" t="s">
        <v>527</v>
      </c>
      <c r="D16" s="192" t="s">
        <v>528</v>
      </c>
      <c r="E16" s="193" t="s">
        <v>96</v>
      </c>
      <c r="F16" s="194">
        <v>1041.3499999999999</v>
      </c>
      <c r="G16" s="29"/>
      <c r="H16" s="30"/>
    </row>
    <row r="17" spans="1:8" s="2" customFormat="1" ht="16.899999999999999" customHeight="1">
      <c r="A17" s="29"/>
      <c r="B17" s="30"/>
      <c r="C17" s="195" t="s">
        <v>1</v>
      </c>
      <c r="D17" s="195" t="s">
        <v>529</v>
      </c>
      <c r="E17" s="17" t="s">
        <v>1</v>
      </c>
      <c r="F17" s="196">
        <v>1041.3499999999999</v>
      </c>
      <c r="G17" s="29"/>
      <c r="H17" s="30"/>
    </row>
    <row r="18" spans="1:8" s="2" customFormat="1" ht="24">
      <c r="A18" s="29"/>
      <c r="B18" s="30"/>
      <c r="C18" s="191" t="s">
        <v>87</v>
      </c>
      <c r="D18" s="192" t="s">
        <v>88</v>
      </c>
      <c r="E18" s="193" t="s">
        <v>84</v>
      </c>
      <c r="F18" s="194">
        <v>58</v>
      </c>
      <c r="G18" s="29"/>
      <c r="H18" s="30"/>
    </row>
    <row r="19" spans="1:8" s="2" customFormat="1" ht="16.899999999999999" customHeight="1">
      <c r="A19" s="29"/>
      <c r="B19" s="30"/>
      <c r="C19" s="195" t="s">
        <v>1</v>
      </c>
      <c r="D19" s="195" t="s">
        <v>530</v>
      </c>
      <c r="E19" s="17" t="s">
        <v>1</v>
      </c>
      <c r="F19" s="196">
        <v>58</v>
      </c>
      <c r="G19" s="29"/>
      <c r="H19" s="30"/>
    </row>
    <row r="20" spans="1:8" s="2" customFormat="1" ht="16.899999999999999" customHeight="1">
      <c r="A20" s="29"/>
      <c r="B20" s="30"/>
      <c r="C20" s="197" t="s">
        <v>526</v>
      </c>
      <c r="D20" s="29"/>
      <c r="E20" s="29"/>
      <c r="F20" s="29"/>
      <c r="G20" s="29"/>
      <c r="H20" s="30"/>
    </row>
    <row r="21" spans="1:8" s="2" customFormat="1" ht="16.899999999999999" customHeight="1">
      <c r="A21" s="29"/>
      <c r="B21" s="30"/>
      <c r="C21" s="195" t="s">
        <v>365</v>
      </c>
      <c r="D21" s="195" t="s">
        <v>366</v>
      </c>
      <c r="E21" s="17" t="s">
        <v>84</v>
      </c>
      <c r="F21" s="196">
        <v>58</v>
      </c>
      <c r="G21" s="29"/>
      <c r="H21" s="30"/>
    </row>
    <row r="22" spans="1:8" s="2" customFormat="1" ht="16.899999999999999" customHeight="1">
      <c r="A22" s="29"/>
      <c r="B22" s="30"/>
      <c r="C22" s="191" t="s">
        <v>531</v>
      </c>
      <c r="D22" s="192" t="s">
        <v>532</v>
      </c>
      <c r="E22" s="193" t="s">
        <v>96</v>
      </c>
      <c r="F22" s="194">
        <v>2082.6999999999998</v>
      </c>
      <c r="G22" s="29"/>
      <c r="H22" s="30"/>
    </row>
    <row r="23" spans="1:8" s="2" customFormat="1" ht="16.899999999999999" customHeight="1">
      <c r="A23" s="29"/>
      <c r="B23" s="30"/>
      <c r="C23" s="195" t="s">
        <v>1</v>
      </c>
      <c r="D23" s="195" t="s">
        <v>533</v>
      </c>
      <c r="E23" s="17" t="s">
        <v>1</v>
      </c>
      <c r="F23" s="196">
        <v>2082.6999999999998</v>
      </c>
      <c r="G23" s="29"/>
      <c r="H23" s="30"/>
    </row>
    <row r="24" spans="1:8" s="2" customFormat="1" ht="16.899999999999999" customHeight="1">
      <c r="A24" s="29"/>
      <c r="B24" s="30"/>
      <c r="C24" s="191" t="s">
        <v>534</v>
      </c>
      <c r="D24" s="192" t="s">
        <v>535</v>
      </c>
      <c r="E24" s="193" t="s">
        <v>126</v>
      </c>
      <c r="F24" s="194">
        <v>5</v>
      </c>
      <c r="G24" s="29"/>
      <c r="H24" s="30"/>
    </row>
    <row r="25" spans="1:8" s="2" customFormat="1" ht="16.899999999999999" customHeight="1">
      <c r="A25" s="29"/>
      <c r="B25" s="30"/>
      <c r="C25" s="195" t="s">
        <v>1</v>
      </c>
      <c r="D25" s="195" t="s">
        <v>187</v>
      </c>
      <c r="E25" s="17" t="s">
        <v>1</v>
      </c>
      <c r="F25" s="196">
        <v>5</v>
      </c>
      <c r="G25" s="29"/>
      <c r="H25" s="30"/>
    </row>
    <row r="26" spans="1:8" s="2" customFormat="1" ht="16.899999999999999" customHeight="1">
      <c r="A26" s="29"/>
      <c r="B26" s="30"/>
      <c r="C26" s="191" t="s">
        <v>536</v>
      </c>
      <c r="D26" s="192" t="s">
        <v>537</v>
      </c>
      <c r="E26" s="193" t="s">
        <v>96</v>
      </c>
      <c r="F26" s="194">
        <v>62</v>
      </c>
      <c r="G26" s="29"/>
      <c r="H26" s="30"/>
    </row>
    <row r="27" spans="1:8" s="2" customFormat="1" ht="16.899999999999999" customHeight="1">
      <c r="A27" s="29"/>
      <c r="B27" s="30"/>
      <c r="C27" s="195" t="s">
        <v>1</v>
      </c>
      <c r="D27" s="195" t="s">
        <v>538</v>
      </c>
      <c r="E27" s="17" t="s">
        <v>1</v>
      </c>
      <c r="F27" s="196">
        <v>62</v>
      </c>
      <c r="G27" s="29"/>
      <c r="H27" s="30"/>
    </row>
    <row r="28" spans="1:8" s="2" customFormat="1" ht="16.899999999999999" customHeight="1">
      <c r="A28" s="29"/>
      <c r="B28" s="30"/>
      <c r="C28" s="191" t="s">
        <v>539</v>
      </c>
      <c r="D28" s="192" t="s">
        <v>540</v>
      </c>
      <c r="E28" s="193" t="s">
        <v>96</v>
      </c>
      <c r="F28" s="194">
        <v>16</v>
      </c>
      <c r="G28" s="29"/>
      <c r="H28" s="30"/>
    </row>
    <row r="29" spans="1:8" s="2" customFormat="1" ht="16.899999999999999" customHeight="1">
      <c r="A29" s="29"/>
      <c r="B29" s="30"/>
      <c r="C29" s="195" t="s">
        <v>1</v>
      </c>
      <c r="D29" s="195" t="s">
        <v>103</v>
      </c>
      <c r="E29" s="17" t="s">
        <v>1</v>
      </c>
      <c r="F29" s="196">
        <v>16</v>
      </c>
      <c r="G29" s="29"/>
      <c r="H29" s="30"/>
    </row>
    <row r="30" spans="1:8" s="2" customFormat="1" ht="16.899999999999999" customHeight="1">
      <c r="A30" s="29"/>
      <c r="B30" s="30"/>
      <c r="C30" s="191" t="s">
        <v>91</v>
      </c>
      <c r="D30" s="192" t="s">
        <v>92</v>
      </c>
      <c r="E30" s="193" t="s">
        <v>84</v>
      </c>
      <c r="F30" s="194">
        <v>4581.9399999999996</v>
      </c>
      <c r="G30" s="29"/>
      <c r="H30" s="30"/>
    </row>
    <row r="31" spans="1:8" s="2" customFormat="1" ht="16.899999999999999" customHeight="1">
      <c r="A31" s="29"/>
      <c r="B31" s="30"/>
      <c r="C31" s="195" t="s">
        <v>1</v>
      </c>
      <c r="D31" s="195" t="s">
        <v>541</v>
      </c>
      <c r="E31" s="17" t="s">
        <v>1</v>
      </c>
      <c r="F31" s="196">
        <v>4581.9399999999996</v>
      </c>
      <c r="G31" s="29"/>
      <c r="H31" s="30"/>
    </row>
    <row r="32" spans="1:8" s="2" customFormat="1" ht="16.899999999999999" customHeight="1">
      <c r="A32" s="29"/>
      <c r="B32" s="30"/>
      <c r="C32" s="197" t="s">
        <v>526</v>
      </c>
      <c r="D32" s="29"/>
      <c r="E32" s="29"/>
      <c r="F32" s="29"/>
      <c r="G32" s="29"/>
      <c r="H32" s="30"/>
    </row>
    <row r="33" spans="1:8" s="2" customFormat="1" ht="16.899999999999999" customHeight="1">
      <c r="A33" s="29"/>
      <c r="B33" s="30"/>
      <c r="C33" s="195" t="s">
        <v>156</v>
      </c>
      <c r="D33" s="195" t="s">
        <v>157</v>
      </c>
      <c r="E33" s="17" t="s">
        <v>158</v>
      </c>
      <c r="F33" s="196">
        <v>343.64600000000002</v>
      </c>
      <c r="G33" s="29"/>
      <c r="H33" s="30"/>
    </row>
    <row r="34" spans="1:8" s="2" customFormat="1" ht="22.5">
      <c r="A34" s="29"/>
      <c r="B34" s="30"/>
      <c r="C34" s="195" t="s">
        <v>318</v>
      </c>
      <c r="D34" s="195" t="s">
        <v>319</v>
      </c>
      <c r="E34" s="17" t="s">
        <v>182</v>
      </c>
      <c r="F34" s="196">
        <v>137.458</v>
      </c>
      <c r="G34" s="29"/>
      <c r="H34" s="30"/>
    </row>
    <row r="35" spans="1:8" s="2" customFormat="1" ht="16.899999999999999" customHeight="1">
      <c r="A35" s="29"/>
      <c r="B35" s="30"/>
      <c r="C35" s="191" t="s">
        <v>94</v>
      </c>
      <c r="D35" s="192" t="s">
        <v>95</v>
      </c>
      <c r="E35" s="193" t="s">
        <v>96</v>
      </c>
      <c r="F35" s="194">
        <v>2</v>
      </c>
      <c r="G35" s="29"/>
      <c r="H35" s="30"/>
    </row>
    <row r="36" spans="1:8" s="2" customFormat="1" ht="16.899999999999999" customHeight="1">
      <c r="A36" s="29"/>
      <c r="B36" s="30"/>
      <c r="C36" s="195" t="s">
        <v>1</v>
      </c>
      <c r="D36" s="195" t="s">
        <v>97</v>
      </c>
      <c r="E36" s="17" t="s">
        <v>1</v>
      </c>
      <c r="F36" s="196">
        <v>2</v>
      </c>
      <c r="G36" s="29"/>
      <c r="H36" s="30"/>
    </row>
    <row r="37" spans="1:8" s="2" customFormat="1" ht="16.899999999999999" customHeight="1">
      <c r="A37" s="29"/>
      <c r="B37" s="30"/>
      <c r="C37" s="197" t="s">
        <v>526</v>
      </c>
      <c r="D37" s="29"/>
      <c r="E37" s="29"/>
      <c r="F37" s="29"/>
      <c r="G37" s="29"/>
      <c r="H37" s="30"/>
    </row>
    <row r="38" spans="1:8" s="2" customFormat="1" ht="16.899999999999999" customHeight="1">
      <c r="A38" s="29"/>
      <c r="B38" s="30"/>
      <c r="C38" s="195" t="s">
        <v>201</v>
      </c>
      <c r="D38" s="195" t="s">
        <v>202</v>
      </c>
      <c r="E38" s="17" t="s">
        <v>158</v>
      </c>
      <c r="F38" s="196">
        <v>14.74</v>
      </c>
      <c r="G38" s="29"/>
      <c r="H38" s="30"/>
    </row>
    <row r="39" spans="1:8" s="2" customFormat="1" ht="22.5">
      <c r="A39" s="29"/>
      <c r="B39" s="30"/>
      <c r="C39" s="195" t="s">
        <v>215</v>
      </c>
      <c r="D39" s="195" t="s">
        <v>216</v>
      </c>
      <c r="E39" s="17" t="s">
        <v>158</v>
      </c>
      <c r="F39" s="196">
        <v>1628.36</v>
      </c>
      <c r="G39" s="29"/>
      <c r="H39" s="30"/>
    </row>
    <row r="40" spans="1:8" s="2" customFormat="1" ht="16.899999999999999" customHeight="1">
      <c r="A40" s="29"/>
      <c r="B40" s="30"/>
      <c r="C40" s="191" t="s">
        <v>98</v>
      </c>
      <c r="D40" s="192" t="s">
        <v>99</v>
      </c>
      <c r="E40" s="193" t="s">
        <v>96</v>
      </c>
      <c r="F40" s="194">
        <v>62</v>
      </c>
      <c r="G40" s="29"/>
      <c r="H40" s="30"/>
    </row>
    <row r="41" spans="1:8" s="2" customFormat="1" ht="16.899999999999999" customHeight="1">
      <c r="A41" s="29"/>
      <c r="B41" s="30"/>
      <c r="C41" s="195" t="s">
        <v>1</v>
      </c>
      <c r="D41" s="195" t="s">
        <v>100</v>
      </c>
      <c r="E41" s="17" t="s">
        <v>1</v>
      </c>
      <c r="F41" s="196">
        <v>62</v>
      </c>
      <c r="G41" s="29"/>
      <c r="H41" s="30"/>
    </row>
    <row r="42" spans="1:8" s="2" customFormat="1" ht="16.899999999999999" customHeight="1">
      <c r="A42" s="29"/>
      <c r="B42" s="30"/>
      <c r="C42" s="197" t="s">
        <v>526</v>
      </c>
      <c r="D42" s="29"/>
      <c r="E42" s="29"/>
      <c r="F42" s="29"/>
      <c r="G42" s="29"/>
      <c r="H42" s="30"/>
    </row>
    <row r="43" spans="1:8" s="2" customFormat="1" ht="16.899999999999999" customHeight="1">
      <c r="A43" s="29"/>
      <c r="B43" s="30"/>
      <c r="C43" s="195" t="s">
        <v>193</v>
      </c>
      <c r="D43" s="195" t="s">
        <v>194</v>
      </c>
      <c r="E43" s="17" t="s">
        <v>158</v>
      </c>
      <c r="F43" s="196">
        <v>566.54499999999996</v>
      </c>
      <c r="G43" s="29"/>
      <c r="H43" s="30"/>
    </row>
    <row r="44" spans="1:8" s="2" customFormat="1" ht="22.5">
      <c r="A44" s="29"/>
      <c r="B44" s="30"/>
      <c r="C44" s="195" t="s">
        <v>198</v>
      </c>
      <c r="D44" s="195" t="s">
        <v>199</v>
      </c>
      <c r="E44" s="17" t="s">
        <v>158</v>
      </c>
      <c r="F44" s="196">
        <v>566.54499999999996</v>
      </c>
      <c r="G44" s="29"/>
      <c r="H44" s="30"/>
    </row>
    <row r="45" spans="1:8" s="2" customFormat="1" ht="22.5">
      <c r="A45" s="29"/>
      <c r="B45" s="30"/>
      <c r="C45" s="195" t="s">
        <v>215</v>
      </c>
      <c r="D45" s="195" t="s">
        <v>216</v>
      </c>
      <c r="E45" s="17" t="s">
        <v>158</v>
      </c>
      <c r="F45" s="196">
        <v>1628.36</v>
      </c>
      <c r="G45" s="29"/>
      <c r="H45" s="30"/>
    </row>
    <row r="46" spans="1:8" s="2" customFormat="1" ht="16.899999999999999" customHeight="1">
      <c r="A46" s="29"/>
      <c r="B46" s="30"/>
      <c r="C46" s="195" t="s">
        <v>275</v>
      </c>
      <c r="D46" s="195" t="s">
        <v>276</v>
      </c>
      <c r="E46" s="17" t="s">
        <v>158</v>
      </c>
      <c r="F46" s="196">
        <v>10.25</v>
      </c>
      <c r="G46" s="29"/>
      <c r="H46" s="30"/>
    </row>
    <row r="47" spans="1:8" s="2" customFormat="1" ht="16.899999999999999" customHeight="1">
      <c r="A47" s="29"/>
      <c r="B47" s="30"/>
      <c r="C47" s="195" t="s">
        <v>280</v>
      </c>
      <c r="D47" s="195" t="s">
        <v>281</v>
      </c>
      <c r="E47" s="17" t="s">
        <v>158</v>
      </c>
      <c r="F47" s="196">
        <v>10.25</v>
      </c>
      <c r="G47" s="29"/>
      <c r="H47" s="30"/>
    </row>
    <row r="48" spans="1:8" s="2" customFormat="1" ht="16.899999999999999" customHeight="1">
      <c r="A48" s="29"/>
      <c r="B48" s="30"/>
      <c r="C48" s="195" t="s">
        <v>477</v>
      </c>
      <c r="D48" s="195" t="s">
        <v>478</v>
      </c>
      <c r="E48" s="17" t="s">
        <v>96</v>
      </c>
      <c r="F48" s="196">
        <v>62</v>
      </c>
      <c r="G48" s="29"/>
      <c r="H48" s="30"/>
    </row>
    <row r="49" spans="1:8" s="2" customFormat="1" ht="16.899999999999999" customHeight="1">
      <c r="A49" s="29"/>
      <c r="B49" s="30"/>
      <c r="C49" s="195" t="s">
        <v>503</v>
      </c>
      <c r="D49" s="195" t="s">
        <v>504</v>
      </c>
      <c r="E49" s="17" t="s">
        <v>158</v>
      </c>
      <c r="F49" s="196">
        <v>13.659000000000001</v>
      </c>
      <c r="G49" s="29"/>
      <c r="H49" s="30"/>
    </row>
    <row r="50" spans="1:8" s="2" customFormat="1" ht="16.899999999999999" customHeight="1">
      <c r="A50" s="29"/>
      <c r="B50" s="30"/>
      <c r="C50" s="191" t="s">
        <v>101</v>
      </c>
      <c r="D50" s="192" t="s">
        <v>102</v>
      </c>
      <c r="E50" s="193" t="s">
        <v>96</v>
      </c>
      <c r="F50" s="194">
        <v>16</v>
      </c>
      <c r="G50" s="29"/>
      <c r="H50" s="30"/>
    </row>
    <row r="51" spans="1:8" s="2" customFormat="1" ht="16.899999999999999" customHeight="1">
      <c r="A51" s="29"/>
      <c r="B51" s="30"/>
      <c r="C51" s="195" t="s">
        <v>1</v>
      </c>
      <c r="D51" s="195" t="s">
        <v>103</v>
      </c>
      <c r="E51" s="17" t="s">
        <v>1</v>
      </c>
      <c r="F51" s="196">
        <v>16</v>
      </c>
      <c r="G51" s="29"/>
      <c r="H51" s="30"/>
    </row>
    <row r="52" spans="1:8" s="2" customFormat="1" ht="16.899999999999999" customHeight="1">
      <c r="A52" s="29"/>
      <c r="B52" s="30"/>
      <c r="C52" s="197" t="s">
        <v>526</v>
      </c>
      <c r="D52" s="29"/>
      <c r="E52" s="29"/>
      <c r="F52" s="29"/>
      <c r="G52" s="29"/>
      <c r="H52" s="30"/>
    </row>
    <row r="53" spans="1:8" s="2" customFormat="1" ht="16.899999999999999" customHeight="1">
      <c r="A53" s="29"/>
      <c r="B53" s="30"/>
      <c r="C53" s="195" t="s">
        <v>201</v>
      </c>
      <c r="D53" s="195" t="s">
        <v>202</v>
      </c>
      <c r="E53" s="17" t="s">
        <v>158</v>
      </c>
      <c r="F53" s="196">
        <v>14.74</v>
      </c>
      <c r="G53" s="29"/>
      <c r="H53" s="30"/>
    </row>
    <row r="54" spans="1:8" s="2" customFormat="1" ht="22.5">
      <c r="A54" s="29"/>
      <c r="B54" s="30"/>
      <c r="C54" s="195" t="s">
        <v>215</v>
      </c>
      <c r="D54" s="195" t="s">
        <v>216</v>
      </c>
      <c r="E54" s="17" t="s">
        <v>158</v>
      </c>
      <c r="F54" s="196">
        <v>1628.36</v>
      </c>
      <c r="G54" s="29"/>
      <c r="H54" s="30"/>
    </row>
    <row r="55" spans="1:8" s="2" customFormat="1" ht="16.899999999999999" customHeight="1">
      <c r="A55" s="29"/>
      <c r="B55" s="30"/>
      <c r="C55" s="195" t="s">
        <v>275</v>
      </c>
      <c r="D55" s="195" t="s">
        <v>276</v>
      </c>
      <c r="E55" s="17" t="s">
        <v>158</v>
      </c>
      <c r="F55" s="196">
        <v>10.25</v>
      </c>
      <c r="G55" s="29"/>
      <c r="H55" s="30"/>
    </row>
    <row r="56" spans="1:8" s="2" customFormat="1" ht="16.899999999999999" customHeight="1">
      <c r="A56" s="29"/>
      <c r="B56" s="30"/>
      <c r="C56" s="195" t="s">
        <v>280</v>
      </c>
      <c r="D56" s="195" t="s">
        <v>281</v>
      </c>
      <c r="E56" s="17" t="s">
        <v>158</v>
      </c>
      <c r="F56" s="196">
        <v>10.25</v>
      </c>
      <c r="G56" s="29"/>
      <c r="H56" s="30"/>
    </row>
    <row r="57" spans="1:8" s="2" customFormat="1" ht="16.899999999999999" customHeight="1">
      <c r="A57" s="29"/>
      <c r="B57" s="30"/>
      <c r="C57" s="195" t="s">
        <v>288</v>
      </c>
      <c r="D57" s="195" t="s">
        <v>289</v>
      </c>
      <c r="E57" s="17" t="s">
        <v>84</v>
      </c>
      <c r="F57" s="196">
        <v>20</v>
      </c>
      <c r="G57" s="29"/>
      <c r="H57" s="30"/>
    </row>
    <row r="58" spans="1:8" s="2" customFormat="1" ht="16.899999999999999" customHeight="1">
      <c r="A58" s="29"/>
      <c r="B58" s="30"/>
      <c r="C58" s="195" t="s">
        <v>486</v>
      </c>
      <c r="D58" s="195" t="s">
        <v>487</v>
      </c>
      <c r="E58" s="17" t="s">
        <v>96</v>
      </c>
      <c r="F58" s="196">
        <v>16</v>
      </c>
      <c r="G58" s="29"/>
      <c r="H58" s="30"/>
    </row>
    <row r="59" spans="1:8" s="2" customFormat="1" ht="16.899999999999999" customHeight="1">
      <c r="A59" s="29"/>
      <c r="B59" s="30"/>
      <c r="C59" s="195" t="s">
        <v>503</v>
      </c>
      <c r="D59" s="195" t="s">
        <v>504</v>
      </c>
      <c r="E59" s="17" t="s">
        <v>158</v>
      </c>
      <c r="F59" s="196">
        <v>13.659000000000001</v>
      </c>
      <c r="G59" s="29"/>
      <c r="H59" s="30"/>
    </row>
    <row r="60" spans="1:8" s="2" customFormat="1" ht="16.899999999999999" customHeight="1">
      <c r="A60" s="29"/>
      <c r="B60" s="30"/>
      <c r="C60" s="191" t="s">
        <v>105</v>
      </c>
      <c r="D60" s="192" t="s">
        <v>106</v>
      </c>
      <c r="E60" s="193" t="s">
        <v>96</v>
      </c>
      <c r="F60" s="194">
        <v>2083</v>
      </c>
      <c r="G60" s="29"/>
      <c r="H60" s="30"/>
    </row>
    <row r="61" spans="1:8" s="2" customFormat="1" ht="16.899999999999999" customHeight="1">
      <c r="A61" s="29"/>
      <c r="B61" s="30"/>
      <c r="C61" s="195" t="s">
        <v>1</v>
      </c>
      <c r="D61" s="195" t="s">
        <v>542</v>
      </c>
      <c r="E61" s="17" t="s">
        <v>1</v>
      </c>
      <c r="F61" s="196">
        <v>0</v>
      </c>
      <c r="G61" s="29"/>
      <c r="H61" s="30"/>
    </row>
    <row r="62" spans="1:8" s="2" customFormat="1" ht="16.899999999999999" customHeight="1">
      <c r="A62" s="29"/>
      <c r="B62" s="30"/>
      <c r="C62" s="195" t="s">
        <v>1</v>
      </c>
      <c r="D62" s="195" t="s">
        <v>107</v>
      </c>
      <c r="E62" s="17" t="s">
        <v>1</v>
      </c>
      <c r="F62" s="196">
        <v>2083</v>
      </c>
      <c r="G62" s="29"/>
      <c r="H62" s="30"/>
    </row>
    <row r="63" spans="1:8" s="2" customFormat="1" ht="16.899999999999999" customHeight="1">
      <c r="A63" s="29"/>
      <c r="B63" s="30"/>
      <c r="C63" s="197" t="s">
        <v>526</v>
      </c>
      <c r="D63" s="29"/>
      <c r="E63" s="29"/>
      <c r="F63" s="29"/>
      <c r="G63" s="29"/>
      <c r="H63" s="30"/>
    </row>
    <row r="64" spans="1:8" s="2" customFormat="1" ht="16.899999999999999" customHeight="1">
      <c r="A64" s="29"/>
      <c r="B64" s="30"/>
      <c r="C64" s="195" t="s">
        <v>193</v>
      </c>
      <c r="D64" s="195" t="s">
        <v>194</v>
      </c>
      <c r="E64" s="17" t="s">
        <v>158</v>
      </c>
      <c r="F64" s="196">
        <v>566.54499999999996</v>
      </c>
      <c r="G64" s="29"/>
      <c r="H64" s="30"/>
    </row>
    <row r="65" spans="1:8" s="2" customFormat="1" ht="22.5">
      <c r="A65" s="29"/>
      <c r="B65" s="30"/>
      <c r="C65" s="195" t="s">
        <v>198</v>
      </c>
      <c r="D65" s="195" t="s">
        <v>199</v>
      </c>
      <c r="E65" s="17" t="s">
        <v>158</v>
      </c>
      <c r="F65" s="196">
        <v>566.54499999999996</v>
      </c>
      <c r="G65" s="29"/>
      <c r="H65" s="30"/>
    </row>
    <row r="66" spans="1:8" s="2" customFormat="1" ht="22.5">
      <c r="A66" s="29"/>
      <c r="B66" s="30"/>
      <c r="C66" s="195" t="s">
        <v>215</v>
      </c>
      <c r="D66" s="195" t="s">
        <v>216</v>
      </c>
      <c r="E66" s="17" t="s">
        <v>158</v>
      </c>
      <c r="F66" s="196">
        <v>1628.36</v>
      </c>
      <c r="G66" s="29"/>
      <c r="H66" s="30"/>
    </row>
    <row r="67" spans="1:8" s="2" customFormat="1" ht="22.5">
      <c r="A67" s="29"/>
      <c r="B67" s="30"/>
      <c r="C67" s="195" t="s">
        <v>448</v>
      </c>
      <c r="D67" s="195" t="s">
        <v>449</v>
      </c>
      <c r="E67" s="17" t="s">
        <v>96</v>
      </c>
      <c r="F67" s="196">
        <v>2083.3000000000002</v>
      </c>
      <c r="G67" s="29"/>
      <c r="H67" s="30"/>
    </row>
    <row r="68" spans="1:8" s="2" customFormat="1" ht="16.899999999999999" customHeight="1">
      <c r="A68" s="29"/>
      <c r="B68" s="30"/>
      <c r="C68" s="195" t="s">
        <v>451</v>
      </c>
      <c r="D68" s="195" t="s">
        <v>452</v>
      </c>
      <c r="E68" s="17" t="s">
        <v>126</v>
      </c>
      <c r="F68" s="196">
        <v>2083</v>
      </c>
      <c r="G68" s="29"/>
      <c r="H68" s="30"/>
    </row>
    <row r="69" spans="1:8" s="2" customFormat="1" ht="16.899999999999999" customHeight="1">
      <c r="A69" s="29"/>
      <c r="B69" s="30"/>
      <c r="C69" s="191" t="s">
        <v>543</v>
      </c>
      <c r="D69" s="192" t="s">
        <v>544</v>
      </c>
      <c r="E69" s="193" t="s">
        <v>84</v>
      </c>
      <c r="F69" s="194">
        <v>2603.375</v>
      </c>
      <c r="G69" s="29"/>
      <c r="H69" s="30"/>
    </row>
    <row r="70" spans="1:8" s="2" customFormat="1" ht="16.899999999999999" customHeight="1">
      <c r="A70" s="29"/>
      <c r="B70" s="30"/>
      <c r="C70" s="195" t="s">
        <v>1</v>
      </c>
      <c r="D70" s="195" t="s">
        <v>545</v>
      </c>
      <c r="E70" s="17" t="s">
        <v>1</v>
      </c>
      <c r="F70" s="196">
        <v>2603.375</v>
      </c>
      <c r="G70" s="29"/>
      <c r="H70" s="30"/>
    </row>
    <row r="71" spans="1:8" s="2" customFormat="1" ht="16.899999999999999" customHeight="1">
      <c r="A71" s="29"/>
      <c r="B71" s="30"/>
      <c r="C71" s="191" t="s">
        <v>108</v>
      </c>
      <c r="D71" s="192" t="s">
        <v>109</v>
      </c>
      <c r="E71" s="193" t="s">
        <v>96</v>
      </c>
      <c r="F71" s="194">
        <v>19.5</v>
      </c>
      <c r="G71" s="29"/>
      <c r="H71" s="30"/>
    </row>
    <row r="72" spans="1:8" s="2" customFormat="1" ht="16.899999999999999" customHeight="1">
      <c r="A72" s="29"/>
      <c r="B72" s="30"/>
      <c r="C72" s="195" t="s">
        <v>1</v>
      </c>
      <c r="D72" s="195" t="s">
        <v>110</v>
      </c>
      <c r="E72" s="17" t="s">
        <v>1</v>
      </c>
      <c r="F72" s="196">
        <v>19.5</v>
      </c>
      <c r="G72" s="29"/>
      <c r="H72" s="30"/>
    </row>
    <row r="73" spans="1:8" s="2" customFormat="1" ht="16.899999999999999" customHeight="1">
      <c r="A73" s="29"/>
      <c r="B73" s="30"/>
      <c r="C73" s="197" t="s">
        <v>526</v>
      </c>
      <c r="D73" s="29"/>
      <c r="E73" s="29"/>
      <c r="F73" s="29"/>
      <c r="G73" s="29"/>
      <c r="H73" s="30"/>
    </row>
    <row r="74" spans="1:8" s="2" customFormat="1" ht="16.899999999999999" customHeight="1">
      <c r="A74" s="29"/>
      <c r="B74" s="30"/>
      <c r="C74" s="195" t="s">
        <v>193</v>
      </c>
      <c r="D74" s="195" t="s">
        <v>194</v>
      </c>
      <c r="E74" s="17" t="s">
        <v>158</v>
      </c>
      <c r="F74" s="196">
        <v>566.54499999999996</v>
      </c>
      <c r="G74" s="29"/>
      <c r="H74" s="30"/>
    </row>
    <row r="75" spans="1:8" s="2" customFormat="1" ht="22.5">
      <c r="A75" s="29"/>
      <c r="B75" s="30"/>
      <c r="C75" s="195" t="s">
        <v>198</v>
      </c>
      <c r="D75" s="195" t="s">
        <v>199</v>
      </c>
      <c r="E75" s="17" t="s">
        <v>158</v>
      </c>
      <c r="F75" s="196">
        <v>566.54499999999996</v>
      </c>
      <c r="G75" s="29"/>
      <c r="H75" s="30"/>
    </row>
    <row r="76" spans="1:8" s="2" customFormat="1" ht="22.5">
      <c r="A76" s="29"/>
      <c r="B76" s="30"/>
      <c r="C76" s="195" t="s">
        <v>215</v>
      </c>
      <c r="D76" s="195" t="s">
        <v>216</v>
      </c>
      <c r="E76" s="17" t="s">
        <v>158</v>
      </c>
      <c r="F76" s="196">
        <v>1628.36</v>
      </c>
      <c r="G76" s="29"/>
      <c r="H76" s="30"/>
    </row>
    <row r="77" spans="1:8" s="2" customFormat="1" ht="16.899999999999999" customHeight="1">
      <c r="A77" s="29"/>
      <c r="B77" s="30"/>
      <c r="C77" s="195" t="s">
        <v>270</v>
      </c>
      <c r="D77" s="195" t="s">
        <v>271</v>
      </c>
      <c r="E77" s="17" t="s">
        <v>84</v>
      </c>
      <c r="F77" s="196">
        <v>19.5</v>
      </c>
      <c r="G77" s="29"/>
      <c r="H77" s="30"/>
    </row>
    <row r="78" spans="1:8" s="2" customFormat="1" ht="16.899999999999999" customHeight="1">
      <c r="A78" s="29"/>
      <c r="B78" s="30"/>
      <c r="C78" s="191" t="s">
        <v>111</v>
      </c>
      <c r="D78" s="192" t="s">
        <v>112</v>
      </c>
      <c r="E78" s="193" t="s">
        <v>96</v>
      </c>
      <c r="F78" s="194">
        <v>667.35</v>
      </c>
      <c r="G78" s="29"/>
      <c r="H78" s="30"/>
    </row>
    <row r="79" spans="1:8" s="2" customFormat="1" ht="16.899999999999999" customHeight="1">
      <c r="A79" s="29"/>
      <c r="B79" s="30"/>
      <c r="C79" s="195" t="s">
        <v>1</v>
      </c>
      <c r="D79" s="195" t="s">
        <v>113</v>
      </c>
      <c r="E79" s="17" t="s">
        <v>1</v>
      </c>
      <c r="F79" s="196">
        <v>667.35</v>
      </c>
      <c r="G79" s="29"/>
      <c r="H79" s="30"/>
    </row>
    <row r="80" spans="1:8" s="2" customFormat="1" ht="16.899999999999999" customHeight="1">
      <c r="A80" s="29"/>
      <c r="B80" s="30"/>
      <c r="C80" s="197" t="s">
        <v>526</v>
      </c>
      <c r="D80" s="29"/>
      <c r="E80" s="29"/>
      <c r="F80" s="29"/>
      <c r="G80" s="29"/>
      <c r="H80" s="30"/>
    </row>
    <row r="81" spans="1:8" s="2" customFormat="1" ht="16.899999999999999" customHeight="1">
      <c r="A81" s="29"/>
      <c r="B81" s="30"/>
      <c r="C81" s="195" t="s">
        <v>329</v>
      </c>
      <c r="D81" s="195" t="s">
        <v>330</v>
      </c>
      <c r="E81" s="17" t="s">
        <v>84</v>
      </c>
      <c r="F81" s="196">
        <v>6220.0649999999996</v>
      </c>
      <c r="G81" s="29"/>
      <c r="H81" s="30"/>
    </row>
    <row r="82" spans="1:8" s="2" customFormat="1" ht="16.899999999999999" customHeight="1">
      <c r="A82" s="29"/>
      <c r="B82" s="30"/>
      <c r="C82" s="191" t="s">
        <v>114</v>
      </c>
      <c r="D82" s="192" t="s">
        <v>115</v>
      </c>
      <c r="E82" s="193" t="s">
        <v>96</v>
      </c>
      <c r="F82" s="194">
        <v>254</v>
      </c>
      <c r="G82" s="29"/>
      <c r="H82" s="30"/>
    </row>
    <row r="83" spans="1:8" s="2" customFormat="1" ht="16.899999999999999" customHeight="1">
      <c r="A83" s="29"/>
      <c r="B83" s="30"/>
      <c r="C83" s="195" t="s">
        <v>1</v>
      </c>
      <c r="D83" s="195" t="s">
        <v>116</v>
      </c>
      <c r="E83" s="17" t="s">
        <v>1</v>
      </c>
      <c r="F83" s="196">
        <v>254</v>
      </c>
      <c r="G83" s="29"/>
      <c r="H83" s="30"/>
    </row>
    <row r="84" spans="1:8" s="2" customFormat="1" ht="16.899999999999999" customHeight="1">
      <c r="A84" s="29"/>
      <c r="B84" s="30"/>
      <c r="C84" s="197" t="s">
        <v>526</v>
      </c>
      <c r="D84" s="29"/>
      <c r="E84" s="29"/>
      <c r="F84" s="29"/>
      <c r="G84" s="29"/>
      <c r="H84" s="30"/>
    </row>
    <row r="85" spans="1:8" s="2" customFormat="1" ht="16.899999999999999" customHeight="1">
      <c r="A85" s="29"/>
      <c r="B85" s="30"/>
      <c r="C85" s="195" t="s">
        <v>335</v>
      </c>
      <c r="D85" s="195" t="s">
        <v>336</v>
      </c>
      <c r="E85" s="17" t="s">
        <v>84</v>
      </c>
      <c r="F85" s="196">
        <v>1117.5999999999999</v>
      </c>
      <c r="G85" s="29"/>
      <c r="H85" s="30"/>
    </row>
    <row r="86" spans="1:8" s="2" customFormat="1" ht="16.899999999999999" customHeight="1">
      <c r="A86" s="29"/>
      <c r="B86" s="30"/>
      <c r="C86" s="191" t="s">
        <v>118</v>
      </c>
      <c r="D86" s="192" t="s">
        <v>119</v>
      </c>
      <c r="E86" s="193" t="s">
        <v>96</v>
      </c>
      <c r="F86" s="194">
        <v>120</v>
      </c>
      <c r="G86" s="29"/>
      <c r="H86" s="30"/>
    </row>
    <row r="87" spans="1:8" s="2" customFormat="1" ht="16.899999999999999" customHeight="1">
      <c r="A87" s="29"/>
      <c r="B87" s="30"/>
      <c r="C87" s="195" t="s">
        <v>1</v>
      </c>
      <c r="D87" s="195" t="s">
        <v>120</v>
      </c>
      <c r="E87" s="17" t="s">
        <v>1</v>
      </c>
      <c r="F87" s="196">
        <v>120</v>
      </c>
      <c r="G87" s="29"/>
      <c r="H87" s="30"/>
    </row>
    <row r="88" spans="1:8" s="2" customFormat="1" ht="16.899999999999999" customHeight="1">
      <c r="A88" s="29"/>
      <c r="B88" s="30"/>
      <c r="C88" s="197" t="s">
        <v>526</v>
      </c>
      <c r="D88" s="29"/>
      <c r="E88" s="29"/>
      <c r="F88" s="29"/>
      <c r="G88" s="29"/>
      <c r="H88" s="30"/>
    </row>
    <row r="89" spans="1:8" s="2" customFormat="1" ht="22.5">
      <c r="A89" s="29"/>
      <c r="B89" s="30"/>
      <c r="C89" s="195" t="s">
        <v>323</v>
      </c>
      <c r="D89" s="195" t="s">
        <v>324</v>
      </c>
      <c r="E89" s="17" t="s">
        <v>84</v>
      </c>
      <c r="F89" s="196">
        <v>528</v>
      </c>
      <c r="G89" s="29"/>
      <c r="H89" s="30"/>
    </row>
    <row r="90" spans="1:8" s="2" customFormat="1" ht="16.899999999999999" customHeight="1">
      <c r="A90" s="29"/>
      <c r="B90" s="30"/>
      <c r="C90" s="195" t="s">
        <v>329</v>
      </c>
      <c r="D90" s="195" t="s">
        <v>330</v>
      </c>
      <c r="E90" s="17" t="s">
        <v>84</v>
      </c>
      <c r="F90" s="196">
        <v>6220.0649999999996</v>
      </c>
      <c r="G90" s="29"/>
      <c r="H90" s="30"/>
    </row>
    <row r="91" spans="1:8" s="2" customFormat="1" ht="16.899999999999999" customHeight="1">
      <c r="A91" s="29"/>
      <c r="B91" s="30"/>
      <c r="C91" s="191" t="s">
        <v>546</v>
      </c>
      <c r="D91" s="192" t="s">
        <v>547</v>
      </c>
      <c r="E91" s="193" t="s">
        <v>158</v>
      </c>
      <c r="F91" s="194">
        <v>1</v>
      </c>
      <c r="G91" s="29"/>
      <c r="H91" s="30"/>
    </row>
    <row r="92" spans="1:8" s="2" customFormat="1" ht="16.899999999999999" customHeight="1">
      <c r="A92" s="29"/>
      <c r="B92" s="30"/>
      <c r="C92" s="195" t="s">
        <v>1</v>
      </c>
      <c r="D92" s="195" t="s">
        <v>548</v>
      </c>
      <c r="E92" s="17" t="s">
        <v>1</v>
      </c>
      <c r="F92" s="196">
        <v>0</v>
      </c>
      <c r="G92" s="29"/>
      <c r="H92" s="30"/>
    </row>
    <row r="93" spans="1:8" s="2" customFormat="1" ht="16.899999999999999" customHeight="1">
      <c r="A93" s="29"/>
      <c r="B93" s="30"/>
      <c r="C93" s="195" t="s">
        <v>1</v>
      </c>
      <c r="D93" s="195" t="s">
        <v>80</v>
      </c>
      <c r="E93" s="17" t="s">
        <v>1</v>
      </c>
      <c r="F93" s="196">
        <v>1</v>
      </c>
      <c r="G93" s="29"/>
      <c r="H93" s="30"/>
    </row>
    <row r="94" spans="1:8" s="2" customFormat="1" ht="16.899999999999999" customHeight="1">
      <c r="A94" s="29"/>
      <c r="B94" s="30"/>
      <c r="C94" s="191" t="s">
        <v>121</v>
      </c>
      <c r="D94" s="192" t="s">
        <v>122</v>
      </c>
      <c r="E94" s="193" t="s">
        <v>84</v>
      </c>
      <c r="F94" s="194">
        <v>485</v>
      </c>
      <c r="G94" s="29"/>
      <c r="H94" s="30"/>
    </row>
    <row r="95" spans="1:8" s="2" customFormat="1" ht="16.899999999999999" customHeight="1">
      <c r="A95" s="29"/>
      <c r="B95" s="30"/>
      <c r="C95" s="195" t="s">
        <v>1</v>
      </c>
      <c r="D95" s="195" t="s">
        <v>123</v>
      </c>
      <c r="E95" s="17" t="s">
        <v>1</v>
      </c>
      <c r="F95" s="196">
        <v>485</v>
      </c>
      <c r="G95" s="29"/>
      <c r="H95" s="30"/>
    </row>
    <row r="96" spans="1:8" s="2" customFormat="1" ht="16.899999999999999" customHeight="1">
      <c r="A96" s="29"/>
      <c r="B96" s="30"/>
      <c r="C96" s="197" t="s">
        <v>526</v>
      </c>
      <c r="D96" s="29"/>
      <c r="E96" s="29"/>
      <c r="F96" s="29"/>
      <c r="G96" s="29"/>
      <c r="H96" s="30"/>
    </row>
    <row r="97" spans="1:8" s="2" customFormat="1" ht="16.899999999999999" customHeight="1">
      <c r="A97" s="29"/>
      <c r="B97" s="30"/>
      <c r="C97" s="195" t="s">
        <v>335</v>
      </c>
      <c r="D97" s="195" t="s">
        <v>336</v>
      </c>
      <c r="E97" s="17" t="s">
        <v>84</v>
      </c>
      <c r="F97" s="196">
        <v>485</v>
      </c>
      <c r="G97" s="29"/>
      <c r="H97" s="30"/>
    </row>
    <row r="98" spans="1:8" s="2" customFormat="1" ht="16.899999999999999" customHeight="1">
      <c r="A98" s="29"/>
      <c r="B98" s="30"/>
      <c r="C98" s="195" t="s">
        <v>343</v>
      </c>
      <c r="D98" s="195" t="s">
        <v>344</v>
      </c>
      <c r="E98" s="17" t="s">
        <v>84</v>
      </c>
      <c r="F98" s="196">
        <v>485</v>
      </c>
      <c r="G98" s="29"/>
      <c r="H98" s="30"/>
    </row>
    <row r="99" spans="1:8" s="2" customFormat="1" ht="16.899999999999999" customHeight="1">
      <c r="A99" s="29"/>
      <c r="B99" s="30"/>
      <c r="C99" s="191" t="s">
        <v>124</v>
      </c>
      <c r="D99" s="192" t="s">
        <v>125</v>
      </c>
      <c r="E99" s="193" t="s">
        <v>126</v>
      </c>
      <c r="F99" s="194">
        <v>17</v>
      </c>
      <c r="G99" s="29"/>
      <c r="H99" s="30"/>
    </row>
    <row r="100" spans="1:8" s="2" customFormat="1" ht="16.899999999999999" customHeight="1">
      <c r="A100" s="29"/>
      <c r="B100" s="30"/>
      <c r="C100" s="195" t="s">
        <v>1</v>
      </c>
      <c r="D100" s="195" t="s">
        <v>549</v>
      </c>
      <c r="E100" s="17" t="s">
        <v>1</v>
      </c>
      <c r="F100" s="196">
        <v>17</v>
      </c>
      <c r="G100" s="29"/>
      <c r="H100" s="30"/>
    </row>
    <row r="101" spans="1:8" s="2" customFormat="1" ht="16.899999999999999" customHeight="1">
      <c r="A101" s="29"/>
      <c r="B101" s="30"/>
      <c r="C101" s="197" t="s">
        <v>526</v>
      </c>
      <c r="D101" s="29"/>
      <c r="E101" s="29"/>
      <c r="F101" s="29"/>
      <c r="G101" s="29"/>
      <c r="H101" s="30"/>
    </row>
    <row r="102" spans="1:8" s="2" customFormat="1" ht="16.899999999999999" customHeight="1">
      <c r="A102" s="29"/>
      <c r="B102" s="30"/>
      <c r="C102" s="195" t="s">
        <v>401</v>
      </c>
      <c r="D102" s="195" t="s">
        <v>402</v>
      </c>
      <c r="E102" s="17" t="s">
        <v>126</v>
      </c>
      <c r="F102" s="196">
        <v>17</v>
      </c>
      <c r="G102" s="29"/>
      <c r="H102" s="30"/>
    </row>
    <row r="103" spans="1:8" s="2" customFormat="1" ht="16.899999999999999" customHeight="1">
      <c r="A103" s="29"/>
      <c r="B103" s="30"/>
      <c r="C103" s="195" t="s">
        <v>412</v>
      </c>
      <c r="D103" s="195" t="s">
        <v>413</v>
      </c>
      <c r="E103" s="17" t="s">
        <v>126</v>
      </c>
      <c r="F103" s="196">
        <v>17</v>
      </c>
      <c r="G103" s="29"/>
      <c r="H103" s="30"/>
    </row>
    <row r="104" spans="1:8" s="2" customFormat="1" ht="16.899999999999999" customHeight="1">
      <c r="A104" s="29"/>
      <c r="B104" s="30"/>
      <c r="C104" s="191" t="s">
        <v>550</v>
      </c>
      <c r="D104" s="192" t="s">
        <v>551</v>
      </c>
      <c r="E104" s="193" t="s">
        <v>96</v>
      </c>
      <c r="F104" s="194">
        <v>1666.16</v>
      </c>
      <c r="G104" s="29"/>
      <c r="H104" s="30"/>
    </row>
    <row r="105" spans="1:8" s="2" customFormat="1" ht="16.899999999999999" customHeight="1">
      <c r="A105" s="29"/>
      <c r="B105" s="30"/>
      <c r="C105" s="195" t="s">
        <v>1</v>
      </c>
      <c r="D105" s="195" t="s">
        <v>552</v>
      </c>
      <c r="E105" s="17" t="s">
        <v>1</v>
      </c>
      <c r="F105" s="196">
        <v>1666.16</v>
      </c>
      <c r="G105" s="29"/>
      <c r="H105" s="30"/>
    </row>
    <row r="106" spans="1:8" s="2" customFormat="1" ht="7.35" customHeight="1">
      <c r="A106" s="29"/>
      <c r="B106" s="44"/>
      <c r="C106" s="45"/>
      <c r="D106" s="45"/>
      <c r="E106" s="45"/>
      <c r="F106" s="45"/>
      <c r="G106" s="45"/>
      <c r="H106" s="30"/>
    </row>
    <row r="107" spans="1:8" s="2" customFormat="1">
      <c r="A107" s="29"/>
      <c r="B107" s="29"/>
      <c r="C107" s="29"/>
      <c r="D107" s="29"/>
      <c r="E107" s="29"/>
      <c r="F107" s="29"/>
      <c r="G107" s="29"/>
      <c r="H107" s="29"/>
    </row>
  </sheetData>
  <mergeCells count="2">
    <mergeCell ref="D5:F5"/>
    <mergeCell ref="D6:F6"/>
  </mergeCells>
  <pageMargins left="0.7" right="0.7" top="0.75" bottom="0.75" header="0.3" footer="0.3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6</vt:i4>
      </vt:variant>
    </vt:vector>
  </HeadingPairs>
  <TitlesOfParts>
    <vt:vector size="8" baseType="lpstr">
      <vt:lpstr>Časť 4</vt:lpstr>
      <vt:lpstr>Zoznam figúr</vt:lpstr>
      <vt:lpstr>'Časť 4'!Názvy_tlače</vt:lpstr>
      <vt:lpstr>'Rekapitulácia stavby'!Názvy_tlače</vt:lpstr>
      <vt:lpstr>'Zoznam figúr'!Názvy_tlače</vt:lpstr>
      <vt:lpstr>'Časť 4'!Oblasť_tlače</vt:lpstr>
      <vt:lpstr>'Rekapitulácia stavby'!Oblasť_tlače</vt:lpstr>
      <vt:lpstr>'Zoznam figúr'!Oblasť_tlače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AcerV3\Acer</dc:creator>
  <cp:lastModifiedBy>Zuzana Milaňáková</cp:lastModifiedBy>
  <dcterms:created xsi:type="dcterms:W3CDTF">2020-10-08T13:56:42Z</dcterms:created>
  <dcterms:modified xsi:type="dcterms:W3CDTF">2020-10-09T17:10:20Z</dcterms:modified>
</cp:coreProperties>
</file>