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pletal.MUBPH\Desktop\Most ul. Podlesí\"/>
    </mc:Choice>
  </mc:AlternateContent>
  <bookViews>
    <workbookView xWindow="-12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Pol'!$A$1:$X$121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12" l="1"/>
  <c r="V69" i="12" l="1"/>
  <c r="Q69" i="12"/>
  <c r="O69" i="12"/>
  <c r="K69" i="12"/>
  <c r="I69" i="12"/>
  <c r="G69" i="12"/>
  <c r="M69" i="12" s="1"/>
  <c r="G68" i="12"/>
  <c r="M68" i="12" s="1"/>
  <c r="I68" i="12"/>
  <c r="K68" i="12"/>
  <c r="O68" i="12"/>
  <c r="Q68" i="12"/>
  <c r="V68" i="12"/>
  <c r="G9" i="12" l="1"/>
  <c r="M9" i="12" s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7" i="12"/>
  <c r="M17" i="12" s="1"/>
  <c r="I17" i="12"/>
  <c r="K17" i="12"/>
  <c r="O17" i="12"/>
  <c r="Q17" i="12"/>
  <c r="V17" i="12"/>
  <c r="G21" i="12"/>
  <c r="M21" i="12" s="1"/>
  <c r="I21" i="12"/>
  <c r="K21" i="12"/>
  <c r="O21" i="12"/>
  <c r="Q21" i="12"/>
  <c r="V21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M57" i="12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60" i="12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80" i="12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K87" i="12"/>
  <c r="V87" i="12"/>
  <c r="G88" i="12"/>
  <c r="M88" i="12" s="1"/>
  <c r="M87" i="12" s="1"/>
  <c r="I88" i="12"/>
  <c r="I87" i="12" s="1"/>
  <c r="K88" i="12"/>
  <c r="O88" i="12"/>
  <c r="O87" i="12" s="1"/>
  <c r="Q88" i="12"/>
  <c r="Q87" i="12" s="1"/>
  <c r="V88" i="12"/>
  <c r="G90" i="12"/>
  <c r="M90" i="12" s="1"/>
  <c r="M89" i="12" s="1"/>
  <c r="I90" i="12"/>
  <c r="I89" i="12" s="1"/>
  <c r="K90" i="12"/>
  <c r="K89" i="12" s="1"/>
  <c r="O90" i="12"/>
  <c r="O89" i="12" s="1"/>
  <c r="Q90" i="12"/>
  <c r="Q89" i="12" s="1"/>
  <c r="V90" i="12"/>
  <c r="V89" i="12" s="1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8" i="12"/>
  <c r="I108" i="12"/>
  <c r="K108" i="12"/>
  <c r="K107" i="12" s="1"/>
  <c r="O108" i="12"/>
  <c r="Q108" i="12"/>
  <c r="V108" i="12"/>
  <c r="V107" i="12" s="1"/>
  <c r="G109" i="12"/>
  <c r="M109" i="12" s="1"/>
  <c r="I109" i="12"/>
  <c r="K109" i="12"/>
  <c r="O109" i="12"/>
  <c r="Q109" i="12"/>
  <c r="V109" i="12"/>
  <c r="AE111" i="12"/>
  <c r="F41" i="1" s="1"/>
  <c r="I20" i="1"/>
  <c r="I18" i="1"/>
  <c r="G87" i="12" l="1"/>
  <c r="I55" i="1" s="1"/>
  <c r="AF111" i="12"/>
  <c r="G40" i="1" s="1"/>
  <c r="Q79" i="12"/>
  <c r="I79" i="12"/>
  <c r="O79" i="12"/>
  <c r="O71" i="12"/>
  <c r="Q59" i="12"/>
  <c r="I59" i="12"/>
  <c r="O59" i="12"/>
  <c r="O42" i="12"/>
  <c r="K8" i="12"/>
  <c r="Q8" i="12"/>
  <c r="I8" i="12"/>
  <c r="K98" i="12"/>
  <c r="I98" i="12"/>
  <c r="O92" i="12"/>
  <c r="V98" i="12"/>
  <c r="K92" i="12"/>
  <c r="Q92" i="12"/>
  <c r="I92" i="12"/>
  <c r="G89" i="12"/>
  <c r="I56" i="1" s="1"/>
  <c r="K79" i="12"/>
  <c r="K71" i="12"/>
  <c r="Q71" i="12"/>
  <c r="I71" i="12"/>
  <c r="K59" i="12"/>
  <c r="K42" i="12"/>
  <c r="Q42" i="12"/>
  <c r="I42" i="12"/>
  <c r="O36" i="12"/>
  <c r="V8" i="12"/>
  <c r="F40" i="1"/>
  <c r="Q98" i="12"/>
  <c r="G107" i="12"/>
  <c r="I59" i="1" s="1"/>
  <c r="I19" i="1" s="1"/>
  <c r="Q107" i="12"/>
  <c r="I107" i="12"/>
  <c r="O107" i="12"/>
  <c r="V92" i="12"/>
  <c r="V79" i="12"/>
  <c r="V71" i="12"/>
  <c r="V59" i="12"/>
  <c r="V42" i="12"/>
  <c r="K36" i="12"/>
  <c r="Q36" i="12"/>
  <c r="I36" i="12"/>
  <c r="O98" i="12"/>
  <c r="G79" i="12"/>
  <c r="I54" i="1" s="1"/>
  <c r="G59" i="12"/>
  <c r="I52" i="1" s="1"/>
  <c r="V36" i="12"/>
  <c r="O8" i="12"/>
  <c r="F39" i="1"/>
  <c r="F42" i="1" s="1"/>
  <c r="G23" i="1" s="1"/>
  <c r="A23" i="1" s="1"/>
  <c r="M71" i="12"/>
  <c r="M42" i="12"/>
  <c r="M92" i="12"/>
  <c r="M98" i="12"/>
  <c r="M36" i="12"/>
  <c r="M8" i="12"/>
  <c r="G98" i="12"/>
  <c r="I58" i="1" s="1"/>
  <c r="G92" i="12"/>
  <c r="I57" i="1" s="1"/>
  <c r="G71" i="12"/>
  <c r="I53" i="1" s="1"/>
  <c r="G42" i="12"/>
  <c r="I51" i="1" s="1"/>
  <c r="G36" i="12"/>
  <c r="I50" i="1" s="1"/>
  <c r="G8" i="12"/>
  <c r="M108" i="12"/>
  <c r="M107" i="12" s="1"/>
  <c r="M80" i="12"/>
  <c r="M79" i="12" s="1"/>
  <c r="M60" i="12"/>
  <c r="M59" i="12" s="1"/>
  <c r="J28" i="1"/>
  <c r="J26" i="1"/>
  <c r="G38" i="1"/>
  <c r="F38" i="1"/>
  <c r="J23" i="1"/>
  <c r="J24" i="1"/>
  <c r="J25" i="1"/>
  <c r="J27" i="1"/>
  <c r="E24" i="1"/>
  <c r="E26" i="1"/>
  <c r="G39" i="1" l="1"/>
  <c r="G42" i="1" s="1"/>
  <c r="G25" i="1" s="1"/>
  <c r="A25" i="1" s="1"/>
  <c r="G26" i="1" s="1"/>
  <c r="H40" i="1"/>
  <c r="I40" i="1" s="1"/>
  <c r="G41" i="1"/>
  <c r="H41" i="1" s="1"/>
  <c r="I41" i="1" s="1"/>
  <c r="I17" i="1"/>
  <c r="G111" i="12"/>
  <c r="I49" i="1"/>
  <c r="G24" i="1"/>
  <c r="A24" i="1"/>
  <c r="H39" i="1" l="1"/>
  <c r="H42" i="1" s="1"/>
  <c r="G28" i="1"/>
  <c r="A26" i="1"/>
  <c r="A27" i="1"/>
  <c r="A29" i="1" s="1"/>
  <c r="I16" i="1"/>
  <c r="I21" i="1" s="1"/>
  <c r="I60" i="1"/>
  <c r="I39" i="1" l="1"/>
  <c r="I42" i="1" s="1"/>
  <c r="J41" i="1" s="1"/>
  <c r="G29" i="1"/>
  <c r="G27" i="1" s="1"/>
  <c r="J58" i="1"/>
  <c r="J50" i="1"/>
  <c r="J49" i="1"/>
  <c r="J59" i="1"/>
  <c r="J56" i="1"/>
  <c r="J54" i="1"/>
  <c r="J51" i="1"/>
  <c r="J52" i="1"/>
  <c r="J53" i="1"/>
  <c r="J57" i="1"/>
  <c r="J55" i="1"/>
  <c r="J40" i="1" l="1"/>
  <c r="J39" i="1"/>
  <c r="J42" i="1" s="1"/>
  <c r="J60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<sst xmlns="http://schemas.openxmlformats.org/spreadsheetml/2006/main" count="762" uniqueCount="294">
  <si>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</si>
  <si>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</si>
  <si>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</si>
  <si>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</si>
  <si>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</si>
  <si>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</si>
  <si>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</si>
  <si>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</si>
  <si>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</si>
  <si>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</si>
  <si>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</si>
  <si>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</si>
  <si>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</si>
  <si>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</si>
  <si>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</si>
  <si>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</si>
  <si>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</si>
  <si>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</si>
  <si>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</si>
  <si>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</si>
  <si>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</si>
  <si>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</si>
  <si>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</si>
  <si>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</si>
  <si>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</si>
  <si>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</si>
  <si>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</si>
  <si>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</si>
  <si>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</si>
  <si>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</si>
  <si>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</si>
  <si>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</si>
  <si>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</si>
  <si>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</si>
  <si>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</si>
  <si>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</si>
  <si>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</si>
  <si>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</si>
  <si>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</si>
  <si>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</si>
  <si>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</si>
  <si>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</si>
  <si>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</si>
  <si>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</si>
  <si>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Oprava mostu</t>
  </si>
  <si>
    <t>Most</t>
  </si>
  <si>
    <t>Objekt:</t>
  </si>
  <si>
    <t>Rozpočet:</t>
  </si>
  <si>
    <t>UL19/32</t>
  </si>
  <si>
    <t>Oprava mostu, ul. Podlesí, Rychlov</t>
  </si>
  <si>
    <t>Město Bystřice pod Hostýnem</t>
  </si>
  <si>
    <t>Masarykovo nám. 137</t>
  </si>
  <si>
    <t>Bystřice pod Hostýnem</t>
  </si>
  <si>
    <t>76861</t>
  </si>
  <si>
    <t>00287113</t>
  </si>
  <si>
    <t>CZ00287113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</si>
  <si>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</si>
  <si>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</si>
  <si>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</si>
  <si>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</si>
  <si>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</si>
  <si>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</si>
  <si>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</si>
  <si>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</si>
  <si>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</si>
  <si>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</t>
  </si>
  <si>
    <t>Úpravy povrchu, podlahy</t>
  </si>
  <si>
    <t>9</t>
  </si>
  <si>
    <t>Ostatní konstrukce, bourání</t>
  </si>
  <si>
    <t>91</t>
  </si>
  <si>
    <t>Doplňující práce na komunikaci</t>
  </si>
  <si>
    <t>94</t>
  </si>
  <si>
    <t>Lešení a stavební výtahy</t>
  </si>
  <si>
    <t>99</t>
  </si>
  <si>
    <t>Staveništní přesun hmot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</si>
  <si>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</si>
  <si>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</si>
  <si>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</si>
  <si>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</si>
  <si>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</si>
  <si>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</si>
  <si>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</si>
  <si>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</si>
  <si>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</si>
  <si>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</si>
  <si>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</si>
  <si>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</si>
  <si>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</si>
  <si>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</si>
  <si>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</si>
  <si>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</si>
  <si>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</si>
  <si>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</si>
  <si>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</si>
  <si>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</si>
  <si>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</si>
  <si>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</si>
  <si>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</si>
  <si>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</si>
  <si>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</si>
  <si>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</si>
  <si>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</si>
  <si>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</si>
  <si>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</si>
  <si>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</si>
  <si>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</si>
  <si>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</si>
  <si>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</si>
  <si>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</si>
  <si>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</si>
  <si>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</si>
  <si>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111201101R00</t>
  </si>
  <si>
    <t>Odstranění křovin i s kořeny na ploše do 1000 m2</t>
  </si>
  <si>
    <t>m2</t>
  </si>
  <si>
    <t>RTS 19/ II</t>
  </si>
  <si>
    <t>Práce</t>
  </si>
  <si>
    <t>POL1_</t>
  </si>
  <si>
    <t>112201101R00</t>
  </si>
  <si>
    <t>Odstranění pařezů pod úrovní, o průměru 10 - 30 cm</t>
  </si>
  <si>
    <t>kus</t>
  </si>
  <si>
    <t>113106122R00</t>
  </si>
  <si>
    <t>Rozebrání dlažeb z kamenných desek</t>
  </si>
  <si>
    <t>demontáž odvodňovacích žlabů š.500mm : 4*0,5</t>
  </si>
  <si>
    <t>VV</t>
  </si>
  <si>
    <t>113202111R00</t>
  </si>
  <si>
    <t>Vytrhání obrub obrubníků silničních</t>
  </si>
  <si>
    <t>m</t>
  </si>
  <si>
    <t>139601102R00</t>
  </si>
  <si>
    <t>Ruční výkop jam, rýh a šachet v hornině tř. 3</t>
  </si>
  <si>
    <t>m3</t>
  </si>
  <si>
    <t>ruční odkopávky : 2,25</t>
  </si>
  <si>
    <t>odkopávka zeminy - nánosů pod mostem : 8,325</t>
  </si>
  <si>
    <t>162701101R00</t>
  </si>
  <si>
    <t>Vodorovné přemístění výkopku z hor.1-4 do 6000 m</t>
  </si>
  <si>
    <t xml:space="preserve">odvoz na skládku : </t>
  </si>
  <si>
    <t>162201203R00</t>
  </si>
  <si>
    <t>Vodorovné přemíst.výkopku, kolečko hor.1-4, do 10m</t>
  </si>
  <si>
    <t xml:space="preserve">vyvezení na vozovku : </t>
  </si>
  <si>
    <t>162201210R00</t>
  </si>
  <si>
    <t>Příplatek za dalš.10 m, kolečko, výkop. z hor.1- 4</t>
  </si>
  <si>
    <t>171201201R00</t>
  </si>
  <si>
    <t>Uložení sypaniny na skl.-sypanina na výšku přes 2m</t>
  </si>
  <si>
    <t>181006122R00</t>
  </si>
  <si>
    <t>Rozprostření zemin ve sklonu nad 1:5, tl. do 15 cm</t>
  </si>
  <si>
    <t>182101101R00</t>
  </si>
  <si>
    <t>Svahování v zářezech v hor. 1 - 4</t>
  </si>
  <si>
    <t>183403353R00</t>
  </si>
  <si>
    <t>Obdělání půdy hrabáním, na svahu 1:1</t>
  </si>
  <si>
    <t>199000002R00</t>
  </si>
  <si>
    <t>Poplatek za skládku horniny 1- 4</t>
  </si>
  <si>
    <t>460620006RT1</t>
  </si>
  <si>
    <t>Osetí povrchu trávou včetně dodávky osiva</t>
  </si>
  <si>
    <t>R1-01</t>
  </si>
  <si>
    <t>Přehrazení vodního toku pytli s pískem v.500mm</t>
  </si>
  <si>
    <t>Vlastní</t>
  </si>
  <si>
    <t>Indiv</t>
  </si>
  <si>
    <t>564761111R00</t>
  </si>
  <si>
    <t>Podklad z kameniva drceného vel.32-63 mm,tl. 20 cm</t>
  </si>
  <si>
    <t>567211120R00</t>
  </si>
  <si>
    <t>Podklad z prostého betonu tř. I  tloušťky 20 cm</t>
  </si>
  <si>
    <t>594111111RT2</t>
  </si>
  <si>
    <t>Dlažba z lomového kamene,lože z kam.těž.do 5 cm tloušťky 200 mm, tř. 1, včetně dodávky kamene</t>
  </si>
  <si>
    <t>594511111RT2</t>
  </si>
  <si>
    <t>Dlažba z lomového kamene,lože z C -/7,5 do 5 cm tloušťky 200 mm, tř. 1, včetně dodávky kamene</t>
  </si>
  <si>
    <t>599632111R00</t>
  </si>
  <si>
    <t>Výplň spár dlažby z lomového kamene MC se zatřením</t>
  </si>
  <si>
    <t>602016191R00</t>
  </si>
  <si>
    <t>Penetrační nátěr stěn PROFI Putzgrund</t>
  </si>
  <si>
    <t>622211111R00</t>
  </si>
  <si>
    <t>Čištění zdiva opěr, pilířů, křídel od mechu</t>
  </si>
  <si>
    <t>od vegetace : 40,2</t>
  </si>
  <si>
    <t>622474105R00</t>
  </si>
  <si>
    <t>Reprofilace beton.povrchů sanační maltou, tl. 5 mm</t>
  </si>
  <si>
    <t>622474110R00</t>
  </si>
  <si>
    <t>Reprofilace beton.povrchů sanační maltou, tl.10 mm</t>
  </si>
  <si>
    <t>622474120R00</t>
  </si>
  <si>
    <t>Reprofilace beton.povrchů sanační maltou, tl.20 mm</t>
  </si>
  <si>
    <t>622474135R00</t>
  </si>
  <si>
    <t>Reprofilace beton.povrchů sanační maltou, tl.35 mm</t>
  </si>
  <si>
    <t>622904121R00</t>
  </si>
  <si>
    <t>Ruční čištění ocelovým kartáčem</t>
  </si>
  <si>
    <t>627452101R00</t>
  </si>
  <si>
    <t>Spárování maltou MCs zapuštěné rovné, zdí z kamene</t>
  </si>
  <si>
    <t>oprava spárování kamenného zdiva 30% : 33,4*0,3</t>
  </si>
  <si>
    <t>631343891R00</t>
  </si>
  <si>
    <t>Penetrace hloubková FERMACELL 0,20 l/m2</t>
  </si>
  <si>
    <t>711212111RT1</t>
  </si>
  <si>
    <t>Penetrace podkladu nátěrem nátěr PCI Gisogrund PGM</t>
  </si>
  <si>
    <t>985139111</t>
  </si>
  <si>
    <t>Příplatek za práci ve stísněném prostoru</t>
  </si>
  <si>
    <t>985139112</t>
  </si>
  <si>
    <t>Příplatek za plochu do 10m2</t>
  </si>
  <si>
    <t>914001125R00</t>
  </si>
  <si>
    <t>938907111R00</t>
  </si>
  <si>
    <t>Očištění stropů tlakovou vodou, tlak do 500 bar</t>
  </si>
  <si>
    <t>938907121R00</t>
  </si>
  <si>
    <t>Očištění stěn tlakovou vodou, tlak do 500 bar</t>
  </si>
  <si>
    <t>952902110R00</t>
  </si>
  <si>
    <t>Čištění zametáním</t>
  </si>
  <si>
    <t>966075141R00</t>
  </si>
  <si>
    <t>Odstranění mostního kovového zábradlí vcelku</t>
  </si>
  <si>
    <t>966077111R00</t>
  </si>
  <si>
    <t>Odstranění doplňkových konstrukcí do 20 kg</t>
  </si>
  <si>
    <t>R9-02</t>
  </si>
  <si>
    <t>Oplocení v místě oprav</t>
  </si>
  <si>
    <t>kpl</t>
  </si>
  <si>
    <t>R9-03</t>
  </si>
  <si>
    <t>Úklid staveniště</t>
  </si>
  <si>
    <t>40445015.AR</t>
  </si>
  <si>
    <t>SPCM</t>
  </si>
  <si>
    <t>Specifikace</t>
  </si>
  <si>
    <t>POL3_</t>
  </si>
  <si>
    <t>40445024.AR</t>
  </si>
  <si>
    <t>Označení mostu</t>
  </si>
  <si>
    <t>917862111R00</t>
  </si>
  <si>
    <t>Osazení stojat. obrub.bet. s opěrou,lože z C 12/15</t>
  </si>
  <si>
    <t>918101111R00</t>
  </si>
  <si>
    <t>Lože pod obrubníky nebo obruby dlažeb z C 12/15</t>
  </si>
  <si>
    <t>935112112R00</t>
  </si>
  <si>
    <t>Osazení přík.žlabu do C8/10 tl.10 cm z beton.desek</t>
  </si>
  <si>
    <t>zpětné osazení žlabů : 4*0,5</t>
  </si>
  <si>
    <t>592174230R</t>
  </si>
  <si>
    <t>59217472R</t>
  </si>
  <si>
    <t>Obrubník silniční 1000/150/250 šedý</t>
  </si>
  <si>
    <t>943943221R00</t>
  </si>
  <si>
    <t>Montáž lešení prostorové lehké, do 200kg, H 10 m</t>
  </si>
  <si>
    <t>41*4</t>
  </si>
  <si>
    <t>943943292R00</t>
  </si>
  <si>
    <t>Příplatek za každý měsíc použití k pol..3221, 3222</t>
  </si>
  <si>
    <t>943943821R00</t>
  </si>
  <si>
    <t>Demontáž lešení, prostor. lehké, 200 kPa, H 10 m</t>
  </si>
  <si>
    <t>943955021R00</t>
  </si>
  <si>
    <t>Montáž lešeňové podlahy s příčníky a podél.,H 10 m</t>
  </si>
  <si>
    <t>943955191R00</t>
  </si>
  <si>
    <t>Příplatek za každý měsíc použití leš.k pol.21až 41</t>
  </si>
  <si>
    <t>943955821R00</t>
  </si>
  <si>
    <t>Demontáž leš. podlahy s příč. a podélníky, H 10 m</t>
  </si>
  <si>
    <t>998212111R00</t>
  </si>
  <si>
    <t>Přesun hmot, mosty zděné, monolitické do 20 m</t>
  </si>
  <si>
    <t>t</t>
  </si>
  <si>
    <t>Přesun hmot</t>
  </si>
  <si>
    <t>POL7_</t>
  </si>
  <si>
    <t>767990010RAC</t>
  </si>
  <si>
    <t>kg</t>
  </si>
  <si>
    <t>Agregovaná položka</t>
  </si>
  <si>
    <t>POL2_</t>
  </si>
  <si>
    <t>783201811R00</t>
  </si>
  <si>
    <t>Odstranění nátěrů z kovových konstrukcí oškrábáním</t>
  </si>
  <si>
    <t>783225600R00</t>
  </si>
  <si>
    <t>Nátěr syntetický kovových konstrukcí 2x email</t>
  </si>
  <si>
    <t>783226100R00</t>
  </si>
  <si>
    <t>Nátěr syntetický kovových konstrukcí základní</t>
  </si>
  <si>
    <t>783903811R00</t>
  </si>
  <si>
    <t>Odmaštění chemickými rozpouštědly</t>
  </si>
  <si>
    <t>783904811R00</t>
  </si>
  <si>
    <t>Odrezivění kovových konstrukcí</t>
  </si>
  <si>
    <t>979087113R00</t>
  </si>
  <si>
    <t>Nakládání vybour.hmot na doprav.prostředky - mosty</t>
  </si>
  <si>
    <t>Přesun suti</t>
  </si>
  <si>
    <t>POL8_</t>
  </si>
  <si>
    <t>979011221R00</t>
  </si>
  <si>
    <t>Svislá doprava suti a vybour. hmot za 1.PP nošením</t>
  </si>
  <si>
    <t>979081111R00</t>
  </si>
  <si>
    <t>Odvoz suti a vybour. hmot na skládku do 1 km</t>
  </si>
  <si>
    <t>979081121R00</t>
  </si>
  <si>
    <t>Příplatek k odvozu za každý další 1 km</t>
  </si>
  <si>
    <t>979990001R00</t>
  </si>
  <si>
    <t>Poplatek za skládku stavební suti</t>
  </si>
  <si>
    <t>979087311R00</t>
  </si>
  <si>
    <t>Vodorovné přemístění suti nošením do 10 m</t>
  </si>
  <si>
    <t>979087391R00</t>
  </si>
  <si>
    <t>Příplatek za nošení suti každých dalších 10 m</t>
  </si>
  <si>
    <t>979093111R00</t>
  </si>
  <si>
    <t>Uložení suti na skládku bez zhutnění</t>
  </si>
  <si>
    <t>005121010R</t>
  </si>
  <si>
    <t>Zařízení staveniště</t>
  </si>
  <si>
    <t>Soubor</t>
  </si>
  <si>
    <t>VRN</t>
  </si>
  <si>
    <t>POL99_2</t>
  </si>
  <si>
    <t>005124010R</t>
  </si>
  <si>
    <t>Koordinační činnost</t>
  </si>
  <si>
    <t>SUM</t>
  </si>
  <si>
    <t>Poznámky uchazeče k zadání</t>
  </si>
  <si>
    <t>POPUZIV</t>
  </si>
  <si>
    <t>END</t>
  </si>
  <si>
    <r>
      <t>Obrubník chodníkový ABO 16-10 1000/80/250 přírodní</t>
    </r>
    <r>
      <rPr>
        <sz val="8"/>
        <color rgb="FF00B0F0"/>
        <rFont val="Arial CE"/>
        <charset val="238"/>
      </rPr>
      <t xml:space="preserve"> oprava schodiště</t>
    </r>
  </si>
  <si>
    <r>
      <t xml:space="preserve">Osazení stojat. obrub.bet. s opěrou,lože z C 12/15 </t>
    </r>
    <r>
      <rPr>
        <sz val="8"/>
        <color rgb="FF00B0F0"/>
        <rFont val="Arial CE"/>
        <charset val="238"/>
      </rPr>
      <t>oprava schodíště</t>
    </r>
  </si>
  <si>
    <t>917862111R</t>
  </si>
  <si>
    <t>Značka dopravní B13, B14</t>
  </si>
  <si>
    <t>43a</t>
  </si>
  <si>
    <t>Značka dopravní - dodat.tab. E5</t>
  </si>
  <si>
    <t>Osazení svislé dopr.značky na sloupek nebo konzolu vč. uchycení sloupků ke konstrukci zábradlí</t>
  </si>
  <si>
    <t>Atypické ocelové konstrukce 10 - 50 kg/kus, úprava černý komaxit</t>
  </si>
  <si>
    <t>zábradlí v.1,3m 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</si>
</sst>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00B0F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 wrapText="1"/>
    </xf>
    <xf numFmtId="3" fontId="8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0" t="s">
        <v>41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opLeftCell="B20" zoomScaleNormal="100" zoomScaleSheetLayoutView="75" workbookViewId="0">
      <selection activeCell="H14" sqref="H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6" t="s">
        <v>4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">
      <c r="A2" s="2"/>
      <c r="B2" s="78" t="s">
        <v>24</v>
      </c>
      <c r="C2" s="79"/>
      <c r="D2" s="80"/>
      <c r="E2" s="232" t="s">
        <v>49</v>
      </c>
      <c r="F2" s="233"/>
      <c r="G2" s="233"/>
      <c r="H2" s="233"/>
      <c r="I2" s="233"/>
      <c r="J2" s="234"/>
      <c r="O2" s="1"/>
    </row>
    <row r="3" spans="1:15" ht="27" customHeight="1" x14ac:dyDescent="0.2">
      <c r="A3" s="2"/>
      <c r="B3" s="81" t="s">
        <v>46</v>
      </c>
      <c r="C3" s="79"/>
      <c r="D3" s="82" t="s">
        <v>43</v>
      </c>
      <c r="E3" s="235" t="s">
        <v>45</v>
      </c>
      <c r="F3" s="236"/>
      <c r="G3" s="236"/>
      <c r="H3" s="236"/>
      <c r="I3" s="236"/>
      <c r="J3" s="237"/>
    </row>
    <row r="4" spans="1:15" ht="23.25" customHeight="1" x14ac:dyDescent="0.2">
      <c r="A4" s="76">
        <v>1715</v>
      </c>
      <c r="B4" s="83" t="s">
        <v>47</v>
      </c>
      <c r="C4" s="84"/>
      <c r="D4" s="85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23</v>
      </c>
      <c r="D5" s="220" t="s">
        <v>50</v>
      </c>
      <c r="E5" s="221"/>
      <c r="F5" s="221"/>
      <c r="G5" s="221"/>
      <c r="H5" s="18" t="s">
        <v>42</v>
      </c>
      <c r="I5" s="86" t="s">
        <v>54</v>
      </c>
      <c r="J5" s="8"/>
    </row>
    <row r="6" spans="1:15" ht="15.75" customHeight="1" x14ac:dyDescent="0.2">
      <c r="A6" s="2"/>
      <c r="B6" s="28"/>
      <c r="C6" s="55"/>
      <c r="D6" s="222" t="s">
        <v>51</v>
      </c>
      <c r="E6" s="223"/>
      <c r="F6" s="223"/>
      <c r="G6" s="223"/>
      <c r="H6" s="18" t="s">
        <v>36</v>
      </c>
      <c r="I6" s="86" t="s">
        <v>55</v>
      </c>
      <c r="J6" s="8"/>
    </row>
    <row r="7" spans="1:15" ht="15.75" customHeight="1" x14ac:dyDescent="0.2">
      <c r="A7" s="2"/>
      <c r="B7" s="29"/>
      <c r="C7" s="56"/>
      <c r="D7" s="77" t="s">
        <v>53</v>
      </c>
      <c r="E7" s="224" t="s">
        <v>52</v>
      </c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9"/>
      <c r="E11" s="239"/>
      <c r="F11" s="239"/>
      <c r="G11" s="239"/>
      <c r="H11" s="18" t="s">
        <v>42</v>
      </c>
      <c r="I11" s="88"/>
      <c r="J11" s="8"/>
    </row>
    <row r="12" spans="1:15" ht="15.75" customHeight="1" x14ac:dyDescent="0.2">
      <c r="A12" s="2"/>
      <c r="B12" s="28"/>
      <c r="C12" s="55"/>
      <c r="D12" s="214"/>
      <c r="E12" s="214"/>
      <c r="F12" s="214"/>
      <c r="G12" s="214"/>
      <c r="H12" s="18" t="s">
        <v>36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8"/>
      <c r="F15" s="238"/>
      <c r="G15" s="240"/>
      <c r="H15" s="240"/>
      <c r="I15" s="240" t="s">
        <v>31</v>
      </c>
      <c r="J15" s="241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3"/>
      <c r="F16" s="204"/>
      <c r="G16" s="203"/>
      <c r="H16" s="204"/>
      <c r="I16" s="203">
        <f>SUMIF(F49:F59,A16,I49:I59)+SUMIF(F49:F59,"PSU",I49:I59)</f>
        <v>0</v>
      </c>
      <c r="J16" s="205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3"/>
      <c r="F17" s="204"/>
      <c r="G17" s="203"/>
      <c r="H17" s="204"/>
      <c r="I17" s="203">
        <f>SUMIF(F49:F59,A17,I49:I59)</f>
        <v>0</v>
      </c>
      <c r="J17" s="205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3"/>
      <c r="F18" s="204"/>
      <c r="G18" s="203"/>
      <c r="H18" s="204"/>
      <c r="I18" s="203">
        <f>SUMIF(F49:F59,A18,I49:I59)</f>
        <v>0</v>
      </c>
      <c r="J18" s="205"/>
    </row>
    <row r="19" spans="1:10" ht="23.25" customHeight="1" x14ac:dyDescent="0.2">
      <c r="A19" s="141" t="s">
        <v>82</v>
      </c>
      <c r="B19" s="38" t="s">
        <v>29</v>
      </c>
      <c r="C19" s="62"/>
      <c r="D19" s="63"/>
      <c r="E19" s="203"/>
      <c r="F19" s="204"/>
      <c r="G19" s="203"/>
      <c r="H19" s="204"/>
      <c r="I19" s="203">
        <f>SUMIF(F49:F59,A19,I49:I59)</f>
        <v>0</v>
      </c>
      <c r="J19" s="205"/>
    </row>
    <row r="20" spans="1:10" ht="23.25" customHeight="1" x14ac:dyDescent="0.2">
      <c r="A20" s="141" t="s">
        <v>83</v>
      </c>
      <c r="B20" s="38" t="s">
        <v>30</v>
      </c>
      <c r="C20" s="62"/>
      <c r="D20" s="63"/>
      <c r="E20" s="203"/>
      <c r="F20" s="204"/>
      <c r="G20" s="203"/>
      <c r="H20" s="204"/>
      <c r="I20" s="203">
        <f>SUMIF(F49:F59,A20,I49:I59)</f>
        <v>0</v>
      </c>
      <c r="J20" s="205"/>
    </row>
    <row r="21" spans="1:10" ht="23.25" customHeight="1" x14ac:dyDescent="0.2">
      <c r="A21" s="2"/>
      <c r="B21" s="48" t="s">
        <v>31</v>
      </c>
      <c r="C21" s="64"/>
      <c r="D21" s="65"/>
      <c r="E21" s="206"/>
      <c r="F21" s="242"/>
      <c r="G21" s="206"/>
      <c r="H21" s="242"/>
      <c r="I21" s="206">
        <f>SUM(I16:J20)</f>
        <v>0</v>
      </c>
      <c r="J21" s="20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1">
        <f>ZakladDPHSniVypocet</f>
        <v>0</v>
      </c>
      <c r="H23" s="202"/>
      <c r="I23" s="20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9">
        <f>A23</f>
        <v>0</v>
      </c>
      <c r="H24" s="200"/>
      <c r="I24" s="20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1">
        <f>ZakladDPHZaklVypocet</f>
        <v>0</v>
      </c>
      <c r="H25" s="202"/>
      <c r="I25" s="20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9">
        <f>A25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25">
      <c r="A28" s="2"/>
      <c r="B28" s="115" t="s">
        <v>25</v>
      </c>
      <c r="C28" s="116"/>
      <c r="D28" s="116"/>
      <c r="E28" s="117"/>
      <c r="F28" s="118"/>
      <c r="G28" s="208">
        <f>ZakladDPHSniVypocet+ZakladDPHZaklVypocet</f>
        <v>0</v>
      </c>
      <c r="H28" s="209"/>
      <c r="I28" s="209"/>
      <c r="J28" s="11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5" t="s">
        <v>37</v>
      </c>
      <c r="C29" s="120"/>
      <c r="D29" s="120"/>
      <c r="E29" s="120"/>
      <c r="F29" s="121"/>
      <c r="G29" s="208">
        <f>A27</f>
        <v>0</v>
      </c>
      <c r="H29" s="208"/>
      <c r="I29" s="208"/>
      <c r="J29" s="122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0"/>
      <c r="E34" s="211"/>
      <c r="G34" s="212"/>
      <c r="H34" s="213"/>
      <c r="I34" s="213"/>
      <c r="J34" s="25"/>
    </row>
    <row r="35" spans="1:10" ht="12.75" customHeight="1" x14ac:dyDescent="0.2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2" t="s">
        <v>17</v>
      </c>
      <c r="C37" s="93"/>
      <c r="D37" s="93"/>
      <c r="E37" s="93"/>
      <c r="F37" s="94"/>
      <c r="G37" s="94"/>
      <c r="H37" s="94"/>
      <c r="I37" s="94"/>
      <c r="J37" s="95"/>
    </row>
    <row r="38" spans="1:10" ht="25.5" hidden="1" customHeight="1" x14ac:dyDescent="0.2">
      <c r="A38" s="91" t="s">
        <v>39</v>
      </c>
      <c r="B38" s="96" t="s">
        <v>18</v>
      </c>
      <c r="C38" s="97" t="s">
        <v>6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19</v>
      </c>
      <c r="I38" s="99" t="s">
        <v>1</v>
      </c>
      <c r="J38" s="100" t="s">
        <v>0</v>
      </c>
    </row>
    <row r="39" spans="1:10" ht="25.5" hidden="1" customHeight="1" x14ac:dyDescent="0.2">
      <c r="A39" s="91">
        <v>1</v>
      </c>
      <c r="B39" s="101" t="s">
        <v>56</v>
      </c>
      <c r="C39" s="193"/>
      <c r="D39" s="193"/>
      <c r="E39" s="193"/>
      <c r="F39" s="102">
        <f>'01 01 Pol'!AE111</f>
        <v>0</v>
      </c>
      <c r="G39" s="103">
        <f>'01 01 Pol'!AF111</f>
        <v>0</v>
      </c>
      <c r="H39" s="104">
        <f>(F39*SazbaDPH1/100)+(G39*SazbaDPH2/100)</f>
        <v>0</v>
      </c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91">
        <v>2</v>
      </c>
      <c r="B40" s="106" t="s">
        <v>43</v>
      </c>
      <c r="C40" s="194" t="s">
        <v>45</v>
      </c>
      <c r="D40" s="194"/>
      <c r="E40" s="194"/>
      <c r="F40" s="107">
        <f>'01 01 Pol'!AE111</f>
        <v>0</v>
      </c>
      <c r="G40" s="108">
        <f>'01 01 Pol'!AF111</f>
        <v>0</v>
      </c>
      <c r="H40" s="108">
        <f>(F40*SazbaDPH1/100)+(G40*SazbaDPH2/100)</f>
        <v>0</v>
      </c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">
      <c r="A41" s="91">
        <v>3</v>
      </c>
      <c r="B41" s="110" t="s">
        <v>43</v>
      </c>
      <c r="C41" s="193" t="s">
        <v>44</v>
      </c>
      <c r="D41" s="193"/>
      <c r="E41" s="193"/>
      <c r="F41" s="111">
        <f>'01 01 Pol'!AE111</f>
        <v>0</v>
      </c>
      <c r="G41" s="104">
        <f>'01 01 Pol'!AF111</f>
        <v>0</v>
      </c>
      <c r="H41" s="104">
        <f>(F41*SazbaDPH1/100)+(G41*SazbaDPH2/100)</f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hidden="1" customHeight="1" x14ac:dyDescent="0.2">
      <c r="A42" s="91"/>
      <c r="B42" s="195" t="s">
        <v>57</v>
      </c>
      <c r="C42" s="196"/>
      <c r="D42" s="196"/>
      <c r="E42" s="197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3">
        <f>SUMIF(A39:A41,"=1",I39:I41)</f>
        <v>0</v>
      </c>
      <c r="J42" s="114">
        <f>SUMIF(A39:A41,"=1",J39:J41)</f>
        <v>0</v>
      </c>
    </row>
    <row r="46" spans="1:10" ht="15.75" x14ac:dyDescent="0.25">
      <c r="B46" s="123" t="s">
        <v>59</v>
      </c>
    </row>
    <row r="48" spans="1:10" ht="25.5" customHeight="1" x14ac:dyDescent="0.2">
      <c r="A48" s="125"/>
      <c r="B48" s="128" t="s">
        <v>18</v>
      </c>
      <c r="C48" s="128" t="s">
        <v>6</v>
      </c>
      <c r="D48" s="129"/>
      <c r="E48" s="129"/>
      <c r="F48" s="130" t="s">
        <v>60</v>
      </c>
      <c r="G48" s="130"/>
      <c r="H48" s="130"/>
      <c r="I48" s="130" t="s">
        <v>31</v>
      </c>
      <c r="J48" s="130" t="s">
        <v>0</v>
      </c>
    </row>
    <row r="49" spans="1:10" ht="36.75" customHeight="1" x14ac:dyDescent="0.2">
      <c r="A49" s="126"/>
      <c r="B49" s="131" t="s">
        <v>61</v>
      </c>
      <c r="C49" s="191" t="s">
        <v>62</v>
      </c>
      <c r="D49" s="192"/>
      <c r="E49" s="192"/>
      <c r="F49" s="139" t="s">
        <v>26</v>
      </c>
      <c r="G49" s="132"/>
      <c r="H49" s="132"/>
      <c r="I49" s="132">
        <f>'01 01 Pol'!G8</f>
        <v>0</v>
      </c>
      <c r="J49" s="137" t="str">
        <f>IF(I60=0,"",I49/I60*100)</f>
        <v/>
      </c>
    </row>
    <row r="50" spans="1:10" ht="36.75" customHeight="1" x14ac:dyDescent="0.2">
      <c r="A50" s="126"/>
      <c r="B50" s="131" t="s">
        <v>63</v>
      </c>
      <c r="C50" s="191" t="s">
        <v>64</v>
      </c>
      <c r="D50" s="192"/>
      <c r="E50" s="192"/>
      <c r="F50" s="139" t="s">
        <v>26</v>
      </c>
      <c r="G50" s="132"/>
      <c r="H50" s="132"/>
      <c r="I50" s="132">
        <f>'01 01 Pol'!G36</f>
        <v>0</v>
      </c>
      <c r="J50" s="137" t="str">
        <f>IF(I60=0,"",I50/I60*100)</f>
        <v/>
      </c>
    </row>
    <row r="51" spans="1:10" ht="36.75" customHeight="1" x14ac:dyDescent="0.2">
      <c r="A51" s="126"/>
      <c r="B51" s="131" t="s">
        <v>65</v>
      </c>
      <c r="C51" s="191" t="s">
        <v>66</v>
      </c>
      <c r="D51" s="192"/>
      <c r="E51" s="192"/>
      <c r="F51" s="139" t="s">
        <v>26</v>
      </c>
      <c r="G51" s="132"/>
      <c r="H51" s="132"/>
      <c r="I51" s="132">
        <f>'01 01 Pol'!G42</f>
        <v>0</v>
      </c>
      <c r="J51" s="137" t="str">
        <f>IF(I60=0,"",I51/I60*100)</f>
        <v/>
      </c>
    </row>
    <row r="52" spans="1:10" ht="36.75" customHeight="1" x14ac:dyDescent="0.2">
      <c r="A52" s="126"/>
      <c r="B52" s="131" t="s">
        <v>67</v>
      </c>
      <c r="C52" s="191" t="s">
        <v>68</v>
      </c>
      <c r="D52" s="192"/>
      <c r="E52" s="192"/>
      <c r="F52" s="139" t="s">
        <v>26</v>
      </c>
      <c r="G52" s="132"/>
      <c r="H52" s="132"/>
      <c r="I52" s="132">
        <f>'01 01 Pol'!G59</f>
        <v>0</v>
      </c>
      <c r="J52" s="137" t="str">
        <f>IF(I60=0,"",I52/I60*100)</f>
        <v/>
      </c>
    </row>
    <row r="53" spans="1:10" ht="36.75" customHeight="1" x14ac:dyDescent="0.2">
      <c r="A53" s="126"/>
      <c r="B53" s="131" t="s">
        <v>69</v>
      </c>
      <c r="C53" s="191" t="s">
        <v>70</v>
      </c>
      <c r="D53" s="192"/>
      <c r="E53" s="192"/>
      <c r="F53" s="139" t="s">
        <v>26</v>
      </c>
      <c r="G53" s="132"/>
      <c r="H53" s="132"/>
      <c r="I53" s="132">
        <f>'01 01 Pol'!G71</f>
        <v>0</v>
      </c>
      <c r="J53" s="137" t="str">
        <f>IF(I60=0,"",I53/I60*100)</f>
        <v/>
      </c>
    </row>
    <row r="54" spans="1:10" ht="36.75" customHeight="1" x14ac:dyDescent="0.2">
      <c r="A54" s="126"/>
      <c r="B54" s="131" t="s">
        <v>71</v>
      </c>
      <c r="C54" s="191" t="s">
        <v>72</v>
      </c>
      <c r="D54" s="192"/>
      <c r="E54" s="192"/>
      <c r="F54" s="139" t="s">
        <v>26</v>
      </c>
      <c r="G54" s="132"/>
      <c r="H54" s="132"/>
      <c r="I54" s="132">
        <f>'01 01 Pol'!G79</f>
        <v>0</v>
      </c>
      <c r="J54" s="137" t="str">
        <f>IF(I60=0,"",I54/I60*100)</f>
        <v/>
      </c>
    </row>
    <row r="55" spans="1:10" ht="36.75" customHeight="1" x14ac:dyDescent="0.2">
      <c r="A55" s="126"/>
      <c r="B55" s="131" t="s">
        <v>73</v>
      </c>
      <c r="C55" s="191" t="s">
        <v>74</v>
      </c>
      <c r="D55" s="192"/>
      <c r="E55" s="192"/>
      <c r="F55" s="139" t="s">
        <v>26</v>
      </c>
      <c r="G55" s="132"/>
      <c r="H55" s="132"/>
      <c r="I55" s="132">
        <f>'01 01 Pol'!G87</f>
        <v>0</v>
      </c>
      <c r="J55" s="137" t="str">
        <f>IF(I60=0,"",I55/I60*100)</f>
        <v/>
      </c>
    </row>
    <row r="56" spans="1:10" ht="36.75" customHeight="1" x14ac:dyDescent="0.2">
      <c r="A56" s="126"/>
      <c r="B56" s="131" t="s">
        <v>75</v>
      </c>
      <c r="C56" s="191" t="s">
        <v>76</v>
      </c>
      <c r="D56" s="192"/>
      <c r="E56" s="192"/>
      <c r="F56" s="139" t="s">
        <v>27</v>
      </c>
      <c r="G56" s="132"/>
      <c r="H56" s="132"/>
      <c r="I56" s="132">
        <f>'01 01 Pol'!G89</f>
        <v>0</v>
      </c>
      <c r="J56" s="137" t="str">
        <f>IF(I60=0,"",I56/I60*100)</f>
        <v/>
      </c>
    </row>
    <row r="57" spans="1:10" ht="36.75" customHeight="1" x14ac:dyDescent="0.2">
      <c r="A57" s="126"/>
      <c r="B57" s="131" t="s">
        <v>77</v>
      </c>
      <c r="C57" s="191" t="s">
        <v>78</v>
      </c>
      <c r="D57" s="192"/>
      <c r="E57" s="192"/>
      <c r="F57" s="139" t="s">
        <v>27</v>
      </c>
      <c r="G57" s="132"/>
      <c r="H57" s="132"/>
      <c r="I57" s="132">
        <f>'01 01 Pol'!G92</f>
        <v>0</v>
      </c>
      <c r="J57" s="137" t="str">
        <f>IF(I60=0,"",I57/I60*100)</f>
        <v/>
      </c>
    </row>
    <row r="58" spans="1:10" ht="36.75" customHeight="1" x14ac:dyDescent="0.2">
      <c r="A58" s="126"/>
      <c r="B58" s="131" t="s">
        <v>79</v>
      </c>
      <c r="C58" s="191" t="s">
        <v>80</v>
      </c>
      <c r="D58" s="192"/>
      <c r="E58" s="192"/>
      <c r="F58" s="139" t="s">
        <v>81</v>
      </c>
      <c r="G58" s="132"/>
      <c r="H58" s="132"/>
      <c r="I58" s="132">
        <f>'01 01 Pol'!G98</f>
        <v>0</v>
      </c>
      <c r="J58" s="137" t="str">
        <f>IF(I60=0,"",I58/I60*100)</f>
        <v/>
      </c>
    </row>
    <row r="59" spans="1:10" ht="36.75" customHeight="1" x14ac:dyDescent="0.2">
      <c r="A59" s="126"/>
      <c r="B59" s="131" t="s">
        <v>82</v>
      </c>
      <c r="C59" s="191" t="s">
        <v>29</v>
      </c>
      <c r="D59" s="192"/>
      <c r="E59" s="192"/>
      <c r="F59" s="139" t="s">
        <v>82</v>
      </c>
      <c r="G59" s="132"/>
      <c r="H59" s="132"/>
      <c r="I59" s="132">
        <f>'01 01 Pol'!G107</f>
        <v>0</v>
      </c>
      <c r="J59" s="137" t="str">
        <f>IF(I60=0,"",I59/I60*100)</f>
        <v/>
      </c>
    </row>
    <row r="60" spans="1:10" ht="25.5" customHeight="1" x14ac:dyDescent="0.2">
      <c r="A60" s="127"/>
      <c r="B60" s="133" t="s">
        <v>1</v>
      </c>
      <c r="C60" s="134"/>
      <c r="D60" s="135"/>
      <c r="E60" s="135"/>
      <c r="F60" s="140"/>
      <c r="G60" s="136"/>
      <c r="H60" s="136"/>
      <c r="I60" s="136">
        <f>SUM(I49:I59)</f>
        <v>0</v>
      </c>
      <c r="J60" s="138">
        <f>SUM(J49:J59)</f>
        <v>0</v>
      </c>
    </row>
    <row r="61" spans="1:10" x14ac:dyDescent="0.2">
      <c r="F61" s="89"/>
      <c r="G61" s="89"/>
      <c r="H61" s="89"/>
      <c r="I61" s="89"/>
      <c r="J61" s="90"/>
    </row>
    <row r="62" spans="1:10" x14ac:dyDescent="0.2">
      <c r="F62" s="89"/>
      <c r="G62" s="89"/>
      <c r="H62" s="89"/>
      <c r="I62" s="89"/>
      <c r="J62" s="90"/>
    </row>
    <row r="63" spans="1:10" x14ac:dyDescent="0.2">
      <c r="F63" s="89"/>
      <c r="G63" s="89"/>
      <c r="H63" s="89"/>
      <c r="I63" s="89"/>
      <c r="J63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3" t="s">
        <v>7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50" t="s">
        <v>8</v>
      </c>
      <c r="B2" s="49"/>
      <c r="C2" s="245"/>
      <c r="D2" s="245"/>
      <c r="E2" s="245"/>
      <c r="F2" s="245"/>
      <c r="G2" s="246"/>
    </row>
    <row r="3" spans="1:7" ht="24.95" customHeight="1" x14ac:dyDescent="0.2">
      <c r="A3" s="50" t="s">
        <v>9</v>
      </c>
      <c r="B3" s="49"/>
      <c r="C3" s="245"/>
      <c r="D3" s="245"/>
      <c r="E3" s="245"/>
      <c r="F3" s="245"/>
      <c r="G3" s="246"/>
    </row>
    <row r="4" spans="1:7" ht="24.95" customHeight="1" x14ac:dyDescent="0.2">
      <c r="A4" s="50" t="s">
        <v>10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1"/>
  <sheetViews>
    <sheetView tabSelected="1" workbookViewId="0">
      <pane ySplit="7" topLeftCell="A86" activePane="bottomLeft" state="frozen"/>
      <selection pane="bottomLeft" activeCell="F112" sqref="F112"/>
    </sheetView>
  </sheetViews>
  <sheetFormatPr defaultRowHeight="12.75" outlineLevelRow="1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9" t="s">
        <v>7</v>
      </c>
      <c r="B1" s="259"/>
      <c r="C1" s="259"/>
      <c r="D1" s="259"/>
      <c r="E1" s="259"/>
      <c r="F1" s="259"/>
      <c r="G1" s="259"/>
      <c r="AG1" t="s">
        <v>84</v>
      </c>
    </row>
    <row r="2" spans="1:60" ht="24.95" customHeight="1" x14ac:dyDescent="0.2">
      <c r="A2" s="142" t="s">
        <v>8</v>
      </c>
      <c r="B2" s="49" t="s">
        <v>48</v>
      </c>
      <c r="C2" s="260" t="s">
        <v>49</v>
      </c>
      <c r="D2" s="261"/>
      <c r="E2" s="261"/>
      <c r="F2" s="261"/>
      <c r="G2" s="262"/>
      <c r="AG2" t="s">
        <v>85</v>
      </c>
    </row>
    <row r="3" spans="1:60" ht="24.95" customHeight="1" x14ac:dyDescent="0.2">
      <c r="A3" s="142" t="s">
        <v>9</v>
      </c>
      <c r="B3" s="49" t="s">
        <v>43</v>
      </c>
      <c r="C3" s="260" t="s">
        <v>45</v>
      </c>
      <c r="D3" s="261"/>
      <c r="E3" s="261"/>
      <c r="F3" s="261"/>
      <c r="G3" s="262"/>
      <c r="AC3" s="124" t="s">
        <v>85</v>
      </c>
      <c r="AG3" t="s">
        <v>86</v>
      </c>
    </row>
    <row r="4" spans="1:60" ht="24.95" customHeight="1" x14ac:dyDescent="0.2">
      <c r="A4" s="143" t="s">
        <v>10</v>
      </c>
      <c r="B4" s="144" t="s">
        <v>43</v>
      </c>
      <c r="C4" s="263" t="s">
        <v>44</v>
      </c>
      <c r="D4" s="264"/>
      <c r="E4" s="264"/>
      <c r="F4" s="264"/>
      <c r="G4" s="265"/>
      <c r="AG4" t="s">
        <v>87</v>
      </c>
    </row>
    <row r="5" spans="1:60" x14ac:dyDescent="0.2">
      <c r="D5" s="10"/>
    </row>
    <row r="6" spans="1:60" ht="38.25" x14ac:dyDescent="0.2">
      <c r="A6" s="146" t="s">
        <v>88</v>
      </c>
      <c r="B6" s="148" t="s">
        <v>89</v>
      </c>
      <c r="C6" s="148" t="s">
        <v>90</v>
      </c>
      <c r="D6" s="147" t="s">
        <v>91</v>
      </c>
      <c r="E6" s="146" t="s">
        <v>92</v>
      </c>
      <c r="F6" s="145" t="s">
        <v>93</v>
      </c>
      <c r="G6" s="146" t="s">
        <v>31</v>
      </c>
      <c r="H6" s="149" t="s">
        <v>32</v>
      </c>
      <c r="I6" s="149" t="s">
        <v>94</v>
      </c>
      <c r="J6" s="149" t="s">
        <v>33</v>
      </c>
      <c r="K6" s="149" t="s">
        <v>95</v>
      </c>
      <c r="L6" s="149" t="s">
        <v>96</v>
      </c>
      <c r="M6" s="149" t="s">
        <v>97</v>
      </c>
      <c r="N6" s="149" t="s">
        <v>98</v>
      </c>
      <c r="O6" s="149" t="s">
        <v>99</v>
      </c>
      <c r="P6" s="149" t="s">
        <v>100</v>
      </c>
      <c r="Q6" s="149" t="s">
        <v>101</v>
      </c>
      <c r="R6" s="149" t="s">
        <v>102</v>
      </c>
      <c r="S6" s="149" t="s">
        <v>103</v>
      </c>
      <c r="T6" s="149" t="s">
        <v>104</v>
      </c>
      <c r="U6" s="149" t="s">
        <v>105</v>
      </c>
      <c r="V6" s="149" t="s">
        <v>106</v>
      </c>
      <c r="W6" s="149" t="s">
        <v>107</v>
      </c>
      <c r="X6" s="149" t="s">
        <v>108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60" x14ac:dyDescent="0.2">
      <c r="A8" s="164" t="s">
        <v>109</v>
      </c>
      <c r="B8" s="165" t="s">
        <v>61</v>
      </c>
      <c r="C8" s="183" t="s">
        <v>62</v>
      </c>
      <c r="D8" s="166"/>
      <c r="E8" s="167"/>
      <c r="F8" s="168"/>
      <c r="G8" s="169">
        <f>SUMIF(AG9:AG35,"&lt;&gt;NOR",G9:G35)</f>
        <v>0</v>
      </c>
      <c r="H8" s="163"/>
      <c r="I8" s="163">
        <f>SUM(I9:I35)</f>
        <v>117.3</v>
      </c>
      <c r="J8" s="163"/>
      <c r="K8" s="163">
        <f>SUM(K9:K35)</f>
        <v>34867.96</v>
      </c>
      <c r="L8" s="163"/>
      <c r="M8" s="163">
        <f>SUM(M9:M35)</f>
        <v>0</v>
      </c>
      <c r="N8" s="163"/>
      <c r="O8" s="163">
        <f>SUM(O9:O35)</f>
        <v>0</v>
      </c>
      <c r="P8" s="163"/>
      <c r="Q8" s="163">
        <f>SUM(Q9:Q35)</f>
        <v>2.7</v>
      </c>
      <c r="R8" s="163"/>
      <c r="S8" s="163"/>
      <c r="T8" s="163"/>
      <c r="U8" s="163"/>
      <c r="V8" s="163">
        <f>SUM(V9:V35)</f>
        <v>80.19</v>
      </c>
      <c r="W8" s="163"/>
      <c r="X8" s="163"/>
      <c r="AG8" t="s">
        <v>110</v>
      </c>
    </row>
    <row r="9" spans="1:60" outlineLevel="1" x14ac:dyDescent="0.2">
      <c r="A9" s="176">
        <v>1</v>
      </c>
      <c r="B9" s="177" t="s">
        <v>111</v>
      </c>
      <c r="C9" s="184" t="s">
        <v>112</v>
      </c>
      <c r="D9" s="178" t="s">
        <v>113</v>
      </c>
      <c r="E9" s="179">
        <v>44</v>
      </c>
      <c r="F9" s="180"/>
      <c r="G9" s="181">
        <f>ROUND(E9*F9,2)</f>
        <v>0</v>
      </c>
      <c r="H9" s="160">
        <v>0</v>
      </c>
      <c r="I9" s="159">
        <f>ROUND(E9*H9,2)</f>
        <v>0</v>
      </c>
      <c r="J9" s="160">
        <v>62.6</v>
      </c>
      <c r="K9" s="159">
        <f>ROUND(E9*J9,2)</f>
        <v>2754.4</v>
      </c>
      <c r="L9" s="159">
        <v>21</v>
      </c>
      <c r="M9" s="159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59"/>
      <c r="S9" s="159" t="s">
        <v>114</v>
      </c>
      <c r="T9" s="159" t="s">
        <v>114</v>
      </c>
      <c r="U9" s="159">
        <v>0.17</v>
      </c>
      <c r="V9" s="159">
        <f>ROUND(E9*U9,2)</f>
        <v>7.48</v>
      </c>
      <c r="W9" s="159"/>
      <c r="X9" s="159" t="s">
        <v>115</v>
      </c>
      <c r="Y9" s="150"/>
      <c r="Z9" s="150"/>
      <c r="AA9" s="150"/>
      <c r="AB9" s="150"/>
      <c r="AC9" s="150"/>
      <c r="AD9" s="150"/>
      <c r="AE9" s="150"/>
      <c r="AF9" s="150"/>
      <c r="AG9" s="150" t="s">
        <v>116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76">
        <v>2</v>
      </c>
      <c r="B10" s="177" t="s">
        <v>117</v>
      </c>
      <c r="C10" s="184" t="s">
        <v>118</v>
      </c>
      <c r="D10" s="178" t="s">
        <v>119</v>
      </c>
      <c r="E10" s="179">
        <v>6</v>
      </c>
      <c r="F10" s="180"/>
      <c r="G10" s="181">
        <f>ROUND(E10*F10,2)</f>
        <v>0</v>
      </c>
      <c r="H10" s="160">
        <v>2.0499999999999998</v>
      </c>
      <c r="I10" s="159">
        <f>ROUND(E10*H10,2)</f>
        <v>12.3</v>
      </c>
      <c r="J10" s="160">
        <v>291.95</v>
      </c>
      <c r="K10" s="159">
        <f>ROUND(E10*J10,2)</f>
        <v>1751.7</v>
      </c>
      <c r="L10" s="159">
        <v>21</v>
      </c>
      <c r="M10" s="159">
        <f>G10*(1+L10/100)</f>
        <v>0</v>
      </c>
      <c r="N10" s="159">
        <v>5.0000000000000002E-5</v>
      </c>
      <c r="O10" s="159">
        <f>ROUND(E10*N10,2)</f>
        <v>0</v>
      </c>
      <c r="P10" s="159">
        <v>0</v>
      </c>
      <c r="Q10" s="159">
        <f>ROUND(E10*P10,2)</f>
        <v>0</v>
      </c>
      <c r="R10" s="159"/>
      <c r="S10" s="159" t="s">
        <v>114</v>
      </c>
      <c r="T10" s="159" t="s">
        <v>114</v>
      </c>
      <c r="U10" s="159">
        <v>0.66</v>
      </c>
      <c r="V10" s="159">
        <f>ROUND(E10*U10,2)</f>
        <v>3.96</v>
      </c>
      <c r="W10" s="159"/>
      <c r="X10" s="159" t="s">
        <v>115</v>
      </c>
      <c r="Y10" s="150"/>
      <c r="Z10" s="150"/>
      <c r="AA10" s="150"/>
      <c r="AB10" s="150"/>
      <c r="AC10" s="150"/>
      <c r="AD10" s="150"/>
      <c r="AE10" s="150"/>
      <c r="AF10" s="150"/>
      <c r="AG10" s="150" t="s">
        <v>116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70">
        <v>3</v>
      </c>
      <c r="B11" s="171" t="s">
        <v>120</v>
      </c>
      <c r="C11" s="185" t="s">
        <v>121</v>
      </c>
      <c r="D11" s="172" t="s">
        <v>113</v>
      </c>
      <c r="E11" s="173">
        <v>2</v>
      </c>
      <c r="F11" s="174"/>
      <c r="G11" s="175">
        <f>ROUND(E11*F11,2)</f>
        <v>0</v>
      </c>
      <c r="H11" s="160">
        <v>0</v>
      </c>
      <c r="I11" s="159">
        <f>ROUND(E11*H11,2)</f>
        <v>0</v>
      </c>
      <c r="J11" s="160">
        <v>62.5</v>
      </c>
      <c r="K11" s="159">
        <f>ROUND(E11*J11,2)</f>
        <v>125</v>
      </c>
      <c r="L11" s="159">
        <v>21</v>
      </c>
      <c r="M11" s="159">
        <f>G11*(1+L11/100)</f>
        <v>0</v>
      </c>
      <c r="N11" s="159">
        <v>0</v>
      </c>
      <c r="O11" s="159">
        <f>ROUND(E11*N11,2)</f>
        <v>0</v>
      </c>
      <c r="P11" s="159">
        <v>0</v>
      </c>
      <c r="Q11" s="159">
        <f>ROUND(E11*P11,2)</f>
        <v>0</v>
      </c>
      <c r="R11" s="159"/>
      <c r="S11" s="159" t="s">
        <v>114</v>
      </c>
      <c r="T11" s="159" t="s">
        <v>114</v>
      </c>
      <c r="U11" s="159">
        <v>0.16900000000000001</v>
      </c>
      <c r="V11" s="159">
        <f>ROUND(E11*U11,2)</f>
        <v>0.34</v>
      </c>
      <c r="W11" s="159"/>
      <c r="X11" s="159" t="s">
        <v>115</v>
      </c>
      <c r="Y11" s="150"/>
      <c r="Z11" s="150"/>
      <c r="AA11" s="150"/>
      <c r="AB11" s="150"/>
      <c r="AC11" s="150"/>
      <c r="AD11" s="150"/>
      <c r="AE11" s="150"/>
      <c r="AF11" s="150"/>
      <c r="AG11" s="150" t="s">
        <v>116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 x14ac:dyDescent="0.2">
      <c r="A12" s="157"/>
      <c r="B12" s="158"/>
      <c r="C12" s="186" t="s">
        <v>122</v>
      </c>
      <c r="D12" s="161"/>
      <c r="E12" s="162">
        <v>2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0"/>
      <c r="Z12" s="150"/>
      <c r="AA12" s="150"/>
      <c r="AB12" s="150"/>
      <c r="AC12" s="150"/>
      <c r="AD12" s="150"/>
      <c r="AE12" s="150"/>
      <c r="AF12" s="150"/>
      <c r="AG12" s="150" t="s">
        <v>123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76">
        <v>4</v>
      </c>
      <c r="B13" s="177" t="s">
        <v>124</v>
      </c>
      <c r="C13" s="184" t="s">
        <v>125</v>
      </c>
      <c r="D13" s="178" t="s">
        <v>126</v>
      </c>
      <c r="E13" s="179">
        <v>10</v>
      </c>
      <c r="F13" s="180"/>
      <c r="G13" s="181">
        <f>ROUND(E13*F13,2)</f>
        <v>0</v>
      </c>
      <c r="H13" s="160">
        <v>0</v>
      </c>
      <c r="I13" s="159">
        <f>ROUND(E13*H13,2)</f>
        <v>0</v>
      </c>
      <c r="J13" s="160">
        <v>91</v>
      </c>
      <c r="K13" s="159">
        <f>ROUND(E13*J13,2)</f>
        <v>910</v>
      </c>
      <c r="L13" s="159">
        <v>21</v>
      </c>
      <c r="M13" s="159">
        <f>G13*(1+L13/100)</f>
        <v>0</v>
      </c>
      <c r="N13" s="159">
        <v>0</v>
      </c>
      <c r="O13" s="159">
        <f>ROUND(E13*N13,2)</f>
        <v>0</v>
      </c>
      <c r="P13" s="159">
        <v>0.27</v>
      </c>
      <c r="Q13" s="159">
        <f>ROUND(E13*P13,2)</f>
        <v>2.7</v>
      </c>
      <c r="R13" s="159"/>
      <c r="S13" s="159" t="s">
        <v>114</v>
      </c>
      <c r="T13" s="159" t="s">
        <v>114</v>
      </c>
      <c r="U13" s="159">
        <v>0.123</v>
      </c>
      <c r="V13" s="159">
        <f>ROUND(E13*U13,2)</f>
        <v>1.23</v>
      </c>
      <c r="W13" s="159"/>
      <c r="X13" s="159" t="s">
        <v>115</v>
      </c>
      <c r="Y13" s="150"/>
      <c r="Z13" s="150"/>
      <c r="AA13" s="150"/>
      <c r="AB13" s="150"/>
      <c r="AC13" s="150"/>
      <c r="AD13" s="150"/>
      <c r="AE13" s="150"/>
      <c r="AF13" s="150"/>
      <c r="AG13" s="150" t="s">
        <v>116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70">
        <v>5</v>
      </c>
      <c r="B14" s="171" t="s">
        <v>127</v>
      </c>
      <c r="C14" s="185" t="s">
        <v>128</v>
      </c>
      <c r="D14" s="172" t="s">
        <v>129</v>
      </c>
      <c r="E14" s="173">
        <v>10.574999999999999</v>
      </c>
      <c r="F14" s="174"/>
      <c r="G14" s="175">
        <f>ROUND(E14*F14,2)</f>
        <v>0</v>
      </c>
      <c r="H14" s="160">
        <v>0</v>
      </c>
      <c r="I14" s="159">
        <f>ROUND(E14*H14,2)</f>
        <v>0</v>
      </c>
      <c r="J14" s="160">
        <v>1220</v>
      </c>
      <c r="K14" s="159">
        <f>ROUND(E14*J14,2)</f>
        <v>12901.5</v>
      </c>
      <c r="L14" s="159">
        <v>21</v>
      </c>
      <c r="M14" s="159">
        <f>G14*(1+L14/100)</f>
        <v>0</v>
      </c>
      <c r="N14" s="159">
        <v>0</v>
      </c>
      <c r="O14" s="159">
        <f>ROUND(E14*N14,2)</f>
        <v>0</v>
      </c>
      <c r="P14" s="159">
        <v>0</v>
      </c>
      <c r="Q14" s="159">
        <f>ROUND(E14*P14,2)</f>
        <v>0</v>
      </c>
      <c r="R14" s="159"/>
      <c r="S14" s="159" t="s">
        <v>114</v>
      </c>
      <c r="T14" s="159" t="s">
        <v>114</v>
      </c>
      <c r="U14" s="159">
        <v>3.53</v>
      </c>
      <c r="V14" s="159">
        <f>ROUND(E14*U14,2)</f>
        <v>37.33</v>
      </c>
      <c r="W14" s="159"/>
      <c r="X14" s="159" t="s">
        <v>115</v>
      </c>
      <c r="Y14" s="150"/>
      <c r="Z14" s="150"/>
      <c r="AA14" s="150"/>
      <c r="AB14" s="150"/>
      <c r="AC14" s="150"/>
      <c r="AD14" s="150"/>
      <c r="AE14" s="150"/>
      <c r="AF14" s="150"/>
      <c r="AG14" s="150" t="s">
        <v>116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57"/>
      <c r="B15" s="158"/>
      <c r="C15" s="186" t="s">
        <v>130</v>
      </c>
      <c r="D15" s="161"/>
      <c r="E15" s="162">
        <v>2.25</v>
      </c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0"/>
      <c r="Z15" s="150"/>
      <c r="AA15" s="150"/>
      <c r="AB15" s="150"/>
      <c r="AC15" s="150"/>
      <c r="AD15" s="150"/>
      <c r="AE15" s="150"/>
      <c r="AF15" s="150"/>
      <c r="AG15" s="150" t="s">
        <v>123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7"/>
      <c r="B16" s="158"/>
      <c r="C16" s="186" t="s">
        <v>131</v>
      </c>
      <c r="D16" s="161"/>
      <c r="E16" s="162">
        <v>8.3249999999999993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0"/>
      <c r="Z16" s="150"/>
      <c r="AA16" s="150"/>
      <c r="AB16" s="150"/>
      <c r="AC16" s="150"/>
      <c r="AD16" s="150"/>
      <c r="AE16" s="150"/>
      <c r="AF16" s="150"/>
      <c r="AG16" s="150" t="s">
        <v>123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0">
        <v>6</v>
      </c>
      <c r="B17" s="171" t="s">
        <v>132</v>
      </c>
      <c r="C17" s="185" t="s">
        <v>133</v>
      </c>
      <c r="D17" s="172" t="s">
        <v>129</v>
      </c>
      <c r="E17" s="173">
        <v>10.574999999999999</v>
      </c>
      <c r="F17" s="174"/>
      <c r="G17" s="175">
        <f>ROUND(E17*F17,2)</f>
        <v>0</v>
      </c>
      <c r="H17" s="160">
        <v>0</v>
      </c>
      <c r="I17" s="159">
        <f>ROUND(E17*H17,2)</f>
        <v>0</v>
      </c>
      <c r="J17" s="160">
        <v>194</v>
      </c>
      <c r="K17" s="159">
        <f>ROUND(E17*J17,2)</f>
        <v>2051.5500000000002</v>
      </c>
      <c r="L17" s="159">
        <v>21</v>
      </c>
      <c r="M17" s="159">
        <f>G17*(1+L17/100)</f>
        <v>0</v>
      </c>
      <c r="N17" s="159">
        <v>0</v>
      </c>
      <c r="O17" s="159">
        <f>ROUND(E17*N17,2)</f>
        <v>0</v>
      </c>
      <c r="P17" s="159">
        <v>0</v>
      </c>
      <c r="Q17" s="159">
        <f>ROUND(E17*P17,2)</f>
        <v>0</v>
      </c>
      <c r="R17" s="159"/>
      <c r="S17" s="159" t="s">
        <v>114</v>
      </c>
      <c r="T17" s="159" t="s">
        <v>114</v>
      </c>
      <c r="U17" s="159">
        <v>1.0999999999999999E-2</v>
      </c>
      <c r="V17" s="159">
        <f>ROUND(E17*U17,2)</f>
        <v>0.12</v>
      </c>
      <c r="W17" s="159"/>
      <c r="X17" s="159" t="s">
        <v>115</v>
      </c>
      <c r="Y17" s="150"/>
      <c r="Z17" s="150"/>
      <c r="AA17" s="150"/>
      <c r="AB17" s="150"/>
      <c r="AC17" s="150"/>
      <c r="AD17" s="150"/>
      <c r="AE17" s="150"/>
      <c r="AF17" s="150"/>
      <c r="AG17" s="150" t="s">
        <v>116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 x14ac:dyDescent="0.2">
      <c r="A18" s="157"/>
      <c r="B18" s="158"/>
      <c r="C18" s="186" t="s">
        <v>134</v>
      </c>
      <c r="D18" s="161"/>
      <c r="E18" s="162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0"/>
      <c r="Z18" s="150"/>
      <c r="AA18" s="150"/>
      <c r="AB18" s="150"/>
      <c r="AC18" s="150"/>
      <c r="AD18" s="150"/>
      <c r="AE18" s="150"/>
      <c r="AF18" s="150"/>
      <c r="AG18" s="150" t="s">
        <v>123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57"/>
      <c r="B19" s="158"/>
      <c r="C19" s="186" t="s">
        <v>130</v>
      </c>
      <c r="D19" s="161"/>
      <c r="E19" s="162">
        <v>2.25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0"/>
      <c r="Z19" s="150"/>
      <c r="AA19" s="150"/>
      <c r="AB19" s="150"/>
      <c r="AC19" s="150"/>
      <c r="AD19" s="150"/>
      <c r="AE19" s="150"/>
      <c r="AF19" s="150"/>
      <c r="AG19" s="150" t="s">
        <v>123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1" x14ac:dyDescent="0.2">
      <c r="A20" s="157"/>
      <c r="B20" s="158"/>
      <c r="C20" s="186" t="s">
        <v>131</v>
      </c>
      <c r="D20" s="161"/>
      <c r="E20" s="162">
        <v>8.3249999999999993</v>
      </c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0"/>
      <c r="Z20" s="150"/>
      <c r="AA20" s="150"/>
      <c r="AB20" s="150"/>
      <c r="AC20" s="150"/>
      <c r="AD20" s="150"/>
      <c r="AE20" s="150"/>
      <c r="AF20" s="150"/>
      <c r="AG20" s="150" t="s">
        <v>123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1" x14ac:dyDescent="0.2">
      <c r="A21" s="170">
        <v>7</v>
      </c>
      <c r="B21" s="171" t="s">
        <v>135</v>
      </c>
      <c r="C21" s="185" t="s">
        <v>136</v>
      </c>
      <c r="D21" s="172" t="s">
        <v>129</v>
      </c>
      <c r="E21" s="173">
        <v>10.574999999999999</v>
      </c>
      <c r="F21" s="174"/>
      <c r="G21" s="175">
        <f>ROUND(E21*F21,2)</f>
        <v>0</v>
      </c>
      <c r="H21" s="160">
        <v>0</v>
      </c>
      <c r="I21" s="159">
        <f>ROUND(E21*H21,2)</f>
        <v>0</v>
      </c>
      <c r="J21" s="160">
        <v>239</v>
      </c>
      <c r="K21" s="159">
        <f>ROUND(E21*J21,2)</f>
        <v>2527.4299999999998</v>
      </c>
      <c r="L21" s="159">
        <v>21</v>
      </c>
      <c r="M21" s="159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59"/>
      <c r="S21" s="159" t="s">
        <v>114</v>
      </c>
      <c r="T21" s="159" t="s">
        <v>114</v>
      </c>
      <c r="U21" s="159">
        <v>0.67</v>
      </c>
      <c r="V21" s="159">
        <f>ROUND(E21*U21,2)</f>
        <v>7.09</v>
      </c>
      <c r="W21" s="159"/>
      <c r="X21" s="159" t="s">
        <v>115</v>
      </c>
      <c r="Y21" s="150"/>
      <c r="Z21" s="150"/>
      <c r="AA21" s="150"/>
      <c r="AB21" s="150"/>
      <c r="AC21" s="150"/>
      <c r="AD21" s="150"/>
      <c r="AE21" s="150"/>
      <c r="AF21" s="150"/>
      <c r="AG21" s="150" t="s">
        <v>116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57"/>
      <c r="B22" s="158"/>
      <c r="C22" s="186" t="s">
        <v>137</v>
      </c>
      <c r="D22" s="161"/>
      <c r="E22" s="162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0"/>
      <c r="Z22" s="150"/>
      <c r="AA22" s="150"/>
      <c r="AB22" s="150"/>
      <c r="AC22" s="150"/>
      <c r="AD22" s="150"/>
      <c r="AE22" s="150"/>
      <c r="AF22" s="150"/>
      <c r="AG22" s="150" t="s">
        <v>123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 x14ac:dyDescent="0.2">
      <c r="A23" s="157"/>
      <c r="B23" s="158"/>
      <c r="C23" s="186" t="s">
        <v>130</v>
      </c>
      <c r="D23" s="161"/>
      <c r="E23" s="162">
        <v>2.25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0"/>
      <c r="Z23" s="150"/>
      <c r="AA23" s="150"/>
      <c r="AB23" s="150"/>
      <c r="AC23" s="150"/>
      <c r="AD23" s="150"/>
      <c r="AE23" s="150"/>
      <c r="AF23" s="150"/>
      <c r="AG23" s="150" t="s">
        <v>123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57"/>
      <c r="B24" s="158"/>
      <c r="C24" s="186" t="s">
        <v>131</v>
      </c>
      <c r="D24" s="161"/>
      <c r="E24" s="162">
        <v>8.3249999999999993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0"/>
      <c r="Z24" s="150"/>
      <c r="AA24" s="150"/>
      <c r="AB24" s="150"/>
      <c r="AC24" s="150"/>
      <c r="AD24" s="150"/>
      <c r="AE24" s="150"/>
      <c r="AF24" s="150"/>
      <c r="AG24" s="150" t="s">
        <v>123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 x14ac:dyDescent="0.2">
      <c r="A25" s="170">
        <v>8</v>
      </c>
      <c r="B25" s="171" t="s">
        <v>138</v>
      </c>
      <c r="C25" s="185" t="s">
        <v>139</v>
      </c>
      <c r="D25" s="172" t="s">
        <v>129</v>
      </c>
      <c r="E25" s="173">
        <v>10.574999999999999</v>
      </c>
      <c r="F25" s="174"/>
      <c r="G25" s="175">
        <f>ROUND(E25*F25,2)</f>
        <v>0</v>
      </c>
      <c r="H25" s="160">
        <v>0</v>
      </c>
      <c r="I25" s="159">
        <f>ROUND(E25*H25,2)</f>
        <v>0</v>
      </c>
      <c r="J25" s="160">
        <v>211.5</v>
      </c>
      <c r="K25" s="159">
        <f>ROUND(E25*J25,2)</f>
        <v>2236.61</v>
      </c>
      <c r="L25" s="159">
        <v>21</v>
      </c>
      <c r="M25" s="159">
        <f>G25*(1+L25/100)</f>
        <v>0</v>
      </c>
      <c r="N25" s="159">
        <v>0</v>
      </c>
      <c r="O25" s="159">
        <f>ROUND(E25*N25,2)</f>
        <v>0</v>
      </c>
      <c r="P25" s="159">
        <v>0</v>
      </c>
      <c r="Q25" s="159">
        <f>ROUND(E25*P25,2)</f>
        <v>0</v>
      </c>
      <c r="R25" s="159"/>
      <c r="S25" s="159" t="s">
        <v>114</v>
      </c>
      <c r="T25" s="159" t="s">
        <v>114</v>
      </c>
      <c r="U25" s="159">
        <v>0.59</v>
      </c>
      <c r="V25" s="159">
        <f>ROUND(E25*U25,2)</f>
        <v>6.24</v>
      </c>
      <c r="W25" s="159"/>
      <c r="X25" s="159" t="s">
        <v>115</v>
      </c>
      <c r="Y25" s="150"/>
      <c r="Z25" s="150"/>
      <c r="AA25" s="150"/>
      <c r="AB25" s="150"/>
      <c r="AC25" s="150"/>
      <c r="AD25" s="150"/>
      <c r="AE25" s="150"/>
      <c r="AF25" s="150"/>
      <c r="AG25" s="150" t="s">
        <v>116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1" x14ac:dyDescent="0.2">
      <c r="A26" s="157"/>
      <c r="B26" s="158"/>
      <c r="C26" s="186" t="s">
        <v>137</v>
      </c>
      <c r="D26" s="161"/>
      <c r="E26" s="162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0"/>
      <c r="Z26" s="150"/>
      <c r="AA26" s="150"/>
      <c r="AB26" s="150"/>
      <c r="AC26" s="150"/>
      <c r="AD26" s="150"/>
      <c r="AE26" s="150"/>
      <c r="AF26" s="150"/>
      <c r="AG26" s="150" t="s">
        <v>123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57"/>
      <c r="B27" s="158"/>
      <c r="C27" s="186" t="s">
        <v>130</v>
      </c>
      <c r="D27" s="161"/>
      <c r="E27" s="162">
        <v>2.25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0"/>
      <c r="Z27" s="150"/>
      <c r="AA27" s="150"/>
      <c r="AB27" s="150"/>
      <c r="AC27" s="150"/>
      <c r="AD27" s="150"/>
      <c r="AE27" s="150"/>
      <c r="AF27" s="150"/>
      <c r="AG27" s="150" t="s">
        <v>123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1" x14ac:dyDescent="0.2">
      <c r="A28" s="157"/>
      <c r="B28" s="158"/>
      <c r="C28" s="186" t="s">
        <v>131</v>
      </c>
      <c r="D28" s="161"/>
      <c r="E28" s="162">
        <v>8.3249999999999993</v>
      </c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0"/>
      <c r="Z28" s="150"/>
      <c r="AA28" s="150"/>
      <c r="AB28" s="150"/>
      <c r="AC28" s="150"/>
      <c r="AD28" s="150"/>
      <c r="AE28" s="150"/>
      <c r="AF28" s="150"/>
      <c r="AG28" s="150" t="s">
        <v>123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1" x14ac:dyDescent="0.2">
      <c r="A29" s="176">
        <v>9</v>
      </c>
      <c r="B29" s="177" t="s">
        <v>140</v>
      </c>
      <c r="C29" s="184" t="s">
        <v>141</v>
      </c>
      <c r="D29" s="178" t="s">
        <v>129</v>
      </c>
      <c r="E29" s="179">
        <v>10.574999999999999</v>
      </c>
      <c r="F29" s="180"/>
      <c r="G29" s="181">
        <f t="shared" ref="G29:G35" si="0">ROUND(E29*F29,2)</f>
        <v>0</v>
      </c>
      <c r="H29" s="160">
        <v>0</v>
      </c>
      <c r="I29" s="159">
        <f t="shared" ref="I29:I35" si="1">ROUND(E29*H29,2)</f>
        <v>0</v>
      </c>
      <c r="J29" s="160">
        <v>16.3</v>
      </c>
      <c r="K29" s="159">
        <f t="shared" ref="K29:K35" si="2">ROUND(E29*J29,2)</f>
        <v>172.37</v>
      </c>
      <c r="L29" s="159">
        <v>21</v>
      </c>
      <c r="M29" s="159">
        <f t="shared" ref="M29:M35" si="3">G29*(1+L29/100)</f>
        <v>0</v>
      </c>
      <c r="N29" s="159">
        <v>0</v>
      </c>
      <c r="O29" s="159">
        <f t="shared" ref="O29:O35" si="4">ROUND(E29*N29,2)</f>
        <v>0</v>
      </c>
      <c r="P29" s="159">
        <v>0</v>
      </c>
      <c r="Q29" s="159">
        <f t="shared" ref="Q29:Q35" si="5">ROUND(E29*P29,2)</f>
        <v>0</v>
      </c>
      <c r="R29" s="159"/>
      <c r="S29" s="159" t="s">
        <v>114</v>
      </c>
      <c r="T29" s="159" t="s">
        <v>114</v>
      </c>
      <c r="U29" s="159">
        <v>8.9999999999999993E-3</v>
      </c>
      <c r="V29" s="159">
        <f t="shared" ref="V29:V35" si="6">ROUND(E29*U29,2)</f>
        <v>0.1</v>
      </c>
      <c r="W29" s="159"/>
      <c r="X29" s="159" t="s">
        <v>115</v>
      </c>
      <c r="Y29" s="150"/>
      <c r="Z29" s="150"/>
      <c r="AA29" s="150"/>
      <c r="AB29" s="150"/>
      <c r="AC29" s="150"/>
      <c r="AD29" s="150"/>
      <c r="AE29" s="150"/>
      <c r="AF29" s="150"/>
      <c r="AG29" s="150" t="s">
        <v>116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76">
        <v>10</v>
      </c>
      <c r="B30" s="177" t="s">
        <v>142</v>
      </c>
      <c r="C30" s="184" t="s">
        <v>143</v>
      </c>
      <c r="D30" s="178" t="s">
        <v>113</v>
      </c>
      <c r="E30" s="179">
        <v>42</v>
      </c>
      <c r="F30" s="180"/>
      <c r="G30" s="181">
        <f t="shared" si="0"/>
        <v>0</v>
      </c>
      <c r="H30" s="160">
        <v>0</v>
      </c>
      <c r="I30" s="159">
        <f t="shared" si="1"/>
        <v>0</v>
      </c>
      <c r="J30" s="160">
        <v>64.400000000000006</v>
      </c>
      <c r="K30" s="159">
        <f t="shared" si="2"/>
        <v>2704.8</v>
      </c>
      <c r="L30" s="159">
        <v>21</v>
      </c>
      <c r="M30" s="159">
        <f t="shared" si="3"/>
        <v>0</v>
      </c>
      <c r="N30" s="159">
        <v>0</v>
      </c>
      <c r="O30" s="159">
        <f t="shared" si="4"/>
        <v>0</v>
      </c>
      <c r="P30" s="159">
        <v>0</v>
      </c>
      <c r="Q30" s="159">
        <f t="shared" si="5"/>
        <v>0</v>
      </c>
      <c r="R30" s="159"/>
      <c r="S30" s="159" t="s">
        <v>114</v>
      </c>
      <c r="T30" s="159" t="s">
        <v>114</v>
      </c>
      <c r="U30" s="159">
        <v>0.18</v>
      </c>
      <c r="V30" s="159">
        <f t="shared" si="6"/>
        <v>7.56</v>
      </c>
      <c r="W30" s="159"/>
      <c r="X30" s="159" t="s">
        <v>115</v>
      </c>
      <c r="Y30" s="150"/>
      <c r="Z30" s="150"/>
      <c r="AA30" s="150"/>
      <c r="AB30" s="150"/>
      <c r="AC30" s="150"/>
      <c r="AD30" s="150"/>
      <c r="AE30" s="150"/>
      <c r="AF30" s="150"/>
      <c r="AG30" s="150" t="s">
        <v>116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76">
        <v>11</v>
      </c>
      <c r="B31" s="177" t="s">
        <v>144</v>
      </c>
      <c r="C31" s="184" t="s">
        <v>145</v>
      </c>
      <c r="D31" s="178" t="s">
        <v>113</v>
      </c>
      <c r="E31" s="179">
        <v>42</v>
      </c>
      <c r="F31" s="180"/>
      <c r="G31" s="181">
        <f t="shared" si="0"/>
        <v>0</v>
      </c>
      <c r="H31" s="160">
        <v>0</v>
      </c>
      <c r="I31" s="159">
        <f t="shared" si="1"/>
        <v>0</v>
      </c>
      <c r="J31" s="160">
        <v>60.1</v>
      </c>
      <c r="K31" s="159">
        <f t="shared" si="2"/>
        <v>2524.1999999999998</v>
      </c>
      <c r="L31" s="159">
        <v>21</v>
      </c>
      <c r="M31" s="159">
        <f t="shared" si="3"/>
        <v>0</v>
      </c>
      <c r="N31" s="159">
        <v>0</v>
      </c>
      <c r="O31" s="159">
        <f t="shared" si="4"/>
        <v>0</v>
      </c>
      <c r="P31" s="159">
        <v>0</v>
      </c>
      <c r="Q31" s="159">
        <f t="shared" si="5"/>
        <v>0</v>
      </c>
      <c r="R31" s="159"/>
      <c r="S31" s="159" t="s">
        <v>114</v>
      </c>
      <c r="T31" s="159" t="s">
        <v>114</v>
      </c>
      <c r="U31" s="159">
        <v>0.128</v>
      </c>
      <c r="V31" s="159">
        <f t="shared" si="6"/>
        <v>5.38</v>
      </c>
      <c r="W31" s="159"/>
      <c r="X31" s="159" t="s">
        <v>115</v>
      </c>
      <c r="Y31" s="150"/>
      <c r="Z31" s="150"/>
      <c r="AA31" s="150"/>
      <c r="AB31" s="150"/>
      <c r="AC31" s="150"/>
      <c r="AD31" s="150"/>
      <c r="AE31" s="150"/>
      <c r="AF31" s="150"/>
      <c r="AG31" s="150" t="s">
        <v>116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1" x14ac:dyDescent="0.2">
      <c r="A32" s="176">
        <v>12</v>
      </c>
      <c r="B32" s="177" t="s">
        <v>146</v>
      </c>
      <c r="C32" s="184" t="s">
        <v>147</v>
      </c>
      <c r="D32" s="178" t="s">
        <v>113</v>
      </c>
      <c r="E32" s="179">
        <v>42</v>
      </c>
      <c r="F32" s="180"/>
      <c r="G32" s="181">
        <f t="shared" si="0"/>
        <v>0</v>
      </c>
      <c r="H32" s="160">
        <v>0</v>
      </c>
      <c r="I32" s="159">
        <f t="shared" si="1"/>
        <v>0</v>
      </c>
      <c r="J32" s="160">
        <v>9.6999999999999993</v>
      </c>
      <c r="K32" s="159">
        <f t="shared" si="2"/>
        <v>407.4</v>
      </c>
      <c r="L32" s="159">
        <v>21</v>
      </c>
      <c r="M32" s="159">
        <f t="shared" si="3"/>
        <v>0</v>
      </c>
      <c r="N32" s="159">
        <v>0</v>
      </c>
      <c r="O32" s="159">
        <f t="shared" si="4"/>
        <v>0</v>
      </c>
      <c r="P32" s="159">
        <v>0</v>
      </c>
      <c r="Q32" s="159">
        <f t="shared" si="5"/>
        <v>0</v>
      </c>
      <c r="R32" s="159"/>
      <c r="S32" s="159" t="s">
        <v>114</v>
      </c>
      <c r="T32" s="159" t="s">
        <v>114</v>
      </c>
      <c r="U32" s="159">
        <v>0.03</v>
      </c>
      <c r="V32" s="159">
        <f t="shared" si="6"/>
        <v>1.26</v>
      </c>
      <c r="W32" s="159"/>
      <c r="X32" s="159" t="s">
        <v>115</v>
      </c>
      <c r="Y32" s="150"/>
      <c r="Z32" s="150"/>
      <c r="AA32" s="150"/>
      <c r="AB32" s="150"/>
      <c r="AC32" s="150"/>
      <c r="AD32" s="150"/>
      <c r="AE32" s="150"/>
      <c r="AF32" s="150"/>
      <c r="AG32" s="150" t="s">
        <v>116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6">
        <v>13</v>
      </c>
      <c r="B33" s="177" t="s">
        <v>148</v>
      </c>
      <c r="C33" s="184" t="s">
        <v>149</v>
      </c>
      <c r="D33" s="178" t="s">
        <v>129</v>
      </c>
      <c r="E33" s="179">
        <v>10.574999999999999</v>
      </c>
      <c r="F33" s="180"/>
      <c r="G33" s="181">
        <f t="shared" si="0"/>
        <v>0</v>
      </c>
      <c r="H33" s="160">
        <v>0</v>
      </c>
      <c r="I33" s="159">
        <f t="shared" si="1"/>
        <v>0</v>
      </c>
      <c r="J33" s="160">
        <v>280</v>
      </c>
      <c r="K33" s="159">
        <f t="shared" si="2"/>
        <v>2961</v>
      </c>
      <c r="L33" s="159">
        <v>21</v>
      </c>
      <c r="M33" s="159">
        <f t="shared" si="3"/>
        <v>0</v>
      </c>
      <c r="N33" s="159">
        <v>0</v>
      </c>
      <c r="O33" s="159">
        <f t="shared" si="4"/>
        <v>0</v>
      </c>
      <c r="P33" s="159">
        <v>0</v>
      </c>
      <c r="Q33" s="159">
        <f t="shared" si="5"/>
        <v>0</v>
      </c>
      <c r="R33" s="159"/>
      <c r="S33" s="159" t="s">
        <v>114</v>
      </c>
      <c r="T33" s="159" t="s">
        <v>114</v>
      </c>
      <c r="U33" s="159">
        <v>0</v>
      </c>
      <c r="V33" s="159">
        <f t="shared" si="6"/>
        <v>0</v>
      </c>
      <c r="W33" s="159"/>
      <c r="X33" s="159" t="s">
        <v>115</v>
      </c>
      <c r="Y33" s="150"/>
      <c r="Z33" s="150"/>
      <c r="AA33" s="150"/>
      <c r="AB33" s="150"/>
      <c r="AC33" s="150"/>
      <c r="AD33" s="150"/>
      <c r="AE33" s="150"/>
      <c r="AF33" s="150"/>
      <c r="AG33" s="150" t="s">
        <v>116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1" x14ac:dyDescent="0.2">
      <c r="A34" s="176">
        <v>14</v>
      </c>
      <c r="B34" s="177" t="s">
        <v>150</v>
      </c>
      <c r="C34" s="184" t="s">
        <v>151</v>
      </c>
      <c r="D34" s="178" t="s">
        <v>113</v>
      </c>
      <c r="E34" s="179">
        <v>42</v>
      </c>
      <c r="F34" s="180"/>
      <c r="G34" s="181">
        <f t="shared" si="0"/>
        <v>0</v>
      </c>
      <c r="H34" s="160">
        <v>2.5</v>
      </c>
      <c r="I34" s="159">
        <f t="shared" si="1"/>
        <v>105</v>
      </c>
      <c r="J34" s="160">
        <v>20</v>
      </c>
      <c r="K34" s="159">
        <f t="shared" si="2"/>
        <v>840</v>
      </c>
      <c r="L34" s="159">
        <v>21</v>
      </c>
      <c r="M34" s="159">
        <f t="shared" si="3"/>
        <v>0</v>
      </c>
      <c r="N34" s="159">
        <v>2.0000000000000002E-5</v>
      </c>
      <c r="O34" s="159">
        <f t="shared" si="4"/>
        <v>0</v>
      </c>
      <c r="P34" s="159">
        <v>0</v>
      </c>
      <c r="Q34" s="159">
        <f t="shared" si="5"/>
        <v>0</v>
      </c>
      <c r="R34" s="159"/>
      <c r="S34" s="159" t="s">
        <v>114</v>
      </c>
      <c r="T34" s="159" t="s">
        <v>114</v>
      </c>
      <c r="U34" s="159">
        <v>0.05</v>
      </c>
      <c r="V34" s="159">
        <f t="shared" si="6"/>
        <v>2.1</v>
      </c>
      <c r="W34" s="159"/>
      <c r="X34" s="159" t="s">
        <v>115</v>
      </c>
      <c r="Y34" s="150"/>
      <c r="Z34" s="150"/>
      <c r="AA34" s="150"/>
      <c r="AB34" s="150"/>
      <c r="AC34" s="150"/>
      <c r="AD34" s="150"/>
      <c r="AE34" s="150"/>
      <c r="AF34" s="150"/>
      <c r="AG34" s="150" t="s">
        <v>116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1" x14ac:dyDescent="0.2">
      <c r="A35" s="176">
        <v>15</v>
      </c>
      <c r="B35" s="177" t="s">
        <v>152</v>
      </c>
      <c r="C35" s="184" t="s">
        <v>153</v>
      </c>
      <c r="D35" s="178" t="s">
        <v>126</v>
      </c>
      <c r="E35" s="179">
        <v>14</v>
      </c>
      <c r="F35" s="180"/>
      <c r="G35" s="181">
        <f t="shared" si="0"/>
        <v>0</v>
      </c>
      <c r="H35" s="160">
        <v>0</v>
      </c>
      <c r="I35" s="159">
        <f t="shared" si="1"/>
        <v>0</v>
      </c>
      <c r="J35" s="160">
        <v>0</v>
      </c>
      <c r="K35" s="159">
        <f t="shared" si="2"/>
        <v>0</v>
      </c>
      <c r="L35" s="159">
        <v>21</v>
      </c>
      <c r="M35" s="159">
        <f t="shared" si="3"/>
        <v>0</v>
      </c>
      <c r="N35" s="159">
        <v>0</v>
      </c>
      <c r="O35" s="159">
        <f t="shared" si="4"/>
        <v>0</v>
      </c>
      <c r="P35" s="159">
        <v>0</v>
      </c>
      <c r="Q35" s="159">
        <f t="shared" si="5"/>
        <v>0</v>
      </c>
      <c r="R35" s="159"/>
      <c r="S35" s="159" t="s">
        <v>154</v>
      </c>
      <c r="T35" s="159" t="s">
        <v>155</v>
      </c>
      <c r="U35" s="159">
        <v>0</v>
      </c>
      <c r="V35" s="159">
        <f t="shared" si="6"/>
        <v>0</v>
      </c>
      <c r="W35" s="159"/>
      <c r="X35" s="159" t="s">
        <v>115</v>
      </c>
      <c r="Y35" s="150"/>
      <c r="Z35" s="150"/>
      <c r="AA35" s="150"/>
      <c r="AB35" s="150"/>
      <c r="AC35" s="150"/>
      <c r="AD35" s="150"/>
      <c r="AE35" s="150"/>
      <c r="AF35" s="150"/>
      <c r="AG35" s="150" t="s">
        <v>116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x14ac:dyDescent="0.2">
      <c r="A36" s="164" t="s">
        <v>109</v>
      </c>
      <c r="B36" s="165" t="s">
        <v>63</v>
      </c>
      <c r="C36" s="183" t="s">
        <v>64</v>
      </c>
      <c r="D36" s="166"/>
      <c r="E36" s="167"/>
      <c r="F36" s="168"/>
      <c r="G36" s="169">
        <f>SUMIF(AG37:AG41,"&lt;&gt;NOR",G37:G41)</f>
        <v>0</v>
      </c>
      <c r="H36" s="163"/>
      <c r="I36" s="163">
        <f>SUM(I37:I41)</f>
        <v>66155.17</v>
      </c>
      <c r="J36" s="163"/>
      <c r="K36" s="163">
        <f>SUM(K37:K41)</f>
        <v>36117.229999999996</v>
      </c>
      <c r="L36" s="163"/>
      <c r="M36" s="163">
        <f>SUM(M37:M41)</f>
        <v>0</v>
      </c>
      <c r="N36" s="163"/>
      <c r="O36" s="163">
        <f>SUM(O37:O41)</f>
        <v>79.69</v>
      </c>
      <c r="P36" s="163"/>
      <c r="Q36" s="163">
        <f>SUM(Q37:Q41)</f>
        <v>0</v>
      </c>
      <c r="R36" s="163"/>
      <c r="S36" s="163"/>
      <c r="T36" s="163"/>
      <c r="U36" s="163"/>
      <c r="V36" s="163">
        <f>SUM(V37:V41)</f>
        <v>77.78</v>
      </c>
      <c r="W36" s="163"/>
      <c r="X36" s="163"/>
      <c r="AG36" t="s">
        <v>110</v>
      </c>
    </row>
    <row r="37" spans="1:60" outlineLevel="1" x14ac:dyDescent="0.2">
      <c r="A37" s="176">
        <v>16</v>
      </c>
      <c r="B37" s="177" t="s">
        <v>156</v>
      </c>
      <c r="C37" s="184" t="s">
        <v>157</v>
      </c>
      <c r="D37" s="178" t="s">
        <v>113</v>
      </c>
      <c r="E37" s="179">
        <v>33.6</v>
      </c>
      <c r="F37" s="180"/>
      <c r="G37" s="181">
        <f>ROUND(E37*F37,2)</f>
        <v>0</v>
      </c>
      <c r="H37" s="160">
        <v>167.87</v>
      </c>
      <c r="I37" s="159">
        <f>ROUND(E37*H37,2)</f>
        <v>5640.43</v>
      </c>
      <c r="J37" s="160">
        <v>27.63</v>
      </c>
      <c r="K37" s="159">
        <f>ROUND(E37*J37,2)</f>
        <v>928.37</v>
      </c>
      <c r="L37" s="159">
        <v>21</v>
      </c>
      <c r="M37" s="159">
        <f>G37*(1+L37/100)</f>
        <v>0</v>
      </c>
      <c r="N37" s="159">
        <v>0.43</v>
      </c>
      <c r="O37" s="159">
        <f>ROUND(E37*N37,2)</f>
        <v>14.45</v>
      </c>
      <c r="P37" s="159">
        <v>0</v>
      </c>
      <c r="Q37" s="159">
        <f>ROUND(E37*P37,2)</f>
        <v>0</v>
      </c>
      <c r="R37" s="159"/>
      <c r="S37" s="159" t="s">
        <v>114</v>
      </c>
      <c r="T37" s="159" t="s">
        <v>114</v>
      </c>
      <c r="U37" s="159">
        <v>2.8000000000000001E-2</v>
      </c>
      <c r="V37" s="159">
        <f>ROUND(E37*U37,2)</f>
        <v>0.94</v>
      </c>
      <c r="W37" s="159"/>
      <c r="X37" s="159" t="s">
        <v>115</v>
      </c>
      <c r="Y37" s="150"/>
      <c r="Z37" s="150"/>
      <c r="AA37" s="150"/>
      <c r="AB37" s="150"/>
      <c r="AC37" s="150"/>
      <c r="AD37" s="150"/>
      <c r="AE37" s="150"/>
      <c r="AF37" s="150"/>
      <c r="AG37" s="150" t="s">
        <v>116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1" x14ac:dyDescent="0.2">
      <c r="A38" s="176">
        <v>17</v>
      </c>
      <c r="B38" s="177" t="s">
        <v>158</v>
      </c>
      <c r="C38" s="184" t="s">
        <v>159</v>
      </c>
      <c r="D38" s="178" t="s">
        <v>113</v>
      </c>
      <c r="E38" s="179">
        <v>33.6</v>
      </c>
      <c r="F38" s="180"/>
      <c r="G38" s="181">
        <f>ROUND(E38*F38,2)</f>
        <v>0</v>
      </c>
      <c r="H38" s="160">
        <v>522.54999999999995</v>
      </c>
      <c r="I38" s="159">
        <f>ROUND(E38*H38,2)</f>
        <v>17557.68</v>
      </c>
      <c r="J38" s="160">
        <v>90.45</v>
      </c>
      <c r="K38" s="159">
        <f>ROUND(E38*J38,2)</f>
        <v>3039.12</v>
      </c>
      <c r="L38" s="159">
        <v>21</v>
      </c>
      <c r="M38" s="159">
        <f>G38*(1+L38/100)</f>
        <v>0</v>
      </c>
      <c r="N38" s="159">
        <v>0.50666</v>
      </c>
      <c r="O38" s="159">
        <f>ROUND(E38*N38,2)</f>
        <v>17.02</v>
      </c>
      <c r="P38" s="159">
        <v>0</v>
      </c>
      <c r="Q38" s="159">
        <f>ROUND(E38*P38,2)</f>
        <v>0</v>
      </c>
      <c r="R38" s="159"/>
      <c r="S38" s="159" t="s">
        <v>114</v>
      </c>
      <c r="T38" s="159" t="s">
        <v>114</v>
      </c>
      <c r="U38" s="159">
        <v>0.16300000000000001</v>
      </c>
      <c r="V38" s="159">
        <f>ROUND(E38*U38,2)</f>
        <v>5.48</v>
      </c>
      <c r="W38" s="159"/>
      <c r="X38" s="159" t="s">
        <v>115</v>
      </c>
      <c r="Y38" s="150"/>
      <c r="Z38" s="150"/>
      <c r="AA38" s="150"/>
      <c r="AB38" s="150"/>
      <c r="AC38" s="150"/>
      <c r="AD38" s="150"/>
      <c r="AE38" s="150"/>
      <c r="AF38" s="150"/>
      <c r="AG38" s="150" t="s">
        <v>116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ht="22.5" outlineLevel="1" x14ac:dyDescent="0.2">
      <c r="A39" s="176">
        <v>18</v>
      </c>
      <c r="B39" s="177" t="s">
        <v>160</v>
      </c>
      <c r="C39" s="184" t="s">
        <v>161</v>
      </c>
      <c r="D39" s="178" t="s">
        <v>113</v>
      </c>
      <c r="E39" s="179">
        <v>41</v>
      </c>
      <c r="F39" s="180"/>
      <c r="G39" s="181">
        <f>ROUND(E39*F39,2)</f>
        <v>0</v>
      </c>
      <c r="H39" s="160">
        <v>454.98</v>
      </c>
      <c r="I39" s="159">
        <f>ROUND(E39*H39,2)</f>
        <v>18654.18</v>
      </c>
      <c r="J39" s="160">
        <v>307.02</v>
      </c>
      <c r="K39" s="159">
        <f>ROUND(E39*J39,2)</f>
        <v>12587.82</v>
      </c>
      <c r="L39" s="159">
        <v>21</v>
      </c>
      <c r="M39" s="159">
        <f>G39*(1+L39/100)</f>
        <v>0</v>
      </c>
      <c r="N39" s="159">
        <v>0.54</v>
      </c>
      <c r="O39" s="159">
        <f>ROUND(E39*N39,2)</f>
        <v>22.14</v>
      </c>
      <c r="P39" s="159">
        <v>0</v>
      </c>
      <c r="Q39" s="159">
        <f>ROUND(E39*P39,2)</f>
        <v>0</v>
      </c>
      <c r="R39" s="159"/>
      <c r="S39" s="159" t="s">
        <v>114</v>
      </c>
      <c r="T39" s="159" t="s">
        <v>114</v>
      </c>
      <c r="U39" s="159">
        <v>0.67200000000000004</v>
      </c>
      <c r="V39" s="159">
        <f>ROUND(E39*U39,2)</f>
        <v>27.55</v>
      </c>
      <c r="W39" s="159"/>
      <c r="X39" s="159" t="s">
        <v>115</v>
      </c>
      <c r="Y39" s="150"/>
      <c r="Z39" s="150"/>
      <c r="AA39" s="150"/>
      <c r="AB39" s="150"/>
      <c r="AC39" s="150"/>
      <c r="AD39" s="150"/>
      <c r="AE39" s="150"/>
      <c r="AF39" s="150"/>
      <c r="AG39" s="150" t="s">
        <v>116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ht="22.5" outlineLevel="1" x14ac:dyDescent="0.2">
      <c r="A40" s="176">
        <v>19</v>
      </c>
      <c r="B40" s="177" t="s">
        <v>162</v>
      </c>
      <c r="C40" s="184" t="s">
        <v>163</v>
      </c>
      <c r="D40" s="178" t="s">
        <v>113</v>
      </c>
      <c r="E40" s="179">
        <v>33.6</v>
      </c>
      <c r="F40" s="180"/>
      <c r="G40" s="181">
        <f>ROUND(E40*F40,2)</f>
        <v>0</v>
      </c>
      <c r="H40" s="160">
        <v>557.77</v>
      </c>
      <c r="I40" s="159">
        <f>ROUND(E40*H40,2)</f>
        <v>18741.07</v>
      </c>
      <c r="J40" s="160">
        <v>453.23</v>
      </c>
      <c r="K40" s="159">
        <f>ROUND(E40*J40,2)</f>
        <v>15228.53</v>
      </c>
      <c r="L40" s="159">
        <v>21</v>
      </c>
      <c r="M40" s="159">
        <f>G40*(1+L40/100)</f>
        <v>0</v>
      </c>
      <c r="N40" s="159">
        <v>0.63</v>
      </c>
      <c r="O40" s="159">
        <f>ROUND(E40*N40,2)</f>
        <v>21.17</v>
      </c>
      <c r="P40" s="159">
        <v>0</v>
      </c>
      <c r="Q40" s="159">
        <f>ROUND(E40*P40,2)</f>
        <v>0</v>
      </c>
      <c r="R40" s="159"/>
      <c r="S40" s="159" t="s">
        <v>114</v>
      </c>
      <c r="T40" s="159" t="s">
        <v>114</v>
      </c>
      <c r="U40" s="159">
        <v>0.99199999999999999</v>
      </c>
      <c r="V40" s="159">
        <f>ROUND(E40*U40,2)</f>
        <v>33.33</v>
      </c>
      <c r="W40" s="159"/>
      <c r="X40" s="159" t="s">
        <v>115</v>
      </c>
      <c r="Y40" s="150"/>
      <c r="Z40" s="150"/>
      <c r="AA40" s="150"/>
      <c r="AB40" s="150"/>
      <c r="AC40" s="150"/>
      <c r="AD40" s="150"/>
      <c r="AE40" s="150"/>
      <c r="AF40" s="150"/>
      <c r="AG40" s="150" t="s">
        <v>116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ht="22.5" outlineLevel="1" x14ac:dyDescent="0.2">
      <c r="A41" s="176">
        <v>20</v>
      </c>
      <c r="B41" s="177" t="s">
        <v>164</v>
      </c>
      <c r="C41" s="184" t="s">
        <v>165</v>
      </c>
      <c r="D41" s="178" t="s">
        <v>113</v>
      </c>
      <c r="E41" s="179">
        <v>33.6</v>
      </c>
      <c r="F41" s="180"/>
      <c r="G41" s="181">
        <f>ROUND(E41*F41,2)</f>
        <v>0</v>
      </c>
      <c r="H41" s="160">
        <v>165.53</v>
      </c>
      <c r="I41" s="159">
        <f>ROUND(E41*H41,2)</f>
        <v>5561.81</v>
      </c>
      <c r="J41" s="160">
        <v>128.97</v>
      </c>
      <c r="K41" s="159">
        <f>ROUND(E41*J41,2)</f>
        <v>4333.3900000000003</v>
      </c>
      <c r="L41" s="159">
        <v>21</v>
      </c>
      <c r="M41" s="159">
        <f>G41*(1+L41/100)</f>
        <v>0</v>
      </c>
      <c r="N41" s="159">
        <v>0.14607000000000001</v>
      </c>
      <c r="O41" s="159">
        <f>ROUND(E41*N41,2)</f>
        <v>4.91</v>
      </c>
      <c r="P41" s="159">
        <v>0</v>
      </c>
      <c r="Q41" s="159">
        <f>ROUND(E41*P41,2)</f>
        <v>0</v>
      </c>
      <c r="R41" s="159"/>
      <c r="S41" s="159" t="s">
        <v>114</v>
      </c>
      <c r="T41" s="159" t="s">
        <v>114</v>
      </c>
      <c r="U41" s="159">
        <v>0.312</v>
      </c>
      <c r="V41" s="159">
        <f>ROUND(E41*U41,2)</f>
        <v>10.48</v>
      </c>
      <c r="W41" s="159"/>
      <c r="X41" s="159" t="s">
        <v>115</v>
      </c>
      <c r="Y41" s="150"/>
      <c r="Z41" s="150"/>
      <c r="AA41" s="150"/>
      <c r="AB41" s="150"/>
      <c r="AC41" s="150"/>
      <c r="AD41" s="150"/>
      <c r="AE41" s="150"/>
      <c r="AF41" s="150"/>
      <c r="AG41" s="150" t="s">
        <v>116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x14ac:dyDescent="0.2">
      <c r="A42" s="164" t="s">
        <v>109</v>
      </c>
      <c r="B42" s="165" t="s">
        <v>65</v>
      </c>
      <c r="C42" s="183" t="s">
        <v>66</v>
      </c>
      <c r="D42" s="166"/>
      <c r="E42" s="167"/>
      <c r="F42" s="168"/>
      <c r="G42" s="169">
        <f>SUMIF(AG43:AG58,"&lt;&gt;NOR",G43:G58)</f>
        <v>0</v>
      </c>
      <c r="H42" s="163"/>
      <c r="I42" s="163">
        <f>SUM(I43:I58)</f>
        <v>55841.44999999999</v>
      </c>
      <c r="J42" s="163"/>
      <c r="K42" s="163">
        <f>SUM(K43:K58)</f>
        <v>65454.61</v>
      </c>
      <c r="L42" s="163"/>
      <c r="M42" s="163">
        <f>SUM(M43:M58)</f>
        <v>0</v>
      </c>
      <c r="N42" s="163"/>
      <c r="O42" s="163">
        <f>SUM(O43:O58)</f>
        <v>3.01</v>
      </c>
      <c r="P42" s="163"/>
      <c r="Q42" s="163">
        <f>SUM(Q43:Q58)</f>
        <v>0</v>
      </c>
      <c r="R42" s="163"/>
      <c r="S42" s="163"/>
      <c r="T42" s="163"/>
      <c r="U42" s="163"/>
      <c r="V42" s="163">
        <f>SUM(V43:V58)</f>
        <v>139.62</v>
      </c>
      <c r="W42" s="163"/>
      <c r="X42" s="163"/>
      <c r="AG42" t="s">
        <v>110</v>
      </c>
    </row>
    <row r="43" spans="1:60" outlineLevel="1" x14ac:dyDescent="0.2">
      <c r="A43" s="176">
        <v>21</v>
      </c>
      <c r="B43" s="177" t="s">
        <v>166</v>
      </c>
      <c r="C43" s="184" t="s">
        <v>167</v>
      </c>
      <c r="D43" s="178" t="s">
        <v>113</v>
      </c>
      <c r="E43" s="179">
        <v>36.08</v>
      </c>
      <c r="F43" s="180"/>
      <c r="G43" s="181">
        <f>ROUND(E43*F43,2)</f>
        <v>0</v>
      </c>
      <c r="H43" s="160">
        <v>21.89</v>
      </c>
      <c r="I43" s="159">
        <f>ROUND(E43*H43,2)</f>
        <v>789.79</v>
      </c>
      <c r="J43" s="160">
        <v>31.11</v>
      </c>
      <c r="K43" s="159">
        <f>ROUND(E43*J43,2)</f>
        <v>1122.45</v>
      </c>
      <c r="L43" s="159">
        <v>21</v>
      </c>
      <c r="M43" s="159">
        <f>G43*(1+L43/100)</f>
        <v>0</v>
      </c>
      <c r="N43" s="159">
        <v>2.9999999999999997E-4</v>
      </c>
      <c r="O43" s="159">
        <f>ROUND(E43*N43,2)</f>
        <v>0.01</v>
      </c>
      <c r="P43" s="159">
        <v>0</v>
      </c>
      <c r="Q43" s="159">
        <f>ROUND(E43*P43,2)</f>
        <v>0</v>
      </c>
      <c r="R43" s="159"/>
      <c r="S43" s="159" t="s">
        <v>114</v>
      </c>
      <c r="T43" s="159" t="s">
        <v>114</v>
      </c>
      <c r="U43" s="159">
        <v>7.0000000000000007E-2</v>
      </c>
      <c r="V43" s="159">
        <f>ROUND(E43*U43,2)</f>
        <v>2.5299999999999998</v>
      </c>
      <c r="W43" s="159"/>
      <c r="X43" s="159" t="s">
        <v>115</v>
      </c>
      <c r="Y43" s="150"/>
      <c r="Z43" s="150"/>
      <c r="AA43" s="150"/>
      <c r="AB43" s="150"/>
      <c r="AC43" s="150"/>
      <c r="AD43" s="150"/>
      <c r="AE43" s="150"/>
      <c r="AF43" s="150"/>
      <c r="AG43" s="150" t="s">
        <v>116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1" x14ac:dyDescent="0.2">
      <c r="A44" s="170">
        <v>22</v>
      </c>
      <c r="B44" s="171" t="s">
        <v>168</v>
      </c>
      <c r="C44" s="185" t="s">
        <v>169</v>
      </c>
      <c r="D44" s="172" t="s">
        <v>113</v>
      </c>
      <c r="E44" s="173">
        <v>40.200000000000003</v>
      </c>
      <c r="F44" s="174"/>
      <c r="G44" s="175">
        <f>ROUND(E44*F44,2)</f>
        <v>0</v>
      </c>
      <c r="H44" s="160">
        <v>0</v>
      </c>
      <c r="I44" s="159">
        <f>ROUND(E44*H44,2)</f>
        <v>0</v>
      </c>
      <c r="J44" s="160">
        <v>280</v>
      </c>
      <c r="K44" s="159">
        <f>ROUND(E44*J44,2)</f>
        <v>11256</v>
      </c>
      <c r="L44" s="159">
        <v>21</v>
      </c>
      <c r="M44" s="159">
        <f>G44*(1+L44/100)</f>
        <v>0</v>
      </c>
      <c r="N44" s="159">
        <v>0</v>
      </c>
      <c r="O44" s="159">
        <f>ROUND(E44*N44,2)</f>
        <v>0</v>
      </c>
      <c r="P44" s="159">
        <v>0</v>
      </c>
      <c r="Q44" s="159">
        <f>ROUND(E44*P44,2)</f>
        <v>0</v>
      </c>
      <c r="R44" s="159"/>
      <c r="S44" s="159" t="s">
        <v>114</v>
      </c>
      <c r="T44" s="159" t="s">
        <v>155</v>
      </c>
      <c r="U44" s="159">
        <v>0.38</v>
      </c>
      <c r="V44" s="159">
        <f>ROUND(E44*U44,2)</f>
        <v>15.28</v>
      </c>
      <c r="W44" s="159"/>
      <c r="X44" s="159" t="s">
        <v>115</v>
      </c>
      <c r="Y44" s="150"/>
      <c r="Z44" s="150"/>
      <c r="AA44" s="150"/>
      <c r="AB44" s="150"/>
      <c r="AC44" s="150"/>
      <c r="AD44" s="150"/>
      <c r="AE44" s="150"/>
      <c r="AF44" s="150"/>
      <c r="AG44" s="150" t="s">
        <v>116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 x14ac:dyDescent="0.2">
      <c r="A45" s="157"/>
      <c r="B45" s="158"/>
      <c r="C45" s="186" t="s">
        <v>170</v>
      </c>
      <c r="D45" s="161"/>
      <c r="E45" s="162">
        <v>40.200000000000003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0"/>
      <c r="Z45" s="150"/>
      <c r="AA45" s="150"/>
      <c r="AB45" s="150"/>
      <c r="AC45" s="150"/>
      <c r="AD45" s="150"/>
      <c r="AE45" s="150"/>
      <c r="AF45" s="150"/>
      <c r="AG45" s="150" t="s">
        <v>123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1" x14ac:dyDescent="0.2">
      <c r="A46" s="176">
        <v>23</v>
      </c>
      <c r="B46" s="177" t="s">
        <v>171</v>
      </c>
      <c r="C46" s="184" t="s">
        <v>172</v>
      </c>
      <c r="D46" s="178" t="s">
        <v>113</v>
      </c>
      <c r="E46" s="179">
        <v>46.28</v>
      </c>
      <c r="F46" s="180"/>
      <c r="G46" s="181">
        <f t="shared" ref="G46:G53" si="7">ROUND(E46*F46,2)</f>
        <v>0</v>
      </c>
      <c r="H46" s="160">
        <v>192.93</v>
      </c>
      <c r="I46" s="159">
        <f t="shared" ref="I46:I53" si="8">ROUND(E46*H46,2)</f>
        <v>8928.7999999999993</v>
      </c>
      <c r="J46" s="160">
        <v>170.57</v>
      </c>
      <c r="K46" s="159">
        <f t="shared" ref="K46:K53" si="9">ROUND(E46*J46,2)</f>
        <v>7893.98</v>
      </c>
      <c r="L46" s="159">
        <v>21</v>
      </c>
      <c r="M46" s="159">
        <f t="shared" ref="M46:M53" si="10">G46*(1+L46/100)</f>
        <v>0</v>
      </c>
      <c r="N46" s="159">
        <v>9.7099999999999999E-3</v>
      </c>
      <c r="O46" s="159">
        <f t="shared" ref="O46:O53" si="11">ROUND(E46*N46,2)</f>
        <v>0.45</v>
      </c>
      <c r="P46" s="159">
        <v>0</v>
      </c>
      <c r="Q46" s="159">
        <f t="shared" ref="Q46:Q53" si="12">ROUND(E46*P46,2)</f>
        <v>0</v>
      </c>
      <c r="R46" s="159"/>
      <c r="S46" s="159" t="s">
        <v>114</v>
      </c>
      <c r="T46" s="159" t="s">
        <v>114</v>
      </c>
      <c r="U46" s="159">
        <v>0.38</v>
      </c>
      <c r="V46" s="159">
        <f t="shared" ref="V46:V53" si="13">ROUND(E46*U46,2)</f>
        <v>17.59</v>
      </c>
      <c r="W46" s="159"/>
      <c r="X46" s="159" t="s">
        <v>115</v>
      </c>
      <c r="Y46" s="150"/>
      <c r="Z46" s="150"/>
      <c r="AA46" s="150"/>
      <c r="AB46" s="150"/>
      <c r="AC46" s="150"/>
      <c r="AD46" s="150"/>
      <c r="AE46" s="150"/>
      <c r="AF46" s="150"/>
      <c r="AG46" s="150" t="s">
        <v>116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">
      <c r="A47" s="176">
        <v>24</v>
      </c>
      <c r="B47" s="177" t="s">
        <v>173</v>
      </c>
      <c r="C47" s="184" t="s">
        <v>174</v>
      </c>
      <c r="D47" s="178" t="s">
        <v>113</v>
      </c>
      <c r="E47" s="179">
        <v>30</v>
      </c>
      <c r="F47" s="180"/>
      <c r="G47" s="181">
        <f t="shared" si="7"/>
        <v>0</v>
      </c>
      <c r="H47" s="160">
        <v>385.73</v>
      </c>
      <c r="I47" s="159">
        <f t="shared" si="8"/>
        <v>11571.9</v>
      </c>
      <c r="J47" s="160">
        <v>179.27</v>
      </c>
      <c r="K47" s="159">
        <f t="shared" si="9"/>
        <v>5378.1</v>
      </c>
      <c r="L47" s="159">
        <v>21</v>
      </c>
      <c r="M47" s="159">
        <f t="shared" si="10"/>
        <v>0</v>
      </c>
      <c r="N47" s="159">
        <v>1.9429999999999999E-2</v>
      </c>
      <c r="O47" s="159">
        <f t="shared" si="11"/>
        <v>0.57999999999999996</v>
      </c>
      <c r="P47" s="159">
        <v>0</v>
      </c>
      <c r="Q47" s="159">
        <f t="shared" si="12"/>
        <v>0</v>
      </c>
      <c r="R47" s="159"/>
      <c r="S47" s="159" t="s">
        <v>114</v>
      </c>
      <c r="T47" s="159" t="s">
        <v>114</v>
      </c>
      <c r="U47" s="159">
        <v>0.4</v>
      </c>
      <c r="V47" s="159">
        <f t="shared" si="13"/>
        <v>12</v>
      </c>
      <c r="W47" s="159"/>
      <c r="X47" s="159" t="s">
        <v>115</v>
      </c>
      <c r="Y47" s="150"/>
      <c r="Z47" s="150"/>
      <c r="AA47" s="150"/>
      <c r="AB47" s="150"/>
      <c r="AC47" s="150"/>
      <c r="AD47" s="150"/>
      <c r="AE47" s="150"/>
      <c r="AF47" s="150"/>
      <c r="AG47" s="150" t="s">
        <v>116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1" x14ac:dyDescent="0.2">
      <c r="A48" s="176">
        <v>25</v>
      </c>
      <c r="B48" s="177" t="s">
        <v>175</v>
      </c>
      <c r="C48" s="184" t="s">
        <v>176</v>
      </c>
      <c r="D48" s="178" t="s">
        <v>113</v>
      </c>
      <c r="E48" s="179">
        <v>30</v>
      </c>
      <c r="F48" s="180"/>
      <c r="G48" s="181">
        <f t="shared" si="7"/>
        <v>0</v>
      </c>
      <c r="H48" s="160">
        <v>771.32</v>
      </c>
      <c r="I48" s="159">
        <f t="shared" si="8"/>
        <v>23139.599999999999</v>
      </c>
      <c r="J48" s="160">
        <v>196.68</v>
      </c>
      <c r="K48" s="159">
        <f t="shared" si="9"/>
        <v>5900.4</v>
      </c>
      <c r="L48" s="159">
        <v>21</v>
      </c>
      <c r="M48" s="159">
        <f t="shared" si="10"/>
        <v>0</v>
      </c>
      <c r="N48" s="159">
        <v>3.8850000000000003E-2</v>
      </c>
      <c r="O48" s="159">
        <f t="shared" si="11"/>
        <v>1.17</v>
      </c>
      <c r="P48" s="159">
        <v>0</v>
      </c>
      <c r="Q48" s="159">
        <f t="shared" si="12"/>
        <v>0</v>
      </c>
      <c r="R48" s="159"/>
      <c r="S48" s="159" t="s">
        <v>114</v>
      </c>
      <c r="T48" s="159" t="s">
        <v>114</v>
      </c>
      <c r="U48" s="159">
        <v>0.44</v>
      </c>
      <c r="V48" s="159">
        <f t="shared" si="13"/>
        <v>13.2</v>
      </c>
      <c r="W48" s="159"/>
      <c r="X48" s="159" t="s">
        <v>115</v>
      </c>
      <c r="Y48" s="150"/>
      <c r="Z48" s="150"/>
      <c r="AA48" s="150"/>
      <c r="AB48" s="150"/>
      <c r="AC48" s="150"/>
      <c r="AD48" s="150"/>
      <c r="AE48" s="150"/>
      <c r="AF48" s="150"/>
      <c r="AG48" s="150" t="s">
        <v>116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1" x14ac:dyDescent="0.2">
      <c r="A49" s="176">
        <v>26</v>
      </c>
      <c r="B49" s="177" t="s">
        <v>177</v>
      </c>
      <c r="C49" s="184" t="s">
        <v>178</v>
      </c>
      <c r="D49" s="178" t="s">
        <v>113</v>
      </c>
      <c r="E49" s="179">
        <v>6.08</v>
      </c>
      <c r="F49" s="180"/>
      <c r="G49" s="181">
        <f t="shared" si="7"/>
        <v>0</v>
      </c>
      <c r="H49" s="160">
        <v>1350.22</v>
      </c>
      <c r="I49" s="159">
        <f t="shared" si="8"/>
        <v>8209.34</v>
      </c>
      <c r="J49" s="160">
        <v>222.78</v>
      </c>
      <c r="K49" s="159">
        <f t="shared" si="9"/>
        <v>1354.5</v>
      </c>
      <c r="L49" s="159">
        <v>21</v>
      </c>
      <c r="M49" s="159">
        <f t="shared" si="10"/>
        <v>0</v>
      </c>
      <c r="N49" s="159">
        <v>6.7989999999999995E-2</v>
      </c>
      <c r="O49" s="159">
        <f t="shared" si="11"/>
        <v>0.41</v>
      </c>
      <c r="P49" s="159">
        <v>0</v>
      </c>
      <c r="Q49" s="159">
        <f t="shared" si="12"/>
        <v>0</v>
      </c>
      <c r="R49" s="159"/>
      <c r="S49" s="159" t="s">
        <v>114</v>
      </c>
      <c r="T49" s="159" t="s">
        <v>114</v>
      </c>
      <c r="U49" s="159">
        <v>0.5</v>
      </c>
      <c r="V49" s="159">
        <f t="shared" si="13"/>
        <v>3.04</v>
      </c>
      <c r="W49" s="159"/>
      <c r="X49" s="159" t="s">
        <v>115</v>
      </c>
      <c r="Y49" s="150"/>
      <c r="Z49" s="150"/>
      <c r="AA49" s="150"/>
      <c r="AB49" s="150"/>
      <c r="AC49" s="150"/>
      <c r="AD49" s="150"/>
      <c r="AE49" s="150"/>
      <c r="AF49" s="150"/>
      <c r="AG49" s="150" t="s">
        <v>116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1" x14ac:dyDescent="0.2">
      <c r="A50" s="176">
        <v>27</v>
      </c>
      <c r="B50" s="177" t="s">
        <v>179</v>
      </c>
      <c r="C50" s="184" t="s">
        <v>180</v>
      </c>
      <c r="D50" s="178" t="s">
        <v>113</v>
      </c>
      <c r="E50" s="179">
        <v>76.28</v>
      </c>
      <c r="F50" s="180"/>
      <c r="G50" s="181">
        <f t="shared" si="7"/>
        <v>0</v>
      </c>
      <c r="H50" s="160">
        <v>0</v>
      </c>
      <c r="I50" s="159">
        <f t="shared" si="8"/>
        <v>0</v>
      </c>
      <c r="J50" s="160">
        <v>159</v>
      </c>
      <c r="K50" s="159">
        <f t="shared" si="9"/>
        <v>12128.52</v>
      </c>
      <c r="L50" s="159">
        <v>21</v>
      </c>
      <c r="M50" s="159">
        <f t="shared" si="10"/>
        <v>0</v>
      </c>
      <c r="N50" s="159">
        <v>0</v>
      </c>
      <c r="O50" s="159">
        <f t="shared" si="11"/>
        <v>0</v>
      </c>
      <c r="P50" s="159">
        <v>0</v>
      </c>
      <c r="Q50" s="159">
        <f t="shared" si="12"/>
        <v>0</v>
      </c>
      <c r="R50" s="159"/>
      <c r="S50" s="159" t="s">
        <v>114</v>
      </c>
      <c r="T50" s="159" t="s">
        <v>114</v>
      </c>
      <c r="U50" s="159">
        <v>0.43</v>
      </c>
      <c r="V50" s="159">
        <f t="shared" si="13"/>
        <v>32.799999999999997</v>
      </c>
      <c r="W50" s="159"/>
      <c r="X50" s="159" t="s">
        <v>115</v>
      </c>
      <c r="Y50" s="150"/>
      <c r="Z50" s="150"/>
      <c r="AA50" s="150"/>
      <c r="AB50" s="150"/>
      <c r="AC50" s="150"/>
      <c r="AD50" s="150"/>
      <c r="AE50" s="150"/>
      <c r="AF50" s="150"/>
      <c r="AG50" s="150" t="s">
        <v>116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1" x14ac:dyDescent="0.2">
      <c r="A51" s="176">
        <v>28</v>
      </c>
      <c r="B51" s="177" t="s">
        <v>179</v>
      </c>
      <c r="C51" s="184" t="s">
        <v>180</v>
      </c>
      <c r="D51" s="178" t="s">
        <v>113</v>
      </c>
      <c r="E51" s="179">
        <v>36.08</v>
      </c>
      <c r="F51" s="180"/>
      <c r="G51" s="181">
        <f t="shared" si="7"/>
        <v>0</v>
      </c>
      <c r="H51" s="160">
        <v>0</v>
      </c>
      <c r="I51" s="159">
        <f t="shared" si="8"/>
        <v>0</v>
      </c>
      <c r="J51" s="160">
        <v>159</v>
      </c>
      <c r="K51" s="159">
        <f t="shared" si="9"/>
        <v>5736.72</v>
      </c>
      <c r="L51" s="159">
        <v>21</v>
      </c>
      <c r="M51" s="159">
        <f t="shared" si="10"/>
        <v>0</v>
      </c>
      <c r="N51" s="159">
        <v>0</v>
      </c>
      <c r="O51" s="159">
        <f t="shared" si="11"/>
        <v>0</v>
      </c>
      <c r="P51" s="159">
        <v>0</v>
      </c>
      <c r="Q51" s="159">
        <f t="shared" si="12"/>
        <v>0</v>
      </c>
      <c r="R51" s="159"/>
      <c r="S51" s="159" t="s">
        <v>114</v>
      </c>
      <c r="T51" s="159" t="s">
        <v>114</v>
      </c>
      <c r="U51" s="159">
        <v>0.43</v>
      </c>
      <c r="V51" s="159">
        <f t="shared" si="13"/>
        <v>15.51</v>
      </c>
      <c r="W51" s="159"/>
      <c r="X51" s="159" t="s">
        <v>115</v>
      </c>
      <c r="Y51" s="150"/>
      <c r="Z51" s="150"/>
      <c r="AA51" s="150"/>
      <c r="AB51" s="150"/>
      <c r="AC51" s="150"/>
      <c r="AD51" s="150"/>
      <c r="AE51" s="150"/>
      <c r="AF51" s="150"/>
      <c r="AG51" s="150" t="s">
        <v>116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ht="22.5" outlineLevel="1" x14ac:dyDescent="0.2">
      <c r="A52" s="176">
        <v>29</v>
      </c>
      <c r="B52" s="177" t="s">
        <v>181</v>
      </c>
      <c r="C52" s="184" t="s">
        <v>182</v>
      </c>
      <c r="D52" s="178" t="s">
        <v>113</v>
      </c>
      <c r="E52" s="179">
        <v>6.8</v>
      </c>
      <c r="F52" s="180"/>
      <c r="G52" s="181">
        <f t="shared" si="7"/>
        <v>0</v>
      </c>
      <c r="H52" s="160">
        <v>25.2</v>
      </c>
      <c r="I52" s="159">
        <f t="shared" si="8"/>
        <v>171.36</v>
      </c>
      <c r="J52" s="160">
        <v>622.79999999999995</v>
      </c>
      <c r="K52" s="159">
        <f t="shared" si="9"/>
        <v>4235.04</v>
      </c>
      <c r="L52" s="159">
        <v>21</v>
      </c>
      <c r="M52" s="159">
        <f t="shared" si="10"/>
        <v>0</v>
      </c>
      <c r="N52" s="159">
        <v>2.214E-2</v>
      </c>
      <c r="O52" s="159">
        <f t="shared" si="11"/>
        <v>0.15</v>
      </c>
      <c r="P52" s="159">
        <v>0</v>
      </c>
      <c r="Q52" s="159">
        <f t="shared" si="12"/>
        <v>0</v>
      </c>
      <c r="R52" s="159"/>
      <c r="S52" s="159" t="s">
        <v>114</v>
      </c>
      <c r="T52" s="159" t="s">
        <v>114</v>
      </c>
      <c r="U52" s="159">
        <v>1.248</v>
      </c>
      <c r="V52" s="159">
        <f t="shared" si="13"/>
        <v>8.49</v>
      </c>
      <c r="W52" s="159"/>
      <c r="X52" s="159" t="s">
        <v>115</v>
      </c>
      <c r="Y52" s="150"/>
      <c r="Z52" s="150"/>
      <c r="AA52" s="150"/>
      <c r="AB52" s="150"/>
      <c r="AC52" s="150"/>
      <c r="AD52" s="150"/>
      <c r="AE52" s="150"/>
      <c r="AF52" s="150"/>
      <c r="AG52" s="150" t="s">
        <v>116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ht="22.5" outlineLevel="1" x14ac:dyDescent="0.2">
      <c r="A53" s="170">
        <v>30</v>
      </c>
      <c r="B53" s="171" t="s">
        <v>181</v>
      </c>
      <c r="C53" s="185" t="s">
        <v>182</v>
      </c>
      <c r="D53" s="172" t="s">
        <v>113</v>
      </c>
      <c r="E53" s="173">
        <v>10.02</v>
      </c>
      <c r="F53" s="174"/>
      <c r="G53" s="175">
        <f t="shared" si="7"/>
        <v>0</v>
      </c>
      <c r="H53" s="160">
        <v>25.2</v>
      </c>
      <c r="I53" s="159">
        <f t="shared" si="8"/>
        <v>252.5</v>
      </c>
      <c r="J53" s="160">
        <v>622.79999999999995</v>
      </c>
      <c r="K53" s="159">
        <f t="shared" si="9"/>
        <v>6240.46</v>
      </c>
      <c r="L53" s="159">
        <v>21</v>
      </c>
      <c r="M53" s="159">
        <f t="shared" si="10"/>
        <v>0</v>
      </c>
      <c r="N53" s="159">
        <v>2.214E-2</v>
      </c>
      <c r="O53" s="159">
        <f t="shared" si="11"/>
        <v>0.22</v>
      </c>
      <c r="P53" s="159">
        <v>0</v>
      </c>
      <c r="Q53" s="159">
        <f t="shared" si="12"/>
        <v>0</v>
      </c>
      <c r="R53" s="159"/>
      <c r="S53" s="159" t="s">
        <v>114</v>
      </c>
      <c r="T53" s="159" t="s">
        <v>114</v>
      </c>
      <c r="U53" s="159">
        <v>1.248</v>
      </c>
      <c r="V53" s="159">
        <f t="shared" si="13"/>
        <v>12.5</v>
      </c>
      <c r="W53" s="159"/>
      <c r="X53" s="159" t="s">
        <v>115</v>
      </c>
      <c r="Y53" s="150"/>
      <c r="Z53" s="150"/>
      <c r="AA53" s="150"/>
      <c r="AB53" s="150"/>
      <c r="AC53" s="150"/>
      <c r="AD53" s="150"/>
      <c r="AE53" s="150"/>
      <c r="AF53" s="150"/>
      <c r="AG53" s="150" t="s">
        <v>116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1" x14ac:dyDescent="0.2">
      <c r="A54" s="157"/>
      <c r="B54" s="158"/>
      <c r="C54" s="186" t="s">
        <v>183</v>
      </c>
      <c r="D54" s="161"/>
      <c r="E54" s="162">
        <v>10.02</v>
      </c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0"/>
      <c r="Z54" s="150"/>
      <c r="AA54" s="150"/>
      <c r="AB54" s="150"/>
      <c r="AC54" s="150"/>
      <c r="AD54" s="150"/>
      <c r="AE54" s="150"/>
      <c r="AF54" s="150"/>
      <c r="AG54" s="150" t="s">
        <v>123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76">
        <v>31</v>
      </c>
      <c r="B55" s="177" t="s">
        <v>184</v>
      </c>
      <c r="C55" s="184" t="s">
        <v>185</v>
      </c>
      <c r="D55" s="178" t="s">
        <v>113</v>
      </c>
      <c r="E55" s="179">
        <v>36.08</v>
      </c>
      <c r="F55" s="180"/>
      <c r="G55" s="181">
        <f>ROUND(E55*F55,2)</f>
        <v>0</v>
      </c>
      <c r="H55" s="160">
        <v>51.64</v>
      </c>
      <c r="I55" s="159">
        <f>ROUND(E55*H55,2)</f>
        <v>1863.17</v>
      </c>
      <c r="J55" s="160">
        <v>39.159999999999997</v>
      </c>
      <c r="K55" s="159">
        <f>ROUND(E55*J55,2)</f>
        <v>1412.89</v>
      </c>
      <c r="L55" s="159">
        <v>21</v>
      </c>
      <c r="M55" s="159">
        <f>G55*(1+L55/100)</f>
        <v>0</v>
      </c>
      <c r="N55" s="159">
        <v>2.1000000000000001E-4</v>
      </c>
      <c r="O55" s="159">
        <f>ROUND(E55*N55,2)</f>
        <v>0.01</v>
      </c>
      <c r="P55" s="159">
        <v>0</v>
      </c>
      <c r="Q55" s="159">
        <f>ROUND(E55*P55,2)</f>
        <v>0</v>
      </c>
      <c r="R55" s="159"/>
      <c r="S55" s="159" t="s">
        <v>114</v>
      </c>
      <c r="T55" s="159" t="s">
        <v>114</v>
      </c>
      <c r="U55" s="159">
        <v>0.09</v>
      </c>
      <c r="V55" s="159">
        <f>ROUND(E55*U55,2)</f>
        <v>3.25</v>
      </c>
      <c r="W55" s="159"/>
      <c r="X55" s="159" t="s">
        <v>115</v>
      </c>
      <c r="Y55" s="150"/>
      <c r="Z55" s="150"/>
      <c r="AA55" s="150"/>
      <c r="AB55" s="150"/>
      <c r="AC55" s="150"/>
      <c r="AD55" s="150"/>
      <c r="AE55" s="150"/>
      <c r="AF55" s="150"/>
      <c r="AG55" s="150" t="s">
        <v>116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ht="22.5" outlineLevel="1" x14ac:dyDescent="0.2">
      <c r="A56" s="176">
        <v>32</v>
      </c>
      <c r="B56" s="177" t="s">
        <v>186</v>
      </c>
      <c r="C56" s="184" t="s">
        <v>187</v>
      </c>
      <c r="D56" s="178" t="s">
        <v>113</v>
      </c>
      <c r="E56" s="179">
        <v>36.08</v>
      </c>
      <c r="F56" s="180"/>
      <c r="G56" s="181">
        <f>ROUND(E56*F56,2)</f>
        <v>0</v>
      </c>
      <c r="H56" s="160">
        <v>25.36</v>
      </c>
      <c r="I56" s="159">
        <f>ROUND(E56*H56,2)</f>
        <v>914.99</v>
      </c>
      <c r="J56" s="160">
        <v>41.34</v>
      </c>
      <c r="K56" s="159">
        <f>ROUND(E56*J56,2)</f>
        <v>1491.55</v>
      </c>
      <c r="L56" s="159">
        <v>21</v>
      </c>
      <c r="M56" s="159">
        <f>G56*(1+L56/100)</f>
        <v>0</v>
      </c>
      <c r="N56" s="159">
        <v>2.2000000000000001E-4</v>
      </c>
      <c r="O56" s="159">
        <f>ROUND(E56*N56,2)</f>
        <v>0.01</v>
      </c>
      <c r="P56" s="159">
        <v>0</v>
      </c>
      <c r="Q56" s="159">
        <f>ROUND(E56*P56,2)</f>
        <v>0</v>
      </c>
      <c r="R56" s="159"/>
      <c r="S56" s="159" t="s">
        <v>114</v>
      </c>
      <c r="T56" s="159" t="s">
        <v>114</v>
      </c>
      <c r="U56" s="159">
        <v>9.5000000000000001E-2</v>
      </c>
      <c r="V56" s="159">
        <f>ROUND(E56*U56,2)</f>
        <v>3.43</v>
      </c>
      <c r="W56" s="159"/>
      <c r="X56" s="159" t="s">
        <v>115</v>
      </c>
      <c r="Y56" s="150"/>
      <c r="Z56" s="150"/>
      <c r="AA56" s="150"/>
      <c r="AB56" s="150"/>
      <c r="AC56" s="150"/>
      <c r="AD56" s="150"/>
      <c r="AE56" s="150"/>
      <c r="AF56" s="150"/>
      <c r="AG56" s="150" t="s">
        <v>116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76">
        <v>33</v>
      </c>
      <c r="B57" s="177" t="s">
        <v>188</v>
      </c>
      <c r="C57" s="184" t="s">
        <v>189</v>
      </c>
      <c r="D57" s="178" t="s">
        <v>113</v>
      </c>
      <c r="E57" s="179">
        <v>36.08</v>
      </c>
      <c r="F57" s="180"/>
      <c r="G57" s="181">
        <f>ROUND(E57*F57,2)</f>
        <v>0</v>
      </c>
      <c r="H57" s="160">
        <v>0</v>
      </c>
      <c r="I57" s="159">
        <f>ROUND(E57*H57,2)</f>
        <v>0</v>
      </c>
      <c r="J57" s="160">
        <v>15</v>
      </c>
      <c r="K57" s="159">
        <f>ROUND(E57*J57,2)</f>
        <v>541.20000000000005</v>
      </c>
      <c r="L57" s="159">
        <v>21</v>
      </c>
      <c r="M57" s="159">
        <f>G57*(1+L57/100)</f>
        <v>0</v>
      </c>
      <c r="N57" s="159">
        <v>0</v>
      </c>
      <c r="O57" s="159">
        <f>ROUND(E57*N57,2)</f>
        <v>0</v>
      </c>
      <c r="P57" s="159">
        <v>0</v>
      </c>
      <c r="Q57" s="159">
        <f>ROUND(E57*P57,2)</f>
        <v>0</v>
      </c>
      <c r="R57" s="159"/>
      <c r="S57" s="159" t="s">
        <v>154</v>
      </c>
      <c r="T57" s="159" t="s">
        <v>155</v>
      </c>
      <c r="U57" s="159">
        <v>0</v>
      </c>
      <c r="V57" s="159">
        <f>ROUND(E57*U57,2)</f>
        <v>0</v>
      </c>
      <c r="W57" s="159"/>
      <c r="X57" s="159" t="s">
        <v>115</v>
      </c>
      <c r="Y57" s="150"/>
      <c r="Z57" s="150"/>
      <c r="AA57" s="150"/>
      <c r="AB57" s="150"/>
      <c r="AC57" s="150"/>
      <c r="AD57" s="150"/>
      <c r="AE57" s="150"/>
      <c r="AF57" s="150"/>
      <c r="AG57" s="150" t="s">
        <v>116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1" x14ac:dyDescent="0.2">
      <c r="A58" s="176">
        <v>34</v>
      </c>
      <c r="B58" s="177" t="s">
        <v>190</v>
      </c>
      <c r="C58" s="184" t="s">
        <v>191</v>
      </c>
      <c r="D58" s="178" t="s">
        <v>113</v>
      </c>
      <c r="E58" s="179">
        <v>76.28</v>
      </c>
      <c r="F58" s="180"/>
      <c r="G58" s="181">
        <f>ROUND(E58*F58,2)</f>
        <v>0</v>
      </c>
      <c r="H58" s="160">
        <v>0</v>
      </c>
      <c r="I58" s="159">
        <f>ROUND(E58*H58,2)</f>
        <v>0</v>
      </c>
      <c r="J58" s="160">
        <v>10</v>
      </c>
      <c r="K58" s="159">
        <f>ROUND(E58*J58,2)</f>
        <v>762.8</v>
      </c>
      <c r="L58" s="159">
        <v>21</v>
      </c>
      <c r="M58" s="159">
        <f>G58*(1+L58/100)</f>
        <v>0</v>
      </c>
      <c r="N58" s="159">
        <v>0</v>
      </c>
      <c r="O58" s="159">
        <f>ROUND(E58*N58,2)</f>
        <v>0</v>
      </c>
      <c r="P58" s="159">
        <v>0</v>
      </c>
      <c r="Q58" s="159">
        <f>ROUND(E58*P58,2)</f>
        <v>0</v>
      </c>
      <c r="R58" s="159"/>
      <c r="S58" s="159" t="s">
        <v>154</v>
      </c>
      <c r="T58" s="159" t="s">
        <v>155</v>
      </c>
      <c r="U58" s="159">
        <v>0</v>
      </c>
      <c r="V58" s="159">
        <f>ROUND(E58*U58,2)</f>
        <v>0</v>
      </c>
      <c r="W58" s="159"/>
      <c r="X58" s="159" t="s">
        <v>115</v>
      </c>
      <c r="Y58" s="150"/>
      <c r="Z58" s="150"/>
      <c r="AA58" s="150"/>
      <c r="AB58" s="150"/>
      <c r="AC58" s="150"/>
      <c r="AD58" s="150"/>
      <c r="AE58" s="150"/>
      <c r="AF58" s="150"/>
      <c r="AG58" s="150" t="s">
        <v>116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x14ac:dyDescent="0.2">
      <c r="A59" s="164" t="s">
        <v>109</v>
      </c>
      <c r="B59" s="165" t="s">
        <v>67</v>
      </c>
      <c r="C59" s="183" t="s">
        <v>68</v>
      </c>
      <c r="D59" s="166"/>
      <c r="E59" s="167"/>
      <c r="F59" s="168"/>
      <c r="G59" s="169">
        <f>SUMIF(AG60:AG70,"&lt;&gt;NOR",G60:G70)</f>
        <v>0</v>
      </c>
      <c r="H59" s="163"/>
      <c r="I59" s="163">
        <f>SUM(I60:I70)</f>
        <v>22435.309999999998</v>
      </c>
      <c r="J59" s="163"/>
      <c r="K59" s="163">
        <f>SUM(K60:K70)</f>
        <v>35543.21</v>
      </c>
      <c r="L59" s="163"/>
      <c r="M59" s="163">
        <f>SUM(M60:M70)</f>
        <v>0</v>
      </c>
      <c r="N59" s="163"/>
      <c r="O59" s="163">
        <f>SUM(O60:O70)</f>
        <v>0.04</v>
      </c>
      <c r="P59" s="163"/>
      <c r="Q59" s="163">
        <f>SUM(Q60:Q70)</f>
        <v>3.74</v>
      </c>
      <c r="R59" s="163"/>
      <c r="S59" s="163"/>
      <c r="T59" s="163"/>
      <c r="U59" s="163"/>
      <c r="V59" s="163">
        <f>SUM(V60:V70)</f>
        <v>39.070000000000007</v>
      </c>
      <c r="W59" s="163"/>
      <c r="X59" s="163"/>
      <c r="AG59" t="s">
        <v>110</v>
      </c>
    </row>
    <row r="60" spans="1:60" ht="22.5" outlineLevel="1" x14ac:dyDescent="0.2">
      <c r="A60" s="176">
        <v>35</v>
      </c>
      <c r="B60" s="177" t="s">
        <v>192</v>
      </c>
      <c r="C60" s="184" t="s">
        <v>291</v>
      </c>
      <c r="D60" s="178" t="s">
        <v>119</v>
      </c>
      <c r="E60" s="179">
        <v>8</v>
      </c>
      <c r="F60" s="180"/>
      <c r="G60" s="181">
        <f t="shared" ref="G60:G70" si="14">ROUND(E60*F60,2)</f>
        <v>0</v>
      </c>
      <c r="H60" s="160">
        <v>114.33</v>
      </c>
      <c r="I60" s="159">
        <f t="shared" ref="I60:I70" si="15">ROUND(E60*H60,2)</f>
        <v>914.64</v>
      </c>
      <c r="J60" s="160">
        <v>82.67</v>
      </c>
      <c r="K60" s="159">
        <f t="shared" ref="K60:K70" si="16">ROUND(E60*J60,2)</f>
        <v>661.36</v>
      </c>
      <c r="L60" s="159">
        <v>21</v>
      </c>
      <c r="M60" s="159">
        <f t="shared" ref="M60:M70" si="17">G60*(1+L60/100)</f>
        <v>0</v>
      </c>
      <c r="N60" s="159">
        <v>0</v>
      </c>
      <c r="O60" s="159">
        <f t="shared" ref="O60:O70" si="18">ROUND(E60*N60,2)</f>
        <v>0</v>
      </c>
      <c r="P60" s="159">
        <v>0</v>
      </c>
      <c r="Q60" s="159">
        <f t="shared" ref="Q60:Q70" si="19">ROUND(E60*P60,2)</f>
        <v>0</v>
      </c>
      <c r="R60" s="159"/>
      <c r="S60" s="159" t="s">
        <v>114</v>
      </c>
      <c r="T60" s="159" t="s">
        <v>114</v>
      </c>
      <c r="U60" s="159">
        <v>0.2</v>
      </c>
      <c r="V60" s="159">
        <f t="shared" ref="V60:V70" si="20">ROUND(E60*U60,2)</f>
        <v>1.6</v>
      </c>
      <c r="W60" s="159"/>
      <c r="X60" s="159" t="s">
        <v>115</v>
      </c>
      <c r="Y60" s="150"/>
      <c r="Z60" s="150"/>
      <c r="AA60" s="150"/>
      <c r="AB60" s="150"/>
      <c r="AC60" s="150"/>
      <c r="AD60" s="150"/>
      <c r="AE60" s="150"/>
      <c r="AF60" s="150"/>
      <c r="AG60" s="150" t="s">
        <v>116</v>
      </c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1" x14ac:dyDescent="0.2">
      <c r="A61" s="176">
        <v>36</v>
      </c>
      <c r="B61" s="177" t="s">
        <v>193</v>
      </c>
      <c r="C61" s="184" t="s">
        <v>194</v>
      </c>
      <c r="D61" s="178" t="s">
        <v>113</v>
      </c>
      <c r="E61" s="179">
        <v>36.08</v>
      </c>
      <c r="F61" s="180"/>
      <c r="G61" s="181">
        <f t="shared" si="14"/>
        <v>0</v>
      </c>
      <c r="H61" s="160">
        <v>100.65</v>
      </c>
      <c r="I61" s="159">
        <f t="shared" si="15"/>
        <v>3631.45</v>
      </c>
      <c r="J61" s="160">
        <v>108.35</v>
      </c>
      <c r="K61" s="159">
        <f t="shared" si="16"/>
        <v>3909.27</v>
      </c>
      <c r="L61" s="159">
        <v>21</v>
      </c>
      <c r="M61" s="159">
        <f t="shared" si="17"/>
        <v>0</v>
      </c>
      <c r="N61" s="159">
        <v>0</v>
      </c>
      <c r="O61" s="159">
        <f t="shared" si="18"/>
        <v>0</v>
      </c>
      <c r="P61" s="159">
        <v>0</v>
      </c>
      <c r="Q61" s="159">
        <f t="shared" si="19"/>
        <v>0</v>
      </c>
      <c r="R61" s="159"/>
      <c r="S61" s="159" t="s">
        <v>114</v>
      </c>
      <c r="T61" s="159" t="s">
        <v>114</v>
      </c>
      <c r="U61" s="159">
        <v>0.05</v>
      </c>
      <c r="V61" s="159">
        <f t="shared" si="20"/>
        <v>1.8</v>
      </c>
      <c r="W61" s="159"/>
      <c r="X61" s="159" t="s">
        <v>115</v>
      </c>
      <c r="Y61" s="150"/>
      <c r="Z61" s="150"/>
      <c r="AA61" s="150"/>
      <c r="AB61" s="150"/>
      <c r="AC61" s="150"/>
      <c r="AD61" s="150"/>
      <c r="AE61" s="150"/>
      <c r="AF61" s="150"/>
      <c r="AG61" s="150" t="s">
        <v>116</v>
      </c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1" x14ac:dyDescent="0.2">
      <c r="A62" s="176">
        <v>37</v>
      </c>
      <c r="B62" s="177" t="s">
        <v>195</v>
      </c>
      <c r="C62" s="184" t="s">
        <v>196</v>
      </c>
      <c r="D62" s="178" t="s">
        <v>113</v>
      </c>
      <c r="E62" s="179">
        <v>76.28</v>
      </c>
      <c r="F62" s="180"/>
      <c r="G62" s="181">
        <f t="shared" si="14"/>
        <v>0</v>
      </c>
      <c r="H62" s="160">
        <v>100.72</v>
      </c>
      <c r="I62" s="159">
        <f t="shared" si="15"/>
        <v>7682.92</v>
      </c>
      <c r="J62" s="160">
        <v>84.28</v>
      </c>
      <c r="K62" s="159">
        <f t="shared" si="16"/>
        <v>6428.88</v>
      </c>
      <c r="L62" s="159">
        <v>21</v>
      </c>
      <c r="M62" s="159">
        <f t="shared" si="17"/>
        <v>0</v>
      </c>
      <c r="N62" s="159">
        <v>0</v>
      </c>
      <c r="O62" s="159">
        <f t="shared" si="18"/>
        <v>0</v>
      </c>
      <c r="P62" s="159">
        <v>0</v>
      </c>
      <c r="Q62" s="159">
        <f t="shared" si="19"/>
        <v>0</v>
      </c>
      <c r="R62" s="159"/>
      <c r="S62" s="159" t="s">
        <v>114</v>
      </c>
      <c r="T62" s="159" t="s">
        <v>114</v>
      </c>
      <c r="U62" s="159">
        <v>0.04</v>
      </c>
      <c r="V62" s="159">
        <f t="shared" si="20"/>
        <v>3.05</v>
      </c>
      <c r="W62" s="159"/>
      <c r="X62" s="159" t="s">
        <v>115</v>
      </c>
      <c r="Y62" s="150"/>
      <c r="Z62" s="150"/>
      <c r="AA62" s="150"/>
      <c r="AB62" s="150"/>
      <c r="AC62" s="150"/>
      <c r="AD62" s="150"/>
      <c r="AE62" s="150"/>
      <c r="AF62" s="150"/>
      <c r="AG62" s="150" t="s">
        <v>116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1" x14ac:dyDescent="0.2">
      <c r="A63" s="176">
        <v>38</v>
      </c>
      <c r="B63" s="177" t="s">
        <v>197</v>
      </c>
      <c r="C63" s="184" t="s">
        <v>198</v>
      </c>
      <c r="D63" s="178" t="s">
        <v>113</v>
      </c>
      <c r="E63" s="179">
        <v>36</v>
      </c>
      <c r="F63" s="180"/>
      <c r="G63" s="181">
        <f t="shared" si="14"/>
        <v>0</v>
      </c>
      <c r="H63" s="160">
        <v>0</v>
      </c>
      <c r="I63" s="159">
        <f t="shared" si="15"/>
        <v>0</v>
      </c>
      <c r="J63" s="160">
        <v>5</v>
      </c>
      <c r="K63" s="159">
        <f t="shared" si="16"/>
        <v>180</v>
      </c>
      <c r="L63" s="159">
        <v>21</v>
      </c>
      <c r="M63" s="159">
        <f t="shared" si="17"/>
        <v>0</v>
      </c>
      <c r="N63" s="159">
        <v>0</v>
      </c>
      <c r="O63" s="159">
        <f t="shared" si="18"/>
        <v>0</v>
      </c>
      <c r="P63" s="159">
        <v>0</v>
      </c>
      <c r="Q63" s="159">
        <f t="shared" si="19"/>
        <v>0</v>
      </c>
      <c r="R63" s="159"/>
      <c r="S63" s="159" t="s">
        <v>114</v>
      </c>
      <c r="T63" s="159" t="s">
        <v>114</v>
      </c>
      <c r="U63" s="159">
        <v>0.02</v>
      </c>
      <c r="V63" s="159">
        <f t="shared" si="20"/>
        <v>0.72</v>
      </c>
      <c r="W63" s="159"/>
      <c r="X63" s="159" t="s">
        <v>115</v>
      </c>
      <c r="Y63" s="150"/>
      <c r="Z63" s="150"/>
      <c r="AA63" s="150"/>
      <c r="AB63" s="150"/>
      <c r="AC63" s="150"/>
      <c r="AD63" s="150"/>
      <c r="AE63" s="150"/>
      <c r="AF63" s="150"/>
      <c r="AG63" s="150" t="s">
        <v>116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1" x14ac:dyDescent="0.2">
      <c r="A64" s="176">
        <v>39</v>
      </c>
      <c r="B64" s="177" t="s">
        <v>199</v>
      </c>
      <c r="C64" s="184" t="s">
        <v>200</v>
      </c>
      <c r="D64" s="178" t="s">
        <v>126</v>
      </c>
      <c r="E64" s="179">
        <v>30</v>
      </c>
      <c r="F64" s="180"/>
      <c r="G64" s="181">
        <f t="shared" si="14"/>
        <v>0</v>
      </c>
      <c r="H64" s="160">
        <v>19.53</v>
      </c>
      <c r="I64" s="159">
        <f t="shared" si="15"/>
        <v>585.9</v>
      </c>
      <c r="J64" s="160">
        <v>505.47</v>
      </c>
      <c r="K64" s="159">
        <f t="shared" si="16"/>
        <v>15164.1</v>
      </c>
      <c r="L64" s="159">
        <v>21</v>
      </c>
      <c r="M64" s="159">
        <f t="shared" si="17"/>
        <v>0</v>
      </c>
      <c r="N64" s="159">
        <v>8.0000000000000007E-5</v>
      </c>
      <c r="O64" s="159">
        <f t="shared" si="18"/>
        <v>0</v>
      </c>
      <c r="P64" s="159">
        <v>1.7999999999999999E-2</v>
      </c>
      <c r="Q64" s="159">
        <f t="shared" si="19"/>
        <v>0.54</v>
      </c>
      <c r="R64" s="159"/>
      <c r="S64" s="159" t="s">
        <v>114</v>
      </c>
      <c r="T64" s="159" t="s">
        <v>114</v>
      </c>
      <c r="U64" s="159">
        <v>0.77</v>
      </c>
      <c r="V64" s="159">
        <f t="shared" si="20"/>
        <v>23.1</v>
      </c>
      <c r="W64" s="159"/>
      <c r="X64" s="159" t="s">
        <v>115</v>
      </c>
      <c r="Y64" s="150"/>
      <c r="Z64" s="150"/>
      <c r="AA64" s="150"/>
      <c r="AB64" s="150"/>
      <c r="AC64" s="150"/>
      <c r="AD64" s="150"/>
      <c r="AE64" s="150"/>
      <c r="AF64" s="150"/>
      <c r="AG64" s="150" t="s">
        <v>116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1" x14ac:dyDescent="0.2">
      <c r="A65" s="176">
        <v>40</v>
      </c>
      <c r="B65" s="177" t="s">
        <v>201</v>
      </c>
      <c r="C65" s="184" t="s">
        <v>202</v>
      </c>
      <c r="D65" s="178" t="s">
        <v>119</v>
      </c>
      <c r="E65" s="179">
        <v>40</v>
      </c>
      <c r="F65" s="180"/>
      <c r="G65" s="181">
        <f t="shared" si="14"/>
        <v>0</v>
      </c>
      <c r="H65" s="160">
        <v>0.01</v>
      </c>
      <c r="I65" s="159">
        <f t="shared" si="15"/>
        <v>0.4</v>
      </c>
      <c r="J65" s="160">
        <v>107.49</v>
      </c>
      <c r="K65" s="159">
        <f t="shared" si="16"/>
        <v>4299.6000000000004</v>
      </c>
      <c r="L65" s="159">
        <v>21</v>
      </c>
      <c r="M65" s="159">
        <f t="shared" si="17"/>
        <v>0</v>
      </c>
      <c r="N65" s="159">
        <v>0</v>
      </c>
      <c r="O65" s="159">
        <f t="shared" si="18"/>
        <v>0</v>
      </c>
      <c r="P65" s="159">
        <v>0.08</v>
      </c>
      <c r="Q65" s="159">
        <f t="shared" si="19"/>
        <v>3.2</v>
      </c>
      <c r="R65" s="159"/>
      <c r="S65" s="159" t="s">
        <v>114</v>
      </c>
      <c r="T65" s="159" t="s">
        <v>114</v>
      </c>
      <c r="U65" s="159">
        <v>0.22</v>
      </c>
      <c r="V65" s="159">
        <f t="shared" si="20"/>
        <v>8.8000000000000007</v>
      </c>
      <c r="W65" s="159"/>
      <c r="X65" s="159" t="s">
        <v>115</v>
      </c>
      <c r="Y65" s="150"/>
      <c r="Z65" s="150"/>
      <c r="AA65" s="150"/>
      <c r="AB65" s="150"/>
      <c r="AC65" s="150"/>
      <c r="AD65" s="150"/>
      <c r="AE65" s="150"/>
      <c r="AF65" s="150"/>
      <c r="AG65" s="150" t="s">
        <v>116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1" x14ac:dyDescent="0.2">
      <c r="A66" s="176">
        <v>41</v>
      </c>
      <c r="B66" s="177" t="s">
        <v>203</v>
      </c>
      <c r="C66" s="184" t="s">
        <v>204</v>
      </c>
      <c r="D66" s="178" t="s">
        <v>205</v>
      </c>
      <c r="E66" s="179">
        <v>1</v>
      </c>
      <c r="F66" s="180"/>
      <c r="G66" s="181">
        <f t="shared" si="14"/>
        <v>0</v>
      </c>
      <c r="H66" s="160">
        <v>0</v>
      </c>
      <c r="I66" s="159">
        <f t="shared" si="15"/>
        <v>0</v>
      </c>
      <c r="J66" s="160">
        <v>3000</v>
      </c>
      <c r="K66" s="159">
        <f t="shared" si="16"/>
        <v>3000</v>
      </c>
      <c r="L66" s="159">
        <v>21</v>
      </c>
      <c r="M66" s="159">
        <f t="shared" si="17"/>
        <v>0</v>
      </c>
      <c r="N66" s="159">
        <v>0</v>
      </c>
      <c r="O66" s="159">
        <f t="shared" si="18"/>
        <v>0</v>
      </c>
      <c r="P66" s="159">
        <v>0</v>
      </c>
      <c r="Q66" s="159">
        <f t="shared" si="19"/>
        <v>0</v>
      </c>
      <c r="R66" s="159"/>
      <c r="S66" s="159" t="s">
        <v>154</v>
      </c>
      <c r="T66" s="159" t="s">
        <v>155</v>
      </c>
      <c r="U66" s="159">
        <v>0</v>
      </c>
      <c r="V66" s="159">
        <f t="shared" si="20"/>
        <v>0</v>
      </c>
      <c r="W66" s="159"/>
      <c r="X66" s="159" t="s">
        <v>115</v>
      </c>
      <c r="Y66" s="150"/>
      <c r="Z66" s="150"/>
      <c r="AA66" s="150"/>
      <c r="AB66" s="150"/>
      <c r="AC66" s="150"/>
      <c r="AD66" s="150"/>
      <c r="AE66" s="150"/>
      <c r="AF66" s="150"/>
      <c r="AG66" s="150" t="s">
        <v>116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">
      <c r="A67" s="176">
        <v>42</v>
      </c>
      <c r="B67" s="177" t="s">
        <v>206</v>
      </c>
      <c r="C67" s="184" t="s">
        <v>207</v>
      </c>
      <c r="D67" s="178" t="s">
        <v>205</v>
      </c>
      <c r="E67" s="179">
        <v>1</v>
      </c>
      <c r="F67" s="180"/>
      <c r="G67" s="181">
        <f t="shared" si="14"/>
        <v>0</v>
      </c>
      <c r="H67" s="160">
        <v>0</v>
      </c>
      <c r="I67" s="159">
        <f t="shared" si="15"/>
        <v>0</v>
      </c>
      <c r="J67" s="160">
        <v>1900</v>
      </c>
      <c r="K67" s="159">
        <f t="shared" si="16"/>
        <v>1900</v>
      </c>
      <c r="L67" s="159">
        <v>21</v>
      </c>
      <c r="M67" s="159">
        <f t="shared" si="17"/>
        <v>0</v>
      </c>
      <c r="N67" s="159">
        <v>0</v>
      </c>
      <c r="O67" s="159">
        <f t="shared" si="18"/>
        <v>0</v>
      </c>
      <c r="P67" s="159">
        <v>0</v>
      </c>
      <c r="Q67" s="159">
        <f t="shared" si="19"/>
        <v>0</v>
      </c>
      <c r="R67" s="159"/>
      <c r="S67" s="159" t="s">
        <v>154</v>
      </c>
      <c r="T67" s="159" t="s">
        <v>155</v>
      </c>
      <c r="U67" s="159">
        <v>0</v>
      </c>
      <c r="V67" s="159">
        <f t="shared" si="20"/>
        <v>0</v>
      </c>
      <c r="W67" s="159"/>
      <c r="X67" s="159" t="s">
        <v>115</v>
      </c>
      <c r="Y67" s="150"/>
      <c r="Z67" s="150"/>
      <c r="AA67" s="150"/>
      <c r="AB67" s="150"/>
      <c r="AC67" s="150"/>
      <c r="AD67" s="150"/>
      <c r="AE67" s="150"/>
      <c r="AF67" s="150"/>
      <c r="AG67" s="150" t="s">
        <v>116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1" x14ac:dyDescent="0.2">
      <c r="A68" s="176">
        <v>43</v>
      </c>
      <c r="B68" s="177" t="s">
        <v>208</v>
      </c>
      <c r="C68" s="184" t="s">
        <v>288</v>
      </c>
      <c r="D68" s="178" t="s">
        <v>119</v>
      </c>
      <c r="E68" s="179">
        <v>4</v>
      </c>
      <c r="F68" s="180"/>
      <c r="G68" s="181">
        <f t="shared" si="14"/>
        <v>0</v>
      </c>
      <c r="H68" s="160">
        <v>1120</v>
      </c>
      <c r="I68" s="159">
        <f t="shared" si="15"/>
        <v>4480</v>
      </c>
      <c r="J68" s="160">
        <v>0</v>
      </c>
      <c r="K68" s="159">
        <f t="shared" si="16"/>
        <v>0</v>
      </c>
      <c r="L68" s="159">
        <v>21</v>
      </c>
      <c r="M68" s="159">
        <f t="shared" si="17"/>
        <v>0</v>
      </c>
      <c r="N68" s="159">
        <v>5.1000000000000004E-3</v>
      </c>
      <c r="O68" s="159">
        <f t="shared" si="18"/>
        <v>0.02</v>
      </c>
      <c r="P68" s="159">
        <v>0</v>
      </c>
      <c r="Q68" s="159">
        <f t="shared" si="19"/>
        <v>0</v>
      </c>
      <c r="R68" s="159" t="s">
        <v>209</v>
      </c>
      <c r="S68" s="159" t="s">
        <v>114</v>
      </c>
      <c r="T68" s="159" t="s">
        <v>155</v>
      </c>
      <c r="U68" s="159">
        <v>0</v>
      </c>
      <c r="V68" s="159">
        <f t="shared" si="20"/>
        <v>0</v>
      </c>
      <c r="W68" s="159"/>
      <c r="X68" s="159" t="s">
        <v>210</v>
      </c>
      <c r="Y68" s="150"/>
      <c r="Z68" s="150"/>
      <c r="AA68" s="150"/>
      <c r="AB68" s="150"/>
      <c r="AC68" s="150"/>
      <c r="AD68" s="150"/>
      <c r="AE68" s="150"/>
      <c r="AF68" s="150"/>
      <c r="AG68" s="150" t="s">
        <v>211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1" x14ac:dyDescent="0.2">
      <c r="A69" s="176" t="s">
        <v>289</v>
      </c>
      <c r="B69" s="177" t="s">
        <v>208</v>
      </c>
      <c r="C69" s="184" t="s">
        <v>290</v>
      </c>
      <c r="D69" s="178" t="s">
        <v>119</v>
      </c>
      <c r="E69" s="179">
        <v>2</v>
      </c>
      <c r="F69" s="180"/>
      <c r="G69" s="181">
        <f t="shared" ref="G69" si="21">ROUND(E69*F69,2)</f>
        <v>0</v>
      </c>
      <c r="H69" s="160">
        <v>1120</v>
      </c>
      <c r="I69" s="159">
        <f t="shared" ref="I69" si="22">ROUND(E69*H69,2)</f>
        <v>2240</v>
      </c>
      <c r="J69" s="160">
        <v>0</v>
      </c>
      <c r="K69" s="159">
        <f t="shared" ref="K69" si="23">ROUND(E69*J69,2)</f>
        <v>0</v>
      </c>
      <c r="L69" s="159">
        <v>21</v>
      </c>
      <c r="M69" s="159">
        <f t="shared" ref="M69" si="24">G69*(1+L69/100)</f>
        <v>0</v>
      </c>
      <c r="N69" s="159">
        <v>5.1000000000000004E-3</v>
      </c>
      <c r="O69" s="159">
        <f t="shared" ref="O69" si="25">ROUND(E69*N69,2)</f>
        <v>0.01</v>
      </c>
      <c r="P69" s="159">
        <v>0</v>
      </c>
      <c r="Q69" s="159">
        <f t="shared" ref="Q69" si="26">ROUND(E69*P69,2)</f>
        <v>0</v>
      </c>
      <c r="R69" s="159" t="s">
        <v>209</v>
      </c>
      <c r="S69" s="159" t="s">
        <v>114</v>
      </c>
      <c r="T69" s="159" t="s">
        <v>155</v>
      </c>
      <c r="U69" s="159">
        <v>0</v>
      </c>
      <c r="V69" s="159">
        <f t="shared" ref="V69" si="27">ROUND(E69*U69,2)</f>
        <v>0</v>
      </c>
      <c r="W69" s="159"/>
      <c r="X69" s="159" t="s">
        <v>210</v>
      </c>
      <c r="Y69" s="150"/>
      <c r="Z69" s="150"/>
      <c r="AA69" s="150"/>
      <c r="AB69" s="150"/>
      <c r="AC69" s="150"/>
      <c r="AD69" s="150"/>
      <c r="AE69" s="150"/>
      <c r="AF69" s="150"/>
      <c r="AG69" s="150" t="s">
        <v>211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">
      <c r="A70" s="176">
        <v>44</v>
      </c>
      <c r="B70" s="177" t="s">
        <v>212</v>
      </c>
      <c r="C70" s="184" t="s">
        <v>213</v>
      </c>
      <c r="D70" s="178" t="s">
        <v>119</v>
      </c>
      <c r="E70" s="179">
        <v>2</v>
      </c>
      <c r="F70" s="180"/>
      <c r="G70" s="181">
        <f t="shared" si="14"/>
        <v>0</v>
      </c>
      <c r="H70" s="160">
        <v>1450</v>
      </c>
      <c r="I70" s="159">
        <f t="shared" si="15"/>
        <v>2900</v>
      </c>
      <c r="J70" s="160">
        <v>0</v>
      </c>
      <c r="K70" s="159">
        <f t="shared" si="16"/>
        <v>0</v>
      </c>
      <c r="L70" s="159">
        <v>21</v>
      </c>
      <c r="M70" s="159">
        <f t="shared" si="17"/>
        <v>0</v>
      </c>
      <c r="N70" s="159">
        <v>5.1000000000000004E-3</v>
      </c>
      <c r="O70" s="159">
        <f t="shared" si="18"/>
        <v>0.01</v>
      </c>
      <c r="P70" s="159">
        <v>0</v>
      </c>
      <c r="Q70" s="159">
        <f t="shared" si="19"/>
        <v>0</v>
      </c>
      <c r="R70" s="159" t="s">
        <v>209</v>
      </c>
      <c r="S70" s="159" t="s">
        <v>114</v>
      </c>
      <c r="T70" s="159" t="s">
        <v>155</v>
      </c>
      <c r="U70" s="159">
        <v>0</v>
      </c>
      <c r="V70" s="159">
        <f t="shared" si="20"/>
        <v>0</v>
      </c>
      <c r="W70" s="159"/>
      <c r="X70" s="159" t="s">
        <v>210</v>
      </c>
      <c r="Y70" s="150"/>
      <c r="Z70" s="150"/>
      <c r="AA70" s="150"/>
      <c r="AB70" s="150"/>
      <c r="AC70" s="150"/>
      <c r="AD70" s="150"/>
      <c r="AE70" s="150"/>
      <c r="AF70" s="150"/>
      <c r="AG70" s="150" t="s">
        <v>211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x14ac:dyDescent="0.2">
      <c r="A71" s="164" t="s">
        <v>109</v>
      </c>
      <c r="B71" s="165" t="s">
        <v>69</v>
      </c>
      <c r="C71" s="183" t="s">
        <v>70</v>
      </c>
      <c r="D71" s="166"/>
      <c r="E71" s="167"/>
      <c r="F71" s="168"/>
      <c r="G71" s="169">
        <f>SUMIF(AG72:AG78,"&lt;&gt;NOR",G72:G78)</f>
        <v>0</v>
      </c>
      <c r="H71" s="163"/>
      <c r="I71" s="163">
        <f>SUM(I72:I78)</f>
        <v>5859.1100000000006</v>
      </c>
      <c r="J71" s="163"/>
      <c r="K71" s="163">
        <f>SUM(K72:K78)</f>
        <v>2440.39</v>
      </c>
      <c r="L71" s="163"/>
      <c r="M71" s="163">
        <f>SUM(M72:M78)</f>
        <v>0</v>
      </c>
      <c r="N71" s="163"/>
      <c r="O71" s="163">
        <f>SUM(O72:O78)</f>
        <v>5.18</v>
      </c>
      <c r="P71" s="163"/>
      <c r="Q71" s="163">
        <f>SUM(Q72:Q78)</f>
        <v>0</v>
      </c>
      <c r="R71" s="163"/>
      <c r="S71" s="163"/>
      <c r="T71" s="163"/>
      <c r="U71" s="163"/>
      <c r="V71" s="163">
        <f>SUM(V72:V78)</f>
        <v>5.52</v>
      </c>
      <c r="W71" s="163"/>
      <c r="X71" s="163"/>
      <c r="AG71" t="s">
        <v>110</v>
      </c>
    </row>
    <row r="72" spans="1:60" ht="22.5" outlineLevel="1" x14ac:dyDescent="0.2">
      <c r="A72" s="176">
        <v>45</v>
      </c>
      <c r="B72" s="177" t="s">
        <v>287</v>
      </c>
      <c r="C72" s="184" t="s">
        <v>286</v>
      </c>
      <c r="D72" s="178" t="s">
        <v>126</v>
      </c>
      <c r="E72" s="179">
        <v>10</v>
      </c>
      <c r="F72" s="180"/>
      <c r="G72" s="181">
        <f>ROUND(E72*F72,2)</f>
        <v>0</v>
      </c>
      <c r="H72" s="160">
        <v>164.62</v>
      </c>
      <c r="I72" s="159">
        <f>ROUND(E72*H72,2)</f>
        <v>1646.2</v>
      </c>
      <c r="J72" s="160">
        <v>122.88</v>
      </c>
      <c r="K72" s="159">
        <f>ROUND(E72*J72,2)</f>
        <v>1228.8</v>
      </c>
      <c r="L72" s="159">
        <v>21</v>
      </c>
      <c r="M72" s="159">
        <f>G72*(1+L72/100)</f>
        <v>0</v>
      </c>
      <c r="N72" s="159">
        <v>0.188</v>
      </c>
      <c r="O72" s="159">
        <f>ROUND(E72*N72,2)</f>
        <v>1.88</v>
      </c>
      <c r="P72" s="159">
        <v>0</v>
      </c>
      <c r="Q72" s="159">
        <f>ROUND(E72*P72,2)</f>
        <v>0</v>
      </c>
      <c r="R72" s="159"/>
      <c r="S72" s="159" t="s">
        <v>114</v>
      </c>
      <c r="T72" s="159" t="s">
        <v>114</v>
      </c>
      <c r="U72" s="159">
        <v>0.27200000000000002</v>
      </c>
      <c r="V72" s="159">
        <f>ROUND(E72*U72,2)</f>
        <v>2.72</v>
      </c>
      <c r="W72" s="159"/>
      <c r="X72" s="159" t="s">
        <v>115</v>
      </c>
      <c r="Y72" s="150"/>
      <c r="Z72" s="150"/>
      <c r="AA72" s="150"/>
      <c r="AB72" s="150"/>
      <c r="AC72" s="150"/>
      <c r="AD72" s="150"/>
      <c r="AE72" s="150"/>
      <c r="AF72" s="150"/>
      <c r="AG72" s="150" t="s">
        <v>116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1" x14ac:dyDescent="0.2">
      <c r="A73" s="176">
        <v>46</v>
      </c>
      <c r="B73" s="177" t="s">
        <v>214</v>
      </c>
      <c r="C73" s="184" t="s">
        <v>215</v>
      </c>
      <c r="D73" s="178" t="s">
        <v>126</v>
      </c>
      <c r="E73" s="179">
        <v>5</v>
      </c>
      <c r="F73" s="180"/>
      <c r="G73" s="181">
        <f>ROUND(E73*F73,2)</f>
        <v>0</v>
      </c>
      <c r="H73" s="160">
        <v>164.62</v>
      </c>
      <c r="I73" s="159">
        <f>ROUND(E73*H73,2)</f>
        <v>823.1</v>
      </c>
      <c r="J73" s="160">
        <v>122.88</v>
      </c>
      <c r="K73" s="159">
        <f>ROUND(E73*J73,2)</f>
        <v>614.4</v>
      </c>
      <c r="L73" s="159">
        <v>21</v>
      </c>
      <c r="M73" s="159">
        <f>G73*(1+L73/100)</f>
        <v>0</v>
      </c>
      <c r="N73" s="159">
        <v>0.188</v>
      </c>
      <c r="O73" s="159">
        <f>ROUND(E73*N73,2)</f>
        <v>0.94</v>
      </c>
      <c r="P73" s="159">
        <v>0</v>
      </c>
      <c r="Q73" s="159">
        <f>ROUND(E73*P73,2)</f>
        <v>0</v>
      </c>
      <c r="R73" s="159"/>
      <c r="S73" s="159" t="s">
        <v>114</v>
      </c>
      <c r="T73" s="159" t="s">
        <v>114</v>
      </c>
      <c r="U73" s="159">
        <v>0.27200000000000002</v>
      </c>
      <c r="V73" s="159">
        <f>ROUND(E73*U73,2)</f>
        <v>1.36</v>
      </c>
      <c r="W73" s="159"/>
      <c r="X73" s="159" t="s">
        <v>115</v>
      </c>
      <c r="Y73" s="150"/>
      <c r="Z73" s="150"/>
      <c r="AA73" s="150"/>
      <c r="AB73" s="150"/>
      <c r="AC73" s="150"/>
      <c r="AD73" s="150"/>
      <c r="AE73" s="150"/>
      <c r="AF73" s="150"/>
      <c r="AG73" s="150" t="s">
        <v>116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">
      <c r="A74" s="176">
        <v>47</v>
      </c>
      <c r="B74" s="177" t="s">
        <v>216</v>
      </c>
      <c r="C74" s="184" t="s">
        <v>217</v>
      </c>
      <c r="D74" s="178" t="s">
        <v>129</v>
      </c>
      <c r="E74" s="179">
        <v>0.35</v>
      </c>
      <c r="F74" s="180"/>
      <c r="G74" s="181">
        <f>ROUND(E74*F74,2)</f>
        <v>0</v>
      </c>
      <c r="H74" s="160">
        <v>2203.92</v>
      </c>
      <c r="I74" s="159">
        <f>ROUND(E74*H74,2)</f>
        <v>771.37</v>
      </c>
      <c r="J74" s="160">
        <v>596.08000000000004</v>
      </c>
      <c r="K74" s="159">
        <f>ROUND(E74*J74,2)</f>
        <v>208.63</v>
      </c>
      <c r="L74" s="159">
        <v>21</v>
      </c>
      <c r="M74" s="159">
        <f>G74*(1+L74/100)</f>
        <v>0</v>
      </c>
      <c r="N74" s="159">
        <v>2.5249999999999999</v>
      </c>
      <c r="O74" s="159">
        <f>ROUND(E74*N74,2)</f>
        <v>0.88</v>
      </c>
      <c r="P74" s="159">
        <v>0</v>
      </c>
      <c r="Q74" s="159">
        <f>ROUND(E74*P74,2)</f>
        <v>0</v>
      </c>
      <c r="R74" s="159"/>
      <c r="S74" s="159" t="s">
        <v>114</v>
      </c>
      <c r="T74" s="159" t="s">
        <v>114</v>
      </c>
      <c r="U74" s="159">
        <v>1.4419999999999999</v>
      </c>
      <c r="V74" s="159">
        <f>ROUND(E74*U74,2)</f>
        <v>0.5</v>
      </c>
      <c r="W74" s="159"/>
      <c r="X74" s="159" t="s">
        <v>115</v>
      </c>
      <c r="Y74" s="150"/>
      <c r="Z74" s="150"/>
      <c r="AA74" s="150"/>
      <c r="AB74" s="150"/>
      <c r="AC74" s="150"/>
      <c r="AD74" s="150"/>
      <c r="AE74" s="150"/>
      <c r="AF74" s="150"/>
      <c r="AG74" s="150" t="s">
        <v>116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70">
        <v>48</v>
      </c>
      <c r="B75" s="171" t="s">
        <v>218</v>
      </c>
      <c r="C75" s="185" t="s">
        <v>219</v>
      </c>
      <c r="D75" s="172" t="s">
        <v>113</v>
      </c>
      <c r="E75" s="173">
        <v>2</v>
      </c>
      <c r="F75" s="174"/>
      <c r="G75" s="175">
        <f>ROUND(E75*F75,2)</f>
        <v>0</v>
      </c>
      <c r="H75" s="160">
        <v>281.72000000000003</v>
      </c>
      <c r="I75" s="159">
        <f>ROUND(E75*H75,2)</f>
        <v>563.44000000000005</v>
      </c>
      <c r="J75" s="160">
        <v>194.28</v>
      </c>
      <c r="K75" s="159">
        <f>ROUND(E75*J75,2)</f>
        <v>388.56</v>
      </c>
      <c r="L75" s="159">
        <v>21</v>
      </c>
      <c r="M75" s="159">
        <f>G75*(1+L75/100)</f>
        <v>0</v>
      </c>
      <c r="N75" s="159">
        <v>0.31178</v>
      </c>
      <c r="O75" s="159">
        <f>ROUND(E75*N75,2)</f>
        <v>0.62</v>
      </c>
      <c r="P75" s="159">
        <v>0</v>
      </c>
      <c r="Q75" s="159">
        <f>ROUND(E75*P75,2)</f>
        <v>0</v>
      </c>
      <c r="R75" s="159"/>
      <c r="S75" s="159" t="s">
        <v>114</v>
      </c>
      <c r="T75" s="159" t="s">
        <v>114</v>
      </c>
      <c r="U75" s="159">
        <v>0.47</v>
      </c>
      <c r="V75" s="159">
        <f>ROUND(E75*U75,2)</f>
        <v>0.94</v>
      </c>
      <c r="W75" s="159"/>
      <c r="X75" s="159" t="s">
        <v>115</v>
      </c>
      <c r="Y75" s="150"/>
      <c r="Z75" s="150"/>
      <c r="AA75" s="150"/>
      <c r="AB75" s="150"/>
      <c r="AC75" s="150"/>
      <c r="AD75" s="150"/>
      <c r="AE75" s="150"/>
      <c r="AF75" s="150"/>
      <c r="AG75" s="150" t="s">
        <v>116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1" x14ac:dyDescent="0.2">
      <c r="A76" s="157"/>
      <c r="B76" s="158"/>
      <c r="C76" s="186" t="s">
        <v>220</v>
      </c>
      <c r="D76" s="161"/>
      <c r="E76" s="162">
        <v>2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0"/>
      <c r="Z76" s="150"/>
      <c r="AA76" s="150"/>
      <c r="AB76" s="150"/>
      <c r="AC76" s="150"/>
      <c r="AD76" s="150"/>
      <c r="AE76" s="150"/>
      <c r="AF76" s="150"/>
      <c r="AG76" s="150" t="s">
        <v>123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ht="22.5" outlineLevel="1" x14ac:dyDescent="0.2">
      <c r="A77" s="176">
        <v>49</v>
      </c>
      <c r="B77" s="177" t="s">
        <v>221</v>
      </c>
      <c r="C77" s="184" t="s">
        <v>285</v>
      </c>
      <c r="D77" s="178" t="s">
        <v>119</v>
      </c>
      <c r="E77" s="179">
        <v>10</v>
      </c>
      <c r="F77" s="180"/>
      <c r="G77" s="181">
        <f>ROUND(E77*F77,2)</f>
        <v>0</v>
      </c>
      <c r="H77" s="160">
        <v>124</v>
      </c>
      <c r="I77" s="159">
        <f>ROUND(E77*H77,2)</f>
        <v>1240</v>
      </c>
      <c r="J77" s="160">
        <v>0</v>
      </c>
      <c r="K77" s="159">
        <f>ROUND(E77*J77,2)</f>
        <v>0</v>
      </c>
      <c r="L77" s="159">
        <v>21</v>
      </c>
      <c r="M77" s="159">
        <f>G77*(1+L77/100)</f>
        <v>0</v>
      </c>
      <c r="N77" s="159">
        <v>4.4999999999999998E-2</v>
      </c>
      <c r="O77" s="159">
        <f>ROUND(E77*N77,2)</f>
        <v>0.45</v>
      </c>
      <c r="P77" s="159">
        <v>0</v>
      </c>
      <c r="Q77" s="159">
        <f>ROUND(E77*P77,2)</f>
        <v>0</v>
      </c>
      <c r="R77" s="159" t="s">
        <v>209</v>
      </c>
      <c r="S77" s="159" t="s">
        <v>114</v>
      </c>
      <c r="T77" s="159" t="s">
        <v>114</v>
      </c>
      <c r="U77" s="159">
        <v>0</v>
      </c>
      <c r="V77" s="159">
        <f>ROUND(E77*U77,2)</f>
        <v>0</v>
      </c>
      <c r="W77" s="159"/>
      <c r="X77" s="159" t="s">
        <v>210</v>
      </c>
      <c r="Y77" s="150"/>
      <c r="Z77" s="150"/>
      <c r="AA77" s="150"/>
      <c r="AB77" s="150"/>
      <c r="AC77" s="150"/>
      <c r="AD77" s="150"/>
      <c r="AE77" s="150"/>
      <c r="AF77" s="150"/>
      <c r="AG77" s="150" t="s">
        <v>211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1" x14ac:dyDescent="0.2">
      <c r="A78" s="176">
        <v>50</v>
      </c>
      <c r="B78" s="177" t="s">
        <v>222</v>
      </c>
      <c r="C78" s="184" t="s">
        <v>223</v>
      </c>
      <c r="D78" s="178" t="s">
        <v>119</v>
      </c>
      <c r="E78" s="179">
        <v>5</v>
      </c>
      <c r="F78" s="180"/>
      <c r="G78" s="181">
        <f>ROUND(E78*F78,2)</f>
        <v>0</v>
      </c>
      <c r="H78" s="160">
        <v>163</v>
      </c>
      <c r="I78" s="159">
        <f>ROUND(E78*H78,2)</f>
        <v>815</v>
      </c>
      <c r="J78" s="160">
        <v>0</v>
      </c>
      <c r="K78" s="159">
        <f>ROUND(E78*J78,2)</f>
        <v>0</v>
      </c>
      <c r="L78" s="159">
        <v>21</v>
      </c>
      <c r="M78" s="159">
        <f>G78*(1+L78/100)</f>
        <v>0</v>
      </c>
      <c r="N78" s="159">
        <v>8.2100000000000006E-2</v>
      </c>
      <c r="O78" s="159">
        <f>ROUND(E78*N78,2)</f>
        <v>0.41</v>
      </c>
      <c r="P78" s="159">
        <v>0</v>
      </c>
      <c r="Q78" s="159">
        <f>ROUND(E78*P78,2)</f>
        <v>0</v>
      </c>
      <c r="R78" s="159" t="s">
        <v>209</v>
      </c>
      <c r="S78" s="159" t="s">
        <v>114</v>
      </c>
      <c r="T78" s="159" t="s">
        <v>114</v>
      </c>
      <c r="U78" s="159">
        <v>0</v>
      </c>
      <c r="V78" s="159">
        <f>ROUND(E78*U78,2)</f>
        <v>0</v>
      </c>
      <c r="W78" s="159"/>
      <c r="X78" s="159" t="s">
        <v>210</v>
      </c>
      <c r="Y78" s="150"/>
      <c r="Z78" s="150"/>
      <c r="AA78" s="150"/>
      <c r="AB78" s="150"/>
      <c r="AC78" s="150"/>
      <c r="AD78" s="150"/>
      <c r="AE78" s="150"/>
      <c r="AF78" s="150"/>
      <c r="AG78" s="150" t="s">
        <v>211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x14ac:dyDescent="0.2">
      <c r="A79" s="164" t="s">
        <v>109</v>
      </c>
      <c r="B79" s="165" t="s">
        <v>71</v>
      </c>
      <c r="C79" s="183" t="s">
        <v>72</v>
      </c>
      <c r="D79" s="166"/>
      <c r="E79" s="167"/>
      <c r="F79" s="168"/>
      <c r="G79" s="169">
        <f>SUMIF(AG80:AG86,"&lt;&gt;NOR",G80:G86)</f>
        <v>0</v>
      </c>
      <c r="H79" s="163"/>
      <c r="I79" s="163">
        <f>SUM(I80:I86)</f>
        <v>1127.0899999999999</v>
      </c>
      <c r="J79" s="163"/>
      <c r="K79" s="163">
        <f>SUM(K80:K86)</f>
        <v>6679.3099999999995</v>
      </c>
      <c r="L79" s="163"/>
      <c r="M79" s="163">
        <f>SUM(M80:M86)</f>
        <v>0</v>
      </c>
      <c r="N79" s="163"/>
      <c r="O79" s="163">
        <f>SUM(O80:O86)</f>
        <v>1.94</v>
      </c>
      <c r="P79" s="163"/>
      <c r="Q79" s="163">
        <f>SUM(Q80:Q86)</f>
        <v>0</v>
      </c>
      <c r="R79" s="163"/>
      <c r="S79" s="163"/>
      <c r="T79" s="163"/>
      <c r="U79" s="163"/>
      <c r="V79" s="163">
        <f>SUM(V80:V86)</f>
        <v>14.59</v>
      </c>
      <c r="W79" s="163"/>
      <c r="X79" s="163"/>
      <c r="AG79" t="s">
        <v>110</v>
      </c>
    </row>
    <row r="80" spans="1:60" outlineLevel="1" x14ac:dyDescent="0.2">
      <c r="A80" s="170">
        <v>51</v>
      </c>
      <c r="B80" s="171" t="s">
        <v>224</v>
      </c>
      <c r="C80" s="185" t="s">
        <v>225</v>
      </c>
      <c r="D80" s="172" t="s">
        <v>129</v>
      </c>
      <c r="E80" s="173">
        <v>164</v>
      </c>
      <c r="F80" s="174"/>
      <c r="G80" s="175">
        <f>ROUND(E80*F80,2)</f>
        <v>0</v>
      </c>
      <c r="H80" s="160">
        <v>0.01</v>
      </c>
      <c r="I80" s="159">
        <f>ROUND(E80*H80,2)</f>
        <v>1.64</v>
      </c>
      <c r="J80" s="160">
        <v>15.39</v>
      </c>
      <c r="K80" s="159">
        <f>ROUND(E80*J80,2)</f>
        <v>2523.96</v>
      </c>
      <c r="L80" s="159">
        <v>21</v>
      </c>
      <c r="M80" s="159">
        <f>G80*(1+L80/100)</f>
        <v>0</v>
      </c>
      <c r="N80" s="159">
        <v>7.3499999999999998E-3</v>
      </c>
      <c r="O80" s="159">
        <f>ROUND(E80*N80,2)</f>
        <v>1.21</v>
      </c>
      <c r="P80" s="159">
        <v>0</v>
      </c>
      <c r="Q80" s="159">
        <f>ROUND(E80*P80,2)</f>
        <v>0</v>
      </c>
      <c r="R80" s="159"/>
      <c r="S80" s="159" t="s">
        <v>114</v>
      </c>
      <c r="T80" s="159" t="s">
        <v>114</v>
      </c>
      <c r="U80" s="159">
        <v>0.03</v>
      </c>
      <c r="V80" s="159">
        <f>ROUND(E80*U80,2)</f>
        <v>4.92</v>
      </c>
      <c r="W80" s="159"/>
      <c r="X80" s="159" t="s">
        <v>115</v>
      </c>
      <c r="Y80" s="150"/>
      <c r="Z80" s="150"/>
      <c r="AA80" s="150"/>
      <c r="AB80" s="150"/>
      <c r="AC80" s="150"/>
      <c r="AD80" s="150"/>
      <c r="AE80" s="150"/>
      <c r="AF80" s="150"/>
      <c r="AG80" s="150" t="s">
        <v>116</v>
      </c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1" x14ac:dyDescent="0.2">
      <c r="A81" s="157"/>
      <c r="B81" s="158"/>
      <c r="C81" s="186" t="s">
        <v>226</v>
      </c>
      <c r="D81" s="161"/>
      <c r="E81" s="162">
        <v>164</v>
      </c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0"/>
      <c r="Z81" s="150"/>
      <c r="AA81" s="150"/>
      <c r="AB81" s="150"/>
      <c r="AC81" s="150"/>
      <c r="AD81" s="150"/>
      <c r="AE81" s="150"/>
      <c r="AF81" s="150"/>
      <c r="AG81" s="150" t="s">
        <v>123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1" x14ac:dyDescent="0.2">
      <c r="A82" s="176">
        <v>52</v>
      </c>
      <c r="B82" s="177" t="s">
        <v>227</v>
      </c>
      <c r="C82" s="184" t="s">
        <v>228</v>
      </c>
      <c r="D82" s="178" t="s">
        <v>129</v>
      </c>
      <c r="E82" s="179">
        <v>164</v>
      </c>
      <c r="F82" s="180"/>
      <c r="G82" s="181">
        <f>ROUND(E82*F82,2)</f>
        <v>0</v>
      </c>
      <c r="H82" s="160">
        <v>4.1100000000000003</v>
      </c>
      <c r="I82" s="159">
        <f>ROUND(E82*H82,2)</f>
        <v>674.04</v>
      </c>
      <c r="J82" s="160">
        <v>0.44</v>
      </c>
      <c r="K82" s="159">
        <f>ROUND(E82*J82,2)</f>
        <v>72.16</v>
      </c>
      <c r="L82" s="159">
        <v>21</v>
      </c>
      <c r="M82" s="159">
        <f>G82*(1+L82/100)</f>
        <v>0</v>
      </c>
      <c r="N82" s="159">
        <v>1.2E-4</v>
      </c>
      <c r="O82" s="159">
        <f>ROUND(E82*N82,2)</f>
        <v>0.02</v>
      </c>
      <c r="P82" s="159">
        <v>0</v>
      </c>
      <c r="Q82" s="159">
        <f>ROUND(E82*P82,2)</f>
        <v>0</v>
      </c>
      <c r="R82" s="159"/>
      <c r="S82" s="159" t="s">
        <v>114</v>
      </c>
      <c r="T82" s="159" t="s">
        <v>114</v>
      </c>
      <c r="U82" s="159">
        <v>1E-3</v>
      </c>
      <c r="V82" s="159">
        <f>ROUND(E82*U82,2)</f>
        <v>0.16</v>
      </c>
      <c r="W82" s="159"/>
      <c r="X82" s="159" t="s">
        <v>115</v>
      </c>
      <c r="Y82" s="150"/>
      <c r="Z82" s="150"/>
      <c r="AA82" s="150"/>
      <c r="AB82" s="150"/>
      <c r="AC82" s="150"/>
      <c r="AD82" s="150"/>
      <c r="AE82" s="150"/>
      <c r="AF82" s="150"/>
      <c r="AG82" s="150" t="s">
        <v>116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1" x14ac:dyDescent="0.2">
      <c r="A83" s="176">
        <v>53</v>
      </c>
      <c r="B83" s="177" t="s">
        <v>229</v>
      </c>
      <c r="C83" s="184" t="s">
        <v>230</v>
      </c>
      <c r="D83" s="178" t="s">
        <v>129</v>
      </c>
      <c r="E83" s="179">
        <v>164</v>
      </c>
      <c r="F83" s="180"/>
      <c r="G83" s="181">
        <f>ROUND(E83*F83,2)</f>
        <v>0</v>
      </c>
      <c r="H83" s="160">
        <v>0</v>
      </c>
      <c r="I83" s="159">
        <f>ROUND(E83*H83,2)</f>
        <v>0</v>
      </c>
      <c r="J83" s="160">
        <v>9.3000000000000007</v>
      </c>
      <c r="K83" s="159">
        <f>ROUND(E83*J83,2)</f>
        <v>1525.2</v>
      </c>
      <c r="L83" s="159">
        <v>21</v>
      </c>
      <c r="M83" s="159">
        <f>G83*(1+L83/100)</f>
        <v>0</v>
      </c>
      <c r="N83" s="159">
        <v>0</v>
      </c>
      <c r="O83" s="159">
        <f>ROUND(E83*N83,2)</f>
        <v>0</v>
      </c>
      <c r="P83" s="159">
        <v>0</v>
      </c>
      <c r="Q83" s="159">
        <f>ROUND(E83*P83,2)</f>
        <v>0</v>
      </c>
      <c r="R83" s="159"/>
      <c r="S83" s="159" t="s">
        <v>114</v>
      </c>
      <c r="T83" s="159" t="s">
        <v>114</v>
      </c>
      <c r="U83" s="159">
        <v>0.02</v>
      </c>
      <c r="V83" s="159">
        <f>ROUND(E83*U83,2)</f>
        <v>3.28</v>
      </c>
      <c r="W83" s="159"/>
      <c r="X83" s="159" t="s">
        <v>115</v>
      </c>
      <c r="Y83" s="150"/>
      <c r="Z83" s="150"/>
      <c r="AA83" s="150"/>
      <c r="AB83" s="150"/>
      <c r="AC83" s="150"/>
      <c r="AD83" s="150"/>
      <c r="AE83" s="150"/>
      <c r="AF83" s="150"/>
      <c r="AG83" s="150" t="s">
        <v>116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1" x14ac:dyDescent="0.2">
      <c r="A84" s="176">
        <v>54</v>
      </c>
      <c r="B84" s="177" t="s">
        <v>231</v>
      </c>
      <c r="C84" s="184" t="s">
        <v>232</v>
      </c>
      <c r="D84" s="178" t="s">
        <v>113</v>
      </c>
      <c r="E84" s="179">
        <v>41</v>
      </c>
      <c r="F84" s="180"/>
      <c r="G84" s="181">
        <f>ROUND(E84*F84,2)</f>
        <v>0</v>
      </c>
      <c r="H84" s="160">
        <v>0.01</v>
      </c>
      <c r="I84" s="159">
        <f>ROUND(E84*H84,2)</f>
        <v>0.41</v>
      </c>
      <c r="J84" s="160">
        <v>35.19</v>
      </c>
      <c r="K84" s="159">
        <f>ROUND(E84*J84,2)</f>
        <v>1442.79</v>
      </c>
      <c r="L84" s="159">
        <v>21</v>
      </c>
      <c r="M84" s="159">
        <f>G84*(1+L84/100)</f>
        <v>0</v>
      </c>
      <c r="N84" s="159">
        <v>1.6910000000000001E-2</v>
      </c>
      <c r="O84" s="159">
        <f>ROUND(E84*N84,2)</f>
        <v>0.69</v>
      </c>
      <c r="P84" s="159">
        <v>0</v>
      </c>
      <c r="Q84" s="159">
        <f>ROUND(E84*P84,2)</f>
        <v>0</v>
      </c>
      <c r="R84" s="159"/>
      <c r="S84" s="159" t="s">
        <v>114</v>
      </c>
      <c r="T84" s="159" t="s">
        <v>114</v>
      </c>
      <c r="U84" s="159">
        <v>0.08</v>
      </c>
      <c r="V84" s="159">
        <f>ROUND(E84*U84,2)</f>
        <v>3.28</v>
      </c>
      <c r="W84" s="159"/>
      <c r="X84" s="159" t="s">
        <v>115</v>
      </c>
      <c r="Y84" s="150"/>
      <c r="Z84" s="150"/>
      <c r="AA84" s="150"/>
      <c r="AB84" s="150"/>
      <c r="AC84" s="150"/>
      <c r="AD84" s="150"/>
      <c r="AE84" s="150"/>
      <c r="AF84" s="150"/>
      <c r="AG84" s="150" t="s">
        <v>116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1" x14ac:dyDescent="0.2">
      <c r="A85" s="176">
        <v>55</v>
      </c>
      <c r="B85" s="177" t="s">
        <v>233</v>
      </c>
      <c r="C85" s="184" t="s">
        <v>234</v>
      </c>
      <c r="D85" s="178" t="s">
        <v>113</v>
      </c>
      <c r="E85" s="179">
        <v>41</v>
      </c>
      <c r="F85" s="180"/>
      <c r="G85" s="181">
        <f>ROUND(E85*F85,2)</f>
        <v>0</v>
      </c>
      <c r="H85" s="160">
        <v>11</v>
      </c>
      <c r="I85" s="159">
        <f>ROUND(E85*H85,2)</f>
        <v>451</v>
      </c>
      <c r="J85" s="160">
        <v>0.8</v>
      </c>
      <c r="K85" s="159">
        <f>ROUND(E85*J85,2)</f>
        <v>32.799999999999997</v>
      </c>
      <c r="L85" s="159">
        <v>21</v>
      </c>
      <c r="M85" s="159">
        <f>G85*(1+L85/100)</f>
        <v>0</v>
      </c>
      <c r="N85" s="159">
        <v>4.0000000000000002E-4</v>
      </c>
      <c r="O85" s="159">
        <f>ROUND(E85*N85,2)</f>
        <v>0.02</v>
      </c>
      <c r="P85" s="159">
        <v>0</v>
      </c>
      <c r="Q85" s="159">
        <f>ROUND(E85*P85,2)</f>
        <v>0</v>
      </c>
      <c r="R85" s="159"/>
      <c r="S85" s="159" t="s">
        <v>114</v>
      </c>
      <c r="T85" s="159" t="s">
        <v>114</v>
      </c>
      <c r="U85" s="159">
        <v>2E-3</v>
      </c>
      <c r="V85" s="159">
        <f>ROUND(E85*U85,2)</f>
        <v>0.08</v>
      </c>
      <c r="W85" s="159"/>
      <c r="X85" s="159" t="s">
        <v>115</v>
      </c>
      <c r="Y85" s="150"/>
      <c r="Z85" s="150"/>
      <c r="AA85" s="150"/>
      <c r="AB85" s="150"/>
      <c r="AC85" s="150"/>
      <c r="AD85" s="150"/>
      <c r="AE85" s="150"/>
      <c r="AF85" s="150"/>
      <c r="AG85" s="150" t="s">
        <v>116</v>
      </c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">
      <c r="A86" s="176">
        <v>56</v>
      </c>
      <c r="B86" s="177" t="s">
        <v>235</v>
      </c>
      <c r="C86" s="184" t="s">
        <v>236</v>
      </c>
      <c r="D86" s="178" t="s">
        <v>113</v>
      </c>
      <c r="E86" s="179">
        <v>41</v>
      </c>
      <c r="F86" s="180"/>
      <c r="G86" s="181">
        <f>ROUND(E86*F86,2)</f>
        <v>0</v>
      </c>
      <c r="H86" s="160">
        <v>0</v>
      </c>
      <c r="I86" s="159">
        <f>ROUND(E86*H86,2)</f>
        <v>0</v>
      </c>
      <c r="J86" s="160">
        <v>26.4</v>
      </c>
      <c r="K86" s="159">
        <f>ROUND(E86*J86,2)</f>
        <v>1082.4000000000001</v>
      </c>
      <c r="L86" s="159">
        <v>21</v>
      </c>
      <c r="M86" s="159">
        <f>G86*(1+L86/100)</f>
        <v>0</v>
      </c>
      <c r="N86" s="159">
        <v>0</v>
      </c>
      <c r="O86" s="159">
        <f>ROUND(E86*N86,2)</f>
        <v>0</v>
      </c>
      <c r="P86" s="159">
        <v>0</v>
      </c>
      <c r="Q86" s="159">
        <f>ROUND(E86*P86,2)</f>
        <v>0</v>
      </c>
      <c r="R86" s="159"/>
      <c r="S86" s="159" t="s">
        <v>114</v>
      </c>
      <c r="T86" s="159" t="s">
        <v>114</v>
      </c>
      <c r="U86" s="159">
        <v>7.0000000000000007E-2</v>
      </c>
      <c r="V86" s="159">
        <f>ROUND(E86*U86,2)</f>
        <v>2.87</v>
      </c>
      <c r="W86" s="159"/>
      <c r="X86" s="159" t="s">
        <v>115</v>
      </c>
      <c r="Y86" s="150"/>
      <c r="Z86" s="150"/>
      <c r="AA86" s="150"/>
      <c r="AB86" s="150"/>
      <c r="AC86" s="150"/>
      <c r="AD86" s="150"/>
      <c r="AE86" s="150"/>
      <c r="AF86" s="150"/>
      <c r="AG86" s="150" t="s">
        <v>116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x14ac:dyDescent="0.2">
      <c r="A87" s="164" t="s">
        <v>109</v>
      </c>
      <c r="B87" s="165" t="s">
        <v>73</v>
      </c>
      <c r="C87" s="183" t="s">
        <v>74</v>
      </c>
      <c r="D87" s="166"/>
      <c r="E87" s="167"/>
      <c r="F87" s="168"/>
      <c r="G87" s="169">
        <f>SUMIF(AG88:AG88,"&lt;&gt;NOR",G88:G88)</f>
        <v>0</v>
      </c>
      <c r="H87" s="163"/>
      <c r="I87" s="163">
        <f>SUM(I88:I88)</f>
        <v>0</v>
      </c>
      <c r="J87" s="163"/>
      <c r="K87" s="163">
        <f>SUM(K88:K88)</f>
        <v>34498.82</v>
      </c>
      <c r="L87" s="163"/>
      <c r="M87" s="163">
        <f>SUM(M88:M88)</f>
        <v>0</v>
      </c>
      <c r="N87" s="163"/>
      <c r="O87" s="163">
        <f>SUM(O88:O88)</f>
        <v>0</v>
      </c>
      <c r="P87" s="163"/>
      <c r="Q87" s="163">
        <f>SUM(Q88:Q88)</f>
        <v>0</v>
      </c>
      <c r="R87" s="163"/>
      <c r="S87" s="163"/>
      <c r="T87" s="163"/>
      <c r="U87" s="163"/>
      <c r="V87" s="163">
        <f>SUM(V88:V88)</f>
        <v>39.630000000000003</v>
      </c>
      <c r="W87" s="163"/>
      <c r="X87" s="163"/>
      <c r="AG87" t="s">
        <v>110</v>
      </c>
    </row>
    <row r="88" spans="1:60" outlineLevel="1" x14ac:dyDescent="0.2">
      <c r="A88" s="176">
        <v>57</v>
      </c>
      <c r="B88" s="177" t="s">
        <v>237</v>
      </c>
      <c r="C88" s="184" t="s">
        <v>238</v>
      </c>
      <c r="D88" s="178" t="s">
        <v>239</v>
      </c>
      <c r="E88" s="179">
        <v>87.671719999999993</v>
      </c>
      <c r="F88" s="180"/>
      <c r="G88" s="181">
        <f>ROUND(E88*F88,2)</f>
        <v>0</v>
      </c>
      <c r="H88" s="160">
        <v>0</v>
      </c>
      <c r="I88" s="159">
        <f>ROUND(E88*H88,2)</f>
        <v>0</v>
      </c>
      <c r="J88" s="160">
        <v>393.5</v>
      </c>
      <c r="K88" s="159">
        <f>ROUND(E88*J88,2)</f>
        <v>34498.82</v>
      </c>
      <c r="L88" s="159">
        <v>21</v>
      </c>
      <c r="M88" s="159">
        <f>G88*(1+L88/100)</f>
        <v>0</v>
      </c>
      <c r="N88" s="159">
        <v>0</v>
      </c>
      <c r="O88" s="159">
        <f>ROUND(E88*N88,2)</f>
        <v>0</v>
      </c>
      <c r="P88" s="159">
        <v>0</v>
      </c>
      <c r="Q88" s="159">
        <f>ROUND(E88*P88,2)</f>
        <v>0</v>
      </c>
      <c r="R88" s="159"/>
      <c r="S88" s="159" t="s">
        <v>114</v>
      </c>
      <c r="T88" s="159" t="s">
        <v>114</v>
      </c>
      <c r="U88" s="159">
        <v>0.45200000000000001</v>
      </c>
      <c r="V88" s="159">
        <f>ROUND(E88*U88,2)</f>
        <v>39.630000000000003</v>
      </c>
      <c r="W88" s="159"/>
      <c r="X88" s="159" t="s">
        <v>240</v>
      </c>
      <c r="Y88" s="150"/>
      <c r="Z88" s="150"/>
      <c r="AA88" s="150"/>
      <c r="AB88" s="150"/>
      <c r="AC88" s="150"/>
      <c r="AD88" s="150"/>
      <c r="AE88" s="150"/>
      <c r="AF88" s="150"/>
      <c r="AG88" s="150" t="s">
        <v>241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x14ac:dyDescent="0.2">
      <c r="A89" s="164" t="s">
        <v>109</v>
      </c>
      <c r="B89" s="165" t="s">
        <v>75</v>
      </c>
      <c r="C89" s="183" t="s">
        <v>76</v>
      </c>
      <c r="D89" s="166"/>
      <c r="E89" s="167"/>
      <c r="F89" s="168"/>
      <c r="G89" s="169">
        <f>SUMIF(AG90:AG91,"&lt;&gt;NOR",G90:G91)</f>
        <v>0</v>
      </c>
      <c r="H89" s="163"/>
      <c r="I89" s="163">
        <f>SUM(I90:I91)</f>
        <v>46359</v>
      </c>
      <c r="J89" s="163"/>
      <c r="K89" s="163">
        <f>SUM(K90:K91)</f>
        <v>42381</v>
      </c>
      <c r="L89" s="163"/>
      <c r="M89" s="163">
        <f>SUM(M90:M91)</f>
        <v>0</v>
      </c>
      <c r="N89" s="163"/>
      <c r="O89" s="163">
        <f>SUM(O90:O91)</f>
        <v>0.95</v>
      </c>
      <c r="P89" s="163"/>
      <c r="Q89" s="163">
        <f>SUM(Q90:Q91)</f>
        <v>0</v>
      </c>
      <c r="R89" s="163"/>
      <c r="S89" s="163"/>
      <c r="T89" s="163"/>
      <c r="U89" s="163"/>
      <c r="V89" s="163">
        <f>SUM(V90:V91)</f>
        <v>0</v>
      </c>
      <c r="W89" s="163"/>
      <c r="X89" s="163"/>
      <c r="AG89" t="s">
        <v>110</v>
      </c>
    </row>
    <row r="90" spans="1:60" ht="22.5" outlineLevel="1" x14ac:dyDescent="0.2">
      <c r="A90" s="170">
        <v>58</v>
      </c>
      <c r="B90" s="171" t="s">
        <v>242</v>
      </c>
      <c r="C90" s="185" t="s">
        <v>292</v>
      </c>
      <c r="D90" s="172" t="s">
        <v>243</v>
      </c>
      <c r="E90" s="173">
        <v>900</v>
      </c>
      <c r="F90" s="174"/>
      <c r="G90" s="175">
        <f>ROUND(E90*F90,2)</f>
        <v>0</v>
      </c>
      <c r="H90" s="160">
        <v>51.51</v>
      </c>
      <c r="I90" s="159">
        <f>ROUND(E90*H90,2)</f>
        <v>46359</v>
      </c>
      <c r="J90" s="160">
        <v>47.09</v>
      </c>
      <c r="K90" s="159">
        <f>ROUND(E90*J90,2)</f>
        <v>42381</v>
      </c>
      <c r="L90" s="159">
        <v>21</v>
      </c>
      <c r="M90" s="159">
        <f>G90*(1+L90/100)</f>
        <v>0</v>
      </c>
      <c r="N90" s="159">
        <v>1.0499999999999999E-3</v>
      </c>
      <c r="O90" s="159">
        <f>ROUND(E90*N90,2)</f>
        <v>0.95</v>
      </c>
      <c r="P90" s="159">
        <v>0</v>
      </c>
      <c r="Q90" s="159">
        <f>ROUND(E90*P90,2)</f>
        <v>0</v>
      </c>
      <c r="R90" s="159"/>
      <c r="S90" s="159" t="s">
        <v>114</v>
      </c>
      <c r="T90" s="159" t="s">
        <v>114</v>
      </c>
      <c r="U90" s="159">
        <v>0</v>
      </c>
      <c r="V90" s="159">
        <f>ROUND(E90*U90,2)</f>
        <v>0</v>
      </c>
      <c r="W90" s="159"/>
      <c r="X90" s="159" t="s">
        <v>244</v>
      </c>
      <c r="Y90" s="150"/>
      <c r="Z90" s="150"/>
      <c r="AA90" s="150"/>
      <c r="AB90" s="150"/>
      <c r="AC90" s="150"/>
      <c r="AD90" s="150"/>
      <c r="AE90" s="150"/>
      <c r="AF90" s="150"/>
      <c r="AG90" s="150" t="s">
        <v>245</v>
      </c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57"/>
      <c r="B91" s="158"/>
      <c r="C91" s="186" t="s">
        <v>293</v>
      </c>
      <c r="D91" s="161"/>
      <c r="E91" s="162">
        <v>32</v>
      </c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0"/>
      <c r="Z91" s="150"/>
      <c r="AA91" s="150"/>
      <c r="AB91" s="150"/>
      <c r="AC91" s="150"/>
      <c r="AD91" s="150"/>
      <c r="AE91" s="150"/>
      <c r="AF91" s="150"/>
      <c r="AG91" s="150" t="s">
        <v>123</v>
      </c>
      <c r="AH91" s="150">
        <v>0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x14ac:dyDescent="0.2">
      <c r="A92" s="164" t="s">
        <v>109</v>
      </c>
      <c r="B92" s="165" t="s">
        <v>77</v>
      </c>
      <c r="C92" s="183" t="s">
        <v>78</v>
      </c>
      <c r="D92" s="166"/>
      <c r="E92" s="167"/>
      <c r="F92" s="168"/>
      <c r="G92" s="169">
        <f>SUMIF(AG93:AG97,"&lt;&gt;NOR",G93:G97)</f>
        <v>0</v>
      </c>
      <c r="H92" s="163"/>
      <c r="I92" s="163">
        <f>SUM(I93:I97)</f>
        <v>6642.3600000000006</v>
      </c>
      <c r="J92" s="163"/>
      <c r="K92" s="163">
        <f>SUM(K93:K97)</f>
        <v>32482.22</v>
      </c>
      <c r="L92" s="163"/>
      <c r="M92" s="163">
        <f>SUM(M93:M97)</f>
        <v>0</v>
      </c>
      <c r="N92" s="163"/>
      <c r="O92" s="163">
        <f>SUM(O93:O97)</f>
        <v>6.0000000000000005E-2</v>
      </c>
      <c r="P92" s="163"/>
      <c r="Q92" s="163">
        <f>SUM(Q93:Q97)</f>
        <v>0</v>
      </c>
      <c r="R92" s="163"/>
      <c r="S92" s="163"/>
      <c r="T92" s="163"/>
      <c r="U92" s="163"/>
      <c r="V92" s="163">
        <f>SUM(V93:V97)</f>
        <v>78.16</v>
      </c>
      <c r="W92" s="163"/>
      <c r="X92" s="163"/>
      <c r="AG92" t="s">
        <v>110</v>
      </c>
    </row>
    <row r="93" spans="1:60" ht="22.5" outlineLevel="1" x14ac:dyDescent="0.2">
      <c r="A93" s="176">
        <v>59</v>
      </c>
      <c r="B93" s="177" t="s">
        <v>246</v>
      </c>
      <c r="C93" s="184" t="s">
        <v>247</v>
      </c>
      <c r="D93" s="178" t="s">
        <v>113</v>
      </c>
      <c r="E93" s="179">
        <v>75.37</v>
      </c>
      <c r="F93" s="180"/>
      <c r="G93" s="181">
        <f>ROUND(E93*F93,2)</f>
        <v>0</v>
      </c>
      <c r="H93" s="160">
        <v>1.46</v>
      </c>
      <c r="I93" s="159">
        <f>ROUND(E93*H93,2)</f>
        <v>110.04</v>
      </c>
      <c r="J93" s="160">
        <v>26.94</v>
      </c>
      <c r="K93" s="159">
        <f>ROUND(E93*J93,2)</f>
        <v>2030.47</v>
      </c>
      <c r="L93" s="159">
        <v>21</v>
      </c>
      <c r="M93" s="159">
        <f>G93*(1+L93/100)</f>
        <v>0</v>
      </c>
      <c r="N93" s="159">
        <v>1.0000000000000001E-5</v>
      </c>
      <c r="O93" s="159">
        <f>ROUND(E93*N93,2)</f>
        <v>0</v>
      </c>
      <c r="P93" s="159">
        <v>0</v>
      </c>
      <c r="Q93" s="159">
        <f>ROUND(E93*P93,2)</f>
        <v>0</v>
      </c>
      <c r="R93" s="159"/>
      <c r="S93" s="159" t="s">
        <v>114</v>
      </c>
      <c r="T93" s="159" t="s">
        <v>114</v>
      </c>
      <c r="U93" s="159">
        <v>7.1999999999999995E-2</v>
      </c>
      <c r="V93" s="159">
        <f>ROUND(E93*U93,2)</f>
        <v>5.43</v>
      </c>
      <c r="W93" s="159"/>
      <c r="X93" s="159" t="s">
        <v>115</v>
      </c>
      <c r="Y93" s="150"/>
      <c r="Z93" s="150"/>
      <c r="AA93" s="150"/>
      <c r="AB93" s="150"/>
      <c r="AC93" s="150"/>
      <c r="AD93" s="150"/>
      <c r="AE93" s="150"/>
      <c r="AF93" s="150"/>
      <c r="AG93" s="150" t="s">
        <v>116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76">
        <v>60</v>
      </c>
      <c r="B94" s="177" t="s">
        <v>248</v>
      </c>
      <c r="C94" s="184" t="s">
        <v>249</v>
      </c>
      <c r="D94" s="178" t="s">
        <v>113</v>
      </c>
      <c r="E94" s="179">
        <v>150.74</v>
      </c>
      <c r="F94" s="180"/>
      <c r="G94" s="181">
        <f>ROUND(E94*F94,2)</f>
        <v>0</v>
      </c>
      <c r="H94" s="160">
        <v>36.08</v>
      </c>
      <c r="I94" s="159">
        <f>ROUND(E94*H94,2)</f>
        <v>5438.7</v>
      </c>
      <c r="J94" s="160">
        <v>137.41999999999999</v>
      </c>
      <c r="K94" s="159">
        <f>ROUND(E94*J94,2)</f>
        <v>20714.689999999999</v>
      </c>
      <c r="L94" s="159">
        <v>21</v>
      </c>
      <c r="M94" s="159">
        <f>G94*(1+L94/100)</f>
        <v>0</v>
      </c>
      <c r="N94" s="159">
        <v>2.7999999999999998E-4</v>
      </c>
      <c r="O94" s="159">
        <f>ROUND(E94*N94,2)</f>
        <v>0.04</v>
      </c>
      <c r="P94" s="159">
        <v>0</v>
      </c>
      <c r="Q94" s="159">
        <f>ROUND(E94*P94,2)</f>
        <v>0</v>
      </c>
      <c r="R94" s="159"/>
      <c r="S94" s="159" t="s">
        <v>114</v>
      </c>
      <c r="T94" s="159" t="s">
        <v>114</v>
      </c>
      <c r="U94" s="159">
        <v>0.31</v>
      </c>
      <c r="V94" s="159">
        <f>ROUND(E94*U94,2)</f>
        <v>46.73</v>
      </c>
      <c r="W94" s="159"/>
      <c r="X94" s="159" t="s">
        <v>115</v>
      </c>
      <c r="Y94" s="150"/>
      <c r="Z94" s="150"/>
      <c r="AA94" s="150"/>
      <c r="AB94" s="150"/>
      <c r="AC94" s="150"/>
      <c r="AD94" s="150"/>
      <c r="AE94" s="150"/>
      <c r="AF94" s="150"/>
      <c r="AG94" s="150" t="s">
        <v>116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6">
        <v>61</v>
      </c>
      <c r="B95" s="177" t="s">
        <v>250</v>
      </c>
      <c r="C95" s="184" t="s">
        <v>251</v>
      </c>
      <c r="D95" s="178" t="s">
        <v>113</v>
      </c>
      <c r="E95" s="179">
        <v>75.37</v>
      </c>
      <c r="F95" s="180"/>
      <c r="G95" s="181">
        <f>ROUND(E95*F95,2)</f>
        <v>0</v>
      </c>
      <c r="H95" s="160">
        <v>9.3800000000000008</v>
      </c>
      <c r="I95" s="159">
        <f>ROUND(E95*H95,2)</f>
        <v>706.97</v>
      </c>
      <c r="J95" s="160">
        <v>58.42</v>
      </c>
      <c r="K95" s="159">
        <f>ROUND(E95*J95,2)</f>
        <v>4403.12</v>
      </c>
      <c r="L95" s="159">
        <v>21</v>
      </c>
      <c r="M95" s="159">
        <f>G95*(1+L95/100)</f>
        <v>0</v>
      </c>
      <c r="N95" s="159">
        <v>8.0000000000000007E-5</v>
      </c>
      <c r="O95" s="159">
        <f>ROUND(E95*N95,2)</f>
        <v>0.01</v>
      </c>
      <c r="P95" s="159">
        <v>0</v>
      </c>
      <c r="Q95" s="159">
        <f>ROUND(E95*P95,2)</f>
        <v>0</v>
      </c>
      <c r="R95" s="159"/>
      <c r="S95" s="159" t="s">
        <v>114</v>
      </c>
      <c r="T95" s="159" t="s">
        <v>114</v>
      </c>
      <c r="U95" s="159">
        <v>0.16</v>
      </c>
      <c r="V95" s="159">
        <f>ROUND(E95*U95,2)</f>
        <v>12.06</v>
      </c>
      <c r="W95" s="159"/>
      <c r="X95" s="159" t="s">
        <v>115</v>
      </c>
      <c r="Y95" s="150"/>
      <c r="Z95" s="150"/>
      <c r="AA95" s="150"/>
      <c r="AB95" s="150"/>
      <c r="AC95" s="150"/>
      <c r="AD95" s="150"/>
      <c r="AE95" s="150"/>
      <c r="AF95" s="150"/>
      <c r="AG95" s="150" t="s">
        <v>116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1" x14ac:dyDescent="0.2">
      <c r="A96" s="176">
        <v>62</v>
      </c>
      <c r="B96" s="177" t="s">
        <v>252</v>
      </c>
      <c r="C96" s="184" t="s">
        <v>253</v>
      </c>
      <c r="D96" s="178" t="s">
        <v>113</v>
      </c>
      <c r="E96" s="179">
        <v>75.37</v>
      </c>
      <c r="F96" s="180"/>
      <c r="G96" s="181">
        <f>ROUND(E96*F96,2)</f>
        <v>0</v>
      </c>
      <c r="H96" s="160">
        <v>3.99</v>
      </c>
      <c r="I96" s="159">
        <f>ROUND(E96*H96,2)</f>
        <v>300.73</v>
      </c>
      <c r="J96" s="160">
        <v>53.91</v>
      </c>
      <c r="K96" s="159">
        <f>ROUND(E96*J96,2)</f>
        <v>4063.2</v>
      </c>
      <c r="L96" s="159">
        <v>21</v>
      </c>
      <c r="M96" s="159">
        <f>G96*(1+L96/100)</f>
        <v>0</v>
      </c>
      <c r="N96" s="159">
        <v>6.9999999999999994E-5</v>
      </c>
      <c r="O96" s="159">
        <f>ROUND(E96*N96,2)</f>
        <v>0.01</v>
      </c>
      <c r="P96" s="159">
        <v>0</v>
      </c>
      <c r="Q96" s="159">
        <f>ROUND(E96*P96,2)</f>
        <v>0</v>
      </c>
      <c r="R96" s="159"/>
      <c r="S96" s="159" t="s">
        <v>114</v>
      </c>
      <c r="T96" s="159" t="s">
        <v>114</v>
      </c>
      <c r="U96" s="159">
        <v>0.14000000000000001</v>
      </c>
      <c r="V96" s="159">
        <f>ROUND(E96*U96,2)</f>
        <v>10.55</v>
      </c>
      <c r="W96" s="159"/>
      <c r="X96" s="159" t="s">
        <v>115</v>
      </c>
      <c r="Y96" s="150"/>
      <c r="Z96" s="150"/>
      <c r="AA96" s="150"/>
      <c r="AB96" s="150"/>
      <c r="AC96" s="150"/>
      <c r="AD96" s="150"/>
      <c r="AE96" s="150"/>
      <c r="AF96" s="150"/>
      <c r="AG96" s="150" t="s">
        <v>116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1" x14ac:dyDescent="0.2">
      <c r="A97" s="176">
        <v>63</v>
      </c>
      <c r="B97" s="177" t="s">
        <v>254</v>
      </c>
      <c r="C97" s="184" t="s">
        <v>255</v>
      </c>
      <c r="D97" s="178" t="s">
        <v>113</v>
      </c>
      <c r="E97" s="179">
        <v>75.37</v>
      </c>
      <c r="F97" s="180"/>
      <c r="G97" s="181">
        <f>ROUND(E97*F97,2)</f>
        <v>0</v>
      </c>
      <c r="H97" s="160">
        <v>1.1399999999999999</v>
      </c>
      <c r="I97" s="159">
        <f>ROUND(E97*H97,2)</f>
        <v>85.92</v>
      </c>
      <c r="J97" s="160">
        <v>16.86</v>
      </c>
      <c r="K97" s="159">
        <f>ROUND(E97*J97,2)</f>
        <v>1270.74</v>
      </c>
      <c r="L97" s="159">
        <v>21</v>
      </c>
      <c r="M97" s="159">
        <f>G97*(1+L97/100)</f>
        <v>0</v>
      </c>
      <c r="N97" s="159">
        <v>1.0000000000000001E-5</v>
      </c>
      <c r="O97" s="159">
        <f>ROUND(E97*N97,2)</f>
        <v>0</v>
      </c>
      <c r="P97" s="159">
        <v>0</v>
      </c>
      <c r="Q97" s="159">
        <f>ROUND(E97*P97,2)</f>
        <v>0</v>
      </c>
      <c r="R97" s="159"/>
      <c r="S97" s="159" t="s">
        <v>114</v>
      </c>
      <c r="T97" s="159" t="s">
        <v>114</v>
      </c>
      <c r="U97" s="159">
        <v>4.4999999999999998E-2</v>
      </c>
      <c r="V97" s="159">
        <f>ROUND(E97*U97,2)</f>
        <v>3.39</v>
      </c>
      <c r="W97" s="159"/>
      <c r="X97" s="159" t="s">
        <v>115</v>
      </c>
      <c r="Y97" s="150"/>
      <c r="Z97" s="150"/>
      <c r="AA97" s="150"/>
      <c r="AB97" s="150"/>
      <c r="AC97" s="150"/>
      <c r="AD97" s="150"/>
      <c r="AE97" s="150"/>
      <c r="AF97" s="150"/>
      <c r="AG97" s="150" t="s">
        <v>116</v>
      </c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x14ac:dyDescent="0.2">
      <c r="A98" s="164" t="s">
        <v>109</v>
      </c>
      <c r="B98" s="165" t="s">
        <v>79</v>
      </c>
      <c r="C98" s="183" t="s">
        <v>80</v>
      </c>
      <c r="D98" s="166"/>
      <c r="E98" s="167"/>
      <c r="F98" s="168"/>
      <c r="G98" s="169">
        <f>SUMIF(AG99:AG106,"&lt;&gt;NOR",G99:G106)</f>
        <v>0</v>
      </c>
      <c r="H98" s="163"/>
      <c r="I98" s="163">
        <f>SUM(I99:I106)</f>
        <v>0</v>
      </c>
      <c r="J98" s="163"/>
      <c r="K98" s="163">
        <f>SUM(K99:K106)</f>
        <v>14879.62</v>
      </c>
      <c r="L98" s="163"/>
      <c r="M98" s="163">
        <f>SUM(M99:M106)</f>
        <v>0</v>
      </c>
      <c r="N98" s="163"/>
      <c r="O98" s="163">
        <f>SUM(O99:O106)</f>
        <v>0</v>
      </c>
      <c r="P98" s="163"/>
      <c r="Q98" s="163">
        <f>SUM(Q99:Q106)</f>
        <v>0</v>
      </c>
      <c r="R98" s="163"/>
      <c r="S98" s="163"/>
      <c r="T98" s="163"/>
      <c r="U98" s="163"/>
      <c r="V98" s="163">
        <f>SUM(V99:V106)</f>
        <v>27.78</v>
      </c>
      <c r="W98" s="163"/>
      <c r="X98" s="163"/>
      <c r="AG98" t="s">
        <v>110</v>
      </c>
    </row>
    <row r="99" spans="1:60" ht="22.5" outlineLevel="1" x14ac:dyDescent="0.2">
      <c r="A99" s="176">
        <v>64</v>
      </c>
      <c r="B99" s="177" t="s">
        <v>256</v>
      </c>
      <c r="C99" s="184" t="s">
        <v>257</v>
      </c>
      <c r="D99" s="178" t="s">
        <v>239</v>
      </c>
      <c r="E99" s="179">
        <v>6.44</v>
      </c>
      <c r="F99" s="180"/>
      <c r="G99" s="181">
        <f t="shared" ref="G99:G106" si="28">ROUND(E99*F99,2)</f>
        <v>0</v>
      </c>
      <c r="H99" s="160">
        <v>0</v>
      </c>
      <c r="I99" s="159">
        <f t="shared" ref="I99:I106" si="29">ROUND(E99*H99,2)</f>
        <v>0</v>
      </c>
      <c r="J99" s="160">
        <v>486.5</v>
      </c>
      <c r="K99" s="159">
        <f t="shared" ref="K99:K106" si="30">ROUND(E99*J99,2)</f>
        <v>3133.06</v>
      </c>
      <c r="L99" s="159">
        <v>21</v>
      </c>
      <c r="M99" s="159">
        <f t="shared" ref="M99:M106" si="31">G99*(1+L99/100)</f>
        <v>0</v>
      </c>
      <c r="N99" s="159">
        <v>0</v>
      </c>
      <c r="O99" s="159">
        <f t="shared" ref="O99:O106" si="32">ROUND(E99*N99,2)</f>
        <v>0</v>
      </c>
      <c r="P99" s="159">
        <v>0</v>
      </c>
      <c r="Q99" s="159">
        <f t="shared" ref="Q99:Q106" si="33">ROUND(E99*P99,2)</f>
        <v>0</v>
      </c>
      <c r="R99" s="159"/>
      <c r="S99" s="159" t="s">
        <v>114</v>
      </c>
      <c r="T99" s="159" t="s">
        <v>114</v>
      </c>
      <c r="U99" s="159">
        <v>0.63800000000000001</v>
      </c>
      <c r="V99" s="159">
        <f t="shared" ref="V99:V106" si="34">ROUND(E99*U99,2)</f>
        <v>4.1100000000000003</v>
      </c>
      <c r="W99" s="159"/>
      <c r="X99" s="159" t="s">
        <v>258</v>
      </c>
      <c r="Y99" s="150"/>
      <c r="Z99" s="150"/>
      <c r="AA99" s="150"/>
      <c r="AB99" s="150"/>
      <c r="AC99" s="150"/>
      <c r="AD99" s="150"/>
      <c r="AE99" s="150"/>
      <c r="AF99" s="150"/>
      <c r="AG99" s="150" t="s">
        <v>259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1" x14ac:dyDescent="0.2">
      <c r="A100" s="176">
        <v>65</v>
      </c>
      <c r="B100" s="177" t="s">
        <v>260</v>
      </c>
      <c r="C100" s="184" t="s">
        <v>261</v>
      </c>
      <c r="D100" s="178" t="s">
        <v>239</v>
      </c>
      <c r="E100" s="179">
        <v>6.44</v>
      </c>
      <c r="F100" s="180"/>
      <c r="G100" s="181">
        <f t="shared" si="28"/>
        <v>0</v>
      </c>
      <c r="H100" s="160">
        <v>0</v>
      </c>
      <c r="I100" s="159">
        <f t="shared" si="29"/>
        <v>0</v>
      </c>
      <c r="J100" s="160">
        <v>670</v>
      </c>
      <c r="K100" s="159">
        <f t="shared" si="30"/>
        <v>4314.8</v>
      </c>
      <c r="L100" s="159">
        <v>21</v>
      </c>
      <c r="M100" s="159">
        <f t="shared" si="31"/>
        <v>0</v>
      </c>
      <c r="N100" s="159">
        <v>0</v>
      </c>
      <c r="O100" s="159">
        <f t="shared" si="32"/>
        <v>0</v>
      </c>
      <c r="P100" s="159">
        <v>0</v>
      </c>
      <c r="Q100" s="159">
        <f t="shared" si="33"/>
        <v>0</v>
      </c>
      <c r="R100" s="159"/>
      <c r="S100" s="159" t="s">
        <v>114</v>
      </c>
      <c r="T100" s="159" t="s">
        <v>114</v>
      </c>
      <c r="U100" s="159">
        <v>2.0670000000000002</v>
      </c>
      <c r="V100" s="159">
        <f t="shared" si="34"/>
        <v>13.31</v>
      </c>
      <c r="W100" s="159"/>
      <c r="X100" s="159" t="s">
        <v>258</v>
      </c>
      <c r="Y100" s="150"/>
      <c r="Z100" s="150"/>
      <c r="AA100" s="150"/>
      <c r="AB100" s="150"/>
      <c r="AC100" s="150"/>
      <c r="AD100" s="150"/>
      <c r="AE100" s="150"/>
      <c r="AF100" s="150"/>
      <c r="AG100" s="150" t="s">
        <v>259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76">
        <v>66</v>
      </c>
      <c r="B101" s="177" t="s">
        <v>262</v>
      </c>
      <c r="C101" s="184" t="s">
        <v>263</v>
      </c>
      <c r="D101" s="178" t="s">
        <v>239</v>
      </c>
      <c r="E101" s="179">
        <v>6.44</v>
      </c>
      <c r="F101" s="180"/>
      <c r="G101" s="181">
        <f t="shared" si="28"/>
        <v>0</v>
      </c>
      <c r="H101" s="160">
        <v>0</v>
      </c>
      <c r="I101" s="159">
        <f t="shared" si="29"/>
        <v>0</v>
      </c>
      <c r="J101" s="160">
        <v>220</v>
      </c>
      <c r="K101" s="159">
        <f t="shared" si="30"/>
        <v>1416.8</v>
      </c>
      <c r="L101" s="159">
        <v>21</v>
      </c>
      <c r="M101" s="159">
        <f t="shared" si="31"/>
        <v>0</v>
      </c>
      <c r="N101" s="159">
        <v>0</v>
      </c>
      <c r="O101" s="159">
        <f t="shared" si="32"/>
        <v>0</v>
      </c>
      <c r="P101" s="159">
        <v>0</v>
      </c>
      <c r="Q101" s="159">
        <f t="shared" si="33"/>
        <v>0</v>
      </c>
      <c r="R101" s="159"/>
      <c r="S101" s="159" t="s">
        <v>114</v>
      </c>
      <c r="T101" s="159" t="s">
        <v>114</v>
      </c>
      <c r="U101" s="159">
        <v>0.49</v>
      </c>
      <c r="V101" s="159">
        <f t="shared" si="34"/>
        <v>3.16</v>
      </c>
      <c r="W101" s="159"/>
      <c r="X101" s="159" t="s">
        <v>258</v>
      </c>
      <c r="Y101" s="150"/>
      <c r="Z101" s="150"/>
      <c r="AA101" s="150"/>
      <c r="AB101" s="150"/>
      <c r="AC101" s="150"/>
      <c r="AD101" s="150"/>
      <c r="AE101" s="150"/>
      <c r="AF101" s="150"/>
      <c r="AG101" s="150" t="s">
        <v>259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1" x14ac:dyDescent="0.2">
      <c r="A102" s="176">
        <v>67</v>
      </c>
      <c r="B102" s="177" t="s">
        <v>264</v>
      </c>
      <c r="C102" s="184" t="s">
        <v>265</v>
      </c>
      <c r="D102" s="178" t="s">
        <v>239</v>
      </c>
      <c r="E102" s="179">
        <v>25.76</v>
      </c>
      <c r="F102" s="180"/>
      <c r="G102" s="181">
        <f t="shared" si="28"/>
        <v>0</v>
      </c>
      <c r="H102" s="160">
        <v>0</v>
      </c>
      <c r="I102" s="159">
        <f t="shared" si="29"/>
        <v>0</v>
      </c>
      <c r="J102" s="160">
        <v>15.7</v>
      </c>
      <c r="K102" s="159">
        <f t="shared" si="30"/>
        <v>404.43</v>
      </c>
      <c r="L102" s="159">
        <v>21</v>
      </c>
      <c r="M102" s="159">
        <f t="shared" si="31"/>
        <v>0</v>
      </c>
      <c r="N102" s="159">
        <v>0</v>
      </c>
      <c r="O102" s="159">
        <f t="shared" si="32"/>
        <v>0</v>
      </c>
      <c r="P102" s="159">
        <v>0</v>
      </c>
      <c r="Q102" s="159">
        <f t="shared" si="33"/>
        <v>0</v>
      </c>
      <c r="R102" s="159"/>
      <c r="S102" s="159" t="s">
        <v>114</v>
      </c>
      <c r="T102" s="159" t="s">
        <v>114</v>
      </c>
      <c r="U102" s="159">
        <v>0</v>
      </c>
      <c r="V102" s="159">
        <f t="shared" si="34"/>
        <v>0</v>
      </c>
      <c r="W102" s="159"/>
      <c r="X102" s="159" t="s">
        <v>258</v>
      </c>
      <c r="Y102" s="150"/>
      <c r="Z102" s="150"/>
      <c r="AA102" s="150"/>
      <c r="AB102" s="150"/>
      <c r="AC102" s="150"/>
      <c r="AD102" s="150"/>
      <c r="AE102" s="150"/>
      <c r="AF102" s="150"/>
      <c r="AG102" s="150" t="s">
        <v>259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1" x14ac:dyDescent="0.2">
      <c r="A103" s="176">
        <v>68</v>
      </c>
      <c r="B103" s="177" t="s">
        <v>266</v>
      </c>
      <c r="C103" s="184" t="s">
        <v>267</v>
      </c>
      <c r="D103" s="178" t="s">
        <v>239</v>
      </c>
      <c r="E103" s="179">
        <v>6.44</v>
      </c>
      <c r="F103" s="180"/>
      <c r="G103" s="181">
        <f t="shared" si="28"/>
        <v>0</v>
      </c>
      <c r="H103" s="160">
        <v>0</v>
      </c>
      <c r="I103" s="159">
        <f t="shared" si="29"/>
        <v>0</v>
      </c>
      <c r="J103" s="160">
        <v>450</v>
      </c>
      <c r="K103" s="159">
        <f t="shared" si="30"/>
        <v>2898</v>
      </c>
      <c r="L103" s="159">
        <v>21</v>
      </c>
      <c r="M103" s="159">
        <f t="shared" si="31"/>
        <v>0</v>
      </c>
      <c r="N103" s="159">
        <v>0</v>
      </c>
      <c r="O103" s="159">
        <f t="shared" si="32"/>
        <v>0</v>
      </c>
      <c r="P103" s="159">
        <v>0</v>
      </c>
      <c r="Q103" s="159">
        <f t="shared" si="33"/>
        <v>0</v>
      </c>
      <c r="R103" s="159"/>
      <c r="S103" s="159" t="s">
        <v>114</v>
      </c>
      <c r="T103" s="159" t="s">
        <v>155</v>
      </c>
      <c r="U103" s="159">
        <v>0</v>
      </c>
      <c r="V103" s="159">
        <f t="shared" si="34"/>
        <v>0</v>
      </c>
      <c r="W103" s="159"/>
      <c r="X103" s="159" t="s">
        <v>258</v>
      </c>
      <c r="Y103" s="150"/>
      <c r="Z103" s="150"/>
      <c r="AA103" s="150"/>
      <c r="AB103" s="150"/>
      <c r="AC103" s="150"/>
      <c r="AD103" s="150"/>
      <c r="AE103" s="150"/>
      <c r="AF103" s="150"/>
      <c r="AG103" s="150" t="s">
        <v>259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1" x14ac:dyDescent="0.2">
      <c r="A104" s="176">
        <v>69</v>
      </c>
      <c r="B104" s="177" t="s">
        <v>268</v>
      </c>
      <c r="C104" s="184" t="s">
        <v>269</v>
      </c>
      <c r="D104" s="178" t="s">
        <v>239</v>
      </c>
      <c r="E104" s="179">
        <v>6.44</v>
      </c>
      <c r="F104" s="180"/>
      <c r="G104" s="181">
        <f t="shared" si="28"/>
        <v>0</v>
      </c>
      <c r="H104" s="160">
        <v>0</v>
      </c>
      <c r="I104" s="159">
        <f t="shared" si="29"/>
        <v>0</v>
      </c>
      <c r="J104" s="160">
        <v>278</v>
      </c>
      <c r="K104" s="159">
        <f t="shared" si="30"/>
        <v>1790.32</v>
      </c>
      <c r="L104" s="159">
        <v>21</v>
      </c>
      <c r="M104" s="159">
        <f t="shared" si="31"/>
        <v>0</v>
      </c>
      <c r="N104" s="159">
        <v>0</v>
      </c>
      <c r="O104" s="159">
        <f t="shared" si="32"/>
        <v>0</v>
      </c>
      <c r="P104" s="159">
        <v>0</v>
      </c>
      <c r="Q104" s="159">
        <f t="shared" si="33"/>
        <v>0</v>
      </c>
      <c r="R104" s="159"/>
      <c r="S104" s="159" t="s">
        <v>114</v>
      </c>
      <c r="T104" s="159" t="s">
        <v>114</v>
      </c>
      <c r="U104" s="159">
        <v>0.752</v>
      </c>
      <c r="V104" s="159">
        <f t="shared" si="34"/>
        <v>4.84</v>
      </c>
      <c r="W104" s="159"/>
      <c r="X104" s="159" t="s">
        <v>258</v>
      </c>
      <c r="Y104" s="150"/>
      <c r="Z104" s="150"/>
      <c r="AA104" s="150"/>
      <c r="AB104" s="150"/>
      <c r="AC104" s="150"/>
      <c r="AD104" s="150"/>
      <c r="AE104" s="150"/>
      <c r="AF104" s="150"/>
      <c r="AG104" s="150" t="s">
        <v>259</v>
      </c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1" x14ac:dyDescent="0.2">
      <c r="A105" s="176">
        <v>70</v>
      </c>
      <c r="B105" s="177" t="s">
        <v>270</v>
      </c>
      <c r="C105" s="184" t="s">
        <v>271</v>
      </c>
      <c r="D105" s="178" t="s">
        <v>239</v>
      </c>
      <c r="E105" s="179">
        <v>6.44</v>
      </c>
      <c r="F105" s="180"/>
      <c r="G105" s="181">
        <f t="shared" si="28"/>
        <v>0</v>
      </c>
      <c r="H105" s="160">
        <v>0</v>
      </c>
      <c r="I105" s="159">
        <f t="shared" si="29"/>
        <v>0</v>
      </c>
      <c r="J105" s="160">
        <v>133</v>
      </c>
      <c r="K105" s="159">
        <f t="shared" si="30"/>
        <v>856.52</v>
      </c>
      <c r="L105" s="159">
        <v>21</v>
      </c>
      <c r="M105" s="159">
        <f t="shared" si="31"/>
        <v>0</v>
      </c>
      <c r="N105" s="159">
        <v>0</v>
      </c>
      <c r="O105" s="159">
        <f t="shared" si="32"/>
        <v>0</v>
      </c>
      <c r="P105" s="159">
        <v>0</v>
      </c>
      <c r="Q105" s="159">
        <f t="shared" si="33"/>
        <v>0</v>
      </c>
      <c r="R105" s="159"/>
      <c r="S105" s="159" t="s">
        <v>114</v>
      </c>
      <c r="T105" s="159" t="s">
        <v>114</v>
      </c>
      <c r="U105" s="159">
        <v>0.36</v>
      </c>
      <c r="V105" s="159">
        <f t="shared" si="34"/>
        <v>2.3199999999999998</v>
      </c>
      <c r="W105" s="159"/>
      <c r="X105" s="159" t="s">
        <v>258</v>
      </c>
      <c r="Y105" s="150"/>
      <c r="Z105" s="150"/>
      <c r="AA105" s="150"/>
      <c r="AB105" s="150"/>
      <c r="AC105" s="150"/>
      <c r="AD105" s="150"/>
      <c r="AE105" s="150"/>
      <c r="AF105" s="150"/>
      <c r="AG105" s="150" t="s">
        <v>259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76">
        <v>71</v>
      </c>
      <c r="B106" s="177" t="s">
        <v>272</v>
      </c>
      <c r="C106" s="184" t="s">
        <v>273</v>
      </c>
      <c r="D106" s="178" t="s">
        <v>239</v>
      </c>
      <c r="E106" s="179">
        <v>6.44</v>
      </c>
      <c r="F106" s="180"/>
      <c r="G106" s="181">
        <f t="shared" si="28"/>
        <v>0</v>
      </c>
      <c r="H106" s="160">
        <v>0</v>
      </c>
      <c r="I106" s="159">
        <f t="shared" si="29"/>
        <v>0</v>
      </c>
      <c r="J106" s="160">
        <v>10.199999999999999</v>
      </c>
      <c r="K106" s="159">
        <f t="shared" si="30"/>
        <v>65.69</v>
      </c>
      <c r="L106" s="159">
        <v>21</v>
      </c>
      <c r="M106" s="159">
        <f t="shared" si="31"/>
        <v>0</v>
      </c>
      <c r="N106" s="159">
        <v>0</v>
      </c>
      <c r="O106" s="159">
        <f t="shared" si="32"/>
        <v>0</v>
      </c>
      <c r="P106" s="159">
        <v>0</v>
      </c>
      <c r="Q106" s="159">
        <f t="shared" si="33"/>
        <v>0</v>
      </c>
      <c r="R106" s="159"/>
      <c r="S106" s="159" t="s">
        <v>114</v>
      </c>
      <c r="T106" s="159" t="s">
        <v>114</v>
      </c>
      <c r="U106" s="159">
        <v>6.0000000000000001E-3</v>
      </c>
      <c r="V106" s="159">
        <f t="shared" si="34"/>
        <v>0.04</v>
      </c>
      <c r="W106" s="159"/>
      <c r="X106" s="159" t="s">
        <v>258</v>
      </c>
      <c r="Y106" s="150"/>
      <c r="Z106" s="150"/>
      <c r="AA106" s="150"/>
      <c r="AB106" s="150"/>
      <c r="AC106" s="150"/>
      <c r="AD106" s="150"/>
      <c r="AE106" s="150"/>
      <c r="AF106" s="150"/>
      <c r="AG106" s="150" t="s">
        <v>259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x14ac:dyDescent="0.2">
      <c r="A107" s="164" t="s">
        <v>109</v>
      </c>
      <c r="B107" s="165" t="s">
        <v>82</v>
      </c>
      <c r="C107" s="183" t="s">
        <v>29</v>
      </c>
      <c r="D107" s="166"/>
      <c r="E107" s="167"/>
      <c r="F107" s="168"/>
      <c r="G107" s="169">
        <f>SUMIF(AG108:AG109,"&lt;&gt;NOR",G108:G109)</f>
        <v>0</v>
      </c>
      <c r="H107" s="163"/>
      <c r="I107" s="163">
        <f>SUM(I108:I109)</f>
        <v>0</v>
      </c>
      <c r="J107" s="163"/>
      <c r="K107" s="163">
        <f>SUM(K108:K109)</f>
        <v>14930.18</v>
      </c>
      <c r="L107" s="163"/>
      <c r="M107" s="163">
        <f>SUM(M108:M109)</f>
        <v>0</v>
      </c>
      <c r="N107" s="163"/>
      <c r="O107" s="163">
        <f>SUM(O108:O109)</f>
        <v>0</v>
      </c>
      <c r="P107" s="163"/>
      <c r="Q107" s="163">
        <f>SUM(Q108:Q109)</f>
        <v>0</v>
      </c>
      <c r="R107" s="163"/>
      <c r="S107" s="163"/>
      <c r="T107" s="163"/>
      <c r="U107" s="163"/>
      <c r="V107" s="163">
        <f>SUM(V108:V109)</f>
        <v>0</v>
      </c>
      <c r="W107" s="163"/>
      <c r="X107" s="163"/>
      <c r="AG107" t="s">
        <v>110</v>
      </c>
    </row>
    <row r="108" spans="1:60" outlineLevel="1" x14ac:dyDescent="0.2">
      <c r="A108" s="176">
        <v>72</v>
      </c>
      <c r="B108" s="177" t="s">
        <v>274</v>
      </c>
      <c r="C108" s="184" t="s">
        <v>275</v>
      </c>
      <c r="D108" s="178" t="s">
        <v>276</v>
      </c>
      <c r="E108" s="179">
        <v>1</v>
      </c>
      <c r="F108" s="180"/>
      <c r="G108" s="181">
        <f>ROUND(E108*F108,2)</f>
        <v>0</v>
      </c>
      <c r="H108" s="160">
        <v>0</v>
      </c>
      <c r="I108" s="159">
        <f>ROUND(E108*H108,2)</f>
        <v>0</v>
      </c>
      <c r="J108" s="160">
        <v>7465.09</v>
      </c>
      <c r="K108" s="159">
        <f>ROUND(E108*J108,2)</f>
        <v>7465.09</v>
      </c>
      <c r="L108" s="159">
        <v>21</v>
      </c>
      <c r="M108" s="159">
        <f>G108*(1+L108/100)</f>
        <v>0</v>
      </c>
      <c r="N108" s="159">
        <v>0</v>
      </c>
      <c r="O108" s="159">
        <f>ROUND(E108*N108,2)</f>
        <v>0</v>
      </c>
      <c r="P108" s="159">
        <v>0</v>
      </c>
      <c r="Q108" s="159">
        <f>ROUND(E108*P108,2)</f>
        <v>0</v>
      </c>
      <c r="R108" s="159"/>
      <c r="S108" s="159" t="s">
        <v>114</v>
      </c>
      <c r="T108" s="159" t="s">
        <v>155</v>
      </c>
      <c r="U108" s="159">
        <v>0</v>
      </c>
      <c r="V108" s="159">
        <f>ROUND(E108*U108,2)</f>
        <v>0</v>
      </c>
      <c r="W108" s="159"/>
      <c r="X108" s="159" t="s">
        <v>277</v>
      </c>
      <c r="Y108" s="150"/>
      <c r="Z108" s="150"/>
      <c r="AA108" s="150"/>
      <c r="AB108" s="150"/>
      <c r="AC108" s="150"/>
      <c r="AD108" s="150"/>
      <c r="AE108" s="150"/>
      <c r="AF108" s="150"/>
      <c r="AG108" s="150" t="s">
        <v>278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">
      <c r="A109" s="170">
        <v>73</v>
      </c>
      <c r="B109" s="171" t="s">
        <v>279</v>
      </c>
      <c r="C109" s="185" t="s">
        <v>280</v>
      </c>
      <c r="D109" s="172" t="s">
        <v>276</v>
      </c>
      <c r="E109" s="173">
        <v>1</v>
      </c>
      <c r="F109" s="174"/>
      <c r="G109" s="175">
        <f>ROUND(E109*F109,2)</f>
        <v>0</v>
      </c>
      <c r="H109" s="160">
        <v>0</v>
      </c>
      <c r="I109" s="159">
        <f>ROUND(E109*H109,2)</f>
        <v>0</v>
      </c>
      <c r="J109" s="160">
        <v>7465.09</v>
      </c>
      <c r="K109" s="159">
        <f>ROUND(E109*J109,2)</f>
        <v>7465.09</v>
      </c>
      <c r="L109" s="159">
        <v>21</v>
      </c>
      <c r="M109" s="159">
        <f>G109*(1+L109/100)</f>
        <v>0</v>
      </c>
      <c r="N109" s="159">
        <v>0</v>
      </c>
      <c r="O109" s="159">
        <f>ROUND(E109*N109,2)</f>
        <v>0</v>
      </c>
      <c r="P109" s="159">
        <v>0</v>
      </c>
      <c r="Q109" s="159">
        <f>ROUND(E109*P109,2)</f>
        <v>0</v>
      </c>
      <c r="R109" s="159"/>
      <c r="S109" s="159" t="s">
        <v>114</v>
      </c>
      <c r="T109" s="159" t="s">
        <v>155</v>
      </c>
      <c r="U109" s="159">
        <v>0</v>
      </c>
      <c r="V109" s="159">
        <f>ROUND(E109*U109,2)</f>
        <v>0</v>
      </c>
      <c r="W109" s="159"/>
      <c r="X109" s="159" t="s">
        <v>277</v>
      </c>
      <c r="Y109" s="150"/>
      <c r="Z109" s="150"/>
      <c r="AA109" s="150"/>
      <c r="AB109" s="150"/>
      <c r="AC109" s="150"/>
      <c r="AD109" s="150"/>
      <c r="AE109" s="150"/>
      <c r="AF109" s="150"/>
      <c r="AG109" s="150" t="s">
        <v>278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x14ac:dyDescent="0.2">
      <c r="A110" s="3"/>
      <c r="B110" s="4"/>
      <c r="C110" s="187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AE110">
        <v>15</v>
      </c>
      <c r="AF110">
        <v>21</v>
      </c>
      <c r="AG110" t="s">
        <v>96</v>
      </c>
    </row>
    <row r="111" spans="1:60" x14ac:dyDescent="0.2">
      <c r="A111" s="153"/>
      <c r="B111" s="154" t="s">
        <v>31</v>
      </c>
      <c r="C111" s="188"/>
      <c r="D111" s="155"/>
      <c r="E111" s="156"/>
      <c r="F111" s="156"/>
      <c r="G111" s="182">
        <f>G8+G36+G42+G59+G71+G79+G87+G89+G92+G98+G107</f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AE111">
        <f>SUMIF(L7:L109,AE110,G7:G109)</f>
        <v>0</v>
      </c>
      <c r="AF111">
        <f>SUMIF(L7:L109,AF110,G7:G109)</f>
        <v>0</v>
      </c>
      <c r="AG111" t="s">
        <v>281</v>
      </c>
    </row>
    <row r="112" spans="1:60" x14ac:dyDescent="0.2">
      <c r="A112" s="3"/>
      <c r="B112" s="4"/>
      <c r="C112" s="187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33" x14ac:dyDescent="0.2">
      <c r="A113" s="3"/>
      <c r="B113" s="4"/>
      <c r="C113" s="187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33" x14ac:dyDescent="0.2">
      <c r="A114" s="266" t="s">
        <v>282</v>
      </c>
      <c r="B114" s="266"/>
      <c r="C114" s="267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33" x14ac:dyDescent="0.2">
      <c r="A115" s="247"/>
      <c r="B115" s="248"/>
      <c r="C115" s="249"/>
      <c r="D115" s="248"/>
      <c r="E115" s="248"/>
      <c r="F115" s="248"/>
      <c r="G115" s="25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AG115" t="s">
        <v>283</v>
      </c>
    </row>
    <row r="116" spans="1:33" x14ac:dyDescent="0.2">
      <c r="A116" s="251"/>
      <c r="B116" s="252"/>
      <c r="C116" s="253"/>
      <c r="D116" s="252"/>
      <c r="E116" s="252"/>
      <c r="F116" s="252"/>
      <c r="G116" s="25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33" x14ac:dyDescent="0.2">
      <c r="A117" s="251"/>
      <c r="B117" s="252"/>
      <c r="C117" s="253"/>
      <c r="D117" s="252"/>
      <c r="E117" s="252"/>
      <c r="F117" s="252"/>
      <c r="G117" s="25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33" x14ac:dyDescent="0.2">
      <c r="A118" s="251"/>
      <c r="B118" s="252"/>
      <c r="C118" s="253"/>
      <c r="D118" s="252"/>
      <c r="E118" s="252"/>
      <c r="F118" s="252"/>
      <c r="G118" s="25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33" x14ac:dyDescent="0.2">
      <c r="A119" s="255"/>
      <c r="B119" s="256"/>
      <c r="C119" s="257"/>
      <c r="D119" s="256"/>
      <c r="E119" s="256"/>
      <c r="F119" s="256"/>
      <c r="G119" s="25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33" x14ac:dyDescent="0.2">
      <c r="A120" s="3"/>
      <c r="B120" s="4"/>
      <c r="C120" s="187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33" x14ac:dyDescent="0.2">
      <c r="C121" s="189"/>
      <c r="D121" s="10"/>
      <c r="AG121" t="s">
        <v>284</v>
      </c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15:G119"/>
    <mergeCell ref="A1:G1"/>
    <mergeCell ref="C2:G2"/>
    <mergeCell ref="C3:G3"/>
    <mergeCell ref="C4:G4"/>
    <mergeCell ref="A114:C11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Zapletal Radek</cp:lastModifiedBy>
  <cp:lastPrinted>2019-03-19T12:27:02Z</cp:lastPrinted>
  <dcterms:created xsi:type="dcterms:W3CDTF">2009-04-08T07:15:50Z</dcterms:created>
  <dcterms:modified xsi:type="dcterms:W3CDTF">2020-02-19T14:41:17Z</dcterms:modified>
</cp:coreProperties>
</file>