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vid\2024\12_1012423_ZS Vancurova (MeU Hodonin)\01 rozdeleno na dva projekty\04 uprava rozdeleni\zmena c2_2025\ZS Vancurova_kanalizace, trhliny\"/>
    </mc:Choice>
  </mc:AlternateContent>
  <xr:revisionPtr revIDLastSave="0" documentId="13_ncr:1_{E556E633-2B9C-493B-B7D4-55B2E1C15AE5}" xr6:coauthVersionLast="47" xr6:coauthVersionMax="47" xr10:uidLastSave="{00000000-0000-0000-0000-000000000000}"/>
  <bookViews>
    <workbookView xWindow="51480" yWindow="1965" windowWidth="29040" windowHeight="157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A8 A8-01ETAPA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'A8 A8-01ETAPA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'A8 A8-01ETAPA Pol'!$A$1:$Y$147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G41" i="1"/>
  <c r="F41" i="1"/>
  <c r="H41" i="1" s="1"/>
  <c r="I41" i="1" s="1"/>
  <c r="G40" i="1"/>
  <c r="H40" i="1" s="1"/>
  <c r="I40" i="1" s="1"/>
  <c r="F40" i="1"/>
  <c r="G39" i="1"/>
  <c r="F39" i="1"/>
  <c r="G137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G14" i="12"/>
  <c r="M14" i="12" s="1"/>
  <c r="I14" i="12"/>
  <c r="K14" i="12"/>
  <c r="O14" i="12"/>
  <c r="Q14" i="12"/>
  <c r="V14" i="12"/>
  <c r="G16" i="12"/>
  <c r="M16" i="12" s="1"/>
  <c r="I16" i="12"/>
  <c r="K16" i="12"/>
  <c r="O16" i="12"/>
  <c r="Q16" i="12"/>
  <c r="V16" i="12"/>
  <c r="G19" i="12"/>
  <c r="I19" i="12"/>
  <c r="K19" i="12"/>
  <c r="M19" i="12"/>
  <c r="O19" i="12"/>
  <c r="Q19" i="12"/>
  <c r="V19" i="12"/>
  <c r="G21" i="12"/>
  <c r="M21" i="12" s="1"/>
  <c r="I21" i="12"/>
  <c r="K21" i="12"/>
  <c r="O21" i="12"/>
  <c r="Q21" i="12"/>
  <c r="V21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3" i="12"/>
  <c r="M33" i="12" s="1"/>
  <c r="I33" i="12"/>
  <c r="K33" i="12"/>
  <c r="O33" i="12"/>
  <c r="Q33" i="12"/>
  <c r="V33" i="12"/>
  <c r="G40" i="12"/>
  <c r="I40" i="12"/>
  <c r="K40" i="12"/>
  <c r="M40" i="12"/>
  <c r="O40" i="12"/>
  <c r="Q40" i="12"/>
  <c r="V40" i="12"/>
  <c r="G45" i="12"/>
  <c r="I45" i="12"/>
  <c r="K45" i="12"/>
  <c r="M45" i="12"/>
  <c r="O45" i="12"/>
  <c r="Q45" i="12"/>
  <c r="V45" i="12"/>
  <c r="G47" i="12"/>
  <c r="G48" i="12"/>
  <c r="M48" i="12" s="1"/>
  <c r="I48" i="12"/>
  <c r="I47" i="12" s="1"/>
  <c r="K48" i="12"/>
  <c r="O48" i="12"/>
  <c r="O47" i="12" s="1"/>
  <c r="Q48" i="12"/>
  <c r="Q47" i="12" s="1"/>
  <c r="V48" i="12"/>
  <c r="V47" i="12" s="1"/>
  <c r="G51" i="12"/>
  <c r="M51" i="12" s="1"/>
  <c r="I51" i="12"/>
  <c r="K51" i="12"/>
  <c r="K47" i="12" s="1"/>
  <c r="O51" i="12"/>
  <c r="Q51" i="12"/>
  <c r="V51" i="12"/>
  <c r="G53" i="12"/>
  <c r="I53" i="12"/>
  <c r="K53" i="12"/>
  <c r="M53" i="12"/>
  <c r="O53" i="12"/>
  <c r="Q53" i="12"/>
  <c r="V53" i="12"/>
  <c r="G55" i="12"/>
  <c r="I55" i="12"/>
  <c r="K55" i="12"/>
  <c r="M55" i="12"/>
  <c r="O55" i="12"/>
  <c r="Q55" i="12"/>
  <c r="V55" i="12"/>
  <c r="G58" i="12"/>
  <c r="I58" i="12"/>
  <c r="O58" i="12"/>
  <c r="G59" i="12"/>
  <c r="M59" i="12" s="1"/>
  <c r="M58" i="12" s="1"/>
  <c r="I59" i="12"/>
  <c r="K59" i="12"/>
  <c r="K58" i="12" s="1"/>
  <c r="O59" i="12"/>
  <c r="Q59" i="12"/>
  <c r="Q58" i="12" s="1"/>
  <c r="V59" i="12"/>
  <c r="V58" i="12" s="1"/>
  <c r="G65" i="12"/>
  <c r="I65" i="12"/>
  <c r="K65" i="12"/>
  <c r="M65" i="12"/>
  <c r="O65" i="12"/>
  <c r="O64" i="12" s="1"/>
  <c r="Q65" i="12"/>
  <c r="Q64" i="12" s="1"/>
  <c r="V65" i="12"/>
  <c r="G68" i="12"/>
  <c r="M68" i="12" s="1"/>
  <c r="I68" i="12"/>
  <c r="K68" i="12"/>
  <c r="O68" i="12"/>
  <c r="Q68" i="12"/>
  <c r="V68" i="12"/>
  <c r="G69" i="12"/>
  <c r="I69" i="12"/>
  <c r="I64" i="12" s="1"/>
  <c r="K69" i="12"/>
  <c r="K64" i="12" s="1"/>
  <c r="M69" i="12"/>
  <c r="O69" i="12"/>
  <c r="Q69" i="12"/>
  <c r="V69" i="12"/>
  <c r="G72" i="12"/>
  <c r="I72" i="12"/>
  <c r="K72" i="12"/>
  <c r="M72" i="12"/>
  <c r="O72" i="12"/>
  <c r="Q72" i="12"/>
  <c r="V72" i="12"/>
  <c r="V64" i="12" s="1"/>
  <c r="G73" i="12"/>
  <c r="G64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7" i="12"/>
  <c r="I77" i="12"/>
  <c r="K77" i="12"/>
  <c r="M77" i="12"/>
  <c r="O77" i="12"/>
  <c r="Q77" i="12"/>
  <c r="V77" i="12"/>
  <c r="G79" i="12"/>
  <c r="I79" i="12"/>
  <c r="K79" i="12"/>
  <c r="M79" i="12"/>
  <c r="O79" i="12"/>
  <c r="Q79" i="12"/>
  <c r="V79" i="12"/>
  <c r="I83" i="12"/>
  <c r="K83" i="12"/>
  <c r="G84" i="12"/>
  <c r="M84" i="12" s="1"/>
  <c r="I84" i="12"/>
  <c r="K84" i="12"/>
  <c r="O84" i="12"/>
  <c r="Q84" i="12"/>
  <c r="Q83" i="12" s="1"/>
  <c r="V84" i="12"/>
  <c r="V83" i="12" s="1"/>
  <c r="G88" i="12"/>
  <c r="G83" i="12" s="1"/>
  <c r="I88" i="12"/>
  <c r="K88" i="12"/>
  <c r="O88" i="12"/>
  <c r="Q88" i="12"/>
  <c r="V88" i="12"/>
  <c r="G94" i="12"/>
  <c r="M94" i="12" s="1"/>
  <c r="I94" i="12"/>
  <c r="K94" i="12"/>
  <c r="O94" i="12"/>
  <c r="O83" i="12" s="1"/>
  <c r="Q94" i="12"/>
  <c r="V94" i="12"/>
  <c r="G100" i="12"/>
  <c r="M100" i="12" s="1"/>
  <c r="I100" i="12"/>
  <c r="K100" i="12"/>
  <c r="O100" i="12"/>
  <c r="Q100" i="12"/>
  <c r="V100" i="12"/>
  <c r="G101" i="12"/>
  <c r="I101" i="12"/>
  <c r="K101" i="12"/>
  <c r="M101" i="12"/>
  <c r="O101" i="12"/>
  <c r="Q101" i="12"/>
  <c r="V101" i="12"/>
  <c r="K102" i="12"/>
  <c r="O102" i="12"/>
  <c r="V102" i="12"/>
  <c r="G103" i="12"/>
  <c r="G102" i="12" s="1"/>
  <c r="I103" i="12"/>
  <c r="I102" i="12" s="1"/>
  <c r="K103" i="12"/>
  <c r="O103" i="12"/>
  <c r="Q103" i="12"/>
  <c r="Q102" i="12" s="1"/>
  <c r="V103" i="12"/>
  <c r="V112" i="12"/>
  <c r="G113" i="12"/>
  <c r="M113" i="12" s="1"/>
  <c r="I113" i="12"/>
  <c r="K113" i="12"/>
  <c r="O113" i="12"/>
  <c r="Q113" i="12"/>
  <c r="V113" i="12"/>
  <c r="G116" i="12"/>
  <c r="I116" i="12"/>
  <c r="K116" i="12"/>
  <c r="K112" i="12" s="1"/>
  <c r="M116" i="12"/>
  <c r="O116" i="12"/>
  <c r="O112" i="12" s="1"/>
  <c r="Q116" i="12"/>
  <c r="V116" i="12"/>
  <c r="G119" i="12"/>
  <c r="I119" i="12"/>
  <c r="K119" i="12"/>
  <c r="M119" i="12"/>
  <c r="O119" i="12"/>
  <c r="Q119" i="12"/>
  <c r="V119" i="12"/>
  <c r="G120" i="12"/>
  <c r="M120" i="12" s="1"/>
  <c r="I120" i="12"/>
  <c r="I112" i="12" s="1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G112" i="12" s="1"/>
  <c r="I122" i="12"/>
  <c r="K122" i="12"/>
  <c r="O122" i="12"/>
  <c r="Q122" i="12"/>
  <c r="V122" i="12"/>
  <c r="G123" i="12"/>
  <c r="I123" i="12"/>
  <c r="K123" i="12"/>
  <c r="M123" i="12"/>
  <c r="O123" i="12"/>
  <c r="Q123" i="12"/>
  <c r="Q112" i="12" s="1"/>
  <c r="V123" i="12"/>
  <c r="G126" i="12"/>
  <c r="O126" i="12"/>
  <c r="V126" i="12"/>
  <c r="G127" i="12"/>
  <c r="I127" i="12"/>
  <c r="I126" i="12" s="1"/>
  <c r="K127" i="12"/>
  <c r="K126" i="12" s="1"/>
  <c r="M127" i="12"/>
  <c r="M126" i="12" s="1"/>
  <c r="O127" i="12"/>
  <c r="Q127" i="12"/>
  <c r="Q126" i="12" s="1"/>
  <c r="V127" i="12"/>
  <c r="G129" i="12"/>
  <c r="G128" i="12" s="1"/>
  <c r="I129" i="12"/>
  <c r="I128" i="12" s="1"/>
  <c r="K129" i="12"/>
  <c r="O129" i="12"/>
  <c r="Q129" i="12"/>
  <c r="Q128" i="12" s="1"/>
  <c r="V129" i="12"/>
  <c r="G130" i="12"/>
  <c r="M130" i="12" s="1"/>
  <c r="I130" i="12"/>
  <c r="K130" i="12"/>
  <c r="O130" i="12"/>
  <c r="O128" i="12" s="1"/>
  <c r="Q130" i="12"/>
  <c r="V130" i="12"/>
  <c r="V128" i="12" s="1"/>
  <c r="G131" i="12"/>
  <c r="I131" i="12"/>
  <c r="K131" i="12"/>
  <c r="M131" i="12"/>
  <c r="O131" i="12"/>
  <c r="Q131" i="12"/>
  <c r="V131" i="12"/>
  <c r="G132" i="12"/>
  <c r="I132" i="12"/>
  <c r="K132" i="12"/>
  <c r="K128" i="12" s="1"/>
  <c r="M132" i="12"/>
  <c r="O132" i="12"/>
  <c r="Q132" i="12"/>
  <c r="V132" i="12"/>
  <c r="G133" i="12"/>
  <c r="I133" i="12"/>
  <c r="K133" i="12"/>
  <c r="M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V135" i="12"/>
  <c r="AE137" i="12"/>
  <c r="I20" i="1"/>
  <c r="I19" i="1"/>
  <c r="I18" i="1"/>
  <c r="I17" i="1"/>
  <c r="I16" i="1"/>
  <c r="F42" i="1"/>
  <c r="G42" i="1"/>
  <c r="G25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I58" i="1" l="1"/>
  <c r="J56" i="1"/>
  <c r="J49" i="1"/>
  <c r="J57" i="1"/>
  <c r="J54" i="1"/>
  <c r="J51" i="1"/>
  <c r="J50" i="1"/>
  <c r="G28" i="1"/>
  <c r="G23" i="1"/>
  <c r="M47" i="12"/>
  <c r="M122" i="12"/>
  <c r="M112" i="12" s="1"/>
  <c r="M88" i="12"/>
  <c r="M83" i="12" s="1"/>
  <c r="M129" i="12"/>
  <c r="M128" i="12" s="1"/>
  <c r="M103" i="12"/>
  <c r="M102" i="12" s="1"/>
  <c r="M73" i="12"/>
  <c r="M64" i="12" s="1"/>
  <c r="M9" i="12"/>
  <c r="M8" i="12" s="1"/>
  <c r="AF137" i="12"/>
  <c r="I21" i="1"/>
  <c r="J53" i="1"/>
  <c r="J52" i="1"/>
  <c r="J55" i="1"/>
  <c r="A25" i="1"/>
  <c r="I39" i="1"/>
  <c r="I42" i="1" s="1"/>
  <c r="J58" i="1" l="1"/>
  <c r="G26" i="1"/>
  <c r="A26" i="1"/>
  <c r="A23" i="1"/>
  <c r="J41" i="1"/>
  <c r="J39" i="1"/>
  <c r="J42" i="1" s="1"/>
  <c r="J40" i="1"/>
  <c r="G24" i="1" l="1"/>
  <c r="A27" i="1" s="1"/>
  <c r="A29" i="1" s="1"/>
  <c r="G29" i="1" s="1"/>
  <c r="G27" i="1" s="1"/>
  <c r="A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Haflant</author>
  </authors>
  <commentList>
    <comment ref="S6" authorId="0" shapeId="0" xr:uid="{FE0BB525-B872-4E4A-8DD6-F047A05EB51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49A87CE-252F-48D9-8637-B712EB5C814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<sst xmlns="http://schemas.openxmlformats.org/spreadsheetml/2006/main" count="714" uniqueCount="300">
  <si>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</si>
  <si>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</si>
  <si>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</si>
  <si>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</si>
  <si>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</si>
  <si>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</si>
  <si>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</si>
  <si>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</si>
  <si>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</si>
  <si>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</si>
  <si>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</si>
  <si>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</si>
  <si>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</si>
  <si>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</si>
  <si>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</si>
  <si>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</si>
  <si>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</si>
  <si>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</si>
  <si>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</si>
  <si>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</si>
  <si>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</si>
  <si>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</si>
  <si>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</si>
  <si>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</si>
  <si>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</si>
  <si>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</si>
  <si>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</si>
  <si>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</si>
  <si>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</si>
  <si>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</si>
  <si>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</si>
  <si>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</si>
  <si>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</si>
  <si>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</si>
  <si>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</si>
  <si>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</si>
  <si>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</si>
  <si>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</si>
  <si>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</si>
  <si>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</si>
  <si>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</si>
  <si>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</si>
  <si>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</si>
  <si>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A8-01ETAPA</t>
  </si>
  <si>
    <t>I ETAPA Stavební úpravy - statické zabezpečení</t>
  </si>
  <si>
    <t>A8</t>
  </si>
  <si>
    <t>ZŠ VANČUROVA</t>
  </si>
  <si>
    <t>Objekt:</t>
  </si>
  <si>
    <t>Rozpočet:</t>
  </si>
  <si>
    <t>20240201</t>
  </si>
  <si>
    <t>STATICKÉ ZABEZPEČENÍ ZŠ VANČUROVA - OBJEKT ''A8''</t>
  </si>
  <si>
    <t>Město Hodonín</t>
  </si>
  <si>
    <t>Masarykovo nám. 53/1</t>
  </si>
  <si>
    <t>Hodonín</t>
  </si>
  <si>
    <t>69501</t>
  </si>
  <si>
    <t>00284891</t>
  </si>
  <si>
    <t>CZ699001303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</si>
  <si>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</si>
  <si>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</si>
  <si>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</si>
  <si>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</si>
  <si>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</si>
  <si>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</si>
  <si>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</si>
  <si>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16</t>
  </si>
  <si>
    <t>Přemístění výkopku</t>
  </si>
  <si>
    <t>4</t>
  </si>
  <si>
    <t>Vodorovné konstrukce</t>
  </si>
  <si>
    <t>8</t>
  </si>
  <si>
    <t>Trubní vedení</t>
  </si>
  <si>
    <t>9</t>
  </si>
  <si>
    <t>Ostatní konstrukce, bourání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</si>
  <si>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</si>
  <si>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</si>
  <si>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</si>
  <si>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</si>
  <si>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</si>
  <si>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</si>
  <si>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</si>
  <si>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</si>
  <si>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</si>
  <si>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</si>
  <si>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</si>
  <si>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</si>
  <si>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</si>
  <si>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</si>
  <si>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</si>
  <si>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</si>
  <si>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</si>
  <si>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</si>
  <si>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</si>
  <si>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</si>
  <si>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</si>
  <si>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</si>
  <si>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</si>
  <si>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</si>
  <si>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</si>
  <si>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</si>
  <si>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</si>
  <si>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</si>
  <si>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</si>
  <si>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</si>
  <si>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</si>
  <si>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</si>
  <si>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</si>
  <si>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</si>
  <si>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</si>
  <si>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</si>
  <si>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132201211</t>
  </si>
  <si>
    <t>Hloubení rýh š.do 200 cm hor.3 do 100 m3,STROJNĚ</t>
  </si>
  <si>
    <t>m3</t>
  </si>
  <si>
    <t>RTS 24/ I</t>
  </si>
  <si>
    <t>Práce</t>
  </si>
  <si>
    <t>Běžná</t>
  </si>
  <si>
    <t>POL1_</t>
  </si>
  <si>
    <t>3,1*0,95*(0,9+0,3)</t>
  </si>
  <si>
    <t>VV</t>
  </si>
  <si>
    <t>(12,8+3)*0,95*(1,08+0,3)</t>
  </si>
  <si>
    <t>(19,2+1,3)*0,95*(1,4+0,3)</t>
  </si>
  <si>
    <t>(15,25+2,35)*0,95*(1,75+0,3)</t>
  </si>
  <si>
    <t>132201219</t>
  </si>
  <si>
    <t>Přípl.za lepivost,hloubení rýh 200cm,hor.3,STROJNĚ</t>
  </si>
  <si>
    <t>Odkaz na mn. položky pořadí 1 : 91,63130</t>
  </si>
  <si>
    <t>133201101</t>
  </si>
  <si>
    <t>Hloubení šachet v hor.3 do 100 m3</t>
  </si>
  <si>
    <t>1,5*1,5*(1,5+0,3)*3</t>
  </si>
  <si>
    <t>1,5*1,5*(2+0,3)*2</t>
  </si>
  <si>
    <t>133201109</t>
  </si>
  <si>
    <t>Příplatek za lepivost - hloubení šachet v hor.3</t>
  </si>
  <si>
    <t>Odkaz na mn. položky pořadí 3 : 22,50000</t>
  </si>
  <si>
    <t>151101101</t>
  </si>
  <si>
    <t>Pažení a rozepření stěn rýh - příložné - hl.do 2 m</t>
  </si>
  <si>
    <t>m2</t>
  </si>
  <si>
    <t>(15,25+2,35)*2*(1,75+0,3)</t>
  </si>
  <si>
    <t>1,5*4*(2+0,3)*2</t>
  </si>
  <si>
    <t>151101111</t>
  </si>
  <si>
    <t>Odstranění pažení stěn rýh - příložné - hl. do 2 m</t>
  </si>
  <si>
    <t>Odkaz na mn. položky pořadí 5 : 99,76000</t>
  </si>
  <si>
    <t>161101101</t>
  </si>
  <si>
    <t>Svislé přemístění výkopku z hor.1-4 do 2,5 m</t>
  </si>
  <si>
    <t>162301101</t>
  </si>
  <si>
    <t>Vodorovné přemístění výkopku z hor.1-4 do 500 m</t>
  </si>
  <si>
    <t>POL1_1</t>
  </si>
  <si>
    <t>Odkaz na mn. položky pořadí 10 : 77,26568</t>
  </si>
  <si>
    <t>167101103</t>
  </si>
  <si>
    <t>Přeložení nebo složení výkopku z hor.1 ÷ 4</t>
  </si>
  <si>
    <t>174101101</t>
  </si>
  <si>
    <t>Zásyp jam, rýh, šachet se zhutněním</t>
  </si>
  <si>
    <t>Odkaz na mn. položky pořadí 11 : 27,07500*-1</t>
  </si>
  <si>
    <t>Odkaz na mn. položky pořadí 17 : 8,12250*-1</t>
  </si>
  <si>
    <t>objem šachty : -3,14*0,25*0,25*1,5*3</t>
  </si>
  <si>
    <t>-3,14*0,25*0,25*2*2</t>
  </si>
  <si>
    <t>175101101</t>
  </si>
  <si>
    <t>Obsyp potrubí bez prohození sypaniny</t>
  </si>
  <si>
    <t>3,1*0,95*(0,5)</t>
  </si>
  <si>
    <t>(12,8+3)*0,95*(0,5)</t>
  </si>
  <si>
    <t>(19,2+1,3)*0,95*(0,5)</t>
  </si>
  <si>
    <t>(15,25+2,35)*0,95*(0,5)</t>
  </si>
  <si>
    <t>583324801</t>
  </si>
  <si>
    <t>Kamenivo těžené 4/8 Z Tasovice, JHM</t>
  </si>
  <si>
    <t>t</t>
  </si>
  <si>
    <t>SPCM</t>
  </si>
  <si>
    <t>Specifikace</t>
  </si>
  <si>
    <t>POL3_</t>
  </si>
  <si>
    <t>Odkaz na mn. položky pořadí 11 : 27,07500*2,15</t>
  </si>
  <si>
    <t>162701105</t>
  </si>
  <si>
    <t>Vodorovné přemístění výkopku z hor.1-4 do 10000 m</t>
  </si>
  <si>
    <t>Odkaz na mn. položky pořadí 11 : 27,07500</t>
  </si>
  <si>
    <t>Odkaz na mn. položky pořadí 17 : 8,12250</t>
  </si>
  <si>
    <t>167101102</t>
  </si>
  <si>
    <t>Nakládání výkopku z hor.1-4 v množství nad 100 m3</t>
  </si>
  <si>
    <t>Odkaz na mn. položky pořadí 13 : 35,19750</t>
  </si>
  <si>
    <t>171201201</t>
  </si>
  <si>
    <t>Uložení sypaniny na skládku</t>
  </si>
  <si>
    <t>199000005</t>
  </si>
  <si>
    <t>Poplatek za skládku zeminy 1- 4</t>
  </si>
  <si>
    <t>Koeficient : 0,78</t>
  </si>
  <si>
    <t>451572111</t>
  </si>
  <si>
    <t>Lože pod potrubí z kameniva těženého 0 - 4 mm</t>
  </si>
  <si>
    <t>3,1*0,95*(0,15)</t>
  </si>
  <si>
    <t>(12,8+3)*0,95*(0,15)</t>
  </si>
  <si>
    <t>(19,2+1,3)*0,95*(0,15)</t>
  </si>
  <si>
    <t>(15,25+2,35)*0,95*(0,15)</t>
  </si>
  <si>
    <t>871313121</t>
  </si>
  <si>
    <t>Montáž trub kanaliz. z plastu, hrdlových, DN 150 včetně dodávky trub KG SN4 125x3,2x5000</t>
  </si>
  <si>
    <t>m</t>
  </si>
  <si>
    <t xml:space="preserve">I ETAPA : </t>
  </si>
  <si>
    <t>výměna kanalizace : 57</t>
  </si>
  <si>
    <t>877353121</t>
  </si>
  <si>
    <t>Montáž tvarovek odboč. plast. gum. kroužek DN 200 včetně dodávky odbočky PVC 110/110 mm</t>
  </si>
  <si>
    <t>kus</t>
  </si>
  <si>
    <t>899623171</t>
  </si>
  <si>
    <t>Obetonování potrubí nebo zdiva stok betonem C25/30</t>
  </si>
  <si>
    <t>napojení na stávající šachtu včetně úpravy otvoru : 0,5</t>
  </si>
  <si>
    <t>obetonování dna nových šachet : 3,14*0,25*0,25*0,3*5</t>
  </si>
  <si>
    <t>721300941</t>
  </si>
  <si>
    <t>Pročištění dvorních vpustí DN 300 mm</t>
  </si>
  <si>
    <t>230170004</t>
  </si>
  <si>
    <t>Příprava pro zkoušku těsnosti, DN 150 - 200</t>
  </si>
  <si>
    <t>sada</t>
  </si>
  <si>
    <t>230170014</t>
  </si>
  <si>
    <t>Zkouška těsnosti potrubí, DN 150 - 200</t>
  </si>
  <si>
    <t>894431313</t>
  </si>
  <si>
    <t>Šachta, D 425 mm, dl.šach.roury 1,50 m dno KG D 160 mm, poklop litina 12,5 t</t>
  </si>
  <si>
    <t>Agregovaná položka</t>
  </si>
  <si>
    <t>POL2_</t>
  </si>
  <si>
    <t>3</t>
  </si>
  <si>
    <t>894431321</t>
  </si>
  <si>
    <t>Šachta, D 425 mm, dl.šach.roury 2,0 m, přímá dno KG D 160 mm, poklop litina 12,5 t</t>
  </si>
  <si>
    <t>2</t>
  </si>
  <si>
    <t xml:space="preserve">910      </t>
  </si>
  <si>
    <t>Hzs - predbezne obhlidky a revize</t>
  </si>
  <si>
    <t>h</t>
  </si>
  <si>
    <t>Prav.M</t>
  </si>
  <si>
    <t>HZS</t>
  </si>
  <si>
    <t>POL10_</t>
  </si>
  <si>
    <t>Ověření polohy dešťových svodů, ověření polohy vnitřní splaškové kanalizace : 8</t>
  </si>
  <si>
    <t>Ověření a vyloučení možnosti špatného napojení vtoků do kanalizace : 8</t>
  </si>
  <si>
    <t>Provedení průzkumu technického stavu kanalizace : 8</t>
  </si>
  <si>
    <t>380941114</t>
  </si>
  <si>
    <t>Výztuž helikální 1x d 10 mm, drážka, cihelné zdivo včetně dodávky výztuže a kotevní malty</t>
  </si>
  <si>
    <t xml:space="preserve">kompletizovaná specifikace dle PD A) OPRAVA TRHLIN VE ZDIVU - PŘEŠITÍ BETONÁŘSKOU OCELÍ VLEPENOU DO DRÁŽKY : </t>
  </si>
  <si>
    <t>V1 R10 á=250mm dl. 1m : 13+13+12+12</t>
  </si>
  <si>
    <t>V2 R10 á=250mm dl. 0,6m : 4+4</t>
  </si>
  <si>
    <t>974031222</t>
  </si>
  <si>
    <t>Vysekání rýh zeď cihelná 3 x 7 cm</t>
  </si>
  <si>
    <t>B) OPRAVA ROHOVÉ TRHLINY - NAPOJENÍ ZDIVO / ZDIVO - viz. DETAIL ''1'' : 3,5+3,5</t>
  </si>
  <si>
    <t>C) OPRAVA ROHOVÉ TRHLINY - NAPOJENÍ ZDIVO / SLOUP - viz. DETAIL ''2'' : 3,5+3,5</t>
  </si>
  <si>
    <t>D) OPRAVA TRHLINY - NAPOJENÍ ZDIVO / SLOUP - viz. DETAIL ''3'' : 3,5+3,5+3,5+3,5</t>
  </si>
  <si>
    <t>E) OPRAVA STÁVAJÍCÍ DILATAČNÍ SPÁRY - viz. DETAIL ''4'' : 3,5+3,5</t>
  </si>
  <si>
    <t>F) OPRAVA TRHLINY - NAPOJENÍ ZDIVO / STROP NAD 1.NP : 6,25</t>
  </si>
  <si>
    <t>931996111RX0</t>
  </si>
  <si>
    <t>Úprava dilatace - osazení pevného krytu pro danou šířku spáry hliníkový kryt včetně nerezových úchytek</t>
  </si>
  <si>
    <t>Vlastní</t>
  </si>
  <si>
    <t>979981104RX0</t>
  </si>
  <si>
    <t>Odvoz a likvidace vybouraných hmot</t>
  </si>
  <si>
    <t>Indiv</t>
  </si>
  <si>
    <t>979990107</t>
  </si>
  <si>
    <t>Poplatek za uložení suti - směs betonu, cihel, dřeva, skupina odpadu 170904</t>
  </si>
  <si>
    <t>Přesun suti</t>
  </si>
  <si>
    <t>POL8_0</t>
  </si>
  <si>
    <t>952901411</t>
  </si>
  <si>
    <t>Vyčištění ostatních objektů</t>
  </si>
  <si>
    <t>Začátek provozního součtu</t>
  </si>
  <si>
    <t xml:space="preserve">  B) OPRAVA ROHOVÉ TRHLINY - NAPOJENÍ ZDIVO / ZDIVO - viz. DETAIL ''1'' : 3,5+3,5</t>
  </si>
  <si>
    <t xml:space="preserve">  C) OPRAVA ROHOVÉ TRHLINY - NAPOJENÍ ZDIVO / SLOUP - viz. DETAIL ''2'' : 3,5+3,5</t>
  </si>
  <si>
    <t xml:space="preserve">  D) OPRAVA TRHLINY - NAPOJENÍ ZDIVO / SLOUP - viz. DETAIL ''3'' : 3,5+3,5+3,5+3,5</t>
  </si>
  <si>
    <t xml:space="preserve">  E) OPRAVA STÁVAJÍCÍ DILATAČNÍ SPÁRY - viz. DETAIL ''4'' : 3,5+3,5</t>
  </si>
  <si>
    <t xml:space="preserve">  F) OPRAVA TRHLINY - NAPOJENÍ ZDIVO / STROP NAD 1.NP : 6,25</t>
  </si>
  <si>
    <t>Konec provozního součtu</t>
  </si>
  <si>
    <t>šířka 2,5 m u opravovaných kcí : 42*2,5</t>
  </si>
  <si>
    <t>969021121</t>
  </si>
  <si>
    <t>Vybourání kanalizačního potrubí DN do 200 mm</t>
  </si>
  <si>
    <t>981512113</t>
  </si>
  <si>
    <t>Demolice konstrukcí jiným způsobem, beton prostý</t>
  </si>
  <si>
    <t>objem šachty : 3,14*0,25*0,25*1,5*3</t>
  </si>
  <si>
    <t>3,14*0,25*0,25*2*2</t>
  </si>
  <si>
    <t>979094211</t>
  </si>
  <si>
    <t>Nakládání nebo překládání vybourané suti</t>
  </si>
  <si>
    <t>POL8_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</si>
  <si>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</si>
  <si>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</si>
  <si>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</si>
  <si>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</si>
  <si>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</si>
  <si>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</si>
  <si>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979990107R00</t>
  </si>
  <si>
    <t>OPN</t>
  </si>
  <si>
    <t>POL13_0</t>
  </si>
  <si>
    <t>Odkaz na dem. hmot. položky pořadí 33 : 3,59100</t>
  </si>
  <si>
    <t>Odkaz na dem. hmot. položky pořadí 34 : 3,97014</t>
  </si>
  <si>
    <t>999281105</t>
  </si>
  <si>
    <t>Přesun hmot pro opravy a údržbu do výšky 6 m</t>
  </si>
  <si>
    <t>Přesun hmot</t>
  </si>
  <si>
    <t>POL7_</t>
  </si>
  <si>
    <t>VN01</t>
  </si>
  <si>
    <t>Zařízení staveniště, mimostaveništní a individuální doprava</t>
  </si>
  <si>
    <t>soubor</t>
  </si>
  <si>
    <t>VRN</t>
  </si>
  <si>
    <t>POL99_</t>
  </si>
  <si>
    <t>VN02</t>
  </si>
  <si>
    <t>Vytyčení inženýrských sítí</t>
  </si>
  <si>
    <t>VN03</t>
  </si>
  <si>
    <t>Kompletační a koordinační činnost dodavatele, zkoušky a revize, dílenská dokumentace projekt skutečného provedení</t>
  </si>
  <si>
    <t>VN04</t>
  </si>
  <si>
    <t>Pomocné a ochranné konstrukce nebo prostředky včetně pomocného lešení a plošin</t>
  </si>
  <si>
    <t>VN06</t>
  </si>
  <si>
    <t>Geodetické práce, zaměření skutečného provedení, geometrický plán</t>
  </si>
  <si>
    <t>VN07</t>
  </si>
  <si>
    <t>Úklid po stavební činosti</t>
  </si>
  <si>
    <t>Soubor</t>
  </si>
  <si>
    <t>POL99_8</t>
  </si>
  <si>
    <t>VN08</t>
  </si>
  <si>
    <t>Sledování opraveného stavu zdiva po dobu 3 let,  kontrola 2x ročně na jaře a na podzim</t>
  </si>
  <si>
    <t>soub</t>
  </si>
  <si>
    <t>SUM</t>
  </si>
  <si>
    <t>Poznámky uchazeče k zadání</t>
  </si>
  <si>
    <t>POPUZIV</t>
  </si>
  <si>
    <t>END</t>
  </si>
  <si>
    <t>Obnova dešťové kanalizace v celém rozsahu, sešití trhlin v příčkách u krajního sloupu, oprava dilatačních trhlin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</si>
</sst>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37" xfId="0" applyNumberFormat="1" applyFill="1" applyBorder="1" applyAlignment="1">
      <alignment vertical="center" wrapText="1"/>
    </xf>
    <xf numFmtId="0" fontId="0" fillId="3" borderId="37" xfId="0" applyFill="1" applyBorder="1" applyAlignment="1">
      <alignment vertical="center" wrapText="1"/>
    </xf>
    <xf numFmtId="0" fontId="0" fillId="3" borderId="38" xfId="0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8" t="s">
        <v>41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E4" sqref="E4:J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9" t="s">
        <v>4</v>
      </c>
      <c r="C1" s="200"/>
      <c r="D1" s="200"/>
      <c r="E1" s="200"/>
      <c r="F1" s="200"/>
      <c r="G1" s="200"/>
      <c r="H1" s="200"/>
      <c r="I1" s="200"/>
      <c r="J1" s="201"/>
    </row>
    <row r="2" spans="1:15" ht="36" customHeight="1" x14ac:dyDescent="0.2">
      <c r="A2" s="2"/>
      <c r="B2" s="78" t="s">
        <v>24</v>
      </c>
      <c r="C2" s="79"/>
      <c r="D2" s="80" t="s">
        <v>49</v>
      </c>
      <c r="E2" s="208" t="s">
        <v>50</v>
      </c>
      <c r="F2" s="209"/>
      <c r="G2" s="209"/>
      <c r="H2" s="209"/>
      <c r="I2" s="209"/>
      <c r="J2" s="210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211" t="s">
        <v>46</v>
      </c>
      <c r="F3" s="212"/>
      <c r="G3" s="212"/>
      <c r="H3" s="212"/>
      <c r="I3" s="212"/>
      <c r="J3" s="213"/>
    </row>
    <row r="4" spans="1:15" ht="23.25" customHeight="1" x14ac:dyDescent="0.2">
      <c r="A4" s="76">
        <v>1756332</v>
      </c>
      <c r="B4" s="83" t="s">
        <v>48</v>
      </c>
      <c r="C4" s="84"/>
      <c r="D4" s="85" t="s">
        <v>43</v>
      </c>
      <c r="E4" s="221" t="s">
        <v>299</v>
      </c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23</v>
      </c>
      <c r="D5" s="226" t="s">
        <v>51</v>
      </c>
      <c r="E5" s="227"/>
      <c r="F5" s="227"/>
      <c r="G5" s="227"/>
      <c r="H5" s="18" t="s">
        <v>42</v>
      </c>
      <c r="I5" s="86" t="s">
        <v>55</v>
      </c>
      <c r="J5" s="8"/>
    </row>
    <row r="6" spans="1:15" ht="15.75" customHeight="1" x14ac:dyDescent="0.2">
      <c r="A6" s="2"/>
      <c r="B6" s="28"/>
      <c r="C6" s="55"/>
      <c r="D6" s="228" t="s">
        <v>52</v>
      </c>
      <c r="E6" s="229"/>
      <c r="F6" s="229"/>
      <c r="G6" s="229"/>
      <c r="H6" s="18" t="s">
        <v>36</v>
      </c>
      <c r="I6" s="86" t="s">
        <v>56</v>
      </c>
      <c r="J6" s="8"/>
    </row>
    <row r="7" spans="1:15" ht="15.75" customHeight="1" x14ac:dyDescent="0.2">
      <c r="A7" s="2"/>
      <c r="B7" s="29"/>
      <c r="C7" s="56"/>
      <c r="D7" s="77" t="s">
        <v>54</v>
      </c>
      <c r="E7" s="230" t="s">
        <v>53</v>
      </c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5"/>
      <c r="E11" s="215"/>
      <c r="F11" s="215"/>
      <c r="G11" s="215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4"/>
      <c r="F15" s="214"/>
      <c r="G15" s="216"/>
      <c r="H15" s="216"/>
      <c r="I15" s="216" t="s">
        <v>31</v>
      </c>
      <c r="J15" s="217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SUMIF(F49:F57,A16,I49:I57)+SUMIF(F49:F57,"PSU",I49:I57)</f>
        <v>0</v>
      </c>
      <c r="J16" s="207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SUMIF(F49:F57,A17,I49:I57)</f>
        <v>0</v>
      </c>
      <c r="J17" s="207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SUMIF(F49:F57,A18,I49:I57)</f>
        <v>0</v>
      </c>
      <c r="J18" s="207"/>
    </row>
    <row r="19" spans="1:10" ht="23.25" customHeight="1" x14ac:dyDescent="0.2">
      <c r="A19" s="141" t="s">
        <v>78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SUMIF(F49:F57,A19,I49:I57)</f>
        <v>0</v>
      </c>
      <c r="J19" s="207"/>
    </row>
    <row r="20" spans="1:10" ht="23.25" customHeight="1" x14ac:dyDescent="0.2">
      <c r="A20" s="141" t="s">
        <v>79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SUMIF(F49:F57,A20,I49:I57)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18"/>
      <c r="F21" s="219"/>
      <c r="G21" s="218"/>
      <c r="H21" s="219"/>
      <c r="I21" s="218">
        <f>SUM(I16:J20)</f>
        <v>0</v>
      </c>
      <c r="J21" s="23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35">
        <f>ZakladDPHSniVypocet</f>
        <v>0</v>
      </c>
      <c r="H23" s="236"/>
      <c r="I23" s="23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33">
        <f>A23</f>
        <v>0</v>
      </c>
      <c r="H24" s="234"/>
      <c r="I24" s="23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5">
        <f>ZakladDPHZaklVypocet</f>
        <v>0</v>
      </c>
      <c r="H25" s="236"/>
      <c r="I25" s="23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2">
        <f>A25</f>
        <v>0</v>
      </c>
      <c r="H26" s="203"/>
      <c r="I26" s="20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4">
        <f>CenaCelkem-(ZakladDPHSni+DPHSni+ZakladDPHZakl+DPHZakl)</f>
        <v>0</v>
      </c>
      <c r="H27" s="204"/>
      <c r="I27" s="204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39">
        <f>ZakladDPHSniVypocet+ZakladDPHZaklVypocet</f>
        <v>0</v>
      </c>
      <c r="H28" s="239"/>
      <c r="I28" s="239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38">
        <f>IF(A29&gt;50, ROUNDUP(A27, 0), ROUNDDOWN(A27, 0))</f>
        <v>0</v>
      </c>
      <c r="H29" s="238"/>
      <c r="I29" s="238"/>
      <c r="J29" s="121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0"/>
      <c r="E34" s="241"/>
      <c r="G34" s="242"/>
      <c r="H34" s="243"/>
      <c r="I34" s="243"/>
      <c r="J34" s="25"/>
    </row>
    <row r="35" spans="1:10" ht="12.75" customHeight="1" x14ac:dyDescent="0.2">
      <c r="A35" s="2"/>
      <c r="B35" s="2"/>
      <c r="D35" s="232" t="s">
        <v>2</v>
      </c>
      <c r="E35" s="23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57</v>
      </c>
      <c r="C39" s="244"/>
      <c r="D39" s="244"/>
      <c r="E39" s="244"/>
      <c r="F39" s="101">
        <f>'A8 A8-01ETAPA Pol'!AE137</f>
        <v>0</v>
      </c>
      <c r="G39" s="102">
        <f>'A8 A8-01ETAPA Pol'!AF137</f>
        <v>0</v>
      </c>
      <c r="H39" s="103">
        <f>(F39*SazbaDPH1/100)+(G39*SazbaDPH2/100)</f>
        <v>0</v>
      </c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90">
        <v>2</v>
      </c>
      <c r="B40" s="105" t="s">
        <v>45</v>
      </c>
      <c r="C40" s="245" t="s">
        <v>46</v>
      </c>
      <c r="D40" s="245"/>
      <c r="E40" s="245"/>
      <c r="F40" s="106">
        <f>'A8 A8-01ETAPA Pol'!AE137</f>
        <v>0</v>
      </c>
      <c r="G40" s="107">
        <f>'A8 A8-01ETAPA Pol'!AF137</f>
        <v>0</v>
      </c>
      <c r="H40" s="107">
        <f>(F40*SazbaDPH1/100)+(G40*SazbaDPH2/100)</f>
        <v>0</v>
      </c>
      <c r="I40" s="107">
        <f>F40+G40+H40</f>
        <v>0</v>
      </c>
      <c r="J40" s="108" t="str">
        <f>IF(_xlfn.SINGLE(CenaCelkemVypocet)=0,"",I40/_xlfn.SINGLE(CenaCelkemVypocet)*100)</f>
        <v/>
      </c>
    </row>
    <row r="41" spans="1:10" ht="25.5" hidden="1" customHeight="1" x14ac:dyDescent="0.2">
      <c r="A41" s="90">
        <v>3</v>
      </c>
      <c r="B41" s="109" t="s">
        <v>43</v>
      </c>
      <c r="C41" s="244" t="s">
        <v>44</v>
      </c>
      <c r="D41" s="244"/>
      <c r="E41" s="244"/>
      <c r="F41" s="110">
        <f>'A8 A8-01ETAPA Pol'!AE137</f>
        <v>0</v>
      </c>
      <c r="G41" s="103">
        <f>'A8 A8-01ETAPA Pol'!AF137</f>
        <v>0</v>
      </c>
      <c r="H41" s="103">
        <f>(F41*SazbaDPH1/100)+(G41*SazbaDPH2/100)</f>
        <v>0</v>
      </c>
      <c r="I41" s="103">
        <f>F41+G41+H41</f>
        <v>0</v>
      </c>
      <c r="J41" s="104" t="str">
        <f>IF(_xlfn.SINGLE(CenaCelkemVypocet)=0,"",I41/_xlfn.SINGLE(CenaCelkemVypocet)*100)</f>
        <v/>
      </c>
    </row>
    <row r="42" spans="1:10" ht="25.5" hidden="1" customHeight="1" x14ac:dyDescent="0.2">
      <c r="A42" s="90"/>
      <c r="B42" s="246" t="s">
        <v>58</v>
      </c>
      <c r="C42" s="247"/>
      <c r="D42" s="247"/>
      <c r="E42" s="248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6" spans="1:10" ht="15.75" x14ac:dyDescent="0.25">
      <c r="B46" s="122" t="s">
        <v>60</v>
      </c>
    </row>
    <row r="48" spans="1:10" ht="25.5" customHeight="1" x14ac:dyDescent="0.2">
      <c r="A48" s="124"/>
      <c r="B48" s="127" t="s">
        <v>18</v>
      </c>
      <c r="C48" s="127" t="s">
        <v>6</v>
      </c>
      <c r="D48" s="128"/>
      <c r="E48" s="128"/>
      <c r="F48" s="129" t="s">
        <v>61</v>
      </c>
      <c r="G48" s="129"/>
      <c r="H48" s="129"/>
      <c r="I48" s="129" t="s">
        <v>31</v>
      </c>
      <c r="J48" s="129" t="s">
        <v>0</v>
      </c>
    </row>
    <row r="49" spans="1:10" ht="36.75" customHeight="1" x14ac:dyDescent="0.2">
      <c r="A49" s="125"/>
      <c r="B49" s="130" t="s">
        <v>62</v>
      </c>
      <c r="C49" s="249" t="s">
        <v>63</v>
      </c>
      <c r="D49" s="250"/>
      <c r="E49" s="250"/>
      <c r="F49" s="137" t="s">
        <v>26</v>
      </c>
      <c r="G49" s="138"/>
      <c r="H49" s="138"/>
      <c r="I49" s="138">
        <f>'A8 A8-01ETAPA Pol'!G8</f>
        <v>0</v>
      </c>
      <c r="J49" s="134" t="str">
        <f>IF(I58=0,"",I49/I58*100)</f>
        <v/>
      </c>
    </row>
    <row r="50" spans="1:10" ht="36.75" customHeight="1" x14ac:dyDescent="0.2">
      <c r="A50" s="125"/>
      <c r="B50" s="130" t="s">
        <v>64</v>
      </c>
      <c r="C50" s="249" t="s">
        <v>65</v>
      </c>
      <c r="D50" s="250"/>
      <c r="E50" s="250"/>
      <c r="F50" s="137" t="s">
        <v>26</v>
      </c>
      <c r="G50" s="138"/>
      <c r="H50" s="138"/>
      <c r="I50" s="138">
        <f>'A8 A8-01ETAPA Pol'!G47</f>
        <v>0</v>
      </c>
      <c r="J50" s="134" t="str">
        <f>IF(I58=0,"",I50/I58*100)</f>
        <v/>
      </c>
    </row>
    <row r="51" spans="1:10" ht="36.75" customHeight="1" x14ac:dyDescent="0.2">
      <c r="A51" s="125"/>
      <c r="B51" s="130" t="s">
        <v>66</v>
      </c>
      <c r="C51" s="249" t="s">
        <v>67</v>
      </c>
      <c r="D51" s="250"/>
      <c r="E51" s="250"/>
      <c r="F51" s="137" t="s">
        <v>26</v>
      </c>
      <c r="G51" s="138"/>
      <c r="H51" s="138"/>
      <c r="I51" s="138">
        <f>'A8 A8-01ETAPA Pol'!G58</f>
        <v>0</v>
      </c>
      <c r="J51" s="134" t="str">
        <f>IF(I58=0,"",I51/I58*100)</f>
        <v/>
      </c>
    </row>
    <row r="52" spans="1:10" ht="36.75" customHeight="1" x14ac:dyDescent="0.2">
      <c r="A52" s="125"/>
      <c r="B52" s="130" t="s">
        <v>68</v>
      </c>
      <c r="C52" s="249" t="s">
        <v>69</v>
      </c>
      <c r="D52" s="250"/>
      <c r="E52" s="250"/>
      <c r="F52" s="137" t="s">
        <v>26</v>
      </c>
      <c r="G52" s="138"/>
      <c r="H52" s="138"/>
      <c r="I52" s="138">
        <f>'A8 A8-01ETAPA Pol'!G64</f>
        <v>0</v>
      </c>
      <c r="J52" s="134" t="str">
        <f>IF(I58=0,"",I52/I58*100)</f>
        <v/>
      </c>
    </row>
    <row r="53" spans="1:10" ht="36.75" customHeight="1" x14ac:dyDescent="0.2">
      <c r="A53" s="125"/>
      <c r="B53" s="130" t="s">
        <v>70</v>
      </c>
      <c r="C53" s="249" t="s">
        <v>71</v>
      </c>
      <c r="D53" s="250"/>
      <c r="E53" s="250"/>
      <c r="F53" s="137" t="s">
        <v>26</v>
      </c>
      <c r="G53" s="138"/>
      <c r="H53" s="138"/>
      <c r="I53" s="138">
        <f>'A8 A8-01ETAPA Pol'!G83</f>
        <v>0</v>
      </c>
      <c r="J53" s="134" t="str">
        <f>IF(I58=0,"",I53/I58*100)</f>
        <v/>
      </c>
    </row>
    <row r="54" spans="1:10" ht="36.75" customHeight="1" x14ac:dyDescent="0.2">
      <c r="A54" s="125"/>
      <c r="B54" s="130" t="s">
        <v>72</v>
      </c>
      <c r="C54" s="249" t="s">
        <v>73</v>
      </c>
      <c r="D54" s="250"/>
      <c r="E54" s="250"/>
      <c r="F54" s="137" t="s">
        <v>26</v>
      </c>
      <c r="G54" s="138"/>
      <c r="H54" s="138"/>
      <c r="I54" s="138">
        <f>'A8 A8-01ETAPA Pol'!G102</f>
        <v>0</v>
      </c>
      <c r="J54" s="134" t="str">
        <f>IF(I58=0,"",I54/I58*100)</f>
        <v/>
      </c>
    </row>
    <row r="55" spans="1:10" ht="36.75" customHeight="1" x14ac:dyDescent="0.2">
      <c r="A55" s="125"/>
      <c r="B55" s="130" t="s">
        <v>74</v>
      </c>
      <c r="C55" s="249" t="s">
        <v>75</v>
      </c>
      <c r="D55" s="250"/>
      <c r="E55" s="250"/>
      <c r="F55" s="137" t="s">
        <v>26</v>
      </c>
      <c r="G55" s="138"/>
      <c r="H55" s="138"/>
      <c r="I55" s="138">
        <f>'A8 A8-01ETAPA Pol'!G112</f>
        <v>0</v>
      </c>
      <c r="J55" s="134" t="str">
        <f>IF(I58=0,"",I55/I58*100)</f>
        <v/>
      </c>
    </row>
    <row r="56" spans="1:10" ht="36.75" customHeight="1" x14ac:dyDescent="0.2">
      <c r="A56" s="125"/>
      <c r="B56" s="130" t="s">
        <v>76</v>
      </c>
      <c r="C56" s="249" t="s">
        <v>77</v>
      </c>
      <c r="D56" s="250"/>
      <c r="E56" s="250"/>
      <c r="F56" s="137" t="s">
        <v>26</v>
      </c>
      <c r="G56" s="138"/>
      <c r="H56" s="138"/>
      <c r="I56" s="138">
        <f>'A8 A8-01ETAPA Pol'!G126</f>
        <v>0</v>
      </c>
      <c r="J56" s="134" t="str">
        <f>IF(I58=0,"",I56/I58*100)</f>
        <v/>
      </c>
    </row>
    <row r="57" spans="1:10" ht="36.75" customHeight="1" x14ac:dyDescent="0.2">
      <c r="A57" s="125"/>
      <c r="B57" s="130" t="s">
        <v>78</v>
      </c>
      <c r="C57" s="249" t="s">
        <v>29</v>
      </c>
      <c r="D57" s="250"/>
      <c r="E57" s="250"/>
      <c r="F57" s="137" t="s">
        <v>78</v>
      </c>
      <c r="G57" s="138"/>
      <c r="H57" s="138"/>
      <c r="I57" s="138">
        <f>'A8 A8-01ETAPA Pol'!G128</f>
        <v>0</v>
      </c>
      <c r="J57" s="134" t="str">
        <f>IF(I58=0,"",I57/I58*100)</f>
        <v/>
      </c>
    </row>
    <row r="58" spans="1:10" ht="25.5" customHeight="1" x14ac:dyDescent="0.2">
      <c r="A58" s="126"/>
      <c r="B58" s="131" t="s">
        <v>1</v>
      </c>
      <c r="C58" s="132"/>
      <c r="D58" s="133"/>
      <c r="E58" s="133"/>
      <c r="F58" s="139"/>
      <c r="G58" s="140"/>
      <c r="H58" s="140"/>
      <c r="I58" s="140">
        <f>SUM(I49:I57)</f>
        <v>0</v>
      </c>
      <c r="J58" s="135">
        <f>SUM(J49:J57)</f>
        <v>0</v>
      </c>
    </row>
    <row r="59" spans="1:10" x14ac:dyDescent="0.2">
      <c r="F59" s="89"/>
      <c r="G59" s="89"/>
      <c r="H59" s="89"/>
      <c r="I59" s="89"/>
      <c r="J59" s="136"/>
    </row>
    <row r="60" spans="1:10" x14ac:dyDescent="0.2">
      <c r="F60" s="89"/>
      <c r="G60" s="89"/>
      <c r="H60" s="89"/>
      <c r="I60" s="89"/>
      <c r="J60" s="136"/>
    </row>
    <row r="61" spans="1:10" x14ac:dyDescent="0.2">
      <c r="F61" s="89"/>
      <c r="G61" s="89"/>
      <c r="H61" s="89"/>
      <c r="I61" s="89"/>
      <c r="J61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5:E55"/>
    <mergeCell ref="C56:E56"/>
    <mergeCell ref="C57:E57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1" t="s">
        <v>7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50" t="s">
        <v>8</v>
      </c>
      <c r="B2" s="49"/>
      <c r="C2" s="253"/>
      <c r="D2" s="253"/>
      <c r="E2" s="253"/>
      <c r="F2" s="253"/>
      <c r="G2" s="254"/>
    </row>
    <row r="3" spans="1:7" ht="24.95" customHeight="1" x14ac:dyDescent="0.2">
      <c r="A3" s="50" t="s">
        <v>9</v>
      </c>
      <c r="B3" s="49"/>
      <c r="C3" s="253"/>
      <c r="D3" s="253"/>
      <c r="E3" s="253"/>
      <c r="F3" s="253"/>
      <c r="G3" s="254"/>
    </row>
    <row r="4" spans="1:7" ht="24.95" customHeight="1" x14ac:dyDescent="0.2">
      <c r="A4" s="50" t="s">
        <v>10</v>
      </c>
      <c r="B4" s="49"/>
      <c r="C4" s="253"/>
      <c r="D4" s="253"/>
      <c r="E4" s="253"/>
      <c r="F4" s="253"/>
      <c r="G4" s="25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A424-C578-4DB2-AD4F-6DE19E43B1F7}">
  <sheetPr>
    <outlinePr summaryBelow="0"/>
  </sheetPr>
  <dimension ref="A1:BH5000"/>
  <sheetViews>
    <sheetView workbookViewId="0">
      <pane ySplit="7" topLeftCell="A8" activePane="bottomLeft" state="frozen"/>
      <selection pane="bottomLeft" activeCell="AQ6" sqref="AQ6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7" t="s">
        <v>7</v>
      </c>
      <c r="B1" s="267"/>
      <c r="C1" s="267"/>
      <c r="D1" s="267"/>
      <c r="E1" s="267"/>
      <c r="F1" s="267"/>
      <c r="G1" s="267"/>
      <c r="AG1" t="s">
        <v>80</v>
      </c>
    </row>
    <row r="2" spans="1:60" ht="24.95" customHeight="1" x14ac:dyDescent="0.2">
      <c r="A2" s="50" t="s">
        <v>8</v>
      </c>
      <c r="B2" s="49" t="s">
        <v>49</v>
      </c>
      <c r="C2" s="268" t="s">
        <v>50</v>
      </c>
      <c r="D2" s="269"/>
      <c r="E2" s="269"/>
      <c r="F2" s="269"/>
      <c r="G2" s="270"/>
      <c r="AG2" t="s">
        <v>81</v>
      </c>
    </row>
    <row r="3" spans="1:60" ht="24.95" customHeight="1" x14ac:dyDescent="0.2">
      <c r="A3" s="50" t="s">
        <v>9</v>
      </c>
      <c r="B3" s="49" t="s">
        <v>45</v>
      </c>
      <c r="C3" s="268" t="s">
        <v>46</v>
      </c>
      <c r="D3" s="269"/>
      <c r="E3" s="269"/>
      <c r="F3" s="269"/>
      <c r="G3" s="270"/>
      <c r="AC3" s="123" t="s">
        <v>81</v>
      </c>
      <c r="AG3" t="s">
        <v>82</v>
      </c>
    </row>
    <row r="4" spans="1:60" ht="24.95" customHeight="1" x14ac:dyDescent="0.2">
      <c r="A4" s="142" t="s">
        <v>10</v>
      </c>
      <c r="B4" s="143" t="s">
        <v>43</v>
      </c>
      <c r="C4" s="271" t="s">
        <v>299</v>
      </c>
      <c r="D4" s="272"/>
      <c r="E4" s="272"/>
      <c r="F4" s="272"/>
      <c r="G4" s="273"/>
      <c r="AG4" t="s">
        <v>83</v>
      </c>
    </row>
    <row r="5" spans="1:60" x14ac:dyDescent="0.2">
      <c r="D5" s="10"/>
    </row>
    <row r="6" spans="1:60" ht="38.25" x14ac:dyDescent="0.2">
      <c r="A6" s="145" t="s">
        <v>84</v>
      </c>
      <c r="B6" s="147" t="s">
        <v>85</v>
      </c>
      <c r="C6" s="147" t="s">
        <v>86</v>
      </c>
      <c r="D6" s="146" t="s">
        <v>87</v>
      </c>
      <c r="E6" s="145" t="s">
        <v>88</v>
      </c>
      <c r="F6" s="144" t="s">
        <v>89</v>
      </c>
      <c r="G6" s="145" t="s">
        <v>31</v>
      </c>
      <c r="H6" s="148" t="s">
        <v>32</v>
      </c>
      <c r="I6" s="148" t="s">
        <v>90</v>
      </c>
      <c r="J6" s="148" t="s">
        <v>33</v>
      </c>
      <c r="K6" s="148" t="s">
        <v>91</v>
      </c>
      <c r="L6" s="148" t="s">
        <v>92</v>
      </c>
      <c r="M6" s="148" t="s">
        <v>93</v>
      </c>
      <c r="N6" s="148" t="s">
        <v>94</v>
      </c>
      <c r="O6" s="148" t="s">
        <v>95</v>
      </c>
      <c r="P6" s="148" t="s">
        <v>96</v>
      </c>
      <c r="Q6" s="148" t="s">
        <v>97</v>
      </c>
      <c r="R6" s="148" t="s">
        <v>98</v>
      </c>
      <c r="S6" s="148" t="s">
        <v>99</v>
      </c>
      <c r="T6" s="148" t="s">
        <v>100</v>
      </c>
      <c r="U6" s="148" t="s">
        <v>101</v>
      </c>
      <c r="V6" s="148" t="s">
        <v>102</v>
      </c>
      <c r="W6" s="148" t="s">
        <v>103</v>
      </c>
      <c r="X6" s="148" t="s">
        <v>104</v>
      </c>
      <c r="Y6" s="148" t="s">
        <v>105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">
      <c r="A8" s="169" t="s">
        <v>106</v>
      </c>
      <c r="B8" s="170" t="s">
        <v>62</v>
      </c>
      <c r="C8" s="188" t="s">
        <v>63</v>
      </c>
      <c r="D8" s="171"/>
      <c r="E8" s="172"/>
      <c r="F8" s="173"/>
      <c r="G8" s="174">
        <f>SUMIF(AG9:AG46,"&lt;&gt;NOR",G9:G46)</f>
        <v>0</v>
      </c>
      <c r="H8" s="168"/>
      <c r="I8" s="168">
        <f>SUM(I9:I46)</f>
        <v>0</v>
      </c>
      <c r="J8" s="168"/>
      <c r="K8" s="168">
        <f>SUM(K9:K46)</f>
        <v>0</v>
      </c>
      <c r="L8" s="168"/>
      <c r="M8" s="168">
        <f>SUM(M9:M46)</f>
        <v>0</v>
      </c>
      <c r="N8" s="167"/>
      <c r="O8" s="167">
        <f>SUM(O9:O46)</f>
        <v>58.31</v>
      </c>
      <c r="P8" s="167"/>
      <c r="Q8" s="167">
        <f>SUM(Q9:Q46)</f>
        <v>0</v>
      </c>
      <c r="R8" s="168"/>
      <c r="S8" s="168"/>
      <c r="T8" s="168"/>
      <c r="U8" s="168"/>
      <c r="V8" s="168">
        <f>SUM(V9:V46)</f>
        <v>249.9</v>
      </c>
      <c r="W8" s="168"/>
      <c r="X8" s="168"/>
      <c r="Y8" s="168"/>
      <c r="AG8" t="s">
        <v>107</v>
      </c>
    </row>
    <row r="9" spans="1:60" outlineLevel="1" x14ac:dyDescent="0.2">
      <c r="A9" s="176">
        <v>1</v>
      </c>
      <c r="B9" s="177" t="s">
        <v>108</v>
      </c>
      <c r="C9" s="189" t="s">
        <v>109</v>
      </c>
      <c r="D9" s="178" t="s">
        <v>110</v>
      </c>
      <c r="E9" s="179">
        <v>91.631299999999996</v>
      </c>
      <c r="F9" s="180"/>
      <c r="G9" s="181">
        <f>ROUND(E9*F9,2)</f>
        <v>0</v>
      </c>
      <c r="H9" s="160"/>
      <c r="I9" s="159">
        <f>ROUND(E9*H9,2)</f>
        <v>0</v>
      </c>
      <c r="J9" s="160"/>
      <c r="K9" s="159">
        <f>ROUND(E9*J9,2)</f>
        <v>0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9"/>
      <c r="S9" s="159" t="s">
        <v>111</v>
      </c>
      <c r="T9" s="159" t="s">
        <v>111</v>
      </c>
      <c r="U9" s="159">
        <v>0.2</v>
      </c>
      <c r="V9" s="159">
        <f>ROUND(E9*U9,2)</f>
        <v>18.329999999999998</v>
      </c>
      <c r="W9" s="159"/>
      <c r="X9" s="159" t="s">
        <v>112</v>
      </c>
      <c r="Y9" s="159" t="s">
        <v>113</v>
      </c>
      <c r="Z9" s="149"/>
      <c r="AA9" s="149"/>
      <c r="AB9" s="149"/>
      <c r="AC9" s="149"/>
      <c r="AD9" s="149"/>
      <c r="AE9" s="149"/>
      <c r="AF9" s="149"/>
      <c r="AG9" s="149" t="s">
        <v>114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 x14ac:dyDescent="0.2">
      <c r="A10" s="156"/>
      <c r="B10" s="157"/>
      <c r="C10" s="190" t="s">
        <v>115</v>
      </c>
      <c r="D10" s="161"/>
      <c r="E10" s="162">
        <v>3.5339999999999998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116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3" x14ac:dyDescent="0.2">
      <c r="A11" s="156"/>
      <c r="B11" s="157"/>
      <c r="C11" s="190" t="s">
        <v>117</v>
      </c>
      <c r="D11" s="161"/>
      <c r="E11" s="162">
        <v>20.713799999999999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116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3" x14ac:dyDescent="0.2">
      <c r="A12" s="156"/>
      <c r="B12" s="157"/>
      <c r="C12" s="190" t="s">
        <v>118</v>
      </c>
      <c r="D12" s="161"/>
      <c r="E12" s="162">
        <v>33.107500000000002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9"/>
      <c r="AA12" s="149"/>
      <c r="AB12" s="149"/>
      <c r="AC12" s="149"/>
      <c r="AD12" s="149"/>
      <c r="AE12" s="149"/>
      <c r="AF12" s="149"/>
      <c r="AG12" s="149" t="s">
        <v>116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3" x14ac:dyDescent="0.2">
      <c r="A13" s="156"/>
      <c r="B13" s="157"/>
      <c r="C13" s="190" t="s">
        <v>119</v>
      </c>
      <c r="D13" s="161"/>
      <c r="E13" s="162">
        <v>34.276000000000003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9"/>
      <c r="AA13" s="149"/>
      <c r="AB13" s="149"/>
      <c r="AC13" s="149"/>
      <c r="AD13" s="149"/>
      <c r="AE13" s="149"/>
      <c r="AF13" s="149"/>
      <c r="AG13" s="149" t="s">
        <v>116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76">
        <v>2</v>
      </c>
      <c r="B14" s="177" t="s">
        <v>120</v>
      </c>
      <c r="C14" s="189" t="s">
        <v>121</v>
      </c>
      <c r="D14" s="178" t="s">
        <v>110</v>
      </c>
      <c r="E14" s="179">
        <v>91.631299999999996</v>
      </c>
      <c r="F14" s="180"/>
      <c r="G14" s="181">
        <f>ROUND(E14*F14,2)</f>
        <v>0</v>
      </c>
      <c r="H14" s="160"/>
      <c r="I14" s="159">
        <f>ROUND(E14*H14,2)</f>
        <v>0</v>
      </c>
      <c r="J14" s="160"/>
      <c r="K14" s="159">
        <f>ROUND(E14*J14,2)</f>
        <v>0</v>
      </c>
      <c r="L14" s="159">
        <v>21</v>
      </c>
      <c r="M14" s="159">
        <f>G14*(1+L14/100)</f>
        <v>0</v>
      </c>
      <c r="N14" s="158">
        <v>0</v>
      </c>
      <c r="O14" s="158">
        <f>ROUND(E14*N14,2)</f>
        <v>0</v>
      </c>
      <c r="P14" s="158">
        <v>0</v>
      </c>
      <c r="Q14" s="158">
        <f>ROUND(E14*P14,2)</f>
        <v>0</v>
      </c>
      <c r="R14" s="159"/>
      <c r="S14" s="159" t="s">
        <v>111</v>
      </c>
      <c r="T14" s="159" t="s">
        <v>111</v>
      </c>
      <c r="U14" s="159">
        <v>8.4000000000000005E-2</v>
      </c>
      <c r="V14" s="159">
        <f>ROUND(E14*U14,2)</f>
        <v>7.7</v>
      </c>
      <c r="W14" s="159"/>
      <c r="X14" s="159" t="s">
        <v>112</v>
      </c>
      <c r="Y14" s="159" t="s">
        <v>113</v>
      </c>
      <c r="Z14" s="149"/>
      <c r="AA14" s="149"/>
      <c r="AB14" s="149"/>
      <c r="AC14" s="149"/>
      <c r="AD14" s="149"/>
      <c r="AE14" s="149"/>
      <c r="AF14" s="149"/>
      <c r="AG14" s="149" t="s">
        <v>114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2" x14ac:dyDescent="0.2">
      <c r="A15" s="156"/>
      <c r="B15" s="157"/>
      <c r="C15" s="190" t="s">
        <v>122</v>
      </c>
      <c r="D15" s="161"/>
      <c r="E15" s="162">
        <v>91.631299999999996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9"/>
      <c r="AA15" s="149"/>
      <c r="AB15" s="149"/>
      <c r="AC15" s="149"/>
      <c r="AD15" s="149"/>
      <c r="AE15" s="149"/>
      <c r="AF15" s="149"/>
      <c r="AG15" s="149" t="s">
        <v>116</v>
      </c>
      <c r="AH15" s="149">
        <v>5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6">
        <v>3</v>
      </c>
      <c r="B16" s="177" t="s">
        <v>123</v>
      </c>
      <c r="C16" s="189" t="s">
        <v>124</v>
      </c>
      <c r="D16" s="178" t="s">
        <v>110</v>
      </c>
      <c r="E16" s="179">
        <v>22.5</v>
      </c>
      <c r="F16" s="180"/>
      <c r="G16" s="181">
        <f>ROUND(E16*F16,2)</f>
        <v>0</v>
      </c>
      <c r="H16" s="160"/>
      <c r="I16" s="159">
        <f>ROUND(E16*H16,2)</f>
        <v>0</v>
      </c>
      <c r="J16" s="160"/>
      <c r="K16" s="159">
        <f>ROUND(E16*J16,2)</f>
        <v>0</v>
      </c>
      <c r="L16" s="159">
        <v>21</v>
      </c>
      <c r="M16" s="159">
        <f>G16*(1+L16/100)</f>
        <v>0</v>
      </c>
      <c r="N16" s="158">
        <v>0</v>
      </c>
      <c r="O16" s="158">
        <f>ROUND(E16*N16,2)</f>
        <v>0</v>
      </c>
      <c r="P16" s="158">
        <v>0</v>
      </c>
      <c r="Q16" s="158">
        <f>ROUND(E16*P16,2)</f>
        <v>0</v>
      </c>
      <c r="R16" s="159"/>
      <c r="S16" s="159" t="s">
        <v>111</v>
      </c>
      <c r="T16" s="159" t="s">
        <v>111</v>
      </c>
      <c r="U16" s="159">
        <v>3.1309999999999998</v>
      </c>
      <c r="V16" s="159">
        <f>ROUND(E16*U16,2)</f>
        <v>70.45</v>
      </c>
      <c r="W16" s="159"/>
      <c r="X16" s="159" t="s">
        <v>112</v>
      </c>
      <c r="Y16" s="159" t="s">
        <v>113</v>
      </c>
      <c r="Z16" s="149"/>
      <c r="AA16" s="149"/>
      <c r="AB16" s="149"/>
      <c r="AC16" s="149"/>
      <c r="AD16" s="149"/>
      <c r="AE16" s="149"/>
      <c r="AF16" s="149"/>
      <c r="AG16" s="149" t="s">
        <v>114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2" x14ac:dyDescent="0.2">
      <c r="A17" s="156"/>
      <c r="B17" s="157"/>
      <c r="C17" s="190" t="s">
        <v>125</v>
      </c>
      <c r="D17" s="161"/>
      <c r="E17" s="162">
        <v>12.15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9"/>
      <c r="AA17" s="149"/>
      <c r="AB17" s="149"/>
      <c r="AC17" s="149"/>
      <c r="AD17" s="149"/>
      <c r="AE17" s="149"/>
      <c r="AF17" s="149"/>
      <c r="AG17" s="149" t="s">
        <v>116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3" x14ac:dyDescent="0.2">
      <c r="A18" s="156"/>
      <c r="B18" s="157"/>
      <c r="C18" s="190" t="s">
        <v>126</v>
      </c>
      <c r="D18" s="161"/>
      <c r="E18" s="162">
        <v>10.35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116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76">
        <v>4</v>
      </c>
      <c r="B19" s="177" t="s">
        <v>127</v>
      </c>
      <c r="C19" s="189" t="s">
        <v>128</v>
      </c>
      <c r="D19" s="178" t="s">
        <v>110</v>
      </c>
      <c r="E19" s="179">
        <v>22.5</v>
      </c>
      <c r="F19" s="180"/>
      <c r="G19" s="181">
        <f>ROUND(E19*F19,2)</f>
        <v>0</v>
      </c>
      <c r="H19" s="160"/>
      <c r="I19" s="159">
        <f>ROUND(E19*H19,2)</f>
        <v>0</v>
      </c>
      <c r="J19" s="160"/>
      <c r="K19" s="159">
        <f>ROUND(E19*J19,2)</f>
        <v>0</v>
      </c>
      <c r="L19" s="159">
        <v>21</v>
      </c>
      <c r="M19" s="159">
        <f>G19*(1+L19/100)</f>
        <v>0</v>
      </c>
      <c r="N19" s="158">
        <v>0</v>
      </c>
      <c r="O19" s="158">
        <f>ROUND(E19*N19,2)</f>
        <v>0</v>
      </c>
      <c r="P19" s="158">
        <v>0</v>
      </c>
      <c r="Q19" s="158">
        <f>ROUND(E19*P19,2)</f>
        <v>0</v>
      </c>
      <c r="R19" s="159"/>
      <c r="S19" s="159" t="s">
        <v>111</v>
      </c>
      <c r="T19" s="159" t="s">
        <v>111</v>
      </c>
      <c r="U19" s="159">
        <v>0.47399999999999998</v>
      </c>
      <c r="V19" s="159">
        <f>ROUND(E19*U19,2)</f>
        <v>10.67</v>
      </c>
      <c r="W19" s="159"/>
      <c r="X19" s="159" t="s">
        <v>112</v>
      </c>
      <c r="Y19" s="159" t="s">
        <v>113</v>
      </c>
      <c r="Z19" s="149"/>
      <c r="AA19" s="149"/>
      <c r="AB19" s="149"/>
      <c r="AC19" s="149"/>
      <c r="AD19" s="149"/>
      <c r="AE19" s="149"/>
      <c r="AF19" s="149"/>
      <c r="AG19" s="149" t="s">
        <v>114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2" x14ac:dyDescent="0.2">
      <c r="A20" s="156"/>
      <c r="B20" s="157"/>
      <c r="C20" s="190" t="s">
        <v>129</v>
      </c>
      <c r="D20" s="161"/>
      <c r="E20" s="162">
        <v>22.5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116</v>
      </c>
      <c r="AH20" s="149">
        <v>5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76">
        <v>5</v>
      </c>
      <c r="B21" s="177" t="s">
        <v>130</v>
      </c>
      <c r="C21" s="189" t="s">
        <v>131</v>
      </c>
      <c r="D21" s="178" t="s">
        <v>132</v>
      </c>
      <c r="E21" s="179">
        <v>99.76</v>
      </c>
      <c r="F21" s="180"/>
      <c r="G21" s="181">
        <f>ROUND(E21*F21,2)</f>
        <v>0</v>
      </c>
      <c r="H21" s="160"/>
      <c r="I21" s="159">
        <f>ROUND(E21*H21,2)</f>
        <v>0</v>
      </c>
      <c r="J21" s="160"/>
      <c r="K21" s="159">
        <f>ROUND(E21*J21,2)</f>
        <v>0</v>
      </c>
      <c r="L21" s="159">
        <v>21</v>
      </c>
      <c r="M21" s="159">
        <f>G21*(1+L21/100)</f>
        <v>0</v>
      </c>
      <c r="N21" s="158">
        <v>9.7999999999999997E-4</v>
      </c>
      <c r="O21" s="158">
        <f>ROUND(E21*N21,2)</f>
        <v>0.1</v>
      </c>
      <c r="P21" s="158">
        <v>0</v>
      </c>
      <c r="Q21" s="158">
        <f>ROUND(E21*P21,2)</f>
        <v>0</v>
      </c>
      <c r="R21" s="159"/>
      <c r="S21" s="159" t="s">
        <v>111</v>
      </c>
      <c r="T21" s="159" t="s">
        <v>111</v>
      </c>
      <c r="U21" s="159">
        <v>0.23599999999999999</v>
      </c>
      <c r="V21" s="159">
        <f>ROUND(E21*U21,2)</f>
        <v>23.54</v>
      </c>
      <c r="W21" s="159"/>
      <c r="X21" s="159" t="s">
        <v>112</v>
      </c>
      <c r="Y21" s="159" t="s">
        <v>113</v>
      </c>
      <c r="Z21" s="149"/>
      <c r="AA21" s="149"/>
      <c r="AB21" s="149"/>
      <c r="AC21" s="149"/>
      <c r="AD21" s="149"/>
      <c r="AE21" s="149"/>
      <c r="AF21" s="149"/>
      <c r="AG21" s="149" t="s">
        <v>114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2" x14ac:dyDescent="0.2">
      <c r="A22" s="156"/>
      <c r="B22" s="157"/>
      <c r="C22" s="190" t="s">
        <v>133</v>
      </c>
      <c r="D22" s="161"/>
      <c r="E22" s="162">
        <v>72.16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9"/>
      <c r="AA22" s="149"/>
      <c r="AB22" s="149"/>
      <c r="AC22" s="149"/>
      <c r="AD22" s="149"/>
      <c r="AE22" s="149"/>
      <c r="AF22" s="149"/>
      <c r="AG22" s="149" t="s">
        <v>116</v>
      </c>
      <c r="AH22" s="149">
        <v>0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3" x14ac:dyDescent="0.2">
      <c r="A23" s="156"/>
      <c r="B23" s="157"/>
      <c r="C23" s="190" t="s">
        <v>134</v>
      </c>
      <c r="D23" s="161"/>
      <c r="E23" s="162">
        <v>27.6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116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6">
        <v>6</v>
      </c>
      <c r="B24" s="177" t="s">
        <v>135</v>
      </c>
      <c r="C24" s="189" t="s">
        <v>136</v>
      </c>
      <c r="D24" s="178" t="s">
        <v>132</v>
      </c>
      <c r="E24" s="179">
        <v>99.76</v>
      </c>
      <c r="F24" s="180"/>
      <c r="G24" s="181">
        <f>ROUND(E24*F24,2)</f>
        <v>0</v>
      </c>
      <c r="H24" s="160"/>
      <c r="I24" s="159">
        <f>ROUND(E24*H24,2)</f>
        <v>0</v>
      </c>
      <c r="J24" s="160"/>
      <c r="K24" s="159">
        <f>ROUND(E24*J24,2)</f>
        <v>0</v>
      </c>
      <c r="L24" s="159">
        <v>21</v>
      </c>
      <c r="M24" s="159">
        <f>G24*(1+L24/100)</f>
        <v>0</v>
      </c>
      <c r="N24" s="158">
        <v>0</v>
      </c>
      <c r="O24" s="158">
        <f>ROUND(E24*N24,2)</f>
        <v>0</v>
      </c>
      <c r="P24" s="158">
        <v>0</v>
      </c>
      <c r="Q24" s="158">
        <f>ROUND(E24*P24,2)</f>
        <v>0</v>
      </c>
      <c r="R24" s="159"/>
      <c r="S24" s="159" t="s">
        <v>111</v>
      </c>
      <c r="T24" s="159" t="s">
        <v>111</v>
      </c>
      <c r="U24" s="159">
        <v>7.0000000000000007E-2</v>
      </c>
      <c r="V24" s="159">
        <f>ROUND(E24*U24,2)</f>
        <v>6.98</v>
      </c>
      <c r="W24" s="159"/>
      <c r="X24" s="159" t="s">
        <v>112</v>
      </c>
      <c r="Y24" s="159" t="s">
        <v>113</v>
      </c>
      <c r="Z24" s="149"/>
      <c r="AA24" s="149"/>
      <c r="AB24" s="149"/>
      <c r="AC24" s="149"/>
      <c r="AD24" s="149"/>
      <c r="AE24" s="149"/>
      <c r="AF24" s="149"/>
      <c r="AG24" s="149" t="s">
        <v>114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2" x14ac:dyDescent="0.2">
      <c r="A25" s="156"/>
      <c r="B25" s="157"/>
      <c r="C25" s="190" t="s">
        <v>137</v>
      </c>
      <c r="D25" s="161"/>
      <c r="E25" s="162">
        <v>99.76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116</v>
      </c>
      <c r="AH25" s="149">
        <v>5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6">
        <v>7</v>
      </c>
      <c r="B26" s="177" t="s">
        <v>138</v>
      </c>
      <c r="C26" s="189" t="s">
        <v>139</v>
      </c>
      <c r="D26" s="178" t="s">
        <v>110</v>
      </c>
      <c r="E26" s="179">
        <v>44.625999999999998</v>
      </c>
      <c r="F26" s="180"/>
      <c r="G26" s="181">
        <f>ROUND(E26*F26,2)</f>
        <v>0</v>
      </c>
      <c r="H26" s="160"/>
      <c r="I26" s="159">
        <f>ROUND(E26*H26,2)</f>
        <v>0</v>
      </c>
      <c r="J26" s="160"/>
      <c r="K26" s="159">
        <f>ROUND(E26*J26,2)</f>
        <v>0</v>
      </c>
      <c r="L26" s="159">
        <v>21</v>
      </c>
      <c r="M26" s="159">
        <f>G26*(1+L26/100)</f>
        <v>0</v>
      </c>
      <c r="N26" s="158">
        <v>0</v>
      </c>
      <c r="O26" s="158">
        <f>ROUND(E26*N26,2)</f>
        <v>0</v>
      </c>
      <c r="P26" s="158">
        <v>0</v>
      </c>
      <c r="Q26" s="158">
        <f>ROUND(E26*P26,2)</f>
        <v>0</v>
      </c>
      <c r="R26" s="159"/>
      <c r="S26" s="159" t="s">
        <v>111</v>
      </c>
      <c r="T26" s="159" t="s">
        <v>111</v>
      </c>
      <c r="U26" s="159">
        <v>0.34499999999999997</v>
      </c>
      <c r="V26" s="159">
        <f>ROUND(E26*U26,2)</f>
        <v>15.4</v>
      </c>
      <c r="W26" s="159"/>
      <c r="X26" s="159" t="s">
        <v>112</v>
      </c>
      <c r="Y26" s="159" t="s">
        <v>113</v>
      </c>
      <c r="Z26" s="149"/>
      <c r="AA26" s="149"/>
      <c r="AB26" s="149"/>
      <c r="AC26" s="149"/>
      <c r="AD26" s="149"/>
      <c r="AE26" s="149"/>
      <c r="AF26" s="149"/>
      <c r="AG26" s="149" t="s">
        <v>114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2" x14ac:dyDescent="0.2">
      <c r="A27" s="156"/>
      <c r="B27" s="157"/>
      <c r="C27" s="190" t="s">
        <v>119</v>
      </c>
      <c r="D27" s="161"/>
      <c r="E27" s="162">
        <v>34.276000000000003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116</v>
      </c>
      <c r="AH27" s="149">
        <v>0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3" x14ac:dyDescent="0.2">
      <c r="A28" s="156"/>
      <c r="B28" s="157"/>
      <c r="C28" s="190" t="s">
        <v>126</v>
      </c>
      <c r="D28" s="161"/>
      <c r="E28" s="162">
        <v>10.35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9"/>
      <c r="AA28" s="149"/>
      <c r="AB28" s="149"/>
      <c r="AC28" s="149"/>
      <c r="AD28" s="149"/>
      <c r="AE28" s="149"/>
      <c r="AF28" s="149"/>
      <c r="AG28" s="149" t="s">
        <v>116</v>
      </c>
      <c r="AH28" s="149">
        <v>0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76">
        <v>8</v>
      </c>
      <c r="B29" s="177" t="s">
        <v>140</v>
      </c>
      <c r="C29" s="189" t="s">
        <v>141</v>
      </c>
      <c r="D29" s="178" t="s">
        <v>110</v>
      </c>
      <c r="E29" s="179">
        <v>77.265680000000003</v>
      </c>
      <c r="F29" s="180"/>
      <c r="G29" s="181">
        <f>ROUND(E29*F29,2)</f>
        <v>0</v>
      </c>
      <c r="H29" s="160"/>
      <c r="I29" s="159">
        <f>ROUND(E29*H29,2)</f>
        <v>0</v>
      </c>
      <c r="J29" s="160"/>
      <c r="K29" s="159">
        <f>ROUND(E29*J29,2)</f>
        <v>0</v>
      </c>
      <c r="L29" s="159">
        <v>21</v>
      </c>
      <c r="M29" s="159">
        <f>G29*(1+L29/100)</f>
        <v>0</v>
      </c>
      <c r="N29" s="158">
        <v>0</v>
      </c>
      <c r="O29" s="158">
        <f>ROUND(E29*N29,2)</f>
        <v>0</v>
      </c>
      <c r="P29" s="158">
        <v>0</v>
      </c>
      <c r="Q29" s="158">
        <f>ROUND(E29*P29,2)</f>
        <v>0</v>
      </c>
      <c r="R29" s="159"/>
      <c r="S29" s="159" t="s">
        <v>111</v>
      </c>
      <c r="T29" s="159" t="s">
        <v>111</v>
      </c>
      <c r="U29" s="159">
        <v>1.0999999999999999E-2</v>
      </c>
      <c r="V29" s="159">
        <f>ROUND(E29*U29,2)</f>
        <v>0.85</v>
      </c>
      <c r="W29" s="159"/>
      <c r="X29" s="159" t="s">
        <v>112</v>
      </c>
      <c r="Y29" s="159" t="s">
        <v>113</v>
      </c>
      <c r="Z29" s="149"/>
      <c r="AA29" s="149"/>
      <c r="AB29" s="149"/>
      <c r="AC29" s="149"/>
      <c r="AD29" s="149"/>
      <c r="AE29" s="149"/>
      <c r="AF29" s="149"/>
      <c r="AG29" s="149" t="s">
        <v>142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2" x14ac:dyDescent="0.2">
      <c r="A30" s="156"/>
      <c r="B30" s="157"/>
      <c r="C30" s="190" t="s">
        <v>143</v>
      </c>
      <c r="D30" s="161"/>
      <c r="E30" s="162">
        <v>77.265680000000003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116</v>
      </c>
      <c r="AH30" s="149">
        <v>5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76">
        <v>9</v>
      </c>
      <c r="B31" s="177" t="s">
        <v>144</v>
      </c>
      <c r="C31" s="189" t="s">
        <v>145</v>
      </c>
      <c r="D31" s="178" t="s">
        <v>110</v>
      </c>
      <c r="E31" s="179">
        <v>77.265680000000003</v>
      </c>
      <c r="F31" s="180"/>
      <c r="G31" s="181">
        <f>ROUND(E31*F31,2)</f>
        <v>0</v>
      </c>
      <c r="H31" s="160"/>
      <c r="I31" s="159">
        <f>ROUND(E31*H31,2)</f>
        <v>0</v>
      </c>
      <c r="J31" s="160"/>
      <c r="K31" s="159">
        <f>ROUND(E31*J31,2)</f>
        <v>0</v>
      </c>
      <c r="L31" s="159">
        <v>21</v>
      </c>
      <c r="M31" s="159">
        <f>G31*(1+L31/100)</f>
        <v>0</v>
      </c>
      <c r="N31" s="158">
        <v>0</v>
      </c>
      <c r="O31" s="158">
        <f>ROUND(E31*N31,2)</f>
        <v>0</v>
      </c>
      <c r="P31" s="158">
        <v>0</v>
      </c>
      <c r="Q31" s="158">
        <f>ROUND(E31*P31,2)</f>
        <v>0</v>
      </c>
      <c r="R31" s="159"/>
      <c r="S31" s="159" t="s">
        <v>111</v>
      </c>
      <c r="T31" s="159" t="s">
        <v>111</v>
      </c>
      <c r="U31" s="159">
        <v>0.48399999999999999</v>
      </c>
      <c r="V31" s="159">
        <f>ROUND(E31*U31,2)</f>
        <v>37.4</v>
      </c>
      <c r="W31" s="159"/>
      <c r="X31" s="159" t="s">
        <v>112</v>
      </c>
      <c r="Y31" s="159" t="s">
        <v>113</v>
      </c>
      <c r="Z31" s="149"/>
      <c r="AA31" s="149"/>
      <c r="AB31" s="149"/>
      <c r="AC31" s="149"/>
      <c r="AD31" s="149"/>
      <c r="AE31" s="149"/>
      <c r="AF31" s="149"/>
      <c r="AG31" s="149" t="s">
        <v>142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 x14ac:dyDescent="0.2">
      <c r="A32" s="156"/>
      <c r="B32" s="157"/>
      <c r="C32" s="190" t="s">
        <v>143</v>
      </c>
      <c r="D32" s="161"/>
      <c r="E32" s="162">
        <v>77.265680000000003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9"/>
      <c r="AA32" s="149"/>
      <c r="AB32" s="149"/>
      <c r="AC32" s="149"/>
      <c r="AD32" s="149"/>
      <c r="AE32" s="149"/>
      <c r="AF32" s="149"/>
      <c r="AG32" s="149" t="s">
        <v>116</v>
      </c>
      <c r="AH32" s="149">
        <v>5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76">
        <v>10</v>
      </c>
      <c r="B33" s="177" t="s">
        <v>146</v>
      </c>
      <c r="C33" s="189" t="s">
        <v>147</v>
      </c>
      <c r="D33" s="178" t="s">
        <v>110</v>
      </c>
      <c r="E33" s="179">
        <v>77.265680000000003</v>
      </c>
      <c r="F33" s="180"/>
      <c r="G33" s="181">
        <f>ROUND(E33*F33,2)</f>
        <v>0</v>
      </c>
      <c r="H33" s="160"/>
      <c r="I33" s="159">
        <f>ROUND(E33*H33,2)</f>
        <v>0</v>
      </c>
      <c r="J33" s="160"/>
      <c r="K33" s="159">
        <f>ROUND(E33*J33,2)</f>
        <v>0</v>
      </c>
      <c r="L33" s="159">
        <v>21</v>
      </c>
      <c r="M33" s="159">
        <f>G33*(1+L33/100)</f>
        <v>0</v>
      </c>
      <c r="N33" s="158">
        <v>0</v>
      </c>
      <c r="O33" s="158">
        <f>ROUND(E33*N33,2)</f>
        <v>0</v>
      </c>
      <c r="P33" s="158">
        <v>0</v>
      </c>
      <c r="Q33" s="158">
        <f>ROUND(E33*P33,2)</f>
        <v>0</v>
      </c>
      <c r="R33" s="159"/>
      <c r="S33" s="159" t="s">
        <v>111</v>
      </c>
      <c r="T33" s="159" t="s">
        <v>111</v>
      </c>
      <c r="U33" s="159">
        <v>0.20200000000000001</v>
      </c>
      <c r="V33" s="159">
        <f>ROUND(E33*U33,2)</f>
        <v>15.61</v>
      </c>
      <c r="W33" s="159"/>
      <c r="X33" s="159" t="s">
        <v>112</v>
      </c>
      <c r="Y33" s="159" t="s">
        <v>113</v>
      </c>
      <c r="Z33" s="149"/>
      <c r="AA33" s="149"/>
      <c r="AB33" s="149"/>
      <c r="AC33" s="149"/>
      <c r="AD33" s="149"/>
      <c r="AE33" s="149"/>
      <c r="AF33" s="149"/>
      <c r="AG33" s="149" t="s">
        <v>114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2" x14ac:dyDescent="0.2">
      <c r="A34" s="156"/>
      <c r="B34" s="157"/>
      <c r="C34" s="190" t="s">
        <v>122</v>
      </c>
      <c r="D34" s="161"/>
      <c r="E34" s="162">
        <v>91.631299999999996</v>
      </c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9"/>
      <c r="AA34" s="149"/>
      <c r="AB34" s="149"/>
      <c r="AC34" s="149"/>
      <c r="AD34" s="149"/>
      <c r="AE34" s="149"/>
      <c r="AF34" s="149"/>
      <c r="AG34" s="149" t="s">
        <v>116</v>
      </c>
      <c r="AH34" s="149">
        <v>5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3" x14ac:dyDescent="0.2">
      <c r="A35" s="156"/>
      <c r="B35" s="157"/>
      <c r="C35" s="190" t="s">
        <v>129</v>
      </c>
      <c r="D35" s="161"/>
      <c r="E35" s="162">
        <v>22.5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116</v>
      </c>
      <c r="AH35" s="149">
        <v>5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3" x14ac:dyDescent="0.2">
      <c r="A36" s="156"/>
      <c r="B36" s="157"/>
      <c r="C36" s="190" t="s">
        <v>148</v>
      </c>
      <c r="D36" s="161"/>
      <c r="E36" s="162">
        <v>-27.074999999999999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9"/>
      <c r="AA36" s="149"/>
      <c r="AB36" s="149"/>
      <c r="AC36" s="149"/>
      <c r="AD36" s="149"/>
      <c r="AE36" s="149"/>
      <c r="AF36" s="149"/>
      <c r="AG36" s="149" t="s">
        <v>116</v>
      </c>
      <c r="AH36" s="149">
        <v>5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3" x14ac:dyDescent="0.2">
      <c r="A37" s="156"/>
      <c r="B37" s="157"/>
      <c r="C37" s="190" t="s">
        <v>149</v>
      </c>
      <c r="D37" s="161"/>
      <c r="E37" s="162">
        <v>-8.1225000000000005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9"/>
      <c r="AA37" s="149"/>
      <c r="AB37" s="149"/>
      <c r="AC37" s="149"/>
      <c r="AD37" s="149"/>
      <c r="AE37" s="149"/>
      <c r="AF37" s="149"/>
      <c r="AG37" s="149" t="s">
        <v>116</v>
      </c>
      <c r="AH37" s="149">
        <v>5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3" x14ac:dyDescent="0.2">
      <c r="A38" s="156"/>
      <c r="B38" s="157"/>
      <c r="C38" s="190" t="s">
        <v>150</v>
      </c>
      <c r="D38" s="161"/>
      <c r="E38" s="162">
        <v>-0.88312999999999997</v>
      </c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9"/>
      <c r="AA38" s="149"/>
      <c r="AB38" s="149"/>
      <c r="AC38" s="149"/>
      <c r="AD38" s="149"/>
      <c r="AE38" s="149"/>
      <c r="AF38" s="149"/>
      <c r="AG38" s="149" t="s">
        <v>116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3" x14ac:dyDescent="0.2">
      <c r="A39" s="156"/>
      <c r="B39" s="157"/>
      <c r="C39" s="190" t="s">
        <v>151</v>
      </c>
      <c r="D39" s="161"/>
      <c r="E39" s="162">
        <v>-0.78500000000000003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9"/>
      <c r="AA39" s="149"/>
      <c r="AB39" s="149"/>
      <c r="AC39" s="149"/>
      <c r="AD39" s="149"/>
      <c r="AE39" s="149"/>
      <c r="AF39" s="149"/>
      <c r="AG39" s="149" t="s">
        <v>116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76">
        <v>11</v>
      </c>
      <c r="B40" s="177" t="s">
        <v>152</v>
      </c>
      <c r="C40" s="189" t="s">
        <v>153</v>
      </c>
      <c r="D40" s="178" t="s">
        <v>110</v>
      </c>
      <c r="E40" s="179">
        <v>27.074999999999999</v>
      </c>
      <c r="F40" s="180"/>
      <c r="G40" s="181">
        <f>ROUND(E40*F40,2)</f>
        <v>0</v>
      </c>
      <c r="H40" s="160"/>
      <c r="I40" s="159">
        <f>ROUND(E40*H40,2)</f>
        <v>0</v>
      </c>
      <c r="J40" s="160"/>
      <c r="K40" s="159">
        <f>ROUND(E40*J40,2)</f>
        <v>0</v>
      </c>
      <c r="L40" s="159">
        <v>21</v>
      </c>
      <c r="M40" s="159">
        <f>G40*(1+L40/100)</f>
        <v>0</v>
      </c>
      <c r="N40" s="158">
        <v>0</v>
      </c>
      <c r="O40" s="158">
        <f>ROUND(E40*N40,2)</f>
        <v>0</v>
      </c>
      <c r="P40" s="158">
        <v>0</v>
      </c>
      <c r="Q40" s="158">
        <f>ROUND(E40*P40,2)</f>
        <v>0</v>
      </c>
      <c r="R40" s="159"/>
      <c r="S40" s="159" t="s">
        <v>111</v>
      </c>
      <c r="T40" s="159" t="s">
        <v>111</v>
      </c>
      <c r="U40" s="159">
        <v>1.587</v>
      </c>
      <c r="V40" s="159">
        <f>ROUND(E40*U40,2)</f>
        <v>42.97</v>
      </c>
      <c r="W40" s="159"/>
      <c r="X40" s="159" t="s">
        <v>112</v>
      </c>
      <c r="Y40" s="159" t="s">
        <v>113</v>
      </c>
      <c r="Z40" s="149"/>
      <c r="AA40" s="149"/>
      <c r="AB40" s="149"/>
      <c r="AC40" s="149"/>
      <c r="AD40" s="149"/>
      <c r="AE40" s="149"/>
      <c r="AF40" s="149"/>
      <c r="AG40" s="149" t="s">
        <v>114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2" x14ac:dyDescent="0.2">
      <c r="A41" s="156"/>
      <c r="B41" s="157"/>
      <c r="C41" s="190" t="s">
        <v>154</v>
      </c>
      <c r="D41" s="161"/>
      <c r="E41" s="162">
        <v>1.4724999999999999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9"/>
      <c r="AA41" s="149"/>
      <c r="AB41" s="149"/>
      <c r="AC41" s="149"/>
      <c r="AD41" s="149"/>
      <c r="AE41" s="149"/>
      <c r="AF41" s="149"/>
      <c r="AG41" s="149" t="s">
        <v>116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3" x14ac:dyDescent="0.2">
      <c r="A42" s="156"/>
      <c r="B42" s="157"/>
      <c r="C42" s="190" t="s">
        <v>155</v>
      </c>
      <c r="D42" s="161"/>
      <c r="E42" s="162">
        <v>7.5049999999999999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116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3" x14ac:dyDescent="0.2">
      <c r="A43" s="156"/>
      <c r="B43" s="157"/>
      <c r="C43" s="190" t="s">
        <v>156</v>
      </c>
      <c r="D43" s="161"/>
      <c r="E43" s="162">
        <v>9.7375000000000007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9"/>
      <c r="AA43" s="149"/>
      <c r="AB43" s="149"/>
      <c r="AC43" s="149"/>
      <c r="AD43" s="149"/>
      <c r="AE43" s="149"/>
      <c r="AF43" s="149"/>
      <c r="AG43" s="149" t="s">
        <v>116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3" x14ac:dyDescent="0.2">
      <c r="A44" s="156"/>
      <c r="B44" s="157"/>
      <c r="C44" s="190" t="s">
        <v>157</v>
      </c>
      <c r="D44" s="161"/>
      <c r="E44" s="162">
        <v>8.36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116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76">
        <v>12</v>
      </c>
      <c r="B45" s="177" t="s">
        <v>158</v>
      </c>
      <c r="C45" s="189" t="s">
        <v>159</v>
      </c>
      <c r="D45" s="178" t="s">
        <v>160</v>
      </c>
      <c r="E45" s="179">
        <v>58.21125</v>
      </c>
      <c r="F45" s="180"/>
      <c r="G45" s="181">
        <f>ROUND(E45*F45,2)</f>
        <v>0</v>
      </c>
      <c r="H45" s="160"/>
      <c r="I45" s="159">
        <f>ROUND(E45*H45,2)</f>
        <v>0</v>
      </c>
      <c r="J45" s="160"/>
      <c r="K45" s="159">
        <f>ROUND(E45*J45,2)</f>
        <v>0</v>
      </c>
      <c r="L45" s="159">
        <v>21</v>
      </c>
      <c r="M45" s="159">
        <f>G45*(1+L45/100)</f>
        <v>0</v>
      </c>
      <c r="N45" s="158">
        <v>1</v>
      </c>
      <c r="O45" s="158">
        <f>ROUND(E45*N45,2)</f>
        <v>58.21</v>
      </c>
      <c r="P45" s="158">
        <v>0</v>
      </c>
      <c r="Q45" s="158">
        <f>ROUND(E45*P45,2)</f>
        <v>0</v>
      </c>
      <c r="R45" s="159" t="s">
        <v>161</v>
      </c>
      <c r="S45" s="159" t="s">
        <v>111</v>
      </c>
      <c r="T45" s="159" t="s">
        <v>111</v>
      </c>
      <c r="U45" s="159">
        <v>0</v>
      </c>
      <c r="V45" s="159">
        <f>ROUND(E45*U45,2)</f>
        <v>0</v>
      </c>
      <c r="W45" s="159"/>
      <c r="X45" s="159" t="s">
        <v>162</v>
      </c>
      <c r="Y45" s="159" t="s">
        <v>113</v>
      </c>
      <c r="Z45" s="149"/>
      <c r="AA45" s="149"/>
      <c r="AB45" s="149"/>
      <c r="AC45" s="149"/>
      <c r="AD45" s="149"/>
      <c r="AE45" s="149"/>
      <c r="AF45" s="149"/>
      <c r="AG45" s="149" t="s">
        <v>163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2" x14ac:dyDescent="0.2">
      <c r="A46" s="156"/>
      <c r="B46" s="157"/>
      <c r="C46" s="190" t="s">
        <v>164</v>
      </c>
      <c r="D46" s="161"/>
      <c r="E46" s="162">
        <v>58.21125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9"/>
      <c r="AA46" s="149"/>
      <c r="AB46" s="149"/>
      <c r="AC46" s="149"/>
      <c r="AD46" s="149"/>
      <c r="AE46" s="149"/>
      <c r="AF46" s="149"/>
      <c r="AG46" s="149" t="s">
        <v>116</v>
      </c>
      <c r="AH46" s="149">
        <v>5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x14ac:dyDescent="0.2">
      <c r="A47" s="169" t="s">
        <v>106</v>
      </c>
      <c r="B47" s="170" t="s">
        <v>64</v>
      </c>
      <c r="C47" s="188" t="s">
        <v>65</v>
      </c>
      <c r="D47" s="171"/>
      <c r="E47" s="172"/>
      <c r="F47" s="173"/>
      <c r="G47" s="174">
        <f>SUMIF(AG48:AG57,"&lt;&gt;NOR",G48:G57)</f>
        <v>0</v>
      </c>
      <c r="H47" s="168"/>
      <c r="I47" s="168">
        <f>SUM(I48:I57)</f>
        <v>0</v>
      </c>
      <c r="J47" s="168"/>
      <c r="K47" s="168">
        <f>SUM(K48:K57)</f>
        <v>0</v>
      </c>
      <c r="L47" s="168"/>
      <c r="M47" s="168">
        <f>SUM(M48:M57)</f>
        <v>0</v>
      </c>
      <c r="N47" s="167"/>
      <c r="O47" s="167">
        <f>SUM(O48:O57)</f>
        <v>0</v>
      </c>
      <c r="P47" s="167"/>
      <c r="Q47" s="167">
        <f>SUM(Q48:Q57)</f>
        <v>0</v>
      </c>
      <c r="R47" s="168"/>
      <c r="S47" s="168"/>
      <c r="T47" s="168"/>
      <c r="U47" s="168"/>
      <c r="V47" s="168">
        <f>SUM(V48:V57)</f>
        <v>2.58</v>
      </c>
      <c r="W47" s="168"/>
      <c r="X47" s="168"/>
      <c r="Y47" s="168"/>
      <c r="AG47" t="s">
        <v>107</v>
      </c>
    </row>
    <row r="48" spans="1:60" ht="22.5" outlineLevel="1" x14ac:dyDescent="0.2">
      <c r="A48" s="176">
        <v>13</v>
      </c>
      <c r="B48" s="177" t="s">
        <v>165</v>
      </c>
      <c r="C48" s="189" t="s">
        <v>166</v>
      </c>
      <c r="D48" s="178" t="s">
        <v>110</v>
      </c>
      <c r="E48" s="179">
        <v>35.197499999999998</v>
      </c>
      <c r="F48" s="180"/>
      <c r="G48" s="181">
        <f>ROUND(E48*F48,2)</f>
        <v>0</v>
      </c>
      <c r="H48" s="160"/>
      <c r="I48" s="159">
        <f>ROUND(E48*H48,2)</f>
        <v>0</v>
      </c>
      <c r="J48" s="160"/>
      <c r="K48" s="159">
        <f>ROUND(E48*J48,2)</f>
        <v>0</v>
      </c>
      <c r="L48" s="159">
        <v>21</v>
      </c>
      <c r="M48" s="159">
        <f>G48*(1+L48/100)</f>
        <v>0</v>
      </c>
      <c r="N48" s="158">
        <v>0</v>
      </c>
      <c r="O48" s="158">
        <f>ROUND(E48*N48,2)</f>
        <v>0</v>
      </c>
      <c r="P48" s="158">
        <v>0</v>
      </c>
      <c r="Q48" s="158">
        <f>ROUND(E48*P48,2)</f>
        <v>0</v>
      </c>
      <c r="R48" s="159"/>
      <c r="S48" s="159" t="s">
        <v>111</v>
      </c>
      <c r="T48" s="159" t="s">
        <v>111</v>
      </c>
      <c r="U48" s="159">
        <v>1.0999999999999999E-2</v>
      </c>
      <c r="V48" s="159">
        <f>ROUND(E48*U48,2)</f>
        <v>0.39</v>
      </c>
      <c r="W48" s="159"/>
      <c r="X48" s="159" t="s">
        <v>112</v>
      </c>
      <c r="Y48" s="159" t="s">
        <v>113</v>
      </c>
      <c r="Z48" s="149"/>
      <c r="AA48" s="149"/>
      <c r="AB48" s="149"/>
      <c r="AC48" s="149"/>
      <c r="AD48" s="149"/>
      <c r="AE48" s="149"/>
      <c r="AF48" s="149"/>
      <c r="AG48" s="149" t="s">
        <v>142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2" x14ac:dyDescent="0.2">
      <c r="A49" s="156"/>
      <c r="B49" s="157"/>
      <c r="C49" s="190" t="s">
        <v>167</v>
      </c>
      <c r="D49" s="161"/>
      <c r="E49" s="162">
        <v>27.074999999999999</v>
      </c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9"/>
      <c r="AA49" s="149"/>
      <c r="AB49" s="149"/>
      <c r="AC49" s="149"/>
      <c r="AD49" s="149"/>
      <c r="AE49" s="149"/>
      <c r="AF49" s="149"/>
      <c r="AG49" s="149" t="s">
        <v>116</v>
      </c>
      <c r="AH49" s="149">
        <v>5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3" x14ac:dyDescent="0.2">
      <c r="A50" s="156"/>
      <c r="B50" s="157"/>
      <c r="C50" s="190" t="s">
        <v>168</v>
      </c>
      <c r="D50" s="161"/>
      <c r="E50" s="162">
        <v>8.1225000000000005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9"/>
      <c r="AA50" s="149"/>
      <c r="AB50" s="149"/>
      <c r="AC50" s="149"/>
      <c r="AD50" s="149"/>
      <c r="AE50" s="149"/>
      <c r="AF50" s="149"/>
      <c r="AG50" s="149" t="s">
        <v>116</v>
      </c>
      <c r="AH50" s="149">
        <v>5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76">
        <v>14</v>
      </c>
      <c r="B51" s="177" t="s">
        <v>169</v>
      </c>
      <c r="C51" s="189" t="s">
        <v>170</v>
      </c>
      <c r="D51" s="178" t="s">
        <v>110</v>
      </c>
      <c r="E51" s="179">
        <v>35.197499999999998</v>
      </c>
      <c r="F51" s="180"/>
      <c r="G51" s="181">
        <f>ROUND(E51*F51,2)</f>
        <v>0</v>
      </c>
      <c r="H51" s="160"/>
      <c r="I51" s="159">
        <f>ROUND(E51*H51,2)</f>
        <v>0</v>
      </c>
      <c r="J51" s="160"/>
      <c r="K51" s="159">
        <f>ROUND(E51*J51,2)</f>
        <v>0</v>
      </c>
      <c r="L51" s="159">
        <v>21</v>
      </c>
      <c r="M51" s="159">
        <f>G51*(1+L51/100)</f>
        <v>0</v>
      </c>
      <c r="N51" s="158">
        <v>0</v>
      </c>
      <c r="O51" s="158">
        <f>ROUND(E51*N51,2)</f>
        <v>0</v>
      </c>
      <c r="P51" s="158">
        <v>0</v>
      </c>
      <c r="Q51" s="158">
        <f>ROUND(E51*P51,2)</f>
        <v>0</v>
      </c>
      <c r="R51" s="159"/>
      <c r="S51" s="159" t="s">
        <v>111</v>
      </c>
      <c r="T51" s="159" t="s">
        <v>111</v>
      </c>
      <c r="U51" s="159">
        <v>5.2999999999999999E-2</v>
      </c>
      <c r="V51" s="159">
        <f>ROUND(E51*U51,2)</f>
        <v>1.87</v>
      </c>
      <c r="W51" s="159"/>
      <c r="X51" s="159" t="s">
        <v>112</v>
      </c>
      <c r="Y51" s="159" t="s">
        <v>113</v>
      </c>
      <c r="Z51" s="149"/>
      <c r="AA51" s="149"/>
      <c r="AB51" s="149"/>
      <c r="AC51" s="149"/>
      <c r="AD51" s="149"/>
      <c r="AE51" s="149"/>
      <c r="AF51" s="149"/>
      <c r="AG51" s="149" t="s">
        <v>142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2" x14ac:dyDescent="0.2">
      <c r="A52" s="156"/>
      <c r="B52" s="157"/>
      <c r="C52" s="190" t="s">
        <v>171</v>
      </c>
      <c r="D52" s="161"/>
      <c r="E52" s="162">
        <v>35.197499999999998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9"/>
      <c r="AA52" s="149"/>
      <c r="AB52" s="149"/>
      <c r="AC52" s="149"/>
      <c r="AD52" s="149"/>
      <c r="AE52" s="149"/>
      <c r="AF52" s="149"/>
      <c r="AG52" s="149" t="s">
        <v>116</v>
      </c>
      <c r="AH52" s="149">
        <v>5</v>
      </c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76">
        <v>15</v>
      </c>
      <c r="B53" s="177" t="s">
        <v>172</v>
      </c>
      <c r="C53" s="189" t="s">
        <v>173</v>
      </c>
      <c r="D53" s="178" t="s">
        <v>110</v>
      </c>
      <c r="E53" s="179">
        <v>35.197499999999998</v>
      </c>
      <c r="F53" s="180"/>
      <c r="G53" s="181">
        <f>ROUND(E53*F53,2)</f>
        <v>0</v>
      </c>
      <c r="H53" s="160"/>
      <c r="I53" s="159">
        <f>ROUND(E53*H53,2)</f>
        <v>0</v>
      </c>
      <c r="J53" s="160"/>
      <c r="K53" s="159">
        <f>ROUND(E53*J53,2)</f>
        <v>0</v>
      </c>
      <c r="L53" s="159">
        <v>21</v>
      </c>
      <c r="M53" s="159">
        <f>G53*(1+L53/100)</f>
        <v>0</v>
      </c>
      <c r="N53" s="158">
        <v>0</v>
      </c>
      <c r="O53" s="158">
        <f>ROUND(E53*N53,2)</f>
        <v>0</v>
      </c>
      <c r="P53" s="158">
        <v>0</v>
      </c>
      <c r="Q53" s="158">
        <f>ROUND(E53*P53,2)</f>
        <v>0</v>
      </c>
      <c r="R53" s="159"/>
      <c r="S53" s="159" t="s">
        <v>111</v>
      </c>
      <c r="T53" s="159" t="s">
        <v>111</v>
      </c>
      <c r="U53" s="159">
        <v>8.9999999999999993E-3</v>
      </c>
      <c r="V53" s="159">
        <f>ROUND(E53*U53,2)</f>
        <v>0.32</v>
      </c>
      <c r="W53" s="159"/>
      <c r="X53" s="159" t="s">
        <v>112</v>
      </c>
      <c r="Y53" s="159" t="s">
        <v>113</v>
      </c>
      <c r="Z53" s="149"/>
      <c r="AA53" s="149"/>
      <c r="AB53" s="149"/>
      <c r="AC53" s="149"/>
      <c r="AD53" s="149"/>
      <c r="AE53" s="149"/>
      <c r="AF53" s="149"/>
      <c r="AG53" s="149" t="s">
        <v>142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2" x14ac:dyDescent="0.2">
      <c r="A54" s="156"/>
      <c r="B54" s="157"/>
      <c r="C54" s="190" t="s">
        <v>171</v>
      </c>
      <c r="D54" s="161"/>
      <c r="E54" s="162">
        <v>35.197499999999998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9"/>
      <c r="AA54" s="149"/>
      <c r="AB54" s="149"/>
      <c r="AC54" s="149"/>
      <c r="AD54" s="149"/>
      <c r="AE54" s="149"/>
      <c r="AF54" s="149"/>
      <c r="AG54" s="149" t="s">
        <v>116</v>
      </c>
      <c r="AH54" s="149">
        <v>5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6">
        <v>16</v>
      </c>
      <c r="B55" s="177" t="s">
        <v>174</v>
      </c>
      <c r="C55" s="189" t="s">
        <v>175</v>
      </c>
      <c r="D55" s="178" t="s">
        <v>160</v>
      </c>
      <c r="E55" s="179">
        <v>62.65155</v>
      </c>
      <c r="F55" s="180"/>
      <c r="G55" s="181">
        <f>ROUND(E55*F55,2)</f>
        <v>0</v>
      </c>
      <c r="H55" s="160"/>
      <c r="I55" s="159">
        <f>ROUND(E55*H55,2)</f>
        <v>0</v>
      </c>
      <c r="J55" s="160"/>
      <c r="K55" s="159">
        <f>ROUND(E55*J55,2)</f>
        <v>0</v>
      </c>
      <c r="L55" s="159">
        <v>21</v>
      </c>
      <c r="M55" s="159">
        <f>G55*(1+L55/100)</f>
        <v>0</v>
      </c>
      <c r="N55" s="158">
        <v>0</v>
      </c>
      <c r="O55" s="158">
        <f>ROUND(E55*N55,2)</f>
        <v>0</v>
      </c>
      <c r="P55" s="158">
        <v>0</v>
      </c>
      <c r="Q55" s="158">
        <f>ROUND(E55*P55,2)</f>
        <v>0</v>
      </c>
      <c r="R55" s="159"/>
      <c r="S55" s="159" t="s">
        <v>111</v>
      </c>
      <c r="T55" s="159" t="s">
        <v>111</v>
      </c>
      <c r="U55" s="159">
        <v>0</v>
      </c>
      <c r="V55" s="159">
        <f>ROUND(E55*U55,2)</f>
        <v>0</v>
      </c>
      <c r="W55" s="159"/>
      <c r="X55" s="159" t="s">
        <v>112</v>
      </c>
      <c r="Y55" s="159" t="s">
        <v>113</v>
      </c>
      <c r="Z55" s="149"/>
      <c r="AA55" s="149"/>
      <c r="AB55" s="149"/>
      <c r="AC55" s="149"/>
      <c r="AD55" s="149"/>
      <c r="AE55" s="149"/>
      <c r="AF55" s="149"/>
      <c r="AG55" s="149" t="s">
        <v>142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2" x14ac:dyDescent="0.2">
      <c r="A56" s="156"/>
      <c r="B56" s="157"/>
      <c r="C56" s="190" t="s">
        <v>171</v>
      </c>
      <c r="D56" s="161"/>
      <c r="E56" s="162">
        <v>35.197499999999998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116</v>
      </c>
      <c r="AH56" s="149">
        <v>5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3" x14ac:dyDescent="0.2">
      <c r="A57" s="156"/>
      <c r="B57" s="157"/>
      <c r="C57" s="191" t="s">
        <v>176</v>
      </c>
      <c r="D57" s="163"/>
      <c r="E57" s="164">
        <v>27.454049999999999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9"/>
      <c r="AA57" s="149"/>
      <c r="AB57" s="149"/>
      <c r="AC57" s="149"/>
      <c r="AD57" s="149"/>
      <c r="AE57" s="149"/>
      <c r="AF57" s="149"/>
      <c r="AG57" s="149" t="s">
        <v>116</v>
      </c>
      <c r="AH57" s="149">
        <v>4</v>
      </c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x14ac:dyDescent="0.2">
      <c r="A58" s="169" t="s">
        <v>106</v>
      </c>
      <c r="B58" s="170" t="s">
        <v>66</v>
      </c>
      <c r="C58" s="188" t="s">
        <v>67</v>
      </c>
      <c r="D58" s="171"/>
      <c r="E58" s="172"/>
      <c r="F58" s="173"/>
      <c r="G58" s="174">
        <f>SUMIF(AG59:AG63,"&lt;&gt;NOR",G59:G63)</f>
        <v>0</v>
      </c>
      <c r="H58" s="168"/>
      <c r="I58" s="168">
        <f>SUM(I59:I63)</f>
        <v>0</v>
      </c>
      <c r="J58" s="168"/>
      <c r="K58" s="168">
        <f>SUM(K59:K63)</f>
        <v>0</v>
      </c>
      <c r="L58" s="168"/>
      <c r="M58" s="168">
        <f>SUM(M59:M63)</f>
        <v>0</v>
      </c>
      <c r="N58" s="167"/>
      <c r="O58" s="167">
        <f>SUM(O59:O63)</f>
        <v>15.36</v>
      </c>
      <c r="P58" s="167"/>
      <c r="Q58" s="167">
        <f>SUM(Q59:Q63)</f>
        <v>0</v>
      </c>
      <c r="R58" s="168"/>
      <c r="S58" s="168"/>
      <c r="T58" s="168"/>
      <c r="U58" s="168"/>
      <c r="V58" s="168">
        <f>SUM(V59:V63)</f>
        <v>13.77</v>
      </c>
      <c r="W58" s="168"/>
      <c r="X58" s="168"/>
      <c r="Y58" s="168"/>
      <c r="AG58" t="s">
        <v>107</v>
      </c>
    </row>
    <row r="59" spans="1:60" outlineLevel="1" x14ac:dyDescent="0.2">
      <c r="A59" s="176">
        <v>17</v>
      </c>
      <c r="B59" s="177" t="s">
        <v>177</v>
      </c>
      <c r="C59" s="189" t="s">
        <v>178</v>
      </c>
      <c r="D59" s="178" t="s">
        <v>110</v>
      </c>
      <c r="E59" s="179">
        <v>8.1225000000000005</v>
      </c>
      <c r="F59" s="180"/>
      <c r="G59" s="181">
        <f>ROUND(E59*F59,2)</f>
        <v>0</v>
      </c>
      <c r="H59" s="160"/>
      <c r="I59" s="159">
        <f>ROUND(E59*H59,2)</f>
        <v>0</v>
      </c>
      <c r="J59" s="160"/>
      <c r="K59" s="159">
        <f>ROUND(E59*J59,2)</f>
        <v>0</v>
      </c>
      <c r="L59" s="159">
        <v>21</v>
      </c>
      <c r="M59" s="159">
        <f>G59*(1+L59/100)</f>
        <v>0</v>
      </c>
      <c r="N59" s="158">
        <v>1.8907700000000001</v>
      </c>
      <c r="O59" s="158">
        <f>ROUND(E59*N59,2)</f>
        <v>15.36</v>
      </c>
      <c r="P59" s="158">
        <v>0</v>
      </c>
      <c r="Q59" s="158">
        <f>ROUND(E59*P59,2)</f>
        <v>0</v>
      </c>
      <c r="R59" s="159"/>
      <c r="S59" s="159" t="s">
        <v>111</v>
      </c>
      <c r="T59" s="159" t="s">
        <v>111</v>
      </c>
      <c r="U59" s="159">
        <v>1.6950000000000001</v>
      </c>
      <c r="V59" s="159">
        <f>ROUND(E59*U59,2)</f>
        <v>13.77</v>
      </c>
      <c r="W59" s="159"/>
      <c r="X59" s="159" t="s">
        <v>112</v>
      </c>
      <c r="Y59" s="159" t="s">
        <v>113</v>
      </c>
      <c r="Z59" s="149"/>
      <c r="AA59" s="149"/>
      <c r="AB59" s="149"/>
      <c r="AC59" s="149"/>
      <c r="AD59" s="149"/>
      <c r="AE59" s="149"/>
      <c r="AF59" s="149"/>
      <c r="AG59" s="149" t="s">
        <v>114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2" x14ac:dyDescent="0.2">
      <c r="A60" s="156"/>
      <c r="B60" s="157"/>
      <c r="C60" s="190" t="s">
        <v>179</v>
      </c>
      <c r="D60" s="161"/>
      <c r="E60" s="162">
        <v>0.44174999999999998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9"/>
      <c r="AA60" s="149"/>
      <c r="AB60" s="149"/>
      <c r="AC60" s="149"/>
      <c r="AD60" s="149"/>
      <c r="AE60" s="149"/>
      <c r="AF60" s="149"/>
      <c r="AG60" s="149" t="s">
        <v>116</v>
      </c>
      <c r="AH60" s="149">
        <v>0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3" x14ac:dyDescent="0.2">
      <c r="A61" s="156"/>
      <c r="B61" s="157"/>
      <c r="C61" s="190" t="s">
        <v>180</v>
      </c>
      <c r="D61" s="161"/>
      <c r="E61" s="162">
        <v>2.2515000000000001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9"/>
      <c r="AA61" s="149"/>
      <c r="AB61" s="149"/>
      <c r="AC61" s="149"/>
      <c r="AD61" s="149"/>
      <c r="AE61" s="149"/>
      <c r="AF61" s="149"/>
      <c r="AG61" s="149" t="s">
        <v>116</v>
      </c>
      <c r="AH61" s="149">
        <v>0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3" x14ac:dyDescent="0.2">
      <c r="A62" s="156"/>
      <c r="B62" s="157"/>
      <c r="C62" s="190" t="s">
        <v>181</v>
      </c>
      <c r="D62" s="161"/>
      <c r="E62" s="162">
        <v>2.9212500000000001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116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3" x14ac:dyDescent="0.2">
      <c r="A63" s="156"/>
      <c r="B63" s="157"/>
      <c r="C63" s="190" t="s">
        <v>182</v>
      </c>
      <c r="D63" s="161"/>
      <c r="E63" s="162">
        <v>2.508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9"/>
      <c r="AA63" s="149"/>
      <c r="AB63" s="149"/>
      <c r="AC63" s="149"/>
      <c r="AD63" s="149"/>
      <c r="AE63" s="149"/>
      <c r="AF63" s="149"/>
      <c r="AG63" s="149" t="s">
        <v>116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x14ac:dyDescent="0.2">
      <c r="A64" s="169" t="s">
        <v>106</v>
      </c>
      <c r="B64" s="170" t="s">
        <v>68</v>
      </c>
      <c r="C64" s="188" t="s">
        <v>69</v>
      </c>
      <c r="D64" s="171"/>
      <c r="E64" s="172"/>
      <c r="F64" s="173"/>
      <c r="G64" s="174">
        <f>SUMIF(AG65:AG82,"&lt;&gt;NOR",G65:G82)</f>
        <v>0</v>
      </c>
      <c r="H64" s="168"/>
      <c r="I64" s="168">
        <f>SUM(I65:I82)</f>
        <v>0</v>
      </c>
      <c r="J64" s="168"/>
      <c r="K64" s="168">
        <f>SUM(K65:K82)</f>
        <v>0</v>
      </c>
      <c r="L64" s="168"/>
      <c r="M64" s="168">
        <f>SUM(M65:M82)</f>
        <v>0</v>
      </c>
      <c r="N64" s="167"/>
      <c r="O64" s="167">
        <f>SUM(O65:O82)</f>
        <v>2.42</v>
      </c>
      <c r="P64" s="167"/>
      <c r="Q64" s="167">
        <f>SUM(Q65:Q82)</f>
        <v>0</v>
      </c>
      <c r="R64" s="168"/>
      <c r="S64" s="168"/>
      <c r="T64" s="168"/>
      <c r="U64" s="168"/>
      <c r="V64" s="168">
        <f>SUM(V65:V82)</f>
        <v>56.800000000000004</v>
      </c>
      <c r="W64" s="168"/>
      <c r="X64" s="168"/>
      <c r="Y64" s="168"/>
      <c r="AG64" t="s">
        <v>107</v>
      </c>
    </row>
    <row r="65" spans="1:60" ht="22.5" outlineLevel="1" x14ac:dyDescent="0.2">
      <c r="A65" s="176">
        <v>18</v>
      </c>
      <c r="B65" s="177" t="s">
        <v>183</v>
      </c>
      <c r="C65" s="189" t="s">
        <v>184</v>
      </c>
      <c r="D65" s="178" t="s">
        <v>185</v>
      </c>
      <c r="E65" s="179">
        <v>57</v>
      </c>
      <c r="F65" s="180"/>
      <c r="G65" s="181">
        <f>ROUND(E65*F65,2)</f>
        <v>0</v>
      </c>
      <c r="H65" s="160"/>
      <c r="I65" s="159">
        <f>ROUND(E65*H65,2)</f>
        <v>0</v>
      </c>
      <c r="J65" s="160"/>
      <c r="K65" s="159">
        <f>ROUND(E65*J65,2)</f>
        <v>0</v>
      </c>
      <c r="L65" s="159">
        <v>21</v>
      </c>
      <c r="M65" s="159">
        <f>G65*(1+L65/100)</f>
        <v>0</v>
      </c>
      <c r="N65" s="158">
        <v>1.73E-3</v>
      </c>
      <c r="O65" s="158">
        <f>ROUND(E65*N65,2)</f>
        <v>0.1</v>
      </c>
      <c r="P65" s="158">
        <v>0</v>
      </c>
      <c r="Q65" s="158">
        <f>ROUND(E65*P65,2)</f>
        <v>0</v>
      </c>
      <c r="R65" s="159"/>
      <c r="S65" s="159" t="s">
        <v>111</v>
      </c>
      <c r="T65" s="159" t="s">
        <v>111</v>
      </c>
      <c r="U65" s="159">
        <v>6.6000000000000003E-2</v>
      </c>
      <c r="V65" s="159">
        <f>ROUND(E65*U65,2)</f>
        <v>3.76</v>
      </c>
      <c r="W65" s="159"/>
      <c r="X65" s="159" t="s">
        <v>112</v>
      </c>
      <c r="Y65" s="159" t="s">
        <v>113</v>
      </c>
      <c r="Z65" s="149"/>
      <c r="AA65" s="149"/>
      <c r="AB65" s="149"/>
      <c r="AC65" s="149"/>
      <c r="AD65" s="149"/>
      <c r="AE65" s="149"/>
      <c r="AF65" s="149"/>
      <c r="AG65" s="149" t="s">
        <v>114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2" x14ac:dyDescent="0.2">
      <c r="A66" s="156"/>
      <c r="B66" s="157"/>
      <c r="C66" s="190" t="s">
        <v>186</v>
      </c>
      <c r="D66" s="161"/>
      <c r="E66" s="162"/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9"/>
      <c r="AA66" s="149"/>
      <c r="AB66" s="149"/>
      <c r="AC66" s="149"/>
      <c r="AD66" s="149"/>
      <c r="AE66" s="149"/>
      <c r="AF66" s="149"/>
      <c r="AG66" s="149" t="s">
        <v>116</v>
      </c>
      <c r="AH66" s="149">
        <v>0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3" x14ac:dyDescent="0.2">
      <c r="A67" s="156"/>
      <c r="B67" s="157"/>
      <c r="C67" s="190" t="s">
        <v>187</v>
      </c>
      <c r="D67" s="161"/>
      <c r="E67" s="162">
        <v>57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9"/>
      <c r="AA67" s="149"/>
      <c r="AB67" s="149"/>
      <c r="AC67" s="149"/>
      <c r="AD67" s="149"/>
      <c r="AE67" s="149"/>
      <c r="AF67" s="149"/>
      <c r="AG67" s="149" t="s">
        <v>116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ht="22.5" outlineLevel="1" x14ac:dyDescent="0.2">
      <c r="A68" s="182">
        <v>19</v>
      </c>
      <c r="B68" s="183" t="s">
        <v>188</v>
      </c>
      <c r="C68" s="192" t="s">
        <v>189</v>
      </c>
      <c r="D68" s="184" t="s">
        <v>190</v>
      </c>
      <c r="E68" s="185">
        <v>4</v>
      </c>
      <c r="F68" s="186"/>
      <c r="G68" s="187">
        <f>ROUND(E68*F68,2)</f>
        <v>0</v>
      </c>
      <c r="H68" s="160"/>
      <c r="I68" s="159">
        <f>ROUND(E68*H68,2)</f>
        <v>0</v>
      </c>
      <c r="J68" s="160"/>
      <c r="K68" s="159">
        <f>ROUND(E68*J68,2)</f>
        <v>0</v>
      </c>
      <c r="L68" s="159">
        <v>21</v>
      </c>
      <c r="M68" s="159">
        <f>G68*(1+L68/100)</f>
        <v>0</v>
      </c>
      <c r="N68" s="158">
        <v>7.1000000000000002E-4</v>
      </c>
      <c r="O68" s="158">
        <f>ROUND(E68*N68,2)</f>
        <v>0</v>
      </c>
      <c r="P68" s="158">
        <v>0</v>
      </c>
      <c r="Q68" s="158">
        <f>ROUND(E68*P68,2)</f>
        <v>0</v>
      </c>
      <c r="R68" s="159"/>
      <c r="S68" s="159" t="s">
        <v>111</v>
      </c>
      <c r="T68" s="159" t="s">
        <v>111</v>
      </c>
      <c r="U68" s="159">
        <v>0.33</v>
      </c>
      <c r="V68" s="159">
        <f>ROUND(E68*U68,2)</f>
        <v>1.32</v>
      </c>
      <c r="W68" s="159"/>
      <c r="X68" s="159" t="s">
        <v>112</v>
      </c>
      <c r="Y68" s="159" t="s">
        <v>113</v>
      </c>
      <c r="Z68" s="149"/>
      <c r="AA68" s="149"/>
      <c r="AB68" s="149"/>
      <c r="AC68" s="149"/>
      <c r="AD68" s="149"/>
      <c r="AE68" s="149"/>
      <c r="AF68" s="149"/>
      <c r="AG68" s="149" t="s">
        <v>114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ht="22.5" outlineLevel="1" x14ac:dyDescent="0.2">
      <c r="A69" s="176">
        <v>20</v>
      </c>
      <c r="B69" s="177" t="s">
        <v>191</v>
      </c>
      <c r="C69" s="189" t="s">
        <v>192</v>
      </c>
      <c r="D69" s="178" t="s">
        <v>110</v>
      </c>
      <c r="E69" s="179">
        <v>0.79437999999999998</v>
      </c>
      <c r="F69" s="180"/>
      <c r="G69" s="181">
        <f>ROUND(E69*F69,2)</f>
        <v>0</v>
      </c>
      <c r="H69" s="160"/>
      <c r="I69" s="159">
        <f>ROUND(E69*H69,2)</f>
        <v>0</v>
      </c>
      <c r="J69" s="160"/>
      <c r="K69" s="159">
        <f>ROUND(E69*J69,2)</f>
        <v>0</v>
      </c>
      <c r="L69" s="159">
        <v>21</v>
      </c>
      <c r="M69" s="159">
        <f>G69*(1+L69/100)</f>
        <v>0</v>
      </c>
      <c r="N69" s="158">
        <v>2.5249999999999999</v>
      </c>
      <c r="O69" s="158">
        <f>ROUND(E69*N69,2)</f>
        <v>2.0099999999999998</v>
      </c>
      <c r="P69" s="158">
        <v>0</v>
      </c>
      <c r="Q69" s="158">
        <f>ROUND(E69*P69,2)</f>
        <v>0</v>
      </c>
      <c r="R69" s="159"/>
      <c r="S69" s="159" t="s">
        <v>111</v>
      </c>
      <c r="T69" s="159" t="s">
        <v>111</v>
      </c>
      <c r="U69" s="159">
        <v>1.3029999999999999</v>
      </c>
      <c r="V69" s="159">
        <f>ROUND(E69*U69,2)</f>
        <v>1.04</v>
      </c>
      <c r="W69" s="159"/>
      <c r="X69" s="159" t="s">
        <v>112</v>
      </c>
      <c r="Y69" s="159" t="s">
        <v>113</v>
      </c>
      <c r="Z69" s="149"/>
      <c r="AA69" s="149"/>
      <c r="AB69" s="149"/>
      <c r="AC69" s="149"/>
      <c r="AD69" s="149"/>
      <c r="AE69" s="149"/>
      <c r="AF69" s="149"/>
      <c r="AG69" s="149" t="s">
        <v>114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ht="22.5" outlineLevel="2" x14ac:dyDescent="0.2">
      <c r="A70" s="156"/>
      <c r="B70" s="157"/>
      <c r="C70" s="190" t="s">
        <v>193</v>
      </c>
      <c r="D70" s="161"/>
      <c r="E70" s="162">
        <v>0.5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9"/>
      <c r="AA70" s="149"/>
      <c r="AB70" s="149"/>
      <c r="AC70" s="149"/>
      <c r="AD70" s="149"/>
      <c r="AE70" s="149"/>
      <c r="AF70" s="149"/>
      <c r="AG70" s="149" t="s">
        <v>116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ht="22.5" outlineLevel="3" x14ac:dyDescent="0.2">
      <c r="A71" s="156"/>
      <c r="B71" s="157"/>
      <c r="C71" s="190" t="s">
        <v>194</v>
      </c>
      <c r="D71" s="161"/>
      <c r="E71" s="162">
        <v>0.29437999999999998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9"/>
      <c r="AA71" s="149"/>
      <c r="AB71" s="149"/>
      <c r="AC71" s="149"/>
      <c r="AD71" s="149"/>
      <c r="AE71" s="149"/>
      <c r="AF71" s="149"/>
      <c r="AG71" s="149" t="s">
        <v>116</v>
      </c>
      <c r="AH71" s="149">
        <v>0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82">
        <v>21</v>
      </c>
      <c r="B72" s="183" t="s">
        <v>195</v>
      </c>
      <c r="C72" s="192" t="s">
        <v>196</v>
      </c>
      <c r="D72" s="184" t="s">
        <v>190</v>
      </c>
      <c r="E72" s="185">
        <v>4</v>
      </c>
      <c r="F72" s="186"/>
      <c r="G72" s="187">
        <f>ROUND(E72*F72,2)</f>
        <v>0</v>
      </c>
      <c r="H72" s="160"/>
      <c r="I72" s="159">
        <f>ROUND(E72*H72,2)</f>
        <v>0</v>
      </c>
      <c r="J72" s="160"/>
      <c r="K72" s="159">
        <f>ROUND(E72*J72,2)</f>
        <v>0</v>
      </c>
      <c r="L72" s="159">
        <v>21</v>
      </c>
      <c r="M72" s="159">
        <f>G72*(1+L72/100)</f>
        <v>0</v>
      </c>
      <c r="N72" s="158">
        <v>0</v>
      </c>
      <c r="O72" s="158">
        <f>ROUND(E72*N72,2)</f>
        <v>0</v>
      </c>
      <c r="P72" s="158">
        <v>0</v>
      </c>
      <c r="Q72" s="158">
        <f>ROUND(E72*P72,2)</f>
        <v>0</v>
      </c>
      <c r="R72" s="159"/>
      <c r="S72" s="159" t="s">
        <v>111</v>
      </c>
      <c r="T72" s="159" t="s">
        <v>111</v>
      </c>
      <c r="U72" s="159">
        <v>0.79600000000000004</v>
      </c>
      <c r="V72" s="159">
        <f>ROUND(E72*U72,2)</f>
        <v>3.18</v>
      </c>
      <c r="W72" s="159"/>
      <c r="X72" s="159" t="s">
        <v>112</v>
      </c>
      <c r="Y72" s="159" t="s">
        <v>113</v>
      </c>
      <c r="Z72" s="149"/>
      <c r="AA72" s="149"/>
      <c r="AB72" s="149"/>
      <c r="AC72" s="149"/>
      <c r="AD72" s="149"/>
      <c r="AE72" s="149"/>
      <c r="AF72" s="149"/>
      <c r="AG72" s="149" t="s">
        <v>114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82">
        <v>22</v>
      </c>
      <c r="B73" s="183" t="s">
        <v>197</v>
      </c>
      <c r="C73" s="192" t="s">
        <v>198</v>
      </c>
      <c r="D73" s="184" t="s">
        <v>199</v>
      </c>
      <c r="E73" s="185">
        <v>1</v>
      </c>
      <c r="F73" s="186"/>
      <c r="G73" s="187">
        <f>ROUND(E73*F73,2)</f>
        <v>0</v>
      </c>
      <c r="H73" s="160"/>
      <c r="I73" s="159">
        <f>ROUND(E73*H73,2)</f>
        <v>0</v>
      </c>
      <c r="J73" s="160"/>
      <c r="K73" s="159">
        <f>ROUND(E73*J73,2)</f>
        <v>0</v>
      </c>
      <c r="L73" s="159">
        <v>21</v>
      </c>
      <c r="M73" s="159">
        <f>G73*(1+L73/100)</f>
        <v>0</v>
      </c>
      <c r="N73" s="158">
        <v>0</v>
      </c>
      <c r="O73" s="158">
        <f>ROUND(E73*N73,2)</f>
        <v>0</v>
      </c>
      <c r="P73" s="158">
        <v>0</v>
      </c>
      <c r="Q73" s="158">
        <f>ROUND(E73*P73,2)</f>
        <v>0</v>
      </c>
      <c r="R73" s="159"/>
      <c r="S73" s="159" t="s">
        <v>111</v>
      </c>
      <c r="T73" s="159" t="s">
        <v>111</v>
      </c>
      <c r="U73" s="159">
        <v>8.9700000000000006</v>
      </c>
      <c r="V73" s="159">
        <f>ROUND(E73*U73,2)</f>
        <v>8.9700000000000006</v>
      </c>
      <c r="W73" s="159"/>
      <c r="X73" s="159" t="s">
        <v>112</v>
      </c>
      <c r="Y73" s="159" t="s">
        <v>113</v>
      </c>
      <c r="Z73" s="149"/>
      <c r="AA73" s="149"/>
      <c r="AB73" s="149"/>
      <c r="AC73" s="149"/>
      <c r="AD73" s="149"/>
      <c r="AE73" s="149"/>
      <c r="AF73" s="149"/>
      <c r="AG73" s="149" t="s">
        <v>114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82">
        <v>23</v>
      </c>
      <c r="B74" s="183" t="s">
        <v>200</v>
      </c>
      <c r="C74" s="192" t="s">
        <v>201</v>
      </c>
      <c r="D74" s="184" t="s">
        <v>185</v>
      </c>
      <c r="E74" s="185">
        <v>57</v>
      </c>
      <c r="F74" s="186"/>
      <c r="G74" s="187">
        <f>ROUND(E74*F74,2)</f>
        <v>0</v>
      </c>
      <c r="H74" s="160"/>
      <c r="I74" s="159">
        <f>ROUND(E74*H74,2)</f>
        <v>0</v>
      </c>
      <c r="J74" s="160"/>
      <c r="K74" s="159">
        <f>ROUND(E74*J74,2)</f>
        <v>0</v>
      </c>
      <c r="L74" s="159">
        <v>21</v>
      </c>
      <c r="M74" s="159">
        <f>G74*(1+L74/100)</f>
        <v>0</v>
      </c>
      <c r="N74" s="158">
        <v>0</v>
      </c>
      <c r="O74" s="158">
        <f>ROUND(E74*N74,2)</f>
        <v>0</v>
      </c>
      <c r="P74" s="158">
        <v>0</v>
      </c>
      <c r="Q74" s="158">
        <f>ROUND(E74*P74,2)</f>
        <v>0</v>
      </c>
      <c r="R74" s="159"/>
      <c r="S74" s="159" t="s">
        <v>111</v>
      </c>
      <c r="T74" s="159" t="s">
        <v>111</v>
      </c>
      <c r="U74" s="159">
        <v>0.08</v>
      </c>
      <c r="V74" s="159">
        <f>ROUND(E74*U74,2)</f>
        <v>4.5599999999999996</v>
      </c>
      <c r="W74" s="159"/>
      <c r="X74" s="159" t="s">
        <v>112</v>
      </c>
      <c r="Y74" s="159" t="s">
        <v>113</v>
      </c>
      <c r="Z74" s="149"/>
      <c r="AA74" s="149"/>
      <c r="AB74" s="149"/>
      <c r="AC74" s="149"/>
      <c r="AD74" s="149"/>
      <c r="AE74" s="149"/>
      <c r="AF74" s="149"/>
      <c r="AG74" s="149" t="s">
        <v>114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ht="22.5" outlineLevel="1" x14ac:dyDescent="0.2">
      <c r="A75" s="176">
        <v>24</v>
      </c>
      <c r="B75" s="177" t="s">
        <v>202</v>
      </c>
      <c r="C75" s="189" t="s">
        <v>203</v>
      </c>
      <c r="D75" s="178" t="s">
        <v>190</v>
      </c>
      <c r="E75" s="179">
        <v>3</v>
      </c>
      <c r="F75" s="180"/>
      <c r="G75" s="181">
        <f>ROUND(E75*F75,2)</f>
        <v>0</v>
      </c>
      <c r="H75" s="160"/>
      <c r="I75" s="159">
        <f>ROUND(E75*H75,2)</f>
        <v>0</v>
      </c>
      <c r="J75" s="160"/>
      <c r="K75" s="159">
        <f>ROUND(E75*J75,2)</f>
        <v>0</v>
      </c>
      <c r="L75" s="159">
        <v>21</v>
      </c>
      <c r="M75" s="159">
        <f>G75*(1+L75/100)</f>
        <v>0</v>
      </c>
      <c r="N75" s="158">
        <v>6.0130000000000003E-2</v>
      </c>
      <c r="O75" s="158">
        <f>ROUND(E75*N75,2)</f>
        <v>0.18</v>
      </c>
      <c r="P75" s="158">
        <v>0</v>
      </c>
      <c r="Q75" s="158">
        <f>ROUND(E75*P75,2)</f>
        <v>0</v>
      </c>
      <c r="R75" s="159"/>
      <c r="S75" s="159" t="s">
        <v>111</v>
      </c>
      <c r="T75" s="159" t="s">
        <v>111</v>
      </c>
      <c r="U75" s="159">
        <v>1.99271</v>
      </c>
      <c r="V75" s="159">
        <f>ROUND(E75*U75,2)</f>
        <v>5.98</v>
      </c>
      <c r="W75" s="159"/>
      <c r="X75" s="159" t="s">
        <v>204</v>
      </c>
      <c r="Y75" s="159" t="s">
        <v>113</v>
      </c>
      <c r="Z75" s="149"/>
      <c r="AA75" s="149"/>
      <c r="AB75" s="149"/>
      <c r="AC75" s="149"/>
      <c r="AD75" s="149"/>
      <c r="AE75" s="149"/>
      <c r="AF75" s="149"/>
      <c r="AG75" s="149" t="s">
        <v>205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 x14ac:dyDescent="0.2">
      <c r="A76" s="156"/>
      <c r="B76" s="157"/>
      <c r="C76" s="190" t="s">
        <v>206</v>
      </c>
      <c r="D76" s="161"/>
      <c r="E76" s="162">
        <v>3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116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ht="22.5" outlineLevel="1" x14ac:dyDescent="0.2">
      <c r="A77" s="176">
        <v>25</v>
      </c>
      <c r="B77" s="177" t="s">
        <v>207</v>
      </c>
      <c r="C77" s="189" t="s">
        <v>208</v>
      </c>
      <c r="D77" s="178" t="s">
        <v>190</v>
      </c>
      <c r="E77" s="179">
        <v>2</v>
      </c>
      <c r="F77" s="180"/>
      <c r="G77" s="181">
        <f>ROUND(E77*F77,2)</f>
        <v>0</v>
      </c>
      <c r="H77" s="160"/>
      <c r="I77" s="159">
        <f>ROUND(E77*H77,2)</f>
        <v>0</v>
      </c>
      <c r="J77" s="160"/>
      <c r="K77" s="159">
        <f>ROUND(E77*J77,2)</f>
        <v>0</v>
      </c>
      <c r="L77" s="159">
        <v>21</v>
      </c>
      <c r="M77" s="159">
        <f>G77*(1+L77/100)</f>
        <v>0</v>
      </c>
      <c r="N77" s="158">
        <v>6.4920000000000005E-2</v>
      </c>
      <c r="O77" s="158">
        <f>ROUND(E77*N77,2)</f>
        <v>0.13</v>
      </c>
      <c r="P77" s="158">
        <v>0</v>
      </c>
      <c r="Q77" s="158">
        <f>ROUND(E77*P77,2)</f>
        <v>0</v>
      </c>
      <c r="R77" s="159"/>
      <c r="S77" s="159" t="s">
        <v>111</v>
      </c>
      <c r="T77" s="159" t="s">
        <v>111</v>
      </c>
      <c r="U77" s="159">
        <v>1.9937199999999999</v>
      </c>
      <c r="V77" s="159">
        <f>ROUND(E77*U77,2)</f>
        <v>3.99</v>
      </c>
      <c r="W77" s="159"/>
      <c r="X77" s="159" t="s">
        <v>204</v>
      </c>
      <c r="Y77" s="159" t="s">
        <v>113</v>
      </c>
      <c r="Z77" s="149"/>
      <c r="AA77" s="149"/>
      <c r="AB77" s="149"/>
      <c r="AC77" s="149"/>
      <c r="AD77" s="149"/>
      <c r="AE77" s="149"/>
      <c r="AF77" s="149"/>
      <c r="AG77" s="149" t="s">
        <v>205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2" x14ac:dyDescent="0.2">
      <c r="A78" s="156"/>
      <c r="B78" s="157"/>
      <c r="C78" s="190" t="s">
        <v>209</v>
      </c>
      <c r="D78" s="161"/>
      <c r="E78" s="162">
        <v>2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9"/>
      <c r="AA78" s="149"/>
      <c r="AB78" s="149"/>
      <c r="AC78" s="149"/>
      <c r="AD78" s="149"/>
      <c r="AE78" s="149"/>
      <c r="AF78" s="149"/>
      <c r="AG78" s="149" t="s">
        <v>116</v>
      </c>
      <c r="AH78" s="149">
        <v>0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76">
        <v>26</v>
      </c>
      <c r="B79" s="177" t="s">
        <v>210</v>
      </c>
      <c r="C79" s="189" t="s">
        <v>211</v>
      </c>
      <c r="D79" s="178" t="s">
        <v>212</v>
      </c>
      <c r="E79" s="179">
        <v>24</v>
      </c>
      <c r="F79" s="180"/>
      <c r="G79" s="181">
        <f>ROUND(E79*F79,2)</f>
        <v>0</v>
      </c>
      <c r="H79" s="160"/>
      <c r="I79" s="159">
        <f>ROUND(E79*H79,2)</f>
        <v>0</v>
      </c>
      <c r="J79" s="160"/>
      <c r="K79" s="159">
        <f>ROUND(E79*J79,2)</f>
        <v>0</v>
      </c>
      <c r="L79" s="159">
        <v>21</v>
      </c>
      <c r="M79" s="159">
        <f>G79*(1+L79/100)</f>
        <v>0</v>
      </c>
      <c r="N79" s="158">
        <v>0</v>
      </c>
      <c r="O79" s="158">
        <f>ROUND(E79*N79,2)</f>
        <v>0</v>
      </c>
      <c r="P79" s="158">
        <v>0</v>
      </c>
      <c r="Q79" s="158">
        <f>ROUND(E79*P79,2)</f>
        <v>0</v>
      </c>
      <c r="R79" s="159" t="s">
        <v>213</v>
      </c>
      <c r="S79" s="159" t="s">
        <v>111</v>
      </c>
      <c r="T79" s="159" t="s">
        <v>111</v>
      </c>
      <c r="U79" s="159">
        <v>1</v>
      </c>
      <c r="V79" s="159">
        <f>ROUND(E79*U79,2)</f>
        <v>24</v>
      </c>
      <c r="W79" s="159"/>
      <c r="X79" s="159" t="s">
        <v>214</v>
      </c>
      <c r="Y79" s="159" t="s">
        <v>113</v>
      </c>
      <c r="Z79" s="149"/>
      <c r="AA79" s="149"/>
      <c r="AB79" s="149"/>
      <c r="AC79" s="149"/>
      <c r="AD79" s="149"/>
      <c r="AE79" s="149"/>
      <c r="AF79" s="149"/>
      <c r="AG79" s="149" t="s">
        <v>215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ht="22.5" outlineLevel="2" x14ac:dyDescent="0.2">
      <c r="A80" s="156"/>
      <c r="B80" s="157"/>
      <c r="C80" s="190" t="s">
        <v>216</v>
      </c>
      <c r="D80" s="161"/>
      <c r="E80" s="162">
        <v>8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9"/>
      <c r="AA80" s="149"/>
      <c r="AB80" s="149"/>
      <c r="AC80" s="149"/>
      <c r="AD80" s="149"/>
      <c r="AE80" s="149"/>
      <c r="AF80" s="149"/>
      <c r="AG80" s="149" t="s">
        <v>116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ht="22.5" outlineLevel="3" x14ac:dyDescent="0.2">
      <c r="A81" s="156"/>
      <c r="B81" s="157"/>
      <c r="C81" s="190" t="s">
        <v>217</v>
      </c>
      <c r="D81" s="161"/>
      <c r="E81" s="162">
        <v>8</v>
      </c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9"/>
      <c r="AA81" s="149"/>
      <c r="AB81" s="149"/>
      <c r="AC81" s="149"/>
      <c r="AD81" s="149"/>
      <c r="AE81" s="149"/>
      <c r="AF81" s="149"/>
      <c r="AG81" s="149" t="s">
        <v>116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ht="22.5" outlineLevel="3" x14ac:dyDescent="0.2">
      <c r="A82" s="156"/>
      <c r="B82" s="157"/>
      <c r="C82" s="190" t="s">
        <v>218</v>
      </c>
      <c r="D82" s="161"/>
      <c r="E82" s="162">
        <v>8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116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x14ac:dyDescent="0.2">
      <c r="A83" s="169" t="s">
        <v>106</v>
      </c>
      <c r="B83" s="170" t="s">
        <v>70</v>
      </c>
      <c r="C83" s="188" t="s">
        <v>71</v>
      </c>
      <c r="D83" s="171"/>
      <c r="E83" s="172"/>
      <c r="F83" s="173"/>
      <c r="G83" s="174">
        <f>SUMIF(AG84:AG101,"&lt;&gt;NOR",G84:G101)</f>
        <v>0</v>
      </c>
      <c r="H83" s="168"/>
      <c r="I83" s="168">
        <f>SUM(I84:I101)</f>
        <v>0</v>
      </c>
      <c r="J83" s="168"/>
      <c r="K83" s="168">
        <f>SUM(K84:K101)</f>
        <v>0</v>
      </c>
      <c r="L83" s="168"/>
      <c r="M83" s="168">
        <f>SUM(M84:M101)</f>
        <v>0</v>
      </c>
      <c r="N83" s="167"/>
      <c r="O83" s="167">
        <f>SUM(O84:O101)</f>
        <v>0.11</v>
      </c>
      <c r="P83" s="167"/>
      <c r="Q83" s="167">
        <f>SUM(Q84:Q101)</f>
        <v>0.17</v>
      </c>
      <c r="R83" s="168"/>
      <c r="S83" s="168"/>
      <c r="T83" s="168"/>
      <c r="U83" s="168"/>
      <c r="V83" s="168">
        <f>SUM(V84:V101)</f>
        <v>218.78</v>
      </c>
      <c r="W83" s="168"/>
      <c r="X83" s="168"/>
      <c r="Y83" s="168"/>
      <c r="AG83" t="s">
        <v>107</v>
      </c>
    </row>
    <row r="84" spans="1:60" ht="22.5" outlineLevel="1" x14ac:dyDescent="0.2">
      <c r="A84" s="176">
        <v>27</v>
      </c>
      <c r="B84" s="177" t="s">
        <v>219</v>
      </c>
      <c r="C84" s="189" t="s">
        <v>220</v>
      </c>
      <c r="D84" s="178" t="s">
        <v>185</v>
      </c>
      <c r="E84" s="179">
        <v>58</v>
      </c>
      <c r="F84" s="180"/>
      <c r="G84" s="181">
        <f>ROUND(E84*F84,2)</f>
        <v>0</v>
      </c>
      <c r="H84" s="160"/>
      <c r="I84" s="159">
        <f>ROUND(E84*H84,2)</f>
        <v>0</v>
      </c>
      <c r="J84" s="160"/>
      <c r="K84" s="159">
        <f>ROUND(E84*J84,2)</f>
        <v>0</v>
      </c>
      <c r="L84" s="159">
        <v>21</v>
      </c>
      <c r="M84" s="159">
        <f>G84*(1+L84/100)</f>
        <v>0</v>
      </c>
      <c r="N84" s="158">
        <v>1.57E-3</v>
      </c>
      <c r="O84" s="158">
        <f>ROUND(E84*N84,2)</f>
        <v>0.09</v>
      </c>
      <c r="P84" s="158">
        <v>0</v>
      </c>
      <c r="Q84" s="158">
        <f>ROUND(E84*P84,2)</f>
        <v>0</v>
      </c>
      <c r="R84" s="159"/>
      <c r="S84" s="159" t="s">
        <v>111</v>
      </c>
      <c r="T84" s="159" t="s">
        <v>111</v>
      </c>
      <c r="U84" s="159">
        <v>2.694</v>
      </c>
      <c r="V84" s="159">
        <f>ROUND(E84*U84,2)</f>
        <v>156.25</v>
      </c>
      <c r="W84" s="159"/>
      <c r="X84" s="159" t="s">
        <v>112</v>
      </c>
      <c r="Y84" s="159" t="s">
        <v>113</v>
      </c>
      <c r="Z84" s="149"/>
      <c r="AA84" s="149"/>
      <c r="AB84" s="149"/>
      <c r="AC84" s="149"/>
      <c r="AD84" s="149"/>
      <c r="AE84" s="149"/>
      <c r="AF84" s="149"/>
      <c r="AG84" s="149" t="s">
        <v>114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ht="33.75" outlineLevel="2" x14ac:dyDescent="0.2">
      <c r="A85" s="156"/>
      <c r="B85" s="157"/>
      <c r="C85" s="190" t="s">
        <v>221</v>
      </c>
      <c r="D85" s="161"/>
      <c r="E85" s="162"/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9"/>
      <c r="AA85" s="149"/>
      <c r="AB85" s="149"/>
      <c r="AC85" s="149"/>
      <c r="AD85" s="149"/>
      <c r="AE85" s="149"/>
      <c r="AF85" s="149"/>
      <c r="AG85" s="149" t="s">
        <v>116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3" x14ac:dyDescent="0.2">
      <c r="A86" s="156"/>
      <c r="B86" s="157"/>
      <c r="C86" s="190" t="s">
        <v>222</v>
      </c>
      <c r="D86" s="161"/>
      <c r="E86" s="162">
        <v>50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9"/>
      <c r="AA86" s="149"/>
      <c r="AB86" s="149"/>
      <c r="AC86" s="149"/>
      <c r="AD86" s="149"/>
      <c r="AE86" s="149"/>
      <c r="AF86" s="149"/>
      <c r="AG86" s="149" t="s">
        <v>116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 x14ac:dyDescent="0.2">
      <c r="A87" s="156"/>
      <c r="B87" s="157"/>
      <c r="C87" s="190" t="s">
        <v>223</v>
      </c>
      <c r="D87" s="161"/>
      <c r="E87" s="162">
        <v>8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9"/>
      <c r="AA87" s="149"/>
      <c r="AB87" s="149"/>
      <c r="AC87" s="149"/>
      <c r="AD87" s="149"/>
      <c r="AE87" s="149"/>
      <c r="AF87" s="149"/>
      <c r="AG87" s="149" t="s">
        <v>116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76">
        <v>28</v>
      </c>
      <c r="B88" s="177" t="s">
        <v>224</v>
      </c>
      <c r="C88" s="189" t="s">
        <v>225</v>
      </c>
      <c r="D88" s="178" t="s">
        <v>185</v>
      </c>
      <c r="E88" s="179">
        <v>41.25</v>
      </c>
      <c r="F88" s="180"/>
      <c r="G88" s="181">
        <f>ROUND(E88*F88,2)</f>
        <v>0</v>
      </c>
      <c r="H88" s="160"/>
      <c r="I88" s="159">
        <f>ROUND(E88*H88,2)</f>
        <v>0</v>
      </c>
      <c r="J88" s="160"/>
      <c r="K88" s="159">
        <f>ROUND(E88*J88,2)</f>
        <v>0</v>
      </c>
      <c r="L88" s="159">
        <v>21</v>
      </c>
      <c r="M88" s="159">
        <f>G88*(1+L88/100)</f>
        <v>0</v>
      </c>
      <c r="N88" s="158">
        <v>4.8999999999999998E-4</v>
      </c>
      <c r="O88" s="158">
        <f>ROUND(E88*N88,2)</f>
        <v>0.02</v>
      </c>
      <c r="P88" s="158">
        <v>4.0000000000000001E-3</v>
      </c>
      <c r="Q88" s="158">
        <f>ROUND(E88*P88,2)</f>
        <v>0.17</v>
      </c>
      <c r="R88" s="159"/>
      <c r="S88" s="159" t="s">
        <v>111</v>
      </c>
      <c r="T88" s="159" t="s">
        <v>111</v>
      </c>
      <c r="U88" s="159">
        <v>0.25700000000000001</v>
      </c>
      <c r="V88" s="159">
        <f>ROUND(E88*U88,2)</f>
        <v>10.6</v>
      </c>
      <c r="W88" s="159"/>
      <c r="X88" s="159" t="s">
        <v>112</v>
      </c>
      <c r="Y88" s="159" t="s">
        <v>113</v>
      </c>
      <c r="Z88" s="149"/>
      <c r="AA88" s="149"/>
      <c r="AB88" s="149"/>
      <c r="AC88" s="149"/>
      <c r="AD88" s="149"/>
      <c r="AE88" s="149"/>
      <c r="AF88" s="149"/>
      <c r="AG88" s="149" t="s">
        <v>114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ht="22.5" outlineLevel="2" x14ac:dyDescent="0.2">
      <c r="A89" s="156"/>
      <c r="B89" s="157"/>
      <c r="C89" s="190" t="s">
        <v>226</v>
      </c>
      <c r="D89" s="161"/>
      <c r="E89" s="162">
        <v>7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9"/>
      <c r="AA89" s="149"/>
      <c r="AB89" s="149"/>
      <c r="AC89" s="149"/>
      <c r="AD89" s="149"/>
      <c r="AE89" s="149"/>
      <c r="AF89" s="149"/>
      <c r="AG89" s="149" t="s">
        <v>116</v>
      </c>
      <c r="AH89" s="149">
        <v>0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ht="22.5" outlineLevel="3" x14ac:dyDescent="0.2">
      <c r="A90" s="156"/>
      <c r="B90" s="157"/>
      <c r="C90" s="190" t="s">
        <v>227</v>
      </c>
      <c r="D90" s="161"/>
      <c r="E90" s="162">
        <v>7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9"/>
      <c r="AA90" s="149"/>
      <c r="AB90" s="149"/>
      <c r="AC90" s="149"/>
      <c r="AD90" s="149"/>
      <c r="AE90" s="149"/>
      <c r="AF90" s="149"/>
      <c r="AG90" s="149" t="s">
        <v>116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ht="22.5" outlineLevel="3" x14ac:dyDescent="0.2">
      <c r="A91" s="156"/>
      <c r="B91" s="157"/>
      <c r="C91" s="190" t="s">
        <v>228</v>
      </c>
      <c r="D91" s="161"/>
      <c r="E91" s="162">
        <v>14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9"/>
      <c r="AA91" s="149"/>
      <c r="AB91" s="149"/>
      <c r="AC91" s="149"/>
      <c r="AD91" s="149"/>
      <c r="AE91" s="149"/>
      <c r="AF91" s="149"/>
      <c r="AG91" s="149" t="s">
        <v>116</v>
      </c>
      <c r="AH91" s="149">
        <v>0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ht="22.5" outlineLevel="3" x14ac:dyDescent="0.2">
      <c r="A92" s="156"/>
      <c r="B92" s="157"/>
      <c r="C92" s="190" t="s">
        <v>229</v>
      </c>
      <c r="D92" s="161"/>
      <c r="E92" s="162">
        <v>7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9"/>
      <c r="AA92" s="149"/>
      <c r="AB92" s="149"/>
      <c r="AC92" s="149"/>
      <c r="AD92" s="149"/>
      <c r="AE92" s="149"/>
      <c r="AF92" s="149"/>
      <c r="AG92" s="149" t="s">
        <v>116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ht="22.5" outlineLevel="3" x14ac:dyDescent="0.2">
      <c r="A93" s="156"/>
      <c r="B93" s="157"/>
      <c r="C93" s="190" t="s">
        <v>230</v>
      </c>
      <c r="D93" s="161"/>
      <c r="E93" s="162">
        <v>6.25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9"/>
      <c r="AA93" s="149"/>
      <c r="AB93" s="149"/>
      <c r="AC93" s="149"/>
      <c r="AD93" s="149"/>
      <c r="AE93" s="149"/>
      <c r="AF93" s="149"/>
      <c r="AG93" s="149" t="s">
        <v>116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ht="33.75" outlineLevel="1" x14ac:dyDescent="0.2">
      <c r="A94" s="176">
        <v>29</v>
      </c>
      <c r="B94" s="177" t="s">
        <v>231</v>
      </c>
      <c r="C94" s="189" t="s">
        <v>232</v>
      </c>
      <c r="D94" s="178" t="s">
        <v>132</v>
      </c>
      <c r="E94" s="179">
        <v>41.25</v>
      </c>
      <c r="F94" s="180"/>
      <c r="G94" s="181">
        <f>ROUND(E94*F94,2)</f>
        <v>0</v>
      </c>
      <c r="H94" s="160"/>
      <c r="I94" s="159">
        <f>ROUND(E94*H94,2)</f>
        <v>0</v>
      </c>
      <c r="J94" s="160"/>
      <c r="K94" s="159">
        <f>ROUND(E94*J94,2)</f>
        <v>0</v>
      </c>
      <c r="L94" s="159">
        <v>21</v>
      </c>
      <c r="M94" s="159">
        <f>G94*(1+L94/100)</f>
        <v>0</v>
      </c>
      <c r="N94" s="158">
        <v>1.2E-4</v>
      </c>
      <c r="O94" s="158">
        <f>ROUND(E94*N94,2)</f>
        <v>0</v>
      </c>
      <c r="P94" s="158">
        <v>0</v>
      </c>
      <c r="Q94" s="158">
        <f>ROUND(E94*P94,2)</f>
        <v>0</v>
      </c>
      <c r="R94" s="159"/>
      <c r="S94" s="159" t="s">
        <v>233</v>
      </c>
      <c r="T94" s="159" t="s">
        <v>111</v>
      </c>
      <c r="U94" s="159">
        <v>1.2589999999999999</v>
      </c>
      <c r="V94" s="159">
        <f>ROUND(E94*U94,2)</f>
        <v>51.93</v>
      </c>
      <c r="W94" s="159"/>
      <c r="X94" s="159" t="s">
        <v>112</v>
      </c>
      <c r="Y94" s="159" t="s">
        <v>113</v>
      </c>
      <c r="Z94" s="149"/>
      <c r="AA94" s="149"/>
      <c r="AB94" s="149"/>
      <c r="AC94" s="149"/>
      <c r="AD94" s="149"/>
      <c r="AE94" s="149"/>
      <c r="AF94" s="149"/>
      <c r="AG94" s="149" t="s">
        <v>114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ht="22.5" outlineLevel="2" x14ac:dyDescent="0.2">
      <c r="A95" s="156"/>
      <c r="B95" s="157"/>
      <c r="C95" s="190" t="s">
        <v>226</v>
      </c>
      <c r="D95" s="161"/>
      <c r="E95" s="162">
        <v>7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9"/>
      <c r="AA95" s="149"/>
      <c r="AB95" s="149"/>
      <c r="AC95" s="149"/>
      <c r="AD95" s="149"/>
      <c r="AE95" s="149"/>
      <c r="AF95" s="149"/>
      <c r="AG95" s="149" t="s">
        <v>116</v>
      </c>
      <c r="AH95" s="149">
        <v>0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ht="22.5" outlineLevel="3" x14ac:dyDescent="0.2">
      <c r="A96" s="156"/>
      <c r="B96" s="157"/>
      <c r="C96" s="190" t="s">
        <v>227</v>
      </c>
      <c r="D96" s="161"/>
      <c r="E96" s="162">
        <v>7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9"/>
      <c r="AA96" s="149"/>
      <c r="AB96" s="149"/>
      <c r="AC96" s="149"/>
      <c r="AD96" s="149"/>
      <c r="AE96" s="149"/>
      <c r="AF96" s="149"/>
      <c r="AG96" s="149" t="s">
        <v>116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ht="22.5" outlineLevel="3" x14ac:dyDescent="0.2">
      <c r="A97" s="156"/>
      <c r="B97" s="157"/>
      <c r="C97" s="190" t="s">
        <v>228</v>
      </c>
      <c r="D97" s="161"/>
      <c r="E97" s="162">
        <v>14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9"/>
      <c r="AA97" s="149"/>
      <c r="AB97" s="149"/>
      <c r="AC97" s="149"/>
      <c r="AD97" s="149"/>
      <c r="AE97" s="149"/>
      <c r="AF97" s="149"/>
      <c r="AG97" s="149" t="s">
        <v>116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ht="22.5" outlineLevel="3" x14ac:dyDescent="0.2">
      <c r="A98" s="156"/>
      <c r="B98" s="157"/>
      <c r="C98" s="190" t="s">
        <v>229</v>
      </c>
      <c r="D98" s="161"/>
      <c r="E98" s="162">
        <v>7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9"/>
      <c r="AA98" s="149"/>
      <c r="AB98" s="149"/>
      <c r="AC98" s="149"/>
      <c r="AD98" s="149"/>
      <c r="AE98" s="149"/>
      <c r="AF98" s="149"/>
      <c r="AG98" s="149" t="s">
        <v>116</v>
      </c>
      <c r="AH98" s="149">
        <v>0</v>
      </c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ht="22.5" outlineLevel="3" x14ac:dyDescent="0.2">
      <c r="A99" s="156"/>
      <c r="B99" s="157"/>
      <c r="C99" s="190" t="s">
        <v>230</v>
      </c>
      <c r="D99" s="161"/>
      <c r="E99" s="162">
        <v>6.25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9"/>
      <c r="AA99" s="149"/>
      <c r="AB99" s="149"/>
      <c r="AC99" s="149"/>
      <c r="AD99" s="149"/>
      <c r="AE99" s="149"/>
      <c r="AF99" s="149"/>
      <c r="AG99" s="149" t="s">
        <v>116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82">
        <v>30</v>
      </c>
      <c r="B100" s="183" t="s">
        <v>234</v>
      </c>
      <c r="C100" s="192" t="s">
        <v>235</v>
      </c>
      <c r="D100" s="184" t="s">
        <v>190</v>
      </c>
      <c r="E100" s="185">
        <v>1</v>
      </c>
      <c r="F100" s="186"/>
      <c r="G100" s="187">
        <f>ROUND(E100*F100,2)</f>
        <v>0</v>
      </c>
      <c r="H100" s="160"/>
      <c r="I100" s="159">
        <f>ROUND(E100*H100,2)</f>
        <v>0</v>
      </c>
      <c r="J100" s="160"/>
      <c r="K100" s="159">
        <f>ROUND(E100*J100,2)</f>
        <v>0</v>
      </c>
      <c r="L100" s="159">
        <v>21</v>
      </c>
      <c r="M100" s="159">
        <f>G100*(1+L100/100)</f>
        <v>0</v>
      </c>
      <c r="N100" s="158">
        <v>0</v>
      </c>
      <c r="O100" s="158">
        <f>ROUND(E100*N100,2)</f>
        <v>0</v>
      </c>
      <c r="P100" s="158">
        <v>0</v>
      </c>
      <c r="Q100" s="158">
        <f>ROUND(E100*P100,2)</f>
        <v>0</v>
      </c>
      <c r="R100" s="159"/>
      <c r="S100" s="159" t="s">
        <v>233</v>
      </c>
      <c r="T100" s="159" t="s">
        <v>236</v>
      </c>
      <c r="U100" s="159">
        <v>0</v>
      </c>
      <c r="V100" s="159">
        <f>ROUND(E100*U100,2)</f>
        <v>0</v>
      </c>
      <c r="W100" s="159"/>
      <c r="X100" s="159" t="s">
        <v>112</v>
      </c>
      <c r="Y100" s="159" t="s">
        <v>113</v>
      </c>
      <c r="Z100" s="149"/>
      <c r="AA100" s="149"/>
      <c r="AB100" s="149"/>
      <c r="AC100" s="149"/>
      <c r="AD100" s="149"/>
      <c r="AE100" s="149"/>
      <c r="AF100" s="149"/>
      <c r="AG100" s="149" t="s">
        <v>114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ht="22.5" outlineLevel="1" x14ac:dyDescent="0.2">
      <c r="A101" s="182">
        <v>31</v>
      </c>
      <c r="B101" s="183" t="s">
        <v>237</v>
      </c>
      <c r="C101" s="192" t="s">
        <v>238</v>
      </c>
      <c r="D101" s="184" t="s">
        <v>160</v>
      </c>
      <c r="E101" s="185">
        <v>0.16500000000000001</v>
      </c>
      <c r="F101" s="186"/>
      <c r="G101" s="187">
        <f>ROUND(E101*F101,2)</f>
        <v>0</v>
      </c>
      <c r="H101" s="160"/>
      <c r="I101" s="159">
        <f>ROUND(E101*H101,2)</f>
        <v>0</v>
      </c>
      <c r="J101" s="160"/>
      <c r="K101" s="159">
        <f>ROUND(E101*J101,2)</f>
        <v>0</v>
      </c>
      <c r="L101" s="159">
        <v>21</v>
      </c>
      <c r="M101" s="159">
        <f>G101*(1+L101/100)</f>
        <v>0</v>
      </c>
      <c r="N101" s="158">
        <v>0</v>
      </c>
      <c r="O101" s="158">
        <f>ROUND(E101*N101,2)</f>
        <v>0</v>
      </c>
      <c r="P101" s="158">
        <v>0</v>
      </c>
      <c r="Q101" s="158">
        <f>ROUND(E101*P101,2)</f>
        <v>0</v>
      </c>
      <c r="R101" s="159"/>
      <c r="S101" s="159" t="s">
        <v>111</v>
      </c>
      <c r="T101" s="159" t="s">
        <v>111</v>
      </c>
      <c r="U101" s="159">
        <v>0</v>
      </c>
      <c r="V101" s="159">
        <f>ROUND(E101*U101,2)</f>
        <v>0</v>
      </c>
      <c r="W101" s="159"/>
      <c r="X101" s="159" t="s">
        <v>239</v>
      </c>
      <c r="Y101" s="159" t="s">
        <v>113</v>
      </c>
      <c r="Z101" s="149"/>
      <c r="AA101" s="149"/>
      <c r="AB101" s="149"/>
      <c r="AC101" s="149"/>
      <c r="AD101" s="149"/>
      <c r="AE101" s="149"/>
      <c r="AF101" s="149"/>
      <c r="AG101" s="149" t="s">
        <v>240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ht="25.5" x14ac:dyDescent="0.2">
      <c r="A102" s="169" t="s">
        <v>106</v>
      </c>
      <c r="B102" s="170" t="s">
        <v>72</v>
      </c>
      <c r="C102" s="188" t="s">
        <v>73</v>
      </c>
      <c r="D102" s="171"/>
      <c r="E102" s="172"/>
      <c r="F102" s="173"/>
      <c r="G102" s="174">
        <f>SUMIF(AG103:AG111,"&lt;&gt;NOR",G103:G111)</f>
        <v>0</v>
      </c>
      <c r="H102" s="168"/>
      <c r="I102" s="168">
        <f>SUM(I103:I111)</f>
        <v>0</v>
      </c>
      <c r="J102" s="168"/>
      <c r="K102" s="168">
        <f>SUM(K103:K111)</f>
        <v>0</v>
      </c>
      <c r="L102" s="168"/>
      <c r="M102" s="168">
        <f>SUM(M103:M111)</f>
        <v>0</v>
      </c>
      <c r="N102" s="167"/>
      <c r="O102" s="167">
        <f>SUM(O103:O111)</f>
        <v>0</v>
      </c>
      <c r="P102" s="167"/>
      <c r="Q102" s="167">
        <f>SUM(Q103:Q111)</f>
        <v>0</v>
      </c>
      <c r="R102" s="168"/>
      <c r="S102" s="168"/>
      <c r="T102" s="168"/>
      <c r="U102" s="168"/>
      <c r="V102" s="168">
        <f>SUM(V103:V111)</f>
        <v>14.6</v>
      </c>
      <c r="W102" s="168"/>
      <c r="X102" s="168"/>
      <c r="Y102" s="168"/>
      <c r="AG102" t="s">
        <v>107</v>
      </c>
    </row>
    <row r="103" spans="1:60" outlineLevel="1" x14ac:dyDescent="0.2">
      <c r="A103" s="176">
        <v>32</v>
      </c>
      <c r="B103" s="177" t="s">
        <v>241</v>
      </c>
      <c r="C103" s="189" t="s">
        <v>242</v>
      </c>
      <c r="D103" s="178" t="s">
        <v>132</v>
      </c>
      <c r="E103" s="179">
        <v>105</v>
      </c>
      <c r="F103" s="180"/>
      <c r="G103" s="181">
        <f>ROUND(E103*F103,2)</f>
        <v>0</v>
      </c>
      <c r="H103" s="160"/>
      <c r="I103" s="159">
        <f>ROUND(E103*H103,2)</f>
        <v>0</v>
      </c>
      <c r="J103" s="160"/>
      <c r="K103" s="159">
        <f>ROUND(E103*J103,2)</f>
        <v>0</v>
      </c>
      <c r="L103" s="159">
        <v>21</v>
      </c>
      <c r="M103" s="159">
        <f>G103*(1+L103/100)</f>
        <v>0</v>
      </c>
      <c r="N103" s="158">
        <v>0</v>
      </c>
      <c r="O103" s="158">
        <f>ROUND(E103*N103,2)</f>
        <v>0</v>
      </c>
      <c r="P103" s="158">
        <v>0</v>
      </c>
      <c r="Q103" s="158">
        <f>ROUND(E103*P103,2)</f>
        <v>0</v>
      </c>
      <c r="R103" s="159"/>
      <c r="S103" s="159" t="s">
        <v>111</v>
      </c>
      <c r="T103" s="159" t="s">
        <v>111</v>
      </c>
      <c r="U103" s="159">
        <v>0.13900000000000001</v>
      </c>
      <c r="V103" s="159">
        <f>ROUND(E103*U103,2)</f>
        <v>14.6</v>
      </c>
      <c r="W103" s="159"/>
      <c r="X103" s="159" t="s">
        <v>112</v>
      </c>
      <c r="Y103" s="159" t="s">
        <v>113</v>
      </c>
      <c r="Z103" s="149"/>
      <c r="AA103" s="149"/>
      <c r="AB103" s="149"/>
      <c r="AC103" s="149"/>
      <c r="AD103" s="149"/>
      <c r="AE103" s="149"/>
      <c r="AF103" s="149"/>
      <c r="AG103" s="149" t="s">
        <v>114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2" x14ac:dyDescent="0.2">
      <c r="A104" s="156"/>
      <c r="B104" s="157"/>
      <c r="C104" s="193" t="s">
        <v>243</v>
      </c>
      <c r="D104" s="165"/>
      <c r="E104" s="166"/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9"/>
      <c r="AA104" s="149"/>
      <c r="AB104" s="149"/>
      <c r="AC104" s="149"/>
      <c r="AD104" s="149"/>
      <c r="AE104" s="149"/>
      <c r="AF104" s="149"/>
      <c r="AG104" s="149" t="s">
        <v>116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ht="22.5" outlineLevel="3" x14ac:dyDescent="0.2">
      <c r="A105" s="156"/>
      <c r="B105" s="157"/>
      <c r="C105" s="194" t="s">
        <v>244</v>
      </c>
      <c r="D105" s="165"/>
      <c r="E105" s="166">
        <v>7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9"/>
      <c r="AA105" s="149"/>
      <c r="AB105" s="149"/>
      <c r="AC105" s="149"/>
      <c r="AD105" s="149"/>
      <c r="AE105" s="149"/>
      <c r="AF105" s="149"/>
      <c r="AG105" s="149" t="s">
        <v>116</v>
      </c>
      <c r="AH105" s="149">
        <v>2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ht="22.5" outlineLevel="3" x14ac:dyDescent="0.2">
      <c r="A106" s="156"/>
      <c r="B106" s="157"/>
      <c r="C106" s="194" t="s">
        <v>245</v>
      </c>
      <c r="D106" s="165"/>
      <c r="E106" s="166">
        <v>7</v>
      </c>
      <c r="F106" s="159"/>
      <c r="G106" s="159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9"/>
      <c r="AA106" s="149"/>
      <c r="AB106" s="149"/>
      <c r="AC106" s="149"/>
      <c r="AD106" s="149"/>
      <c r="AE106" s="149"/>
      <c r="AF106" s="149"/>
      <c r="AG106" s="149" t="s">
        <v>116</v>
      </c>
      <c r="AH106" s="149">
        <v>2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ht="22.5" outlineLevel="3" x14ac:dyDescent="0.2">
      <c r="A107" s="156"/>
      <c r="B107" s="157"/>
      <c r="C107" s="194" t="s">
        <v>246</v>
      </c>
      <c r="D107" s="165"/>
      <c r="E107" s="166">
        <v>14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9"/>
      <c r="AA107" s="149"/>
      <c r="AB107" s="149"/>
      <c r="AC107" s="149"/>
      <c r="AD107" s="149"/>
      <c r="AE107" s="149"/>
      <c r="AF107" s="149"/>
      <c r="AG107" s="149" t="s">
        <v>116</v>
      </c>
      <c r="AH107" s="149">
        <v>2</v>
      </c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ht="22.5" outlineLevel="3" x14ac:dyDescent="0.2">
      <c r="A108" s="156"/>
      <c r="B108" s="157"/>
      <c r="C108" s="194" t="s">
        <v>247</v>
      </c>
      <c r="D108" s="165"/>
      <c r="E108" s="166">
        <v>7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9"/>
      <c r="AA108" s="149"/>
      <c r="AB108" s="149"/>
      <c r="AC108" s="149"/>
      <c r="AD108" s="149"/>
      <c r="AE108" s="149"/>
      <c r="AF108" s="149"/>
      <c r="AG108" s="149" t="s">
        <v>116</v>
      </c>
      <c r="AH108" s="149">
        <v>2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ht="22.5" outlineLevel="3" x14ac:dyDescent="0.2">
      <c r="A109" s="156"/>
      <c r="B109" s="157"/>
      <c r="C109" s="194" t="s">
        <v>248</v>
      </c>
      <c r="D109" s="165"/>
      <c r="E109" s="166">
        <v>6.25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9"/>
      <c r="AA109" s="149"/>
      <c r="AB109" s="149"/>
      <c r="AC109" s="149"/>
      <c r="AD109" s="149"/>
      <c r="AE109" s="149"/>
      <c r="AF109" s="149"/>
      <c r="AG109" s="149" t="s">
        <v>116</v>
      </c>
      <c r="AH109" s="149">
        <v>2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3" x14ac:dyDescent="0.2">
      <c r="A110" s="156"/>
      <c r="B110" s="157"/>
      <c r="C110" s="193" t="s">
        <v>249</v>
      </c>
      <c r="D110" s="165"/>
      <c r="E110" s="166"/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9"/>
      <c r="AA110" s="149"/>
      <c r="AB110" s="149"/>
      <c r="AC110" s="149"/>
      <c r="AD110" s="149"/>
      <c r="AE110" s="149"/>
      <c r="AF110" s="149"/>
      <c r="AG110" s="149" t="s">
        <v>116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3" x14ac:dyDescent="0.2">
      <c r="A111" s="156"/>
      <c r="B111" s="157"/>
      <c r="C111" s="190" t="s">
        <v>250</v>
      </c>
      <c r="D111" s="161"/>
      <c r="E111" s="162">
        <v>105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9"/>
      <c r="AA111" s="149"/>
      <c r="AB111" s="149"/>
      <c r="AC111" s="149"/>
      <c r="AD111" s="149"/>
      <c r="AE111" s="149"/>
      <c r="AF111" s="149"/>
      <c r="AG111" s="149" t="s">
        <v>116</v>
      </c>
      <c r="AH111" s="149">
        <v>0</v>
      </c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x14ac:dyDescent="0.2">
      <c r="A112" s="169" t="s">
        <v>106</v>
      </c>
      <c r="B112" s="170" t="s">
        <v>74</v>
      </c>
      <c r="C112" s="188" t="s">
        <v>75</v>
      </c>
      <c r="D112" s="171"/>
      <c r="E112" s="172"/>
      <c r="F112" s="173"/>
      <c r="G112" s="174">
        <f>SUMIF(AG113:AG125,"&lt;&gt;NOR",G113:G125)</f>
        <v>0</v>
      </c>
      <c r="H112" s="168"/>
      <c r="I112" s="168">
        <f>SUM(I113:I125)</f>
        <v>0</v>
      </c>
      <c r="J112" s="168"/>
      <c r="K112" s="168">
        <f>SUM(K113:K125)</f>
        <v>0</v>
      </c>
      <c r="L112" s="168"/>
      <c r="M112" s="168">
        <f>SUM(M113:M125)</f>
        <v>0</v>
      </c>
      <c r="N112" s="167"/>
      <c r="O112" s="167">
        <f>SUM(O113:O125)</f>
        <v>0.04</v>
      </c>
      <c r="P112" s="167"/>
      <c r="Q112" s="167">
        <f>SUM(Q113:Q125)</f>
        <v>7.5600000000000005</v>
      </c>
      <c r="R112" s="168"/>
      <c r="S112" s="168"/>
      <c r="T112" s="168"/>
      <c r="U112" s="168"/>
      <c r="V112" s="168">
        <f>SUM(V113:V125)</f>
        <v>50.35</v>
      </c>
      <c r="W112" s="168"/>
      <c r="X112" s="168"/>
      <c r="Y112" s="168"/>
      <c r="AG112" t="s">
        <v>107</v>
      </c>
    </row>
    <row r="113" spans="1:60" outlineLevel="1" x14ac:dyDescent="0.2">
      <c r="A113" s="176">
        <v>33</v>
      </c>
      <c r="B113" s="177" t="s">
        <v>251</v>
      </c>
      <c r="C113" s="189" t="s">
        <v>252</v>
      </c>
      <c r="D113" s="178" t="s">
        <v>185</v>
      </c>
      <c r="E113" s="179">
        <v>57</v>
      </c>
      <c r="F113" s="180"/>
      <c r="G113" s="181">
        <f>ROUND(E113*F113,2)</f>
        <v>0</v>
      </c>
      <c r="H113" s="160"/>
      <c r="I113" s="159">
        <f>ROUND(E113*H113,2)</f>
        <v>0</v>
      </c>
      <c r="J113" s="160"/>
      <c r="K113" s="159">
        <f>ROUND(E113*J113,2)</f>
        <v>0</v>
      </c>
      <c r="L113" s="159">
        <v>21</v>
      </c>
      <c r="M113" s="159">
        <f>G113*(1+L113/100)</f>
        <v>0</v>
      </c>
      <c r="N113" s="158">
        <v>5.9000000000000003E-4</v>
      </c>
      <c r="O113" s="158">
        <f>ROUND(E113*N113,2)</f>
        <v>0.03</v>
      </c>
      <c r="P113" s="158">
        <v>6.3E-2</v>
      </c>
      <c r="Q113" s="158">
        <f>ROUND(E113*P113,2)</f>
        <v>3.59</v>
      </c>
      <c r="R113" s="159"/>
      <c r="S113" s="159" t="s">
        <v>111</v>
      </c>
      <c r="T113" s="159" t="s">
        <v>111</v>
      </c>
      <c r="U113" s="159">
        <v>0.49299999999999999</v>
      </c>
      <c r="V113" s="159">
        <f>ROUND(E113*U113,2)</f>
        <v>28.1</v>
      </c>
      <c r="W113" s="159"/>
      <c r="X113" s="159" t="s">
        <v>112</v>
      </c>
      <c r="Y113" s="159" t="s">
        <v>113</v>
      </c>
      <c r="Z113" s="149"/>
      <c r="AA113" s="149"/>
      <c r="AB113" s="149"/>
      <c r="AC113" s="149"/>
      <c r="AD113" s="149"/>
      <c r="AE113" s="149"/>
      <c r="AF113" s="149"/>
      <c r="AG113" s="149" t="s">
        <v>114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2" x14ac:dyDescent="0.2">
      <c r="A114" s="156"/>
      <c r="B114" s="157"/>
      <c r="C114" s="190" t="s">
        <v>186</v>
      </c>
      <c r="D114" s="161"/>
      <c r="E114" s="162"/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9"/>
      <c r="AA114" s="149"/>
      <c r="AB114" s="149"/>
      <c r="AC114" s="149"/>
      <c r="AD114" s="149"/>
      <c r="AE114" s="149"/>
      <c r="AF114" s="149"/>
      <c r="AG114" s="149" t="s">
        <v>116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3" x14ac:dyDescent="0.2">
      <c r="A115" s="156"/>
      <c r="B115" s="157"/>
      <c r="C115" s="190" t="s">
        <v>187</v>
      </c>
      <c r="D115" s="161"/>
      <c r="E115" s="162">
        <v>57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9"/>
      <c r="AA115" s="149"/>
      <c r="AB115" s="149"/>
      <c r="AC115" s="149"/>
      <c r="AD115" s="149"/>
      <c r="AE115" s="149"/>
      <c r="AF115" s="149"/>
      <c r="AG115" s="149" t="s">
        <v>116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">
      <c r="A116" s="176">
        <v>34</v>
      </c>
      <c r="B116" s="177" t="s">
        <v>253</v>
      </c>
      <c r="C116" s="189" t="s">
        <v>254</v>
      </c>
      <c r="D116" s="178" t="s">
        <v>110</v>
      </c>
      <c r="E116" s="179">
        <v>1.6681299999999999</v>
      </c>
      <c r="F116" s="180"/>
      <c r="G116" s="181">
        <f>ROUND(E116*F116,2)</f>
        <v>0</v>
      </c>
      <c r="H116" s="160"/>
      <c r="I116" s="159">
        <f>ROUND(E116*H116,2)</f>
        <v>0</v>
      </c>
      <c r="J116" s="160"/>
      <c r="K116" s="159">
        <f>ROUND(E116*J116,2)</f>
        <v>0</v>
      </c>
      <c r="L116" s="159">
        <v>21</v>
      </c>
      <c r="M116" s="159">
        <f>G116*(1+L116/100)</f>
        <v>0</v>
      </c>
      <c r="N116" s="158">
        <v>3.3899999999999998E-3</v>
      </c>
      <c r="O116" s="158">
        <f>ROUND(E116*N116,2)</f>
        <v>0.01</v>
      </c>
      <c r="P116" s="158">
        <v>2.38</v>
      </c>
      <c r="Q116" s="158">
        <f>ROUND(E116*P116,2)</f>
        <v>3.97</v>
      </c>
      <c r="R116" s="159"/>
      <c r="S116" s="159" t="s">
        <v>111</v>
      </c>
      <c r="T116" s="159" t="s">
        <v>111</v>
      </c>
      <c r="U116" s="159">
        <v>5.6550000000000002</v>
      </c>
      <c r="V116" s="159">
        <f>ROUND(E116*U116,2)</f>
        <v>9.43</v>
      </c>
      <c r="W116" s="159"/>
      <c r="X116" s="159" t="s">
        <v>112</v>
      </c>
      <c r="Y116" s="159" t="s">
        <v>113</v>
      </c>
      <c r="Z116" s="149"/>
      <c r="AA116" s="149"/>
      <c r="AB116" s="149"/>
      <c r="AC116" s="149"/>
      <c r="AD116" s="149"/>
      <c r="AE116" s="149"/>
      <c r="AF116" s="149"/>
      <c r="AG116" s="149" t="s">
        <v>114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2" x14ac:dyDescent="0.2">
      <c r="A117" s="156"/>
      <c r="B117" s="157"/>
      <c r="C117" s="190" t="s">
        <v>255</v>
      </c>
      <c r="D117" s="161"/>
      <c r="E117" s="162">
        <v>0.88312999999999997</v>
      </c>
      <c r="F117" s="159"/>
      <c r="G117" s="159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9"/>
      <c r="AA117" s="149"/>
      <c r="AB117" s="149"/>
      <c r="AC117" s="149"/>
      <c r="AD117" s="149"/>
      <c r="AE117" s="149"/>
      <c r="AF117" s="149"/>
      <c r="AG117" s="149" t="s">
        <v>116</v>
      </c>
      <c r="AH117" s="149">
        <v>0</v>
      </c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3" x14ac:dyDescent="0.2">
      <c r="A118" s="156"/>
      <c r="B118" s="157"/>
      <c r="C118" s="190" t="s">
        <v>256</v>
      </c>
      <c r="D118" s="161"/>
      <c r="E118" s="162">
        <v>0.78500000000000003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9"/>
      <c r="AA118" s="149"/>
      <c r="AB118" s="149"/>
      <c r="AC118" s="149"/>
      <c r="AD118" s="149"/>
      <c r="AE118" s="149"/>
      <c r="AF118" s="149"/>
      <c r="AG118" s="149" t="s">
        <v>116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82">
        <v>35</v>
      </c>
      <c r="B119" s="183" t="s">
        <v>257</v>
      </c>
      <c r="C119" s="192" t="s">
        <v>258</v>
      </c>
      <c r="D119" s="184" t="s">
        <v>160</v>
      </c>
      <c r="E119" s="185">
        <v>7.5611499999999996</v>
      </c>
      <c r="F119" s="186"/>
      <c r="G119" s="187">
        <f>ROUND(E119*F119,2)</f>
        <v>0</v>
      </c>
      <c r="H119" s="160"/>
      <c r="I119" s="159">
        <f>ROUND(E119*H119,2)</f>
        <v>0</v>
      </c>
      <c r="J119" s="160"/>
      <c r="K119" s="159">
        <f>ROUND(E119*J119,2)</f>
        <v>0</v>
      </c>
      <c r="L119" s="159">
        <v>21</v>
      </c>
      <c r="M119" s="159">
        <f>G119*(1+L119/100)</f>
        <v>0</v>
      </c>
      <c r="N119" s="158">
        <v>0</v>
      </c>
      <c r="O119" s="158">
        <f>ROUND(E119*N119,2)</f>
        <v>0</v>
      </c>
      <c r="P119" s="158">
        <v>0</v>
      </c>
      <c r="Q119" s="158">
        <f>ROUND(E119*P119,2)</f>
        <v>0</v>
      </c>
      <c r="R119" s="159"/>
      <c r="S119" s="159" t="s">
        <v>111</v>
      </c>
      <c r="T119" s="159" t="s">
        <v>111</v>
      </c>
      <c r="U119" s="159">
        <v>0.26500000000000001</v>
      </c>
      <c r="V119" s="159">
        <f>ROUND(E119*U119,2)</f>
        <v>2</v>
      </c>
      <c r="W119" s="159"/>
      <c r="X119" s="159" t="s">
        <v>239</v>
      </c>
      <c r="Y119" s="159" t="s">
        <v>113</v>
      </c>
      <c r="Z119" s="149"/>
      <c r="AA119" s="149"/>
      <c r="AB119" s="149"/>
      <c r="AC119" s="149"/>
      <c r="AD119" s="149"/>
      <c r="AE119" s="149"/>
      <c r="AF119" s="149"/>
      <c r="AG119" s="149" t="s">
        <v>259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82">
        <v>36</v>
      </c>
      <c r="B120" s="183" t="s">
        <v>260</v>
      </c>
      <c r="C120" s="192" t="s">
        <v>261</v>
      </c>
      <c r="D120" s="184" t="s">
        <v>160</v>
      </c>
      <c r="E120" s="185">
        <v>7.5611499999999996</v>
      </c>
      <c r="F120" s="186"/>
      <c r="G120" s="187">
        <f>ROUND(E120*F120,2)</f>
        <v>0</v>
      </c>
      <c r="H120" s="160"/>
      <c r="I120" s="159">
        <f>ROUND(E120*H120,2)</f>
        <v>0</v>
      </c>
      <c r="J120" s="160"/>
      <c r="K120" s="159">
        <f>ROUND(E120*J120,2)</f>
        <v>0</v>
      </c>
      <c r="L120" s="159">
        <v>21</v>
      </c>
      <c r="M120" s="159">
        <f>G120*(1+L120/100)</f>
        <v>0</v>
      </c>
      <c r="N120" s="158">
        <v>0</v>
      </c>
      <c r="O120" s="158">
        <f>ROUND(E120*N120,2)</f>
        <v>0</v>
      </c>
      <c r="P120" s="158">
        <v>0</v>
      </c>
      <c r="Q120" s="158">
        <f>ROUND(E120*P120,2)</f>
        <v>0</v>
      </c>
      <c r="R120" s="159"/>
      <c r="S120" s="159" t="s">
        <v>111</v>
      </c>
      <c r="T120" s="159" t="s">
        <v>111</v>
      </c>
      <c r="U120" s="159">
        <v>0.49</v>
      </c>
      <c r="V120" s="159">
        <f>ROUND(E120*U120,2)</f>
        <v>3.7</v>
      </c>
      <c r="W120" s="159"/>
      <c r="X120" s="159" t="s">
        <v>239</v>
      </c>
      <c r="Y120" s="159" t="s">
        <v>113</v>
      </c>
      <c r="Z120" s="149"/>
      <c r="AA120" s="149"/>
      <c r="AB120" s="149"/>
      <c r="AC120" s="149"/>
      <c r="AD120" s="149"/>
      <c r="AE120" s="149"/>
      <c r="AF120" s="149"/>
      <c r="AG120" s="149" t="s">
        <v>259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82">
        <v>37</v>
      </c>
      <c r="B121" s="183" t="s">
        <v>262</v>
      </c>
      <c r="C121" s="192" t="s">
        <v>263</v>
      </c>
      <c r="D121" s="184" t="s">
        <v>160</v>
      </c>
      <c r="E121" s="185">
        <v>68.050340000000006</v>
      </c>
      <c r="F121" s="186"/>
      <c r="G121" s="187">
        <f>ROUND(E121*F121,2)</f>
        <v>0</v>
      </c>
      <c r="H121" s="160"/>
      <c r="I121" s="159">
        <f>ROUND(E121*H121,2)</f>
        <v>0</v>
      </c>
      <c r="J121" s="160"/>
      <c r="K121" s="159">
        <f>ROUND(E121*J121,2)</f>
        <v>0</v>
      </c>
      <c r="L121" s="159">
        <v>21</v>
      </c>
      <c r="M121" s="159">
        <f>G121*(1+L121/100)</f>
        <v>0</v>
      </c>
      <c r="N121" s="158">
        <v>0</v>
      </c>
      <c r="O121" s="158">
        <f>ROUND(E121*N121,2)</f>
        <v>0</v>
      </c>
      <c r="P121" s="158">
        <v>0</v>
      </c>
      <c r="Q121" s="158">
        <f>ROUND(E121*P121,2)</f>
        <v>0</v>
      </c>
      <c r="R121" s="159"/>
      <c r="S121" s="159" t="s">
        <v>111</v>
      </c>
      <c r="T121" s="159" t="s">
        <v>111</v>
      </c>
      <c r="U121" s="159">
        <v>0</v>
      </c>
      <c r="V121" s="159">
        <f>ROUND(E121*U121,2)</f>
        <v>0</v>
      </c>
      <c r="W121" s="159"/>
      <c r="X121" s="159" t="s">
        <v>239</v>
      </c>
      <c r="Y121" s="159" t="s">
        <v>113</v>
      </c>
      <c r="Z121" s="149"/>
      <c r="AA121" s="149"/>
      <c r="AB121" s="149"/>
      <c r="AC121" s="149"/>
      <c r="AD121" s="149"/>
      <c r="AE121" s="149"/>
      <c r="AF121" s="149"/>
      <c r="AG121" s="149" t="s">
        <v>259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82">
        <v>38</v>
      </c>
      <c r="B122" s="183" t="s">
        <v>264</v>
      </c>
      <c r="C122" s="192" t="s">
        <v>265</v>
      </c>
      <c r="D122" s="184" t="s">
        <v>160</v>
      </c>
      <c r="E122" s="185">
        <v>7.5611499999999996</v>
      </c>
      <c r="F122" s="186"/>
      <c r="G122" s="187">
        <f>ROUND(E122*F122,2)</f>
        <v>0</v>
      </c>
      <c r="H122" s="160"/>
      <c r="I122" s="159">
        <f>ROUND(E122*H122,2)</f>
        <v>0</v>
      </c>
      <c r="J122" s="160"/>
      <c r="K122" s="159">
        <f>ROUND(E122*J122,2)</f>
        <v>0</v>
      </c>
      <c r="L122" s="159">
        <v>21</v>
      </c>
      <c r="M122" s="159">
        <f>G122*(1+L122/100)</f>
        <v>0</v>
      </c>
      <c r="N122" s="158">
        <v>0</v>
      </c>
      <c r="O122" s="158">
        <f>ROUND(E122*N122,2)</f>
        <v>0</v>
      </c>
      <c r="P122" s="158">
        <v>0</v>
      </c>
      <c r="Q122" s="158">
        <f>ROUND(E122*P122,2)</f>
        <v>0</v>
      </c>
      <c r="R122" s="159"/>
      <c r="S122" s="159" t="s">
        <v>111</v>
      </c>
      <c r="T122" s="159" t="s">
        <v>111</v>
      </c>
      <c r="U122" s="159">
        <v>0.94199999999999995</v>
      </c>
      <c r="V122" s="159">
        <f>ROUND(E122*U122,2)</f>
        <v>7.12</v>
      </c>
      <c r="W122" s="159"/>
      <c r="X122" s="159" t="s">
        <v>239</v>
      </c>
      <c r="Y122" s="159" t="s">
        <v>113</v>
      </c>
      <c r="Z122" s="149"/>
      <c r="AA122" s="149"/>
      <c r="AB122" s="149"/>
      <c r="AC122" s="149"/>
      <c r="AD122" s="149"/>
      <c r="AE122" s="149"/>
      <c r="AF122" s="149"/>
      <c r="AG122" s="149" t="s">
        <v>259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ht="22.5" outlineLevel="1" x14ac:dyDescent="0.2">
      <c r="A123" s="176">
        <v>39</v>
      </c>
      <c r="B123" s="177" t="s">
        <v>266</v>
      </c>
      <c r="C123" s="189" t="s">
        <v>238</v>
      </c>
      <c r="D123" s="178" t="s">
        <v>160</v>
      </c>
      <c r="E123" s="179">
        <v>7.56114</v>
      </c>
      <c r="F123" s="180"/>
      <c r="G123" s="181">
        <f>ROUND(E123*F123,2)</f>
        <v>0</v>
      </c>
      <c r="H123" s="160"/>
      <c r="I123" s="159">
        <f>ROUND(E123*H123,2)</f>
        <v>0</v>
      </c>
      <c r="J123" s="160"/>
      <c r="K123" s="159">
        <f>ROUND(E123*J123,2)</f>
        <v>0</v>
      </c>
      <c r="L123" s="159">
        <v>21</v>
      </c>
      <c r="M123" s="159">
        <f>G123*(1+L123/100)</f>
        <v>0</v>
      </c>
      <c r="N123" s="158">
        <v>0</v>
      </c>
      <c r="O123" s="158">
        <f>ROUND(E123*N123,2)</f>
        <v>0</v>
      </c>
      <c r="P123" s="158">
        <v>0</v>
      </c>
      <c r="Q123" s="158">
        <f>ROUND(E123*P123,2)</f>
        <v>0</v>
      </c>
      <c r="R123" s="159"/>
      <c r="S123" s="159" t="s">
        <v>233</v>
      </c>
      <c r="T123" s="159" t="s">
        <v>111</v>
      </c>
      <c r="U123" s="159">
        <v>0</v>
      </c>
      <c r="V123" s="159">
        <f>ROUND(E123*U123,2)</f>
        <v>0</v>
      </c>
      <c r="W123" s="159"/>
      <c r="X123" s="159" t="s">
        <v>267</v>
      </c>
      <c r="Y123" s="159" t="s">
        <v>113</v>
      </c>
      <c r="Z123" s="149"/>
      <c r="AA123" s="149"/>
      <c r="AB123" s="149"/>
      <c r="AC123" s="149"/>
      <c r="AD123" s="149"/>
      <c r="AE123" s="149"/>
      <c r="AF123" s="149"/>
      <c r="AG123" s="149" t="s">
        <v>268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2" x14ac:dyDescent="0.2">
      <c r="A124" s="156"/>
      <c r="B124" s="157"/>
      <c r="C124" s="190" t="s">
        <v>269</v>
      </c>
      <c r="D124" s="161"/>
      <c r="E124" s="162">
        <v>3.5910000000000002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9"/>
      <c r="AA124" s="149"/>
      <c r="AB124" s="149"/>
      <c r="AC124" s="149"/>
      <c r="AD124" s="149"/>
      <c r="AE124" s="149"/>
      <c r="AF124" s="149"/>
      <c r="AG124" s="149" t="s">
        <v>116</v>
      </c>
      <c r="AH124" s="149">
        <v>7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3" x14ac:dyDescent="0.2">
      <c r="A125" s="156"/>
      <c r="B125" s="157"/>
      <c r="C125" s="190" t="s">
        <v>270</v>
      </c>
      <c r="D125" s="161"/>
      <c r="E125" s="162">
        <v>3.9701399999999998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9"/>
      <c r="AA125" s="149"/>
      <c r="AB125" s="149"/>
      <c r="AC125" s="149"/>
      <c r="AD125" s="149"/>
      <c r="AE125" s="149"/>
      <c r="AF125" s="149"/>
      <c r="AG125" s="149" t="s">
        <v>116</v>
      </c>
      <c r="AH125" s="149">
        <v>7</v>
      </c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x14ac:dyDescent="0.2">
      <c r="A126" s="169" t="s">
        <v>106</v>
      </c>
      <c r="B126" s="170" t="s">
        <v>76</v>
      </c>
      <c r="C126" s="188" t="s">
        <v>77</v>
      </c>
      <c r="D126" s="171"/>
      <c r="E126" s="172"/>
      <c r="F126" s="173"/>
      <c r="G126" s="174">
        <f>SUMIF(AG127:AG127,"&lt;&gt;NOR",G127:G127)</f>
        <v>0</v>
      </c>
      <c r="H126" s="168"/>
      <c r="I126" s="168">
        <f>SUM(I127:I127)</f>
        <v>0</v>
      </c>
      <c r="J126" s="168"/>
      <c r="K126" s="168">
        <f>SUM(K127:K127)</f>
        <v>0</v>
      </c>
      <c r="L126" s="168"/>
      <c r="M126" s="168">
        <f>SUM(M127:M127)</f>
        <v>0</v>
      </c>
      <c r="N126" s="167"/>
      <c r="O126" s="167">
        <f>SUM(O127:O127)</f>
        <v>0</v>
      </c>
      <c r="P126" s="167"/>
      <c r="Q126" s="167">
        <f>SUM(Q127:Q127)</f>
        <v>0</v>
      </c>
      <c r="R126" s="168"/>
      <c r="S126" s="168"/>
      <c r="T126" s="168"/>
      <c r="U126" s="168"/>
      <c r="V126" s="168">
        <f>SUM(V127:V127)</f>
        <v>71.260000000000005</v>
      </c>
      <c r="W126" s="168"/>
      <c r="X126" s="168"/>
      <c r="Y126" s="168"/>
      <c r="AG126" t="s">
        <v>107</v>
      </c>
    </row>
    <row r="127" spans="1:60" outlineLevel="1" x14ac:dyDescent="0.2">
      <c r="A127" s="182">
        <v>40</v>
      </c>
      <c r="B127" s="183" t="s">
        <v>271</v>
      </c>
      <c r="C127" s="192" t="s">
        <v>272</v>
      </c>
      <c r="D127" s="184" t="s">
        <v>160</v>
      </c>
      <c r="E127" s="185">
        <v>75.929559999999995</v>
      </c>
      <c r="F127" s="186"/>
      <c r="G127" s="187">
        <f>ROUND(E127*F127,2)</f>
        <v>0</v>
      </c>
      <c r="H127" s="160"/>
      <c r="I127" s="159">
        <f>ROUND(E127*H127,2)</f>
        <v>0</v>
      </c>
      <c r="J127" s="160"/>
      <c r="K127" s="159">
        <f>ROUND(E127*J127,2)</f>
        <v>0</v>
      </c>
      <c r="L127" s="159">
        <v>21</v>
      </c>
      <c r="M127" s="159">
        <f>G127*(1+L127/100)</f>
        <v>0</v>
      </c>
      <c r="N127" s="158">
        <v>0</v>
      </c>
      <c r="O127" s="158">
        <f>ROUND(E127*N127,2)</f>
        <v>0</v>
      </c>
      <c r="P127" s="158">
        <v>0</v>
      </c>
      <c r="Q127" s="158">
        <f>ROUND(E127*P127,2)</f>
        <v>0</v>
      </c>
      <c r="R127" s="159"/>
      <c r="S127" s="159" t="s">
        <v>111</v>
      </c>
      <c r="T127" s="159" t="s">
        <v>111</v>
      </c>
      <c r="U127" s="159">
        <v>0.9385</v>
      </c>
      <c r="V127" s="159">
        <f>ROUND(E127*U127,2)</f>
        <v>71.260000000000005</v>
      </c>
      <c r="W127" s="159"/>
      <c r="X127" s="159" t="s">
        <v>273</v>
      </c>
      <c r="Y127" s="159" t="s">
        <v>113</v>
      </c>
      <c r="Z127" s="149"/>
      <c r="AA127" s="149"/>
      <c r="AB127" s="149"/>
      <c r="AC127" s="149"/>
      <c r="AD127" s="149"/>
      <c r="AE127" s="149"/>
      <c r="AF127" s="149"/>
      <c r="AG127" s="149" t="s">
        <v>274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x14ac:dyDescent="0.2">
      <c r="A128" s="169" t="s">
        <v>106</v>
      </c>
      <c r="B128" s="170" t="s">
        <v>78</v>
      </c>
      <c r="C128" s="188" t="s">
        <v>29</v>
      </c>
      <c r="D128" s="171"/>
      <c r="E128" s="172"/>
      <c r="F128" s="173"/>
      <c r="G128" s="174">
        <f>SUMIF(AG129:AG135,"&lt;&gt;NOR",G129:G135)</f>
        <v>0</v>
      </c>
      <c r="H128" s="168"/>
      <c r="I128" s="168">
        <f>SUM(I129:I135)</f>
        <v>0</v>
      </c>
      <c r="J128" s="168"/>
      <c r="K128" s="168">
        <f>SUM(K129:K135)</f>
        <v>0</v>
      </c>
      <c r="L128" s="168"/>
      <c r="M128" s="168">
        <f>SUM(M129:M135)</f>
        <v>0</v>
      </c>
      <c r="N128" s="167"/>
      <c r="O128" s="167">
        <f>SUM(O129:O135)</f>
        <v>0</v>
      </c>
      <c r="P128" s="167"/>
      <c r="Q128" s="167">
        <f>SUM(Q129:Q135)</f>
        <v>0</v>
      </c>
      <c r="R128" s="168"/>
      <c r="S128" s="168"/>
      <c r="T128" s="168"/>
      <c r="U128" s="168"/>
      <c r="V128" s="168">
        <f>SUM(V129:V135)</f>
        <v>0.06</v>
      </c>
      <c r="W128" s="168"/>
      <c r="X128" s="168"/>
      <c r="Y128" s="168"/>
      <c r="AG128" t="s">
        <v>107</v>
      </c>
    </row>
    <row r="129" spans="1:60" ht="22.5" outlineLevel="1" x14ac:dyDescent="0.2">
      <c r="A129" s="182">
        <v>41</v>
      </c>
      <c r="B129" s="183" t="s">
        <v>275</v>
      </c>
      <c r="C129" s="192" t="s">
        <v>276</v>
      </c>
      <c r="D129" s="184" t="s">
        <v>277</v>
      </c>
      <c r="E129" s="185">
        <v>1</v>
      </c>
      <c r="F129" s="186"/>
      <c r="G129" s="187">
        <f t="shared" ref="G129:G135" si="0">ROUND(E129*F129,2)</f>
        <v>0</v>
      </c>
      <c r="H129" s="160"/>
      <c r="I129" s="159">
        <f t="shared" ref="I129:I135" si="1">ROUND(E129*H129,2)</f>
        <v>0</v>
      </c>
      <c r="J129" s="160"/>
      <c r="K129" s="159">
        <f t="shared" ref="K129:K135" si="2">ROUND(E129*J129,2)</f>
        <v>0</v>
      </c>
      <c r="L129" s="159">
        <v>21</v>
      </c>
      <c r="M129" s="159">
        <f t="shared" ref="M129:M135" si="3">G129*(1+L129/100)</f>
        <v>0</v>
      </c>
      <c r="N129" s="158">
        <v>0</v>
      </c>
      <c r="O129" s="158">
        <f t="shared" ref="O129:O135" si="4">ROUND(E129*N129,2)</f>
        <v>0</v>
      </c>
      <c r="P129" s="158">
        <v>0</v>
      </c>
      <c r="Q129" s="158">
        <f t="shared" ref="Q129:Q135" si="5">ROUND(E129*P129,2)</f>
        <v>0</v>
      </c>
      <c r="R129" s="159"/>
      <c r="S129" s="159" t="s">
        <v>233</v>
      </c>
      <c r="T129" s="159" t="s">
        <v>236</v>
      </c>
      <c r="U129" s="159">
        <v>0</v>
      </c>
      <c r="V129" s="159">
        <f t="shared" ref="V129:V135" si="6">ROUND(E129*U129,2)</f>
        <v>0</v>
      </c>
      <c r="W129" s="159"/>
      <c r="X129" s="159" t="s">
        <v>278</v>
      </c>
      <c r="Y129" s="159" t="s">
        <v>113</v>
      </c>
      <c r="Z129" s="149"/>
      <c r="AA129" s="149"/>
      <c r="AB129" s="149"/>
      <c r="AC129" s="149"/>
      <c r="AD129" s="149"/>
      <c r="AE129" s="149"/>
      <c r="AF129" s="149"/>
      <c r="AG129" s="149" t="s">
        <v>279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 x14ac:dyDescent="0.2">
      <c r="A130" s="182">
        <v>42</v>
      </c>
      <c r="B130" s="183" t="s">
        <v>280</v>
      </c>
      <c r="C130" s="192" t="s">
        <v>281</v>
      </c>
      <c r="D130" s="184" t="s">
        <v>277</v>
      </c>
      <c r="E130" s="185">
        <v>1</v>
      </c>
      <c r="F130" s="186"/>
      <c r="G130" s="187">
        <f t="shared" si="0"/>
        <v>0</v>
      </c>
      <c r="H130" s="160"/>
      <c r="I130" s="159">
        <f t="shared" si="1"/>
        <v>0</v>
      </c>
      <c r="J130" s="160"/>
      <c r="K130" s="159">
        <f t="shared" si="2"/>
        <v>0</v>
      </c>
      <c r="L130" s="159">
        <v>21</v>
      </c>
      <c r="M130" s="159">
        <f t="shared" si="3"/>
        <v>0</v>
      </c>
      <c r="N130" s="158">
        <v>0</v>
      </c>
      <c r="O130" s="158">
        <f t="shared" si="4"/>
        <v>0</v>
      </c>
      <c r="P130" s="158">
        <v>0</v>
      </c>
      <c r="Q130" s="158">
        <f t="shared" si="5"/>
        <v>0</v>
      </c>
      <c r="R130" s="159"/>
      <c r="S130" s="159" t="s">
        <v>233</v>
      </c>
      <c r="T130" s="159" t="s">
        <v>236</v>
      </c>
      <c r="U130" s="159">
        <v>0</v>
      </c>
      <c r="V130" s="159">
        <f t="shared" si="6"/>
        <v>0</v>
      </c>
      <c r="W130" s="159"/>
      <c r="X130" s="159" t="s">
        <v>278</v>
      </c>
      <c r="Y130" s="159" t="s">
        <v>113</v>
      </c>
      <c r="Z130" s="149"/>
      <c r="AA130" s="149"/>
      <c r="AB130" s="149"/>
      <c r="AC130" s="149"/>
      <c r="AD130" s="149"/>
      <c r="AE130" s="149"/>
      <c r="AF130" s="149"/>
      <c r="AG130" s="149" t="s">
        <v>279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ht="33.75" outlineLevel="1" x14ac:dyDescent="0.2">
      <c r="A131" s="182">
        <v>43</v>
      </c>
      <c r="B131" s="183" t="s">
        <v>282</v>
      </c>
      <c r="C131" s="192" t="s">
        <v>283</v>
      </c>
      <c r="D131" s="184" t="s">
        <v>277</v>
      </c>
      <c r="E131" s="185">
        <v>1</v>
      </c>
      <c r="F131" s="186"/>
      <c r="G131" s="187">
        <f t="shared" si="0"/>
        <v>0</v>
      </c>
      <c r="H131" s="160"/>
      <c r="I131" s="159">
        <f t="shared" si="1"/>
        <v>0</v>
      </c>
      <c r="J131" s="160"/>
      <c r="K131" s="159">
        <f t="shared" si="2"/>
        <v>0</v>
      </c>
      <c r="L131" s="159">
        <v>21</v>
      </c>
      <c r="M131" s="159">
        <f t="shared" si="3"/>
        <v>0</v>
      </c>
      <c r="N131" s="158">
        <v>0</v>
      </c>
      <c r="O131" s="158">
        <f t="shared" si="4"/>
        <v>0</v>
      </c>
      <c r="P131" s="158">
        <v>0</v>
      </c>
      <c r="Q131" s="158">
        <f t="shared" si="5"/>
        <v>0</v>
      </c>
      <c r="R131" s="159"/>
      <c r="S131" s="159" t="s">
        <v>233</v>
      </c>
      <c r="T131" s="159" t="s">
        <v>236</v>
      </c>
      <c r="U131" s="159">
        <v>0</v>
      </c>
      <c r="V131" s="159">
        <f t="shared" si="6"/>
        <v>0</v>
      </c>
      <c r="W131" s="159"/>
      <c r="X131" s="159" t="s">
        <v>278</v>
      </c>
      <c r="Y131" s="159" t="s">
        <v>113</v>
      </c>
      <c r="Z131" s="149"/>
      <c r="AA131" s="149"/>
      <c r="AB131" s="149"/>
      <c r="AC131" s="149"/>
      <c r="AD131" s="149"/>
      <c r="AE131" s="149"/>
      <c r="AF131" s="149"/>
      <c r="AG131" s="149" t="s">
        <v>279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ht="22.5" outlineLevel="1" x14ac:dyDescent="0.2">
      <c r="A132" s="182">
        <v>44</v>
      </c>
      <c r="B132" s="183" t="s">
        <v>284</v>
      </c>
      <c r="C132" s="192" t="s">
        <v>285</v>
      </c>
      <c r="D132" s="184" t="s">
        <v>277</v>
      </c>
      <c r="E132" s="185">
        <v>1</v>
      </c>
      <c r="F132" s="186"/>
      <c r="G132" s="187">
        <f t="shared" si="0"/>
        <v>0</v>
      </c>
      <c r="H132" s="160"/>
      <c r="I132" s="159">
        <f t="shared" si="1"/>
        <v>0</v>
      </c>
      <c r="J132" s="160"/>
      <c r="K132" s="159">
        <f t="shared" si="2"/>
        <v>0</v>
      </c>
      <c r="L132" s="159">
        <v>21</v>
      </c>
      <c r="M132" s="159">
        <f t="shared" si="3"/>
        <v>0</v>
      </c>
      <c r="N132" s="158">
        <v>0</v>
      </c>
      <c r="O132" s="158">
        <f t="shared" si="4"/>
        <v>0</v>
      </c>
      <c r="P132" s="158">
        <v>0</v>
      </c>
      <c r="Q132" s="158">
        <f t="shared" si="5"/>
        <v>0</v>
      </c>
      <c r="R132" s="159"/>
      <c r="S132" s="159" t="s">
        <v>233</v>
      </c>
      <c r="T132" s="159" t="s">
        <v>236</v>
      </c>
      <c r="U132" s="159">
        <v>0</v>
      </c>
      <c r="V132" s="159">
        <f t="shared" si="6"/>
        <v>0</v>
      </c>
      <c r="W132" s="159"/>
      <c r="X132" s="159" t="s">
        <v>278</v>
      </c>
      <c r="Y132" s="159" t="s">
        <v>113</v>
      </c>
      <c r="Z132" s="149"/>
      <c r="AA132" s="149"/>
      <c r="AB132" s="149"/>
      <c r="AC132" s="149"/>
      <c r="AD132" s="149"/>
      <c r="AE132" s="149"/>
      <c r="AF132" s="149"/>
      <c r="AG132" s="149" t="s">
        <v>279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ht="22.5" outlineLevel="1" x14ac:dyDescent="0.2">
      <c r="A133" s="182">
        <v>45</v>
      </c>
      <c r="B133" s="183" t="s">
        <v>286</v>
      </c>
      <c r="C133" s="192" t="s">
        <v>287</v>
      </c>
      <c r="D133" s="184" t="s">
        <v>277</v>
      </c>
      <c r="E133" s="185">
        <v>1</v>
      </c>
      <c r="F133" s="186"/>
      <c r="G133" s="187">
        <f t="shared" si="0"/>
        <v>0</v>
      </c>
      <c r="H133" s="160"/>
      <c r="I133" s="159">
        <f t="shared" si="1"/>
        <v>0</v>
      </c>
      <c r="J133" s="160"/>
      <c r="K133" s="159">
        <f t="shared" si="2"/>
        <v>0</v>
      </c>
      <c r="L133" s="159">
        <v>21</v>
      </c>
      <c r="M133" s="159">
        <f t="shared" si="3"/>
        <v>0</v>
      </c>
      <c r="N133" s="158">
        <v>0</v>
      </c>
      <c r="O133" s="158">
        <f t="shared" si="4"/>
        <v>0</v>
      </c>
      <c r="P133" s="158">
        <v>0</v>
      </c>
      <c r="Q133" s="158">
        <f t="shared" si="5"/>
        <v>0</v>
      </c>
      <c r="R133" s="159"/>
      <c r="S133" s="159" t="s">
        <v>233</v>
      </c>
      <c r="T133" s="159" t="s">
        <v>236</v>
      </c>
      <c r="U133" s="159">
        <v>0</v>
      </c>
      <c r="V133" s="159">
        <f t="shared" si="6"/>
        <v>0</v>
      </c>
      <c r="W133" s="159"/>
      <c r="X133" s="159" t="s">
        <v>278</v>
      </c>
      <c r="Y133" s="159" t="s">
        <v>113</v>
      </c>
      <c r="Z133" s="149"/>
      <c r="AA133" s="149"/>
      <c r="AB133" s="149"/>
      <c r="AC133" s="149"/>
      <c r="AD133" s="149"/>
      <c r="AE133" s="149"/>
      <c r="AF133" s="149"/>
      <c r="AG133" s="149" t="s">
        <v>279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">
      <c r="A134" s="182">
        <v>46</v>
      </c>
      <c r="B134" s="183" t="s">
        <v>288</v>
      </c>
      <c r="C134" s="192" t="s">
        <v>289</v>
      </c>
      <c r="D134" s="184" t="s">
        <v>290</v>
      </c>
      <c r="E134" s="185">
        <v>1</v>
      </c>
      <c r="F134" s="186"/>
      <c r="G134" s="187">
        <f t="shared" si="0"/>
        <v>0</v>
      </c>
      <c r="H134" s="160"/>
      <c r="I134" s="159">
        <f t="shared" si="1"/>
        <v>0</v>
      </c>
      <c r="J134" s="160"/>
      <c r="K134" s="159">
        <f t="shared" si="2"/>
        <v>0</v>
      </c>
      <c r="L134" s="159">
        <v>21</v>
      </c>
      <c r="M134" s="159">
        <f t="shared" si="3"/>
        <v>0</v>
      </c>
      <c r="N134" s="158">
        <v>0</v>
      </c>
      <c r="O134" s="158">
        <f t="shared" si="4"/>
        <v>0</v>
      </c>
      <c r="P134" s="158">
        <v>0</v>
      </c>
      <c r="Q134" s="158">
        <f t="shared" si="5"/>
        <v>0</v>
      </c>
      <c r="R134" s="159"/>
      <c r="S134" s="159" t="s">
        <v>233</v>
      </c>
      <c r="T134" s="159" t="s">
        <v>236</v>
      </c>
      <c r="U134" s="159">
        <v>0</v>
      </c>
      <c r="V134" s="159">
        <f t="shared" si="6"/>
        <v>0</v>
      </c>
      <c r="W134" s="159"/>
      <c r="X134" s="159" t="s">
        <v>278</v>
      </c>
      <c r="Y134" s="159" t="s">
        <v>113</v>
      </c>
      <c r="Z134" s="149"/>
      <c r="AA134" s="149"/>
      <c r="AB134" s="149"/>
      <c r="AC134" s="149"/>
      <c r="AD134" s="149"/>
      <c r="AE134" s="149"/>
      <c r="AF134" s="149"/>
      <c r="AG134" s="149" t="s">
        <v>291</v>
      </c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ht="22.5" outlineLevel="1" x14ac:dyDescent="0.2">
      <c r="A135" s="176">
        <v>47</v>
      </c>
      <c r="B135" s="177" t="s">
        <v>292</v>
      </c>
      <c r="C135" s="189" t="s">
        <v>293</v>
      </c>
      <c r="D135" s="178" t="s">
        <v>294</v>
      </c>
      <c r="E135" s="179">
        <v>1</v>
      </c>
      <c r="F135" s="180"/>
      <c r="G135" s="181">
        <f t="shared" si="0"/>
        <v>0</v>
      </c>
      <c r="H135" s="160"/>
      <c r="I135" s="159">
        <f t="shared" si="1"/>
        <v>0</v>
      </c>
      <c r="J135" s="160"/>
      <c r="K135" s="159">
        <f t="shared" si="2"/>
        <v>0</v>
      </c>
      <c r="L135" s="159">
        <v>21</v>
      </c>
      <c r="M135" s="159">
        <f t="shared" si="3"/>
        <v>0</v>
      </c>
      <c r="N135" s="158">
        <v>0</v>
      </c>
      <c r="O135" s="158">
        <f t="shared" si="4"/>
        <v>0</v>
      </c>
      <c r="P135" s="158">
        <v>0</v>
      </c>
      <c r="Q135" s="158">
        <f t="shared" si="5"/>
        <v>0</v>
      </c>
      <c r="R135" s="159"/>
      <c r="S135" s="159" t="s">
        <v>233</v>
      </c>
      <c r="T135" s="159" t="s">
        <v>236</v>
      </c>
      <c r="U135" s="159">
        <v>0.06</v>
      </c>
      <c r="V135" s="159">
        <f t="shared" si="6"/>
        <v>0.06</v>
      </c>
      <c r="W135" s="159"/>
      <c r="X135" s="159" t="s">
        <v>278</v>
      </c>
      <c r="Y135" s="159" t="s">
        <v>113</v>
      </c>
      <c r="Z135" s="149"/>
      <c r="AA135" s="149"/>
      <c r="AB135" s="149"/>
      <c r="AC135" s="149"/>
      <c r="AD135" s="149"/>
      <c r="AE135" s="149"/>
      <c r="AF135" s="149"/>
      <c r="AG135" s="149" t="s">
        <v>291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x14ac:dyDescent="0.2">
      <c r="A136" s="3"/>
      <c r="B136" s="4"/>
      <c r="C136" s="195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E136">
        <v>12</v>
      </c>
      <c r="AF136">
        <v>21</v>
      </c>
      <c r="AG136" t="s">
        <v>92</v>
      </c>
    </row>
    <row r="137" spans="1:60" x14ac:dyDescent="0.2">
      <c r="A137" s="152"/>
      <c r="B137" s="153" t="s">
        <v>31</v>
      </c>
      <c r="C137" s="196"/>
      <c r="D137" s="154"/>
      <c r="E137" s="155"/>
      <c r="F137" s="155"/>
      <c r="G137" s="175">
        <f>G8+G47+G58+G64+G83+G102+G112+G126+G128</f>
        <v>0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E137">
        <f>SUMIF(L7:L135,AE136,G7:G135)</f>
        <v>0</v>
      </c>
      <c r="AF137">
        <f>SUMIF(L7:L135,AF136,G7:G135)</f>
        <v>0</v>
      </c>
      <c r="AG137" t="s">
        <v>295</v>
      </c>
    </row>
    <row r="138" spans="1:60" x14ac:dyDescent="0.2">
      <c r="A138" s="3"/>
      <c r="B138" s="4"/>
      <c r="C138" s="195"/>
      <c r="D138" s="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60" x14ac:dyDescent="0.2">
      <c r="A139" s="3"/>
      <c r="B139" s="4"/>
      <c r="C139" s="195"/>
      <c r="D139" s="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60" x14ac:dyDescent="0.2">
      <c r="A140" s="274" t="s">
        <v>296</v>
      </c>
      <c r="B140" s="274"/>
      <c r="C140" s="275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60" x14ac:dyDescent="0.2">
      <c r="A141" s="255"/>
      <c r="B141" s="256"/>
      <c r="C141" s="257"/>
      <c r="D141" s="256"/>
      <c r="E141" s="256"/>
      <c r="F141" s="256"/>
      <c r="G141" s="258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G141" t="s">
        <v>297</v>
      </c>
    </row>
    <row r="142" spans="1:60" x14ac:dyDescent="0.2">
      <c r="A142" s="259"/>
      <c r="B142" s="260"/>
      <c r="C142" s="261"/>
      <c r="D142" s="260"/>
      <c r="E142" s="260"/>
      <c r="F142" s="260"/>
      <c r="G142" s="26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60" x14ac:dyDescent="0.2">
      <c r="A143" s="259"/>
      <c r="B143" s="260"/>
      <c r="C143" s="261"/>
      <c r="D143" s="260"/>
      <c r="E143" s="260"/>
      <c r="F143" s="260"/>
      <c r="G143" s="26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60" x14ac:dyDescent="0.2">
      <c r="A144" s="259"/>
      <c r="B144" s="260"/>
      <c r="C144" s="261"/>
      <c r="D144" s="260"/>
      <c r="E144" s="260"/>
      <c r="F144" s="260"/>
      <c r="G144" s="26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33" x14ac:dyDescent="0.2">
      <c r="A145" s="263"/>
      <c r="B145" s="264"/>
      <c r="C145" s="265"/>
      <c r="D145" s="264"/>
      <c r="E145" s="264"/>
      <c r="F145" s="264"/>
      <c r="G145" s="26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33" x14ac:dyDescent="0.2">
      <c r="A146" s="3"/>
      <c r="B146" s="4"/>
      <c r="C146" s="195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33" x14ac:dyDescent="0.2">
      <c r="C147" s="197"/>
      <c r="D147" s="10"/>
      <c r="AG147" t="s">
        <v>298</v>
      </c>
    </row>
    <row r="148" spans="1:33" x14ac:dyDescent="0.2">
      <c r="D148" s="10"/>
    </row>
    <row r="149" spans="1:33" x14ac:dyDescent="0.2">
      <c r="D149" s="10"/>
    </row>
    <row r="150" spans="1:33" x14ac:dyDescent="0.2">
      <c r="D150" s="10"/>
    </row>
    <row r="151" spans="1:33" x14ac:dyDescent="0.2">
      <c r="D151" s="10"/>
    </row>
    <row r="152" spans="1:33" x14ac:dyDescent="0.2">
      <c r="D152" s="10"/>
    </row>
    <row r="153" spans="1:33" x14ac:dyDescent="0.2">
      <c r="D153" s="10"/>
    </row>
    <row r="154" spans="1:33" x14ac:dyDescent="0.2">
      <c r="D154" s="10"/>
    </row>
    <row r="155" spans="1:33" x14ac:dyDescent="0.2">
      <c r="D155" s="10"/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41:G145"/>
    <mergeCell ref="A1:G1"/>
    <mergeCell ref="C2:G2"/>
    <mergeCell ref="C3:G3"/>
    <mergeCell ref="C4:G4"/>
    <mergeCell ref="A140:C14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A8 A8-01ETAPA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'A8 A8-01ETAPA Pol'!Názvy_tisku</vt:lpstr>
      <vt:lpstr>oadresa</vt:lpstr>
      <vt:lpstr>Stavba!Objednatel</vt:lpstr>
      <vt:lpstr>Stavba!Objekt</vt:lpstr>
      <vt:lpstr>'A8 A8-01ETAPA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jiri ilcik</cp:lastModifiedBy>
  <cp:lastPrinted>2019-03-19T12:27:02Z</cp:lastPrinted>
  <dcterms:created xsi:type="dcterms:W3CDTF">2009-04-08T07:15:50Z</dcterms:created>
  <dcterms:modified xsi:type="dcterms:W3CDTF">2025-01-24T12:03:54Z</dcterms:modified>
</cp:coreProperties>
</file>