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Pelhrimov\PE_MK_breh_Bele\kros\"/>
    </mc:Choice>
  </mc:AlternateContent>
  <bookViews>
    <workbookView xWindow="0" yWindow="0" windowWidth="0" windowHeight="0"/>
  </bookViews>
  <sheets>
    <sheet name="Rekapitulace stavby" sheetId="1" r:id="rId1"/>
    <sheet name="02 - Ostatní a vedlejší n..." sheetId="2" r:id="rId2"/>
    <sheet name="101 - Komunikace" sheetId="3" r:id="rId3"/>
    <sheet name="701 - Pochůzné plochy, WC..." sheetId="4" r:id="rId4"/>
    <sheet name="801 - Sadové úpravy" sheetId="5" r:id="rId5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'02 - Ostatní a vedlejší n...'!$C$122:$K$184</definedName>
    <definedName name="_xlnm.Print_Area" localSheetId="1">'02 - Ostatní a vedlejší n...'!$C$4:$J$39,'02 - Ostatní a vedlejší n...'!$C$50:$J$76,'02 - Ostatní a vedlejší n...'!$C$82:$J$104,'02 - Ostatní a vedlejší n...'!$C$110:$K$184</definedName>
    <definedName name="_xlnm.Print_Titles" localSheetId="1">'02 - Ostatní a vedlejší n...'!$122:$122</definedName>
    <definedName name="_xlnm._FilterDatabase" localSheetId="2" hidden="1">'101 - Komunikace'!$C$125:$K$681</definedName>
    <definedName name="_xlnm.Print_Area" localSheetId="2">'101 - Komunikace'!$C$4:$J$39,'101 - Komunikace'!$C$50:$J$76,'101 - Komunikace'!$C$82:$J$107,'101 - Komunikace'!$C$113:$K$681</definedName>
    <definedName name="_xlnm.Print_Titles" localSheetId="2">'101 - Komunikace'!$125:$125</definedName>
    <definedName name="_xlnm._FilterDatabase" localSheetId="3" hidden="1">'701 - Pochůzné plochy, WC...'!$C$133:$K$437</definedName>
    <definedName name="_xlnm.Print_Area" localSheetId="3">'701 - Pochůzné plochy, WC...'!$C$4:$J$39,'701 - Pochůzné plochy, WC...'!$C$50:$J$76,'701 - Pochůzné plochy, WC...'!$C$82:$J$115,'701 - Pochůzné plochy, WC...'!$C$121:$K$437</definedName>
    <definedName name="_xlnm.Print_Titles" localSheetId="3">'701 - Pochůzné plochy, WC...'!$133:$133</definedName>
    <definedName name="_xlnm._FilterDatabase" localSheetId="4" hidden="1">'801 - Sadové úpravy'!$C$128:$K$360</definedName>
    <definedName name="_xlnm.Print_Area" localSheetId="4">'801 - Sadové úpravy'!$C$4:$J$39,'801 - Sadové úpravy'!$C$50:$J$76,'801 - Sadové úpravy'!$C$82:$J$110,'801 - Sadové úpravy'!$C$116:$K$360</definedName>
    <definedName name="_xlnm.Print_Titles" localSheetId="4">'801 - Sadové úpravy'!$128:$128</definedName>
  </definedNames>
  <calcPr/>
</workbook>
</file>

<file path=xl/calcChain.xml><?xml version="1.0" encoding="utf-8"?>
<calcChain xmlns="http://schemas.openxmlformats.org/spreadsheetml/2006/main">
  <c i="5" l="1" r="J231"/>
  <c r="J199"/>
  <c r="J152"/>
  <c r="J138"/>
  <c r="J130"/>
  <c r="J37"/>
  <c r="J36"/>
  <c i="1" r="AY98"/>
  <c i="5" r="J35"/>
  <c i="1" r="AX98"/>
  <c i="5" r="BI359"/>
  <c r="BH359"/>
  <c r="BG359"/>
  <c r="BF359"/>
  <c r="T359"/>
  <c r="R359"/>
  <c r="P359"/>
  <c r="BI357"/>
  <c r="BH357"/>
  <c r="BG357"/>
  <c r="BF357"/>
  <c r="T357"/>
  <c r="R357"/>
  <c r="P357"/>
  <c r="BI354"/>
  <c r="BH354"/>
  <c r="BG354"/>
  <c r="BF354"/>
  <c r="T354"/>
  <c r="R354"/>
  <c r="P354"/>
  <c r="BI352"/>
  <c r="BH352"/>
  <c r="BG352"/>
  <c r="BF352"/>
  <c r="T352"/>
  <c r="R352"/>
  <c r="P352"/>
  <c r="BI350"/>
  <c r="BH350"/>
  <c r="BG350"/>
  <c r="BF350"/>
  <c r="T350"/>
  <c r="R350"/>
  <c r="P350"/>
  <c r="BI348"/>
  <c r="BH348"/>
  <c r="BG348"/>
  <c r="BF348"/>
  <c r="T348"/>
  <c r="R348"/>
  <c r="P348"/>
  <c r="BI346"/>
  <c r="BH346"/>
  <c r="BG346"/>
  <c r="BF346"/>
  <c r="T346"/>
  <c r="R346"/>
  <c r="P346"/>
  <c r="BI344"/>
  <c r="BH344"/>
  <c r="BG344"/>
  <c r="BF344"/>
  <c r="T344"/>
  <c r="R344"/>
  <c r="P344"/>
  <c r="BI342"/>
  <c r="BH342"/>
  <c r="BG342"/>
  <c r="BF342"/>
  <c r="T342"/>
  <c r="R342"/>
  <c r="P342"/>
  <c r="BI340"/>
  <c r="BH340"/>
  <c r="BG340"/>
  <c r="BF340"/>
  <c r="T340"/>
  <c r="R340"/>
  <c r="P340"/>
  <c r="BI338"/>
  <c r="BH338"/>
  <c r="BG338"/>
  <c r="BF338"/>
  <c r="T338"/>
  <c r="R338"/>
  <c r="P338"/>
  <c r="BI336"/>
  <c r="BH336"/>
  <c r="BG336"/>
  <c r="BF336"/>
  <c r="T336"/>
  <c r="R336"/>
  <c r="P336"/>
  <c r="BI334"/>
  <c r="BH334"/>
  <c r="BG334"/>
  <c r="BF334"/>
  <c r="T334"/>
  <c r="R334"/>
  <c r="P334"/>
  <c r="BI332"/>
  <c r="BH332"/>
  <c r="BG332"/>
  <c r="BF332"/>
  <c r="T332"/>
  <c r="R332"/>
  <c r="P332"/>
  <c r="BI330"/>
  <c r="BH330"/>
  <c r="BG330"/>
  <c r="BF330"/>
  <c r="T330"/>
  <c r="R330"/>
  <c r="P330"/>
  <c r="BI327"/>
  <c r="BH327"/>
  <c r="BG327"/>
  <c r="BF327"/>
  <c r="T327"/>
  <c r="R327"/>
  <c r="P327"/>
  <c r="BI325"/>
  <c r="BH325"/>
  <c r="BG325"/>
  <c r="BF325"/>
  <c r="T325"/>
  <c r="R325"/>
  <c r="P325"/>
  <c r="BI323"/>
  <c r="BH323"/>
  <c r="BG323"/>
  <c r="BF323"/>
  <c r="T323"/>
  <c r="R323"/>
  <c r="P323"/>
  <c r="BI321"/>
  <c r="BH321"/>
  <c r="BG321"/>
  <c r="BF321"/>
  <c r="T321"/>
  <c r="R321"/>
  <c r="P321"/>
  <c r="BI319"/>
  <c r="BH319"/>
  <c r="BG319"/>
  <c r="BF319"/>
  <c r="T319"/>
  <c r="R319"/>
  <c r="P319"/>
  <c r="BI317"/>
  <c r="BH317"/>
  <c r="BG317"/>
  <c r="BF317"/>
  <c r="T317"/>
  <c r="R317"/>
  <c r="P317"/>
  <c r="BI315"/>
  <c r="BH315"/>
  <c r="BG315"/>
  <c r="BF315"/>
  <c r="T315"/>
  <c r="R315"/>
  <c r="P315"/>
  <c r="BI313"/>
  <c r="BH313"/>
  <c r="BG313"/>
  <c r="BF313"/>
  <c r="T313"/>
  <c r="R313"/>
  <c r="P313"/>
  <c r="BI311"/>
  <c r="BH311"/>
  <c r="BG311"/>
  <c r="BF311"/>
  <c r="T311"/>
  <c r="R311"/>
  <c r="P311"/>
  <c r="BI309"/>
  <c r="BH309"/>
  <c r="BG309"/>
  <c r="BF309"/>
  <c r="T309"/>
  <c r="R309"/>
  <c r="P309"/>
  <c r="BI307"/>
  <c r="BH307"/>
  <c r="BG307"/>
  <c r="BF307"/>
  <c r="T307"/>
  <c r="R307"/>
  <c r="P307"/>
  <c r="BI305"/>
  <c r="BH305"/>
  <c r="BG305"/>
  <c r="BF305"/>
  <c r="T305"/>
  <c r="R305"/>
  <c r="P305"/>
  <c r="BI303"/>
  <c r="BH303"/>
  <c r="BG303"/>
  <c r="BF303"/>
  <c r="T303"/>
  <c r="R303"/>
  <c r="P303"/>
  <c r="BI301"/>
  <c r="BH301"/>
  <c r="BG301"/>
  <c r="BF301"/>
  <c r="T301"/>
  <c r="R301"/>
  <c r="P301"/>
  <c r="BI299"/>
  <c r="BH299"/>
  <c r="BG299"/>
  <c r="BF299"/>
  <c r="T299"/>
  <c r="R299"/>
  <c r="P299"/>
  <c r="BI297"/>
  <c r="BH297"/>
  <c r="BG297"/>
  <c r="BF297"/>
  <c r="T297"/>
  <c r="R297"/>
  <c r="P297"/>
  <c r="BI295"/>
  <c r="BH295"/>
  <c r="BG295"/>
  <c r="BF295"/>
  <c r="T295"/>
  <c r="R295"/>
  <c r="P295"/>
  <c r="BI293"/>
  <c r="BH293"/>
  <c r="BG293"/>
  <c r="BF293"/>
  <c r="T293"/>
  <c r="R293"/>
  <c r="P293"/>
  <c r="BI291"/>
  <c r="BH291"/>
  <c r="BG291"/>
  <c r="BF291"/>
  <c r="T291"/>
  <c r="R291"/>
  <c r="P291"/>
  <c r="BI289"/>
  <c r="BH289"/>
  <c r="BG289"/>
  <c r="BF289"/>
  <c r="T289"/>
  <c r="R289"/>
  <c r="P289"/>
  <c r="BI287"/>
  <c r="BH287"/>
  <c r="BG287"/>
  <c r="BF287"/>
  <c r="T287"/>
  <c r="R287"/>
  <c r="P287"/>
  <c r="BI285"/>
  <c r="BH285"/>
  <c r="BG285"/>
  <c r="BF285"/>
  <c r="T285"/>
  <c r="R285"/>
  <c r="P285"/>
  <c r="BI283"/>
  <c r="BH283"/>
  <c r="BG283"/>
  <c r="BF283"/>
  <c r="T283"/>
  <c r="R283"/>
  <c r="P283"/>
  <c r="BI281"/>
  <c r="BH281"/>
  <c r="BG281"/>
  <c r="BF281"/>
  <c r="T281"/>
  <c r="R281"/>
  <c r="P281"/>
  <c r="BI279"/>
  <c r="BH279"/>
  <c r="BG279"/>
  <c r="BF279"/>
  <c r="T279"/>
  <c r="R279"/>
  <c r="P279"/>
  <c r="BI277"/>
  <c r="BH277"/>
  <c r="BG277"/>
  <c r="BF277"/>
  <c r="T277"/>
  <c r="R277"/>
  <c r="P277"/>
  <c r="BI275"/>
  <c r="BH275"/>
  <c r="BG275"/>
  <c r="BF275"/>
  <c r="T275"/>
  <c r="R275"/>
  <c r="P275"/>
  <c r="BI273"/>
  <c r="BH273"/>
  <c r="BG273"/>
  <c r="BF273"/>
  <c r="T273"/>
  <c r="R273"/>
  <c r="P273"/>
  <c r="BI271"/>
  <c r="BH271"/>
  <c r="BG271"/>
  <c r="BF271"/>
  <c r="T271"/>
  <c r="R271"/>
  <c r="P271"/>
  <c r="BI269"/>
  <c r="BH269"/>
  <c r="BG269"/>
  <c r="BF269"/>
  <c r="T269"/>
  <c r="R269"/>
  <c r="P269"/>
  <c r="BI267"/>
  <c r="BH267"/>
  <c r="BG267"/>
  <c r="BF267"/>
  <c r="T267"/>
  <c r="R267"/>
  <c r="P267"/>
  <c r="BI265"/>
  <c r="BH265"/>
  <c r="BG265"/>
  <c r="BF265"/>
  <c r="T265"/>
  <c r="R265"/>
  <c r="P265"/>
  <c r="BI263"/>
  <c r="BH263"/>
  <c r="BG263"/>
  <c r="BF263"/>
  <c r="T263"/>
  <c r="R263"/>
  <c r="P263"/>
  <c r="BI261"/>
  <c r="BH261"/>
  <c r="BG261"/>
  <c r="BF261"/>
  <c r="T261"/>
  <c r="R261"/>
  <c r="P261"/>
  <c r="BI259"/>
  <c r="BH259"/>
  <c r="BG259"/>
  <c r="BF259"/>
  <c r="T259"/>
  <c r="R259"/>
  <c r="P259"/>
  <c r="BI257"/>
  <c r="BH257"/>
  <c r="BG257"/>
  <c r="BF257"/>
  <c r="T257"/>
  <c r="R257"/>
  <c r="P257"/>
  <c r="BI255"/>
  <c r="BH255"/>
  <c r="BG255"/>
  <c r="BF255"/>
  <c r="T255"/>
  <c r="R255"/>
  <c r="P255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J106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J104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J101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J99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J97"/>
  <c r="J125"/>
  <c r="F125"/>
  <c r="F123"/>
  <c r="E121"/>
  <c r="J91"/>
  <c r="F91"/>
  <c r="F89"/>
  <c r="E87"/>
  <c r="J24"/>
  <c r="E24"/>
  <c r="J126"/>
  <c r="J23"/>
  <c r="J18"/>
  <c r="E18"/>
  <c r="F92"/>
  <c r="J17"/>
  <c r="J12"/>
  <c r="J89"/>
  <c r="E7"/>
  <c r="E119"/>
  <c i="4" r="J37"/>
  <c r="J36"/>
  <c i="1" r="AY97"/>
  <c i="4" r="J35"/>
  <c i="1" r="AX97"/>
  <c i="4" r="BI435"/>
  <c r="BH435"/>
  <c r="BG435"/>
  <c r="BF435"/>
  <c r="T435"/>
  <c r="R435"/>
  <c r="P435"/>
  <c r="BI432"/>
  <c r="BH432"/>
  <c r="BG432"/>
  <c r="BF432"/>
  <c r="T432"/>
  <c r="R432"/>
  <c r="P432"/>
  <c r="BI430"/>
  <c r="BH430"/>
  <c r="BG430"/>
  <c r="BF430"/>
  <c r="T430"/>
  <c r="R430"/>
  <c r="P430"/>
  <c r="BI427"/>
  <c r="BH427"/>
  <c r="BG427"/>
  <c r="BF427"/>
  <c r="T427"/>
  <c r="R427"/>
  <c r="P427"/>
  <c r="BI424"/>
  <c r="BH424"/>
  <c r="BG424"/>
  <c r="BF424"/>
  <c r="T424"/>
  <c r="R424"/>
  <c r="P424"/>
  <c r="BI422"/>
  <c r="BH422"/>
  <c r="BG422"/>
  <c r="BF422"/>
  <c r="T422"/>
  <c r="R422"/>
  <c r="P422"/>
  <c r="BI418"/>
  <c r="BH418"/>
  <c r="BG418"/>
  <c r="BF418"/>
  <c r="T418"/>
  <c r="R418"/>
  <c r="P418"/>
  <c r="BI411"/>
  <c r="BH411"/>
  <c r="BG411"/>
  <c r="BF411"/>
  <c r="T411"/>
  <c r="R411"/>
  <c r="P411"/>
  <c r="BI400"/>
  <c r="BH400"/>
  <c r="BG400"/>
  <c r="BF400"/>
  <c r="T400"/>
  <c r="R400"/>
  <c r="P400"/>
  <c r="BI397"/>
  <c r="BH397"/>
  <c r="BG397"/>
  <c r="BF397"/>
  <c r="T397"/>
  <c r="R397"/>
  <c r="P397"/>
  <c r="BI394"/>
  <c r="BH394"/>
  <c r="BG394"/>
  <c r="BF394"/>
  <c r="T394"/>
  <c r="R394"/>
  <c r="P394"/>
  <c r="BI392"/>
  <c r="BH392"/>
  <c r="BG392"/>
  <c r="BF392"/>
  <c r="T392"/>
  <c r="R392"/>
  <c r="P392"/>
  <c r="BI388"/>
  <c r="BH388"/>
  <c r="BG388"/>
  <c r="BF388"/>
  <c r="T388"/>
  <c r="T387"/>
  <c r="R388"/>
  <c r="R387"/>
  <c r="P388"/>
  <c r="P387"/>
  <c r="BI384"/>
  <c r="BH384"/>
  <c r="BG384"/>
  <c r="BF384"/>
  <c r="T384"/>
  <c r="R384"/>
  <c r="P384"/>
  <c r="BI381"/>
  <c r="BH381"/>
  <c r="BG381"/>
  <c r="BF381"/>
  <c r="T381"/>
  <c r="R381"/>
  <c r="P381"/>
  <c r="BI378"/>
  <c r="BH378"/>
  <c r="BG378"/>
  <c r="BF378"/>
  <c r="T378"/>
  <c r="R378"/>
  <c r="P378"/>
  <c r="BI376"/>
  <c r="BH376"/>
  <c r="BG376"/>
  <c r="BF376"/>
  <c r="T376"/>
  <c r="R376"/>
  <c r="P376"/>
  <c r="BI373"/>
  <c r="BH373"/>
  <c r="BG373"/>
  <c r="BF373"/>
  <c r="T373"/>
  <c r="R373"/>
  <c r="P373"/>
  <c r="BI371"/>
  <c r="BH371"/>
  <c r="BG371"/>
  <c r="BF371"/>
  <c r="T371"/>
  <c r="R371"/>
  <c r="P371"/>
  <c r="BI369"/>
  <c r="BH369"/>
  <c r="BG369"/>
  <c r="BF369"/>
  <c r="T369"/>
  <c r="R369"/>
  <c r="P369"/>
  <c r="BI367"/>
  <c r="BH367"/>
  <c r="BG367"/>
  <c r="BF367"/>
  <c r="T367"/>
  <c r="R367"/>
  <c r="P367"/>
  <c r="BI365"/>
  <c r="BH365"/>
  <c r="BG365"/>
  <c r="BF365"/>
  <c r="T365"/>
  <c r="R365"/>
  <c r="P365"/>
  <c r="BI359"/>
  <c r="BH359"/>
  <c r="BG359"/>
  <c r="BF359"/>
  <c r="T359"/>
  <c r="R359"/>
  <c r="P359"/>
  <c r="BI356"/>
  <c r="BH356"/>
  <c r="BG356"/>
  <c r="BF356"/>
  <c r="T356"/>
  <c r="R356"/>
  <c r="P356"/>
  <c r="BI353"/>
  <c r="BH353"/>
  <c r="BG353"/>
  <c r="BF353"/>
  <c r="T353"/>
  <c r="R353"/>
  <c r="P353"/>
  <c r="BI350"/>
  <c r="BH350"/>
  <c r="BG350"/>
  <c r="BF350"/>
  <c r="T350"/>
  <c r="R350"/>
  <c r="P350"/>
  <c r="BI347"/>
  <c r="BH347"/>
  <c r="BG347"/>
  <c r="BF347"/>
  <c r="T347"/>
  <c r="T346"/>
  <c r="R347"/>
  <c r="R346"/>
  <c r="P347"/>
  <c r="P346"/>
  <c r="BI342"/>
  <c r="BH342"/>
  <c r="BG342"/>
  <c r="BF342"/>
  <c r="T342"/>
  <c r="R342"/>
  <c r="P342"/>
  <c r="BI339"/>
  <c r="BH339"/>
  <c r="BG339"/>
  <c r="BF339"/>
  <c r="T339"/>
  <c r="R339"/>
  <c r="P339"/>
  <c r="BI336"/>
  <c r="BH336"/>
  <c r="BG336"/>
  <c r="BF336"/>
  <c r="T336"/>
  <c r="R336"/>
  <c r="P336"/>
  <c r="BI333"/>
  <c r="BH333"/>
  <c r="BG333"/>
  <c r="BF333"/>
  <c r="T333"/>
  <c r="R333"/>
  <c r="P333"/>
  <c r="BI330"/>
  <c r="BH330"/>
  <c r="BG330"/>
  <c r="BF330"/>
  <c r="T330"/>
  <c r="R330"/>
  <c r="P330"/>
  <c r="BI327"/>
  <c r="BH327"/>
  <c r="BG327"/>
  <c r="BF327"/>
  <c r="T327"/>
  <c r="R327"/>
  <c r="P327"/>
  <c r="BI316"/>
  <c r="BH316"/>
  <c r="BG316"/>
  <c r="BF316"/>
  <c r="T316"/>
  <c r="R316"/>
  <c r="P316"/>
  <c r="BI313"/>
  <c r="BH313"/>
  <c r="BG313"/>
  <c r="BF313"/>
  <c r="T313"/>
  <c r="R313"/>
  <c r="P313"/>
  <c r="BI310"/>
  <c r="BH310"/>
  <c r="BG310"/>
  <c r="BF310"/>
  <c r="T310"/>
  <c r="R310"/>
  <c r="P310"/>
  <c r="BI307"/>
  <c r="BH307"/>
  <c r="BG307"/>
  <c r="BF307"/>
  <c r="T307"/>
  <c r="R307"/>
  <c r="P307"/>
  <c r="BI304"/>
  <c r="BH304"/>
  <c r="BG304"/>
  <c r="BF304"/>
  <c r="T304"/>
  <c r="R304"/>
  <c r="P304"/>
  <c r="BI293"/>
  <c r="BH293"/>
  <c r="BG293"/>
  <c r="BF293"/>
  <c r="T293"/>
  <c r="R293"/>
  <c r="P293"/>
  <c r="BI289"/>
  <c r="BH289"/>
  <c r="BG289"/>
  <c r="BF289"/>
  <c r="T289"/>
  <c r="R289"/>
  <c r="P289"/>
  <c r="BI286"/>
  <c r="BH286"/>
  <c r="BG286"/>
  <c r="BF286"/>
  <c r="T286"/>
  <c r="R286"/>
  <c r="P286"/>
  <c r="BI282"/>
  <c r="BH282"/>
  <c r="BG282"/>
  <c r="BF282"/>
  <c r="T282"/>
  <c r="R282"/>
  <c r="P282"/>
  <c r="BI279"/>
  <c r="BH279"/>
  <c r="BG279"/>
  <c r="BF279"/>
  <c r="T279"/>
  <c r="R279"/>
  <c r="P279"/>
  <c r="BI276"/>
  <c r="BH276"/>
  <c r="BG276"/>
  <c r="BF276"/>
  <c r="T276"/>
  <c r="R276"/>
  <c r="P276"/>
  <c r="BI273"/>
  <c r="BH273"/>
  <c r="BG273"/>
  <c r="BF273"/>
  <c r="T273"/>
  <c r="R273"/>
  <c r="P273"/>
  <c r="BI271"/>
  <c r="BH271"/>
  <c r="BG271"/>
  <c r="BF271"/>
  <c r="T271"/>
  <c r="R271"/>
  <c r="P271"/>
  <c r="BI269"/>
  <c r="BH269"/>
  <c r="BG269"/>
  <c r="BF269"/>
  <c r="T269"/>
  <c r="R269"/>
  <c r="P269"/>
  <c r="BI267"/>
  <c r="BH267"/>
  <c r="BG267"/>
  <c r="BF267"/>
  <c r="T267"/>
  <c r="R267"/>
  <c r="P267"/>
  <c r="BI263"/>
  <c r="BH263"/>
  <c r="BG263"/>
  <c r="BF263"/>
  <c r="T263"/>
  <c r="R263"/>
  <c r="P263"/>
  <c r="BI260"/>
  <c r="BH260"/>
  <c r="BG260"/>
  <c r="BF260"/>
  <c r="T260"/>
  <c r="R260"/>
  <c r="P260"/>
  <c r="BI257"/>
  <c r="BH257"/>
  <c r="BG257"/>
  <c r="BF257"/>
  <c r="T257"/>
  <c r="R257"/>
  <c r="P257"/>
  <c r="BI254"/>
  <c r="BH254"/>
  <c r="BG254"/>
  <c r="BF254"/>
  <c r="T254"/>
  <c r="R254"/>
  <c r="P254"/>
  <c r="BI251"/>
  <c r="BH251"/>
  <c r="BG251"/>
  <c r="BF251"/>
  <c r="T251"/>
  <c r="R251"/>
  <c r="P251"/>
  <c r="BI248"/>
  <c r="BH248"/>
  <c r="BG248"/>
  <c r="BF248"/>
  <c r="T248"/>
  <c r="R248"/>
  <c r="P248"/>
  <c r="BI245"/>
  <c r="BH245"/>
  <c r="BG245"/>
  <c r="BF245"/>
  <c r="T245"/>
  <c r="R245"/>
  <c r="P245"/>
  <c r="BI242"/>
  <c r="BH242"/>
  <c r="BG242"/>
  <c r="BF242"/>
  <c r="T242"/>
  <c r="R242"/>
  <c r="P242"/>
  <c r="BI239"/>
  <c r="BH239"/>
  <c r="BG239"/>
  <c r="BF239"/>
  <c r="T239"/>
  <c r="R239"/>
  <c r="P239"/>
  <c r="BI236"/>
  <c r="BH236"/>
  <c r="BG236"/>
  <c r="BF236"/>
  <c r="T236"/>
  <c r="R236"/>
  <c r="P236"/>
  <c r="BI229"/>
  <c r="BH229"/>
  <c r="BG229"/>
  <c r="BF229"/>
  <c r="T229"/>
  <c r="R229"/>
  <c r="P229"/>
  <c r="BI226"/>
  <c r="BH226"/>
  <c r="BG226"/>
  <c r="BF226"/>
  <c r="T226"/>
  <c r="R226"/>
  <c r="P226"/>
  <c r="BI220"/>
  <c r="BH220"/>
  <c r="BG220"/>
  <c r="BF220"/>
  <c r="T220"/>
  <c r="R220"/>
  <c r="P220"/>
  <c r="BI213"/>
  <c r="BH213"/>
  <c r="BG213"/>
  <c r="BF213"/>
  <c r="T213"/>
  <c r="R213"/>
  <c r="P213"/>
  <c r="BI208"/>
  <c r="BH208"/>
  <c r="BG208"/>
  <c r="BF208"/>
  <c r="T208"/>
  <c r="R208"/>
  <c r="P208"/>
  <c r="BI204"/>
  <c r="BH204"/>
  <c r="BG204"/>
  <c r="BF204"/>
  <c r="T204"/>
  <c r="R204"/>
  <c r="P204"/>
  <c r="BI201"/>
  <c r="BH201"/>
  <c r="BG201"/>
  <c r="BF201"/>
  <c r="T201"/>
  <c r="R201"/>
  <c r="P201"/>
  <c r="BI194"/>
  <c r="BH194"/>
  <c r="BG194"/>
  <c r="BF194"/>
  <c r="T194"/>
  <c r="R194"/>
  <c r="P194"/>
  <c r="BI189"/>
  <c r="BH189"/>
  <c r="BG189"/>
  <c r="BF189"/>
  <c r="T189"/>
  <c r="R189"/>
  <c r="P189"/>
  <c r="BI186"/>
  <c r="BH186"/>
  <c r="BG186"/>
  <c r="BF186"/>
  <c r="T186"/>
  <c r="R186"/>
  <c r="P186"/>
  <c r="BI183"/>
  <c r="BH183"/>
  <c r="BG183"/>
  <c r="BF183"/>
  <c r="T183"/>
  <c r="R183"/>
  <c r="P183"/>
  <c r="BI177"/>
  <c r="BH177"/>
  <c r="BG177"/>
  <c r="BF177"/>
  <c r="T177"/>
  <c r="R177"/>
  <c r="P177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0"/>
  <c r="BH160"/>
  <c r="BG160"/>
  <c r="BF160"/>
  <c r="T160"/>
  <c r="R160"/>
  <c r="P160"/>
  <c r="BI157"/>
  <c r="BH157"/>
  <c r="BG157"/>
  <c r="BF157"/>
  <c r="T157"/>
  <c r="R157"/>
  <c r="P157"/>
  <c r="BI155"/>
  <c r="BH155"/>
  <c r="BG155"/>
  <c r="BF155"/>
  <c r="T155"/>
  <c r="R155"/>
  <c r="P155"/>
  <c r="BI152"/>
  <c r="BH152"/>
  <c r="BG152"/>
  <c r="BF152"/>
  <c r="T152"/>
  <c r="R152"/>
  <c r="P152"/>
  <c r="BI150"/>
  <c r="BH150"/>
  <c r="BG150"/>
  <c r="BF150"/>
  <c r="T150"/>
  <c r="R150"/>
  <c r="P150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J131"/>
  <c r="J130"/>
  <c r="F130"/>
  <c r="F128"/>
  <c r="E126"/>
  <c r="J92"/>
  <c r="J91"/>
  <c r="F91"/>
  <c r="F89"/>
  <c r="E87"/>
  <c r="J18"/>
  <c r="E18"/>
  <c r="F131"/>
  <c r="J17"/>
  <c r="J12"/>
  <c r="J89"/>
  <c r="E7"/>
  <c r="E124"/>
  <c i="3" r="J37"/>
  <c r="J36"/>
  <c i="1" r="AY96"/>
  <c i="3" r="J35"/>
  <c i="1" r="AX96"/>
  <c i="3" r="BI679"/>
  <c r="BH679"/>
  <c r="BG679"/>
  <c r="BF679"/>
  <c r="T679"/>
  <c r="T668"/>
  <c r="R679"/>
  <c r="R668"/>
  <c r="P679"/>
  <c r="P668"/>
  <c r="BI671"/>
  <c r="BH671"/>
  <c r="BG671"/>
  <c r="BF671"/>
  <c r="T671"/>
  <c r="R671"/>
  <c r="P671"/>
  <c r="BI669"/>
  <c r="BH669"/>
  <c r="BG669"/>
  <c r="BF669"/>
  <c r="T669"/>
  <c r="R669"/>
  <c r="P669"/>
  <c r="BI662"/>
  <c r="BH662"/>
  <c r="BG662"/>
  <c r="BF662"/>
  <c r="T662"/>
  <c r="R662"/>
  <c r="P662"/>
  <c r="BI654"/>
  <c r="BH654"/>
  <c r="BG654"/>
  <c r="BF654"/>
  <c r="T654"/>
  <c r="R654"/>
  <c r="P654"/>
  <c r="BI646"/>
  <c r="BH646"/>
  <c r="BG646"/>
  <c r="BF646"/>
  <c r="T646"/>
  <c r="R646"/>
  <c r="P646"/>
  <c r="BI637"/>
  <c r="BH637"/>
  <c r="BG637"/>
  <c r="BF637"/>
  <c r="T637"/>
  <c r="R637"/>
  <c r="P637"/>
  <c r="BI628"/>
  <c r="BH628"/>
  <c r="BG628"/>
  <c r="BF628"/>
  <c r="T628"/>
  <c r="R628"/>
  <c r="P628"/>
  <c r="BI624"/>
  <c r="BH624"/>
  <c r="BG624"/>
  <c r="BF624"/>
  <c r="T624"/>
  <c r="R624"/>
  <c r="P624"/>
  <c r="BI620"/>
  <c r="BH620"/>
  <c r="BG620"/>
  <c r="BF620"/>
  <c r="T620"/>
  <c r="R620"/>
  <c r="P620"/>
  <c r="BI616"/>
  <c r="BH616"/>
  <c r="BG616"/>
  <c r="BF616"/>
  <c r="T616"/>
  <c r="R616"/>
  <c r="P616"/>
  <c r="BI613"/>
  <c r="BH613"/>
  <c r="BG613"/>
  <c r="BF613"/>
  <c r="T613"/>
  <c r="R613"/>
  <c r="P613"/>
  <c r="BI609"/>
  <c r="BH609"/>
  <c r="BG609"/>
  <c r="BF609"/>
  <c r="T609"/>
  <c r="R609"/>
  <c r="P609"/>
  <c r="BI606"/>
  <c r="BH606"/>
  <c r="BG606"/>
  <c r="BF606"/>
  <c r="T606"/>
  <c r="R606"/>
  <c r="P606"/>
  <c r="BI603"/>
  <c r="BH603"/>
  <c r="BG603"/>
  <c r="BF603"/>
  <c r="T603"/>
  <c r="R603"/>
  <c r="P603"/>
  <c r="BI597"/>
  <c r="BH597"/>
  <c r="BG597"/>
  <c r="BF597"/>
  <c r="T597"/>
  <c r="R597"/>
  <c r="P597"/>
  <c r="BI594"/>
  <c r="BH594"/>
  <c r="BG594"/>
  <c r="BF594"/>
  <c r="T594"/>
  <c r="R594"/>
  <c r="P594"/>
  <c r="BI591"/>
  <c r="BH591"/>
  <c r="BG591"/>
  <c r="BF591"/>
  <c r="T591"/>
  <c r="R591"/>
  <c r="P591"/>
  <c r="BI588"/>
  <c r="BH588"/>
  <c r="BG588"/>
  <c r="BF588"/>
  <c r="T588"/>
  <c r="R588"/>
  <c r="P588"/>
  <c r="BI585"/>
  <c r="BH585"/>
  <c r="BG585"/>
  <c r="BF585"/>
  <c r="T585"/>
  <c r="R585"/>
  <c r="P585"/>
  <c r="BI581"/>
  <c r="BH581"/>
  <c r="BG581"/>
  <c r="BF581"/>
  <c r="T581"/>
  <c r="R581"/>
  <c r="P581"/>
  <c r="BI578"/>
  <c r="BH578"/>
  <c r="BG578"/>
  <c r="BF578"/>
  <c r="T578"/>
  <c r="R578"/>
  <c r="P578"/>
  <c r="BI575"/>
  <c r="BH575"/>
  <c r="BG575"/>
  <c r="BF575"/>
  <c r="T575"/>
  <c r="R575"/>
  <c r="P575"/>
  <c r="BI572"/>
  <c r="BH572"/>
  <c r="BG572"/>
  <c r="BF572"/>
  <c r="T572"/>
  <c r="R572"/>
  <c r="P572"/>
  <c r="BI568"/>
  <c r="BH568"/>
  <c r="BG568"/>
  <c r="BF568"/>
  <c r="T568"/>
  <c r="R568"/>
  <c r="P568"/>
  <c r="BI564"/>
  <c r="BH564"/>
  <c r="BG564"/>
  <c r="BF564"/>
  <c r="T564"/>
  <c r="R564"/>
  <c r="P564"/>
  <c r="BI561"/>
  <c r="BH561"/>
  <c r="BG561"/>
  <c r="BF561"/>
  <c r="T561"/>
  <c r="R561"/>
  <c r="P561"/>
  <c r="BI558"/>
  <c r="BH558"/>
  <c r="BG558"/>
  <c r="BF558"/>
  <c r="T558"/>
  <c r="R558"/>
  <c r="P558"/>
  <c r="BI554"/>
  <c r="BH554"/>
  <c r="BG554"/>
  <c r="BF554"/>
  <c r="T554"/>
  <c r="R554"/>
  <c r="P554"/>
  <c r="BI551"/>
  <c r="BH551"/>
  <c r="BG551"/>
  <c r="BF551"/>
  <c r="T551"/>
  <c r="R551"/>
  <c r="P551"/>
  <c r="BI548"/>
  <c r="BH548"/>
  <c r="BG548"/>
  <c r="BF548"/>
  <c r="T548"/>
  <c r="R548"/>
  <c r="P548"/>
  <c r="BI544"/>
  <c r="BH544"/>
  <c r="BG544"/>
  <c r="BF544"/>
  <c r="T544"/>
  <c r="R544"/>
  <c r="P544"/>
  <c r="BI540"/>
  <c r="BH540"/>
  <c r="BG540"/>
  <c r="BF540"/>
  <c r="T540"/>
  <c r="R540"/>
  <c r="P540"/>
  <c r="BI537"/>
  <c r="BH537"/>
  <c r="BG537"/>
  <c r="BF537"/>
  <c r="T537"/>
  <c r="R537"/>
  <c r="P537"/>
  <c r="BI533"/>
  <c r="BH533"/>
  <c r="BG533"/>
  <c r="BF533"/>
  <c r="T533"/>
  <c r="R533"/>
  <c r="P533"/>
  <c r="BI530"/>
  <c r="BH530"/>
  <c r="BG530"/>
  <c r="BF530"/>
  <c r="T530"/>
  <c r="R530"/>
  <c r="P530"/>
  <c r="BI527"/>
  <c r="BH527"/>
  <c r="BG527"/>
  <c r="BF527"/>
  <c r="T527"/>
  <c r="R527"/>
  <c r="P527"/>
  <c r="BI525"/>
  <c r="BH525"/>
  <c r="BG525"/>
  <c r="BF525"/>
  <c r="T525"/>
  <c r="R525"/>
  <c r="P525"/>
  <c r="BI522"/>
  <c r="BH522"/>
  <c r="BG522"/>
  <c r="BF522"/>
  <c r="T522"/>
  <c r="R522"/>
  <c r="P522"/>
  <c r="BI519"/>
  <c r="BH519"/>
  <c r="BG519"/>
  <c r="BF519"/>
  <c r="T519"/>
  <c r="R519"/>
  <c r="P519"/>
  <c r="BI516"/>
  <c r="BH516"/>
  <c r="BG516"/>
  <c r="BF516"/>
  <c r="T516"/>
  <c r="R516"/>
  <c r="P516"/>
  <c r="BI513"/>
  <c r="BH513"/>
  <c r="BG513"/>
  <c r="BF513"/>
  <c r="T513"/>
  <c r="R513"/>
  <c r="P513"/>
  <c r="BI510"/>
  <c r="BH510"/>
  <c r="BG510"/>
  <c r="BF510"/>
  <c r="T510"/>
  <c r="R510"/>
  <c r="P510"/>
  <c r="BI507"/>
  <c r="BH507"/>
  <c r="BG507"/>
  <c r="BF507"/>
  <c r="T507"/>
  <c r="R507"/>
  <c r="P507"/>
  <c r="BI503"/>
  <c r="BH503"/>
  <c r="BG503"/>
  <c r="BF503"/>
  <c r="T503"/>
  <c r="R503"/>
  <c r="P503"/>
  <c r="BI499"/>
  <c r="BH499"/>
  <c r="BG499"/>
  <c r="BF499"/>
  <c r="T499"/>
  <c r="R499"/>
  <c r="P499"/>
  <c r="BI496"/>
  <c r="BH496"/>
  <c r="BG496"/>
  <c r="BF496"/>
  <c r="T496"/>
  <c r="R496"/>
  <c r="P496"/>
  <c r="BI490"/>
  <c r="BH490"/>
  <c r="BG490"/>
  <c r="BF490"/>
  <c r="T490"/>
  <c r="R490"/>
  <c r="P490"/>
  <c r="BI487"/>
  <c r="BH487"/>
  <c r="BG487"/>
  <c r="BF487"/>
  <c r="T487"/>
  <c r="R487"/>
  <c r="P487"/>
  <c r="BI483"/>
  <c r="BH483"/>
  <c r="BG483"/>
  <c r="BF483"/>
  <c r="T483"/>
  <c r="R483"/>
  <c r="P483"/>
  <c r="BI478"/>
  <c r="BH478"/>
  <c r="BG478"/>
  <c r="BF478"/>
  <c r="T478"/>
  <c r="R478"/>
  <c r="P478"/>
  <c r="BI470"/>
  <c r="BH470"/>
  <c r="BG470"/>
  <c r="BF470"/>
  <c r="T470"/>
  <c r="R470"/>
  <c r="P470"/>
  <c r="BI465"/>
  <c r="BH465"/>
  <c r="BG465"/>
  <c r="BF465"/>
  <c r="T465"/>
  <c r="R465"/>
  <c r="P465"/>
  <c r="BI459"/>
  <c r="BH459"/>
  <c r="BG459"/>
  <c r="BF459"/>
  <c r="T459"/>
  <c r="R459"/>
  <c r="P459"/>
  <c r="BI454"/>
  <c r="BH454"/>
  <c r="BG454"/>
  <c r="BF454"/>
  <c r="T454"/>
  <c r="R454"/>
  <c r="P454"/>
  <c r="BI449"/>
  <c r="BH449"/>
  <c r="BG449"/>
  <c r="BF449"/>
  <c r="T449"/>
  <c r="R449"/>
  <c r="P449"/>
  <c r="BI442"/>
  <c r="BH442"/>
  <c r="BG442"/>
  <c r="BF442"/>
  <c r="T442"/>
  <c r="R442"/>
  <c r="P442"/>
  <c r="BI437"/>
  <c r="BH437"/>
  <c r="BG437"/>
  <c r="BF437"/>
  <c r="T437"/>
  <c r="R437"/>
  <c r="P437"/>
  <c r="BI432"/>
  <c r="BH432"/>
  <c r="BG432"/>
  <c r="BF432"/>
  <c r="T432"/>
  <c r="R432"/>
  <c r="P432"/>
  <c r="BI428"/>
  <c r="BH428"/>
  <c r="BG428"/>
  <c r="BF428"/>
  <c r="T428"/>
  <c r="R428"/>
  <c r="P428"/>
  <c r="BI422"/>
  <c r="BH422"/>
  <c r="BG422"/>
  <c r="BF422"/>
  <c r="T422"/>
  <c r="R422"/>
  <c r="P422"/>
  <c r="BI415"/>
  <c r="BH415"/>
  <c r="BG415"/>
  <c r="BF415"/>
  <c r="T415"/>
  <c r="R415"/>
  <c r="P415"/>
  <c r="BI407"/>
  <c r="BH407"/>
  <c r="BG407"/>
  <c r="BF407"/>
  <c r="T407"/>
  <c r="R407"/>
  <c r="P407"/>
  <c r="BI402"/>
  <c r="BH402"/>
  <c r="BG402"/>
  <c r="BF402"/>
  <c r="T402"/>
  <c r="R402"/>
  <c r="P402"/>
  <c r="BI397"/>
  <c r="BH397"/>
  <c r="BG397"/>
  <c r="BF397"/>
  <c r="T397"/>
  <c r="R397"/>
  <c r="P397"/>
  <c r="BI394"/>
  <c r="BH394"/>
  <c r="BG394"/>
  <c r="BF394"/>
  <c r="T394"/>
  <c r="R394"/>
  <c r="P394"/>
  <c r="BI390"/>
  <c r="BH390"/>
  <c r="BG390"/>
  <c r="BF390"/>
  <c r="T390"/>
  <c r="R390"/>
  <c r="P390"/>
  <c r="BI387"/>
  <c r="BH387"/>
  <c r="BG387"/>
  <c r="BF387"/>
  <c r="T387"/>
  <c r="R387"/>
  <c r="P387"/>
  <c r="BI383"/>
  <c r="BH383"/>
  <c r="BG383"/>
  <c r="BF383"/>
  <c r="T383"/>
  <c r="R383"/>
  <c r="P383"/>
  <c r="BI380"/>
  <c r="BH380"/>
  <c r="BG380"/>
  <c r="BF380"/>
  <c r="T380"/>
  <c r="R380"/>
  <c r="P380"/>
  <c r="BI377"/>
  <c r="BH377"/>
  <c r="BG377"/>
  <c r="BF377"/>
  <c r="T377"/>
  <c r="R377"/>
  <c r="P377"/>
  <c r="BI374"/>
  <c r="BH374"/>
  <c r="BG374"/>
  <c r="BF374"/>
  <c r="T374"/>
  <c r="R374"/>
  <c r="P374"/>
  <c r="BI371"/>
  <c r="BH371"/>
  <c r="BG371"/>
  <c r="BF371"/>
  <c r="T371"/>
  <c r="R371"/>
  <c r="P371"/>
  <c r="BI368"/>
  <c r="BH368"/>
  <c r="BG368"/>
  <c r="BF368"/>
  <c r="T368"/>
  <c r="R368"/>
  <c r="P368"/>
  <c r="BI364"/>
  <c r="BH364"/>
  <c r="BG364"/>
  <c r="BF364"/>
  <c r="T364"/>
  <c r="R364"/>
  <c r="P364"/>
  <c r="BI361"/>
  <c r="BH361"/>
  <c r="BG361"/>
  <c r="BF361"/>
  <c r="T361"/>
  <c r="R361"/>
  <c r="P361"/>
  <c r="BI357"/>
  <c r="BH357"/>
  <c r="BG357"/>
  <c r="BF357"/>
  <c r="T357"/>
  <c r="R357"/>
  <c r="P357"/>
  <c r="BI354"/>
  <c r="BH354"/>
  <c r="BG354"/>
  <c r="BF354"/>
  <c r="T354"/>
  <c r="R354"/>
  <c r="P354"/>
  <c r="BI351"/>
  <c r="BH351"/>
  <c r="BG351"/>
  <c r="BF351"/>
  <c r="T351"/>
  <c r="R351"/>
  <c r="P351"/>
  <c r="BI347"/>
  <c r="BH347"/>
  <c r="BG347"/>
  <c r="BF347"/>
  <c r="T347"/>
  <c r="R347"/>
  <c r="P347"/>
  <c r="BI344"/>
  <c r="BH344"/>
  <c r="BG344"/>
  <c r="BF344"/>
  <c r="T344"/>
  <c r="R344"/>
  <c r="P344"/>
  <c r="BI341"/>
  <c r="BH341"/>
  <c r="BG341"/>
  <c r="BF341"/>
  <c r="T341"/>
  <c r="R341"/>
  <c r="P341"/>
  <c r="BI336"/>
  <c r="BH336"/>
  <c r="BG336"/>
  <c r="BF336"/>
  <c r="T336"/>
  <c r="R336"/>
  <c r="P336"/>
  <c r="BI333"/>
  <c r="BH333"/>
  <c r="BG333"/>
  <c r="BF333"/>
  <c r="T333"/>
  <c r="R333"/>
  <c r="P333"/>
  <c r="BI330"/>
  <c r="BH330"/>
  <c r="BG330"/>
  <c r="BF330"/>
  <c r="T330"/>
  <c r="R330"/>
  <c r="P330"/>
  <c r="BI323"/>
  <c r="BH323"/>
  <c r="BG323"/>
  <c r="BF323"/>
  <c r="T323"/>
  <c r="R323"/>
  <c r="P323"/>
  <c r="BI318"/>
  <c r="BH318"/>
  <c r="BG318"/>
  <c r="BF318"/>
  <c r="T318"/>
  <c r="R318"/>
  <c r="P318"/>
  <c r="BI315"/>
  <c r="BH315"/>
  <c r="BG315"/>
  <c r="BF315"/>
  <c r="T315"/>
  <c r="R315"/>
  <c r="P315"/>
  <c r="BI310"/>
  <c r="BH310"/>
  <c r="BG310"/>
  <c r="BF310"/>
  <c r="T310"/>
  <c r="R310"/>
  <c r="P310"/>
  <c r="BI307"/>
  <c r="BH307"/>
  <c r="BG307"/>
  <c r="BF307"/>
  <c r="T307"/>
  <c r="R307"/>
  <c r="P307"/>
  <c r="BI303"/>
  <c r="BH303"/>
  <c r="BG303"/>
  <c r="BF303"/>
  <c r="T303"/>
  <c r="R303"/>
  <c r="P303"/>
  <c r="BI300"/>
  <c r="BH300"/>
  <c r="BG300"/>
  <c r="BF300"/>
  <c r="T300"/>
  <c r="R300"/>
  <c r="P300"/>
  <c r="BI297"/>
  <c r="BH297"/>
  <c r="BG297"/>
  <c r="BF297"/>
  <c r="T297"/>
  <c r="R297"/>
  <c r="P297"/>
  <c r="BI292"/>
  <c r="BH292"/>
  <c r="BG292"/>
  <c r="BF292"/>
  <c r="T292"/>
  <c r="R292"/>
  <c r="P292"/>
  <c r="BI289"/>
  <c r="BH289"/>
  <c r="BG289"/>
  <c r="BF289"/>
  <c r="T289"/>
  <c r="R289"/>
  <c r="P289"/>
  <c r="BI286"/>
  <c r="BH286"/>
  <c r="BG286"/>
  <c r="BF286"/>
  <c r="T286"/>
  <c r="R286"/>
  <c r="P286"/>
  <c r="BI283"/>
  <c r="BH283"/>
  <c r="BG283"/>
  <c r="BF283"/>
  <c r="T283"/>
  <c r="R283"/>
  <c r="P283"/>
  <c r="BI280"/>
  <c r="BH280"/>
  <c r="BG280"/>
  <c r="BF280"/>
  <c r="T280"/>
  <c r="R280"/>
  <c r="P280"/>
  <c r="BI273"/>
  <c r="BH273"/>
  <c r="BG273"/>
  <c r="BF273"/>
  <c r="T273"/>
  <c r="R273"/>
  <c r="P273"/>
  <c r="BI263"/>
  <c r="BH263"/>
  <c r="BG263"/>
  <c r="BF263"/>
  <c r="T263"/>
  <c r="R263"/>
  <c r="P263"/>
  <c r="BI256"/>
  <c r="BH256"/>
  <c r="BG256"/>
  <c r="BF256"/>
  <c r="T256"/>
  <c r="R256"/>
  <c r="P256"/>
  <c r="BI251"/>
  <c r="BH251"/>
  <c r="BG251"/>
  <c r="BF251"/>
  <c r="T251"/>
  <c r="R251"/>
  <c r="P251"/>
  <c r="BI248"/>
  <c r="BH248"/>
  <c r="BG248"/>
  <c r="BF248"/>
  <c r="T248"/>
  <c r="R248"/>
  <c r="P248"/>
  <c r="BI245"/>
  <c r="BH245"/>
  <c r="BG245"/>
  <c r="BF245"/>
  <c r="T245"/>
  <c r="R245"/>
  <c r="P245"/>
  <c r="BI242"/>
  <c r="BH242"/>
  <c r="BG242"/>
  <c r="BF242"/>
  <c r="T242"/>
  <c r="R242"/>
  <c r="P242"/>
  <c r="BI238"/>
  <c r="BH238"/>
  <c r="BG238"/>
  <c r="BF238"/>
  <c r="T238"/>
  <c r="R238"/>
  <c r="P238"/>
  <c r="BI231"/>
  <c r="BH231"/>
  <c r="BG231"/>
  <c r="BF231"/>
  <c r="T231"/>
  <c r="R231"/>
  <c r="P231"/>
  <c r="BI227"/>
  <c r="BH227"/>
  <c r="BG227"/>
  <c r="BF227"/>
  <c r="T227"/>
  <c r="R227"/>
  <c r="P227"/>
  <c r="BI213"/>
  <c r="BH213"/>
  <c r="BG213"/>
  <c r="BF213"/>
  <c r="T213"/>
  <c r="R213"/>
  <c r="P213"/>
  <c r="BI208"/>
  <c r="BH208"/>
  <c r="BG208"/>
  <c r="BF208"/>
  <c r="T208"/>
  <c r="R208"/>
  <c r="P208"/>
  <c r="BI205"/>
  <c r="BH205"/>
  <c r="BG205"/>
  <c r="BF205"/>
  <c r="T205"/>
  <c r="R205"/>
  <c r="P205"/>
  <c r="BI201"/>
  <c r="BH201"/>
  <c r="BG201"/>
  <c r="BF201"/>
  <c r="T201"/>
  <c r="R201"/>
  <c r="P201"/>
  <c r="BI198"/>
  <c r="BH198"/>
  <c r="BG198"/>
  <c r="BF198"/>
  <c r="T198"/>
  <c r="R198"/>
  <c r="P198"/>
  <c r="BI192"/>
  <c r="BH192"/>
  <c r="BG192"/>
  <c r="BF192"/>
  <c r="T192"/>
  <c r="R192"/>
  <c r="P192"/>
  <c r="BI189"/>
  <c r="BH189"/>
  <c r="BG189"/>
  <c r="BF189"/>
  <c r="T189"/>
  <c r="R189"/>
  <c r="P189"/>
  <c r="BI184"/>
  <c r="BH184"/>
  <c r="BG184"/>
  <c r="BF184"/>
  <c r="T184"/>
  <c r="R184"/>
  <c r="P184"/>
  <c r="BI177"/>
  <c r="BH177"/>
  <c r="BG177"/>
  <c r="BF177"/>
  <c r="T177"/>
  <c r="R177"/>
  <c r="P177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59"/>
  <c r="BH159"/>
  <c r="BG159"/>
  <c r="BF159"/>
  <c r="T159"/>
  <c r="R159"/>
  <c r="P159"/>
  <c r="BI153"/>
  <c r="BH153"/>
  <c r="BG153"/>
  <c r="BF153"/>
  <c r="T153"/>
  <c r="R153"/>
  <c r="P153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29"/>
  <c r="BH129"/>
  <c r="BG129"/>
  <c r="BF129"/>
  <c r="T129"/>
  <c r="R129"/>
  <c r="P129"/>
  <c r="J122"/>
  <c r="F122"/>
  <c r="F120"/>
  <c r="E118"/>
  <c r="J91"/>
  <c r="F91"/>
  <c r="F89"/>
  <c r="E87"/>
  <c r="J24"/>
  <c r="E24"/>
  <c r="J123"/>
  <c r="J23"/>
  <c r="J18"/>
  <c r="E18"/>
  <c r="F123"/>
  <c r="J17"/>
  <c r="J12"/>
  <c r="J120"/>
  <c r="E7"/>
  <c r="E116"/>
  <c i="2" r="J37"/>
  <c r="J36"/>
  <c i="1" r="AY95"/>
  <c i="2" r="J35"/>
  <c i="1" r="AX95"/>
  <c i="2" r="BI182"/>
  <c r="BH182"/>
  <c r="BG182"/>
  <c r="BF182"/>
  <c r="T182"/>
  <c r="T181"/>
  <c r="R182"/>
  <c r="R181"/>
  <c r="P182"/>
  <c r="P181"/>
  <c r="BI177"/>
  <c r="BH177"/>
  <c r="BG177"/>
  <c r="BF177"/>
  <c r="T177"/>
  <c r="T176"/>
  <c r="R177"/>
  <c r="R176"/>
  <c r="P177"/>
  <c r="P176"/>
  <c r="BI173"/>
  <c r="BH173"/>
  <c r="BG173"/>
  <c r="BF173"/>
  <c r="T173"/>
  <c r="T172"/>
  <c r="R173"/>
  <c r="R172"/>
  <c r="P173"/>
  <c r="P172"/>
  <c r="BI167"/>
  <c r="BH167"/>
  <c r="BG167"/>
  <c r="BF167"/>
  <c r="T167"/>
  <c r="R167"/>
  <c r="P167"/>
  <c r="BI163"/>
  <c r="BH163"/>
  <c r="BG163"/>
  <c r="BF163"/>
  <c r="T163"/>
  <c r="R163"/>
  <c r="P163"/>
  <c r="BI158"/>
  <c r="BH158"/>
  <c r="BG158"/>
  <c r="BF158"/>
  <c r="T158"/>
  <c r="R158"/>
  <c r="P158"/>
  <c r="BI153"/>
  <c r="BH153"/>
  <c r="BG153"/>
  <c r="BF153"/>
  <c r="T153"/>
  <c r="R153"/>
  <c r="P153"/>
  <c r="BI150"/>
  <c r="BH150"/>
  <c r="BG150"/>
  <c r="BF150"/>
  <c r="T150"/>
  <c r="R150"/>
  <c r="P150"/>
  <c r="BI144"/>
  <c r="BH144"/>
  <c r="BG144"/>
  <c r="BF144"/>
  <c r="T144"/>
  <c r="T143"/>
  <c r="R144"/>
  <c r="R143"/>
  <c r="P144"/>
  <c r="P143"/>
  <c r="BI139"/>
  <c r="BH139"/>
  <c r="BG139"/>
  <c r="BF139"/>
  <c r="T139"/>
  <c r="R139"/>
  <c r="P139"/>
  <c r="BI135"/>
  <c r="BH135"/>
  <c r="BG135"/>
  <c r="BF135"/>
  <c r="T135"/>
  <c r="R135"/>
  <c r="P135"/>
  <c r="BI130"/>
  <c r="BH130"/>
  <c r="BG130"/>
  <c r="BF130"/>
  <c r="T130"/>
  <c r="R130"/>
  <c r="P130"/>
  <c r="BI126"/>
  <c r="BH126"/>
  <c r="BG126"/>
  <c r="BF126"/>
  <c r="T126"/>
  <c r="R126"/>
  <c r="P126"/>
  <c r="J119"/>
  <c r="F119"/>
  <c r="F117"/>
  <c r="E115"/>
  <c r="J91"/>
  <c r="F91"/>
  <c r="F89"/>
  <c r="E87"/>
  <c r="J24"/>
  <c r="E24"/>
  <c r="J120"/>
  <c r="J23"/>
  <c r="J18"/>
  <c r="E18"/>
  <c r="F92"/>
  <c r="J17"/>
  <c r="J12"/>
  <c r="J117"/>
  <c r="E7"/>
  <c r="E113"/>
  <c i="1" r="L90"/>
  <c r="AM90"/>
  <c r="AM89"/>
  <c r="L89"/>
  <c r="AM87"/>
  <c r="L87"/>
  <c r="L85"/>
  <c r="L84"/>
  <c i="2" r="BK182"/>
  <c r="J173"/>
  <c r="BK163"/>
  <c r="J153"/>
  <c r="BK139"/>
  <c r="BK130"/>
  <c i="1" r="AS94"/>
  <c i="2" r="BK153"/>
  <c r="J139"/>
  <c r="J126"/>
  <c i="3" r="J679"/>
  <c r="J671"/>
  <c r="BK662"/>
  <c r="J646"/>
  <c r="BK624"/>
  <c r="J613"/>
  <c r="BK606"/>
  <c r="J597"/>
  <c r="J588"/>
  <c r="BK581"/>
  <c r="BK575"/>
  <c r="J564"/>
  <c r="BK558"/>
  <c r="BK551"/>
  <c r="BK544"/>
  <c r="BK533"/>
  <c r="J527"/>
  <c r="BK522"/>
  <c r="BK516"/>
  <c r="BK490"/>
  <c r="BK483"/>
  <c r="BK470"/>
  <c r="J459"/>
  <c r="J449"/>
  <c r="BK437"/>
  <c r="J422"/>
  <c r="BK407"/>
  <c r="BK394"/>
  <c r="J383"/>
  <c r="J377"/>
  <c r="J371"/>
  <c r="BK361"/>
  <c r="BK354"/>
  <c r="J347"/>
  <c r="J341"/>
  <c r="J333"/>
  <c r="J318"/>
  <c r="J310"/>
  <c r="BK300"/>
  <c r="J289"/>
  <c r="J280"/>
  <c r="J263"/>
  <c r="BK251"/>
  <c r="BK242"/>
  <c r="J231"/>
  <c r="J213"/>
  <c r="J205"/>
  <c r="J192"/>
  <c r="J184"/>
  <c r="BK174"/>
  <c r="J168"/>
  <c r="J159"/>
  <c r="J149"/>
  <c r="J143"/>
  <c r="BK134"/>
  <c r="J669"/>
  <c r="J654"/>
  <c r="BK637"/>
  <c r="J624"/>
  <c r="BK616"/>
  <c r="BK609"/>
  <c r="BK597"/>
  <c r="BK591"/>
  <c r="BK585"/>
  <c r="J575"/>
  <c r="BK568"/>
  <c r="BK561"/>
  <c r="BK554"/>
  <c r="J544"/>
  <c r="J537"/>
  <c r="J530"/>
  <c r="BK525"/>
  <c r="J516"/>
  <c r="BK510"/>
  <c r="BK507"/>
  <c r="BK503"/>
  <c r="J499"/>
  <c r="J490"/>
  <c r="J483"/>
  <c r="J470"/>
  <c r="BK454"/>
  <c r="BK442"/>
  <c r="BK432"/>
  <c r="BK422"/>
  <c r="BK402"/>
  <c r="J394"/>
  <c r="J387"/>
  <c r="J380"/>
  <c r="J374"/>
  <c r="J368"/>
  <c r="J361"/>
  <c r="J351"/>
  <c r="J344"/>
  <c r="J336"/>
  <c r="BK330"/>
  <c r="BK318"/>
  <c r="BK310"/>
  <c r="J303"/>
  <c r="BK297"/>
  <c r="BK286"/>
  <c r="J283"/>
  <c r="BK263"/>
  <c r="J251"/>
  <c r="J245"/>
  <c r="BK231"/>
  <c r="BK213"/>
  <c r="BK205"/>
  <c r="BK198"/>
  <c r="J189"/>
  <c r="J177"/>
  <c r="BK168"/>
  <c r="J153"/>
  <c r="J146"/>
  <c r="J140"/>
  <c r="J134"/>
  <c i="4" r="BK432"/>
  <c r="BK427"/>
  <c r="BK422"/>
  <c r="J411"/>
  <c r="BK397"/>
  <c r="BK388"/>
  <c r="J381"/>
  <c r="J376"/>
  <c r="J371"/>
  <c r="J365"/>
  <c r="J356"/>
  <c r="BK347"/>
  <c r="J339"/>
  <c r="BK333"/>
  <c r="J316"/>
  <c r="BK310"/>
  <c r="J304"/>
  <c r="BK286"/>
  <c r="BK279"/>
  <c r="J273"/>
  <c r="BK269"/>
  <c r="BK263"/>
  <c r="BK254"/>
  <c r="J248"/>
  <c r="BK242"/>
  <c r="J236"/>
  <c r="J220"/>
  <c r="BK208"/>
  <c r="J201"/>
  <c r="J189"/>
  <c r="BK183"/>
  <c r="BK168"/>
  <c r="BK160"/>
  <c r="BK155"/>
  <c r="J150"/>
  <c r="BK145"/>
  <c r="BK141"/>
  <c r="BK435"/>
  <c r="BK430"/>
  <c r="J424"/>
  <c r="BK418"/>
  <c r="BK400"/>
  <c r="J392"/>
  <c r="BK384"/>
  <c r="BK378"/>
  <c r="BK373"/>
  <c r="J369"/>
  <c r="BK365"/>
  <c r="BK353"/>
  <c r="J347"/>
  <c r="BK339"/>
  <c r="J333"/>
  <c r="J327"/>
  <c r="J310"/>
  <c r="BK304"/>
  <c r="J286"/>
  <c r="J279"/>
  <c r="BK273"/>
  <c r="J269"/>
  <c r="J263"/>
  <c r="J254"/>
  <c r="BK248"/>
  <c r="J242"/>
  <c r="BK236"/>
  <c r="BK220"/>
  <c r="J208"/>
  <c r="BK201"/>
  <c r="J194"/>
  <c r="J183"/>
  <c r="J171"/>
  <c r="J160"/>
  <c r="J155"/>
  <c r="BK150"/>
  <c r="J141"/>
  <c r="BK137"/>
  <c i="5" r="BK359"/>
  <c r="J352"/>
  <c r="J348"/>
  <c r="J344"/>
  <c r="J340"/>
  <c r="J334"/>
  <c r="BK330"/>
  <c r="BK325"/>
  <c r="J321"/>
  <c r="J317"/>
  <c r="J313"/>
  <c r="J307"/>
  <c r="J303"/>
  <c r="J299"/>
  <c r="BK295"/>
  <c r="J291"/>
  <c r="J285"/>
  <c r="BK281"/>
  <c r="BK277"/>
  <c r="BK273"/>
  <c r="J269"/>
  <c r="BK265"/>
  <c r="BK259"/>
  <c r="BK255"/>
  <c r="BK251"/>
  <c r="BK245"/>
  <c r="BK241"/>
  <c r="J235"/>
  <c r="J229"/>
  <c r="J225"/>
  <c r="J221"/>
  <c r="BK203"/>
  <c r="J193"/>
  <c r="BK191"/>
  <c r="J187"/>
  <c r="BK182"/>
  <c r="J178"/>
  <c r="BK174"/>
  <c r="BK168"/>
  <c r="J164"/>
  <c r="J160"/>
  <c r="J156"/>
  <c r="BK154"/>
  <c r="BK146"/>
  <c r="BK142"/>
  <c r="BK136"/>
  <c r="BK132"/>
  <c r="BK357"/>
  <c r="BK352"/>
  <c r="BK348"/>
  <c r="BK344"/>
  <c r="BK338"/>
  <c r="BK336"/>
  <c r="J332"/>
  <c r="J327"/>
  <c r="J323"/>
  <c r="BK319"/>
  <c r="BK313"/>
  <c r="BK309"/>
  <c r="BK305"/>
  <c r="BK301"/>
  <c r="J297"/>
  <c r="BK293"/>
  <c r="BK289"/>
  <c r="BK285"/>
  <c r="J281"/>
  <c r="J277"/>
  <c r="J273"/>
  <c r="BK269"/>
  <c r="J265"/>
  <c r="J261"/>
  <c r="BK257"/>
  <c r="J253"/>
  <c r="BK249"/>
  <c r="J245"/>
  <c r="J241"/>
  <c r="BK237"/>
  <c r="J233"/>
  <c r="J227"/>
  <c r="J223"/>
  <c r="J219"/>
  <c r="J215"/>
  <c r="BK211"/>
  <c r="J207"/>
  <c r="J203"/>
  <c r="J201"/>
  <c r="J197"/>
  <c r="BK193"/>
  <c r="J189"/>
  <c r="BK184"/>
  <c r="J180"/>
  <c r="BK176"/>
  <c r="BK172"/>
  <c r="J168"/>
  <c r="BK164"/>
  <c r="BK160"/>
  <c r="BK156"/>
  <c r="J150"/>
  <c r="J146"/>
  <c r="J142"/>
  <c r="J136"/>
  <c r="J132"/>
  <c i="2" r="J182"/>
  <c r="BK177"/>
  <c r="BK167"/>
  <c r="J158"/>
  <c r="J150"/>
  <c r="J144"/>
  <c r="BK135"/>
  <c r="BK126"/>
  <c r="J177"/>
  <c r="BK173"/>
  <c r="J167"/>
  <c r="J163"/>
  <c r="BK158"/>
  <c r="BK150"/>
  <c r="BK144"/>
  <c r="J135"/>
  <c r="J130"/>
  <c i="3" r="BK679"/>
  <c r="BK671"/>
  <c r="BK669"/>
  <c r="BK654"/>
  <c r="J637"/>
  <c r="J628"/>
  <c r="J620"/>
  <c r="J616"/>
  <c r="J609"/>
  <c r="J603"/>
  <c r="J594"/>
  <c r="J591"/>
  <c r="J585"/>
  <c r="BK578"/>
  <c r="J572"/>
  <c r="J568"/>
  <c r="J561"/>
  <c r="J554"/>
  <c r="BK548"/>
  <c r="BK540"/>
  <c r="BK537"/>
  <c r="BK530"/>
  <c r="J525"/>
  <c r="J519"/>
  <c r="J513"/>
  <c r="BK496"/>
  <c r="J487"/>
  <c r="J478"/>
  <c r="J465"/>
  <c r="J454"/>
  <c r="J442"/>
  <c r="J432"/>
  <c r="BK428"/>
  <c r="J415"/>
  <c r="J402"/>
  <c r="J397"/>
  <c r="BK390"/>
  <c r="BK387"/>
  <c r="BK380"/>
  <c r="BK374"/>
  <c r="BK368"/>
  <c r="J364"/>
  <c r="BK357"/>
  <c r="BK351"/>
  <c r="BK344"/>
  <c r="BK336"/>
  <c r="J330"/>
  <c r="BK323"/>
  <c r="BK315"/>
  <c r="BK307"/>
  <c r="J297"/>
  <c r="BK292"/>
  <c r="J286"/>
  <c r="J273"/>
  <c r="BK256"/>
  <c r="BK248"/>
  <c r="BK245"/>
  <c r="J238"/>
  <c r="BK227"/>
  <c r="J208"/>
  <c r="BK201"/>
  <c r="J198"/>
  <c r="BK189"/>
  <c r="BK177"/>
  <c r="BK171"/>
  <c r="BK165"/>
  <c r="BK153"/>
  <c r="BK146"/>
  <c r="BK140"/>
  <c r="BK137"/>
  <c r="J129"/>
  <c r="J662"/>
  <c r="BK646"/>
  <c r="BK628"/>
  <c r="BK620"/>
  <c r="BK613"/>
  <c r="J606"/>
  <c r="BK603"/>
  <c r="BK594"/>
  <c r="BK588"/>
  <c r="J581"/>
  <c r="J578"/>
  <c r="BK572"/>
  <c r="BK564"/>
  <c r="J558"/>
  <c r="J551"/>
  <c r="J548"/>
  <c r="J540"/>
  <c r="J533"/>
  <c r="BK527"/>
  <c r="J522"/>
  <c r="BK519"/>
  <c r="BK513"/>
  <c r="J510"/>
  <c r="J507"/>
  <c r="J503"/>
  <c r="BK499"/>
  <c r="J496"/>
  <c r="BK487"/>
  <c r="BK478"/>
  <c r="BK465"/>
  <c r="BK459"/>
  <c r="BK449"/>
  <c r="J437"/>
  <c r="J428"/>
  <c r="BK415"/>
  <c r="J407"/>
  <c r="BK397"/>
  <c r="J390"/>
  <c r="BK383"/>
  <c r="BK377"/>
  <c r="BK371"/>
  <c r="BK364"/>
  <c r="J357"/>
  <c r="J354"/>
  <c r="BK347"/>
  <c r="BK341"/>
  <c r="BK333"/>
  <c r="J323"/>
  <c r="J315"/>
  <c r="J307"/>
  <c r="BK303"/>
  <c r="J300"/>
  <c r="J292"/>
  <c r="BK289"/>
  <c r="BK283"/>
  <c r="BK280"/>
  <c r="BK273"/>
  <c r="J256"/>
  <c r="J248"/>
  <c r="J242"/>
  <c r="BK238"/>
  <c r="J227"/>
  <c r="BK208"/>
  <c r="J201"/>
  <c r="BK192"/>
  <c r="BK184"/>
  <c r="J174"/>
  <c r="J171"/>
  <c r="J165"/>
  <c r="BK159"/>
  <c r="BK149"/>
  <c r="BK143"/>
  <c r="J137"/>
  <c r="BK129"/>
  <c i="4" r="J435"/>
  <c r="J430"/>
  <c r="BK424"/>
  <c r="J418"/>
  <c r="J400"/>
  <c r="J394"/>
  <c r="BK392"/>
  <c r="J384"/>
  <c r="J378"/>
  <c r="J373"/>
  <c r="BK369"/>
  <c r="J367"/>
  <c r="J359"/>
  <c r="J353"/>
  <c r="J350"/>
  <c r="BK342"/>
  <c r="J336"/>
  <c r="BK330"/>
  <c r="BK327"/>
  <c r="BK313"/>
  <c r="BK307"/>
  <c r="BK293"/>
  <c r="BK289"/>
  <c r="BK282"/>
  <c r="J276"/>
  <c r="J271"/>
  <c r="J267"/>
  <c r="J260"/>
  <c r="BK257"/>
  <c r="BK251"/>
  <c r="J245"/>
  <c r="J239"/>
  <c r="BK229"/>
  <c r="BK226"/>
  <c r="J213"/>
  <c r="J204"/>
  <c r="J186"/>
  <c r="BK177"/>
  <c r="BK171"/>
  <c r="J165"/>
  <c r="BK157"/>
  <c r="BK152"/>
  <c r="J147"/>
  <c r="J143"/>
  <c r="BK139"/>
  <c r="J137"/>
  <c r="J432"/>
  <c r="J427"/>
  <c r="J422"/>
  <c r="BK411"/>
  <c r="J397"/>
  <c r="BK394"/>
  <c r="J388"/>
  <c r="BK381"/>
  <c r="BK376"/>
  <c r="BK371"/>
  <c r="BK367"/>
  <c r="BK359"/>
  <c r="BK356"/>
  <c r="BK350"/>
  <c r="J342"/>
  <c r="BK336"/>
  <c r="J330"/>
  <c r="BK316"/>
  <c r="J313"/>
  <c r="J307"/>
  <c r="J293"/>
  <c r="J289"/>
  <c r="J282"/>
  <c r="BK276"/>
  <c r="BK271"/>
  <c r="BK267"/>
  <c r="BK260"/>
  <c r="J257"/>
  <c r="J251"/>
  <c r="BK245"/>
  <c r="BK239"/>
  <c r="J229"/>
  <c r="J226"/>
  <c r="BK213"/>
  <c r="BK204"/>
  <c r="BK194"/>
  <c r="BK189"/>
  <c r="BK186"/>
  <c r="J177"/>
  <c r="J168"/>
  <c r="BK165"/>
  <c r="J157"/>
  <c r="J152"/>
  <c r="BK147"/>
  <c r="J145"/>
  <c r="BK143"/>
  <c r="J139"/>
  <c i="5" r="J357"/>
  <c r="BK354"/>
  <c r="BK350"/>
  <c r="J346"/>
  <c r="BK342"/>
  <c r="J338"/>
  <c r="J336"/>
  <c r="BK332"/>
  <c r="BK327"/>
  <c r="BK323"/>
  <c r="J319"/>
  <c r="J315"/>
  <c r="J311"/>
  <c r="J309"/>
  <c r="J305"/>
  <c r="J301"/>
  <c r="BK297"/>
  <c r="J293"/>
  <c r="J289"/>
  <c r="J287"/>
  <c r="BK283"/>
  <c r="BK279"/>
  <c r="BK275"/>
  <c r="J271"/>
  <c r="J267"/>
  <c r="BK263"/>
  <c r="BK261"/>
  <c r="J257"/>
  <c r="BK253"/>
  <c r="J249"/>
  <c r="J247"/>
  <c r="J243"/>
  <c r="J239"/>
  <c r="J237"/>
  <c r="BK233"/>
  <c r="BK227"/>
  <c r="BK223"/>
  <c r="BK219"/>
  <c r="BK217"/>
  <c r="BK215"/>
  <c r="J213"/>
  <c r="J211"/>
  <c r="BK209"/>
  <c r="BK207"/>
  <c r="J205"/>
  <c r="BK195"/>
  <c r="BK189"/>
  <c r="J184"/>
  <c r="BK180"/>
  <c r="J176"/>
  <c r="J172"/>
  <c r="J170"/>
  <c r="J166"/>
  <c r="J162"/>
  <c r="J158"/>
  <c r="BK150"/>
  <c r="J148"/>
  <c r="J144"/>
  <c r="J140"/>
  <c r="J134"/>
  <c r="J359"/>
  <c r="J354"/>
  <c r="J350"/>
  <c r="BK346"/>
  <c r="J342"/>
  <c r="BK340"/>
  <c r="BK334"/>
  <c r="J330"/>
  <c r="J325"/>
  <c r="BK321"/>
  <c r="BK317"/>
  <c r="BK315"/>
  <c r="BK311"/>
  <c r="BK307"/>
  <c r="BK303"/>
  <c r="BK299"/>
  <c r="J295"/>
  <c r="BK291"/>
  <c r="BK287"/>
  <c r="J283"/>
  <c r="J279"/>
  <c r="J275"/>
  <c r="BK271"/>
  <c r="BK267"/>
  <c r="J263"/>
  <c r="J259"/>
  <c r="J255"/>
  <c r="J251"/>
  <c r="BK247"/>
  <c r="BK243"/>
  <c r="BK239"/>
  <c r="BK235"/>
  <c r="BK229"/>
  <c r="BK225"/>
  <c r="BK221"/>
  <c r="J217"/>
  <c r="BK213"/>
  <c r="J209"/>
  <c r="BK205"/>
  <c r="BK201"/>
  <c r="BK197"/>
  <c r="J195"/>
  <c r="J191"/>
  <c r="BK187"/>
  <c r="J182"/>
  <c r="BK178"/>
  <c r="J174"/>
  <c r="BK170"/>
  <c r="BK166"/>
  <c r="BK162"/>
  <c r="BK158"/>
  <c r="J154"/>
  <c r="BK148"/>
  <c r="BK144"/>
  <c r="BK140"/>
  <c r="BK134"/>
  <c i="2" l="1" r="BK125"/>
  <c r="J125"/>
  <c r="J98"/>
  <c r="R125"/>
  <c r="P149"/>
  <c r="T149"/>
  <c i="3" r="BK128"/>
  <c r="R128"/>
  <c r="BK322"/>
  <c r="J322"/>
  <c r="J99"/>
  <c r="T322"/>
  <c r="P360"/>
  <c r="T360"/>
  <c r="P367"/>
  <c r="T367"/>
  <c r="P401"/>
  <c r="T401"/>
  <c r="P495"/>
  <c r="T495"/>
  <c r="P536"/>
  <c r="R536"/>
  <c r="BK619"/>
  <c r="J619"/>
  <c r="J105"/>
  <c r="T619"/>
  <c i="4" r="BK136"/>
  <c r="J136"/>
  <c r="J98"/>
  <c r="R136"/>
  <c r="BK149"/>
  <c r="J149"/>
  <c r="J99"/>
  <c r="R149"/>
  <c r="BK154"/>
  <c r="J154"/>
  <c r="J100"/>
  <c r="R154"/>
  <c r="T154"/>
  <c r="P159"/>
  <c r="R159"/>
  <c r="BK235"/>
  <c r="J235"/>
  <c r="J102"/>
  <c r="T235"/>
  <c r="P266"/>
  <c r="T266"/>
  <c r="P275"/>
  <c r="T275"/>
  <c r="P292"/>
  <c r="T292"/>
  <c r="P349"/>
  <c r="T349"/>
  <c r="P358"/>
  <c r="R358"/>
  <c r="P391"/>
  <c r="T391"/>
  <c r="P396"/>
  <c r="T396"/>
  <c r="P421"/>
  <c r="P420"/>
  <c r="T421"/>
  <c r="T420"/>
  <c i="5" r="BK131"/>
  <c r="J131"/>
  <c r="J98"/>
  <c r="P131"/>
  <c r="T131"/>
  <c r="P139"/>
  <c r="T139"/>
  <c r="P153"/>
  <c r="T153"/>
  <c r="P186"/>
  <c r="T186"/>
  <c r="P200"/>
  <c r="R200"/>
  <c r="BK232"/>
  <c r="J232"/>
  <c r="J107"/>
  <c r="T232"/>
  <c r="P329"/>
  <c r="R329"/>
  <c r="BK356"/>
  <c r="J356"/>
  <c r="J109"/>
  <c r="R356"/>
  <c i="2" r="P125"/>
  <c r="P124"/>
  <c r="P123"/>
  <c i="1" r="AU95"/>
  <c i="2" r="T125"/>
  <c r="T124"/>
  <c r="T123"/>
  <c r="BK149"/>
  <c r="J149"/>
  <c r="J100"/>
  <c r="R149"/>
  <c i="3" r="P128"/>
  <c r="T128"/>
  <c r="P322"/>
  <c r="R322"/>
  <c r="BK360"/>
  <c r="J360"/>
  <c r="J100"/>
  <c r="R360"/>
  <c r="BK367"/>
  <c r="J367"/>
  <c r="J101"/>
  <c r="R367"/>
  <c r="BK401"/>
  <c r="J401"/>
  <c r="J102"/>
  <c r="R401"/>
  <c r="BK495"/>
  <c r="J495"/>
  <c r="J103"/>
  <c r="R495"/>
  <c r="BK536"/>
  <c r="J536"/>
  <c r="J104"/>
  <c r="T536"/>
  <c r="P619"/>
  <c r="R619"/>
  <c i="4" r="P136"/>
  <c r="T136"/>
  <c r="P149"/>
  <c r="T149"/>
  <c r="P154"/>
  <c r="BK159"/>
  <c r="J159"/>
  <c r="J101"/>
  <c r="T159"/>
  <c r="P235"/>
  <c r="R235"/>
  <c r="BK266"/>
  <c r="J266"/>
  <c r="J103"/>
  <c r="R266"/>
  <c r="BK275"/>
  <c r="J275"/>
  <c r="J104"/>
  <c r="R275"/>
  <c r="BK292"/>
  <c r="J292"/>
  <c r="J105"/>
  <c r="R292"/>
  <c r="BK349"/>
  <c r="J349"/>
  <c r="J107"/>
  <c r="R349"/>
  <c r="BK358"/>
  <c r="J358"/>
  <c r="J108"/>
  <c r="T358"/>
  <c r="BK391"/>
  <c r="J391"/>
  <c r="J111"/>
  <c r="R391"/>
  <c r="BK396"/>
  <c r="J396"/>
  <c r="J112"/>
  <c r="R396"/>
  <c r="BK421"/>
  <c r="J421"/>
  <c r="J114"/>
  <c r="R421"/>
  <c r="R420"/>
  <c i="5" r="R131"/>
  <c r="BK139"/>
  <c r="J139"/>
  <c r="J100"/>
  <c r="R139"/>
  <c r="BK153"/>
  <c r="J153"/>
  <c r="J102"/>
  <c r="R153"/>
  <c r="BK186"/>
  <c r="J186"/>
  <c r="J103"/>
  <c r="R186"/>
  <c r="BK200"/>
  <c r="J200"/>
  <c r="J105"/>
  <c r="T200"/>
  <c r="P232"/>
  <c r="R232"/>
  <c r="BK329"/>
  <c r="J329"/>
  <c r="J108"/>
  <c r="T329"/>
  <c r="P356"/>
  <c r="T356"/>
  <c i="2" r="BK143"/>
  <c r="J143"/>
  <c r="J99"/>
  <c i="4" r="BK387"/>
  <c r="J387"/>
  <c r="J109"/>
  <c i="2" r="BK172"/>
  <c r="J172"/>
  <c r="J101"/>
  <c r="BK176"/>
  <c r="J176"/>
  <c r="J102"/>
  <c r="BK181"/>
  <c r="J181"/>
  <c r="J103"/>
  <c i="3" r="BK668"/>
  <c r="J668"/>
  <c r="J106"/>
  <c i="4" r="BK346"/>
  <c r="J346"/>
  <c r="J106"/>
  <c i="5" r="E85"/>
  <c r="J123"/>
  <c r="F126"/>
  <c r="BE132"/>
  <c r="BE136"/>
  <c r="BE142"/>
  <c r="BE146"/>
  <c r="BE148"/>
  <c r="BE154"/>
  <c r="BE156"/>
  <c r="BE160"/>
  <c r="BE164"/>
  <c r="BE168"/>
  <c r="BE176"/>
  <c r="BE178"/>
  <c r="BE182"/>
  <c r="BE184"/>
  <c r="BE191"/>
  <c r="BE197"/>
  <c r="BE201"/>
  <c r="BE203"/>
  <c r="BE207"/>
  <c r="BE209"/>
  <c r="BE215"/>
  <c r="BE219"/>
  <c r="BE223"/>
  <c r="BE227"/>
  <c r="BE233"/>
  <c r="BE235"/>
  <c r="BE237"/>
  <c r="BE241"/>
  <c r="BE245"/>
  <c r="BE247"/>
  <c r="BE255"/>
  <c r="BE259"/>
  <c r="BE261"/>
  <c r="BE263"/>
  <c r="BE265"/>
  <c r="BE269"/>
  <c r="BE271"/>
  <c r="BE273"/>
  <c r="BE275"/>
  <c r="BE277"/>
  <c r="BE279"/>
  <c r="BE281"/>
  <c r="BE285"/>
  <c r="BE287"/>
  <c r="BE291"/>
  <c r="BE295"/>
  <c r="BE297"/>
  <c r="BE299"/>
  <c r="BE301"/>
  <c r="BE303"/>
  <c r="BE307"/>
  <c r="BE309"/>
  <c r="BE313"/>
  <c r="BE315"/>
  <c r="BE317"/>
  <c r="BE321"/>
  <c r="BE323"/>
  <c r="BE325"/>
  <c r="BE327"/>
  <c r="BE330"/>
  <c r="BE332"/>
  <c r="BE334"/>
  <c r="BE336"/>
  <c r="BE338"/>
  <c r="BE342"/>
  <c r="BE344"/>
  <c r="BE346"/>
  <c r="BE348"/>
  <c r="BE350"/>
  <c r="BE352"/>
  <c r="BE354"/>
  <c r="BE357"/>
  <c r="J92"/>
  <c r="BE134"/>
  <c r="BE140"/>
  <c r="BE144"/>
  <c r="BE150"/>
  <c r="BE158"/>
  <c r="BE162"/>
  <c r="BE166"/>
  <c r="BE170"/>
  <c r="BE172"/>
  <c r="BE174"/>
  <c r="BE180"/>
  <c r="BE187"/>
  <c r="BE189"/>
  <c r="BE193"/>
  <c r="BE195"/>
  <c r="BE205"/>
  <c r="BE211"/>
  <c r="BE213"/>
  <c r="BE217"/>
  <c r="BE221"/>
  <c r="BE225"/>
  <c r="BE229"/>
  <c r="BE239"/>
  <c r="BE243"/>
  <c r="BE249"/>
  <c r="BE251"/>
  <c r="BE253"/>
  <c r="BE257"/>
  <c r="BE267"/>
  <c r="BE283"/>
  <c r="BE289"/>
  <c r="BE293"/>
  <c r="BE305"/>
  <c r="BE311"/>
  <c r="BE319"/>
  <c r="BE340"/>
  <c r="BE359"/>
  <c i="3" r="J128"/>
  <c r="J98"/>
  <c i="4" r="E85"/>
  <c r="F92"/>
  <c r="J128"/>
  <c r="BE141"/>
  <c r="BE145"/>
  <c r="BE147"/>
  <c r="BE152"/>
  <c r="BE157"/>
  <c r="BE160"/>
  <c r="BE177"/>
  <c r="BE183"/>
  <c r="BE194"/>
  <c r="BE201"/>
  <c r="BE208"/>
  <c r="BE213"/>
  <c r="BE226"/>
  <c r="BE236"/>
  <c r="BE242"/>
  <c r="BE245"/>
  <c r="BE251"/>
  <c r="BE269"/>
  <c r="BE271"/>
  <c r="BE289"/>
  <c r="BE293"/>
  <c r="BE313"/>
  <c r="BE330"/>
  <c r="BE333"/>
  <c r="BE339"/>
  <c r="BE342"/>
  <c r="BE347"/>
  <c r="BE350"/>
  <c r="BE353"/>
  <c r="BE356"/>
  <c r="BE359"/>
  <c r="BE365"/>
  <c r="BE369"/>
  <c r="BE376"/>
  <c r="BE378"/>
  <c r="BE381"/>
  <c r="BE384"/>
  <c r="BE392"/>
  <c r="BE394"/>
  <c r="BE397"/>
  <c r="BE422"/>
  <c r="BE424"/>
  <c r="BE427"/>
  <c r="BE430"/>
  <c r="BE137"/>
  <c r="BE139"/>
  <c r="BE143"/>
  <c r="BE150"/>
  <c r="BE155"/>
  <c r="BE165"/>
  <c r="BE168"/>
  <c r="BE171"/>
  <c r="BE186"/>
  <c r="BE189"/>
  <c r="BE204"/>
  <c r="BE220"/>
  <c r="BE229"/>
  <c r="BE239"/>
  <c r="BE248"/>
  <c r="BE254"/>
  <c r="BE257"/>
  <c r="BE260"/>
  <c r="BE263"/>
  <c r="BE267"/>
  <c r="BE273"/>
  <c r="BE276"/>
  <c r="BE279"/>
  <c r="BE282"/>
  <c r="BE286"/>
  <c r="BE304"/>
  <c r="BE307"/>
  <c r="BE310"/>
  <c r="BE316"/>
  <c r="BE327"/>
  <c r="BE336"/>
  <c r="BE367"/>
  <c r="BE371"/>
  <c r="BE373"/>
  <c r="BE388"/>
  <c r="BE400"/>
  <c r="BE411"/>
  <c r="BE418"/>
  <c r="BE432"/>
  <c r="BE435"/>
  <c i="3" r="J89"/>
  <c r="J92"/>
  <c r="BE129"/>
  <c r="BE140"/>
  <c r="BE146"/>
  <c r="BE149"/>
  <c r="BE153"/>
  <c r="BE168"/>
  <c r="BE177"/>
  <c r="BE192"/>
  <c r="BE201"/>
  <c r="BE205"/>
  <c r="BE208"/>
  <c r="BE227"/>
  <c r="BE231"/>
  <c r="BE245"/>
  <c r="BE256"/>
  <c r="BE273"/>
  <c r="BE283"/>
  <c r="BE286"/>
  <c r="BE292"/>
  <c r="BE307"/>
  <c r="BE318"/>
  <c r="BE323"/>
  <c r="BE330"/>
  <c r="BE336"/>
  <c r="BE354"/>
  <c r="BE357"/>
  <c r="BE361"/>
  <c r="BE364"/>
  <c r="BE368"/>
  <c r="BE374"/>
  <c r="BE394"/>
  <c r="BE407"/>
  <c r="BE428"/>
  <c r="BE442"/>
  <c r="BE449"/>
  <c r="BE465"/>
  <c r="BE470"/>
  <c r="BE483"/>
  <c r="BE490"/>
  <c r="BE496"/>
  <c r="BE499"/>
  <c r="BE503"/>
  <c r="BE507"/>
  <c r="BE510"/>
  <c r="BE513"/>
  <c r="BE516"/>
  <c r="BE522"/>
  <c r="BE525"/>
  <c r="BE527"/>
  <c r="BE530"/>
  <c r="BE533"/>
  <c r="BE537"/>
  <c r="BE540"/>
  <c r="BE544"/>
  <c r="BE548"/>
  <c r="BE551"/>
  <c r="BE554"/>
  <c r="BE561"/>
  <c r="BE564"/>
  <c r="BE568"/>
  <c r="BE572"/>
  <c r="BE578"/>
  <c r="BE585"/>
  <c r="BE588"/>
  <c r="BE591"/>
  <c r="BE594"/>
  <c r="BE597"/>
  <c r="BE603"/>
  <c r="BE606"/>
  <c r="BE609"/>
  <c r="BE616"/>
  <c r="BE624"/>
  <c r="BE628"/>
  <c r="BE637"/>
  <c r="BE646"/>
  <c r="BE662"/>
  <c r="BE669"/>
  <c r="BE671"/>
  <c r="E85"/>
  <c r="F92"/>
  <c r="BE134"/>
  <c r="BE137"/>
  <c r="BE143"/>
  <c r="BE159"/>
  <c r="BE165"/>
  <c r="BE171"/>
  <c r="BE174"/>
  <c r="BE184"/>
  <c r="BE189"/>
  <c r="BE198"/>
  <c r="BE213"/>
  <c r="BE238"/>
  <c r="BE242"/>
  <c r="BE248"/>
  <c r="BE251"/>
  <c r="BE263"/>
  <c r="BE280"/>
  <c r="BE289"/>
  <c r="BE297"/>
  <c r="BE300"/>
  <c r="BE303"/>
  <c r="BE310"/>
  <c r="BE315"/>
  <c r="BE333"/>
  <c r="BE341"/>
  <c r="BE344"/>
  <c r="BE347"/>
  <c r="BE351"/>
  <c r="BE371"/>
  <c r="BE377"/>
  <c r="BE380"/>
  <c r="BE383"/>
  <c r="BE387"/>
  <c r="BE390"/>
  <c r="BE397"/>
  <c r="BE402"/>
  <c r="BE415"/>
  <c r="BE422"/>
  <c r="BE432"/>
  <c r="BE437"/>
  <c r="BE454"/>
  <c r="BE459"/>
  <c r="BE478"/>
  <c r="BE487"/>
  <c r="BE519"/>
  <c r="BE558"/>
  <c r="BE575"/>
  <c r="BE581"/>
  <c r="BE613"/>
  <c r="BE620"/>
  <c r="BE654"/>
  <c r="BE679"/>
  <c i="2" r="J89"/>
  <c r="J92"/>
  <c r="F120"/>
  <c r="BE126"/>
  <c r="BE130"/>
  <c r="BE139"/>
  <c r="BE144"/>
  <c r="BE150"/>
  <c r="BE158"/>
  <c r="BE167"/>
  <c r="E85"/>
  <c r="BE135"/>
  <c r="BE153"/>
  <c r="BE163"/>
  <c r="BE173"/>
  <c r="BE177"/>
  <c r="BE182"/>
  <c r="F35"/>
  <c i="1" r="BB95"/>
  <c i="2" r="F36"/>
  <c i="1" r="BC95"/>
  <c i="2" r="F34"/>
  <c i="1" r="BA95"/>
  <c i="2" r="J34"/>
  <c i="1" r="AW95"/>
  <c i="2" r="F37"/>
  <c i="1" r="BD95"/>
  <c i="3" r="F34"/>
  <c i="1" r="BA96"/>
  <c i="3" r="F36"/>
  <c i="1" r="BC96"/>
  <c i="3" r="J34"/>
  <c i="1" r="AW96"/>
  <c i="3" r="F37"/>
  <c i="1" r="BD96"/>
  <c i="3" r="F35"/>
  <c i="1" r="BB96"/>
  <c i="4" r="F34"/>
  <c i="1" r="BA97"/>
  <c i="4" r="J34"/>
  <c i="1" r="AW97"/>
  <c i="4" r="F36"/>
  <c i="1" r="BC97"/>
  <c i="4" r="F35"/>
  <c i="1" r="BB97"/>
  <c i="4" r="F37"/>
  <c i="1" r="BD97"/>
  <c i="5" r="F34"/>
  <c i="1" r="BA98"/>
  <c i="5" r="F37"/>
  <c i="1" r="BD98"/>
  <c i="5" r="F35"/>
  <c i="1" r="BB98"/>
  <c i="5" r="J34"/>
  <c i="1" r="AW98"/>
  <c i="5" r="F36"/>
  <c i="1" r="BC98"/>
  <c i="4" l="1" r="P135"/>
  <c i="3" r="P127"/>
  <c r="P126"/>
  <c i="1" r="AU96"/>
  <c i="5" r="T129"/>
  <c i="4" r="P390"/>
  <c r="R135"/>
  <c i="3" r="R127"/>
  <c r="R126"/>
  <c i="2" r="R124"/>
  <c r="R123"/>
  <c i="5" r="R129"/>
  <c i="4" r="R390"/>
  <c r="T135"/>
  <c i="3" r="T127"/>
  <c r="T126"/>
  <c i="5" r="P129"/>
  <c i="1" r="AU98"/>
  <c i="4" r="T390"/>
  <c i="3" r="BK127"/>
  <c r="J127"/>
  <c r="J97"/>
  <c i="2" r="BK124"/>
  <c r="J124"/>
  <c r="J97"/>
  <c i="4" r="BK390"/>
  <c r="J390"/>
  <c r="J110"/>
  <c i="5" r="BK129"/>
  <c r="J129"/>
  <c r="J96"/>
  <c i="4" r="BK135"/>
  <c r="J135"/>
  <c r="J97"/>
  <c r="BK420"/>
  <c r="J420"/>
  <c r="J113"/>
  <c i="2" r="F33"/>
  <c i="1" r="AZ95"/>
  <c i="2" r="J33"/>
  <c i="1" r="AV95"/>
  <c r="AT95"/>
  <c i="3" r="J33"/>
  <c i="1" r="AV96"/>
  <c r="AT96"/>
  <c i="3" r="F33"/>
  <c i="1" r="AZ96"/>
  <c i="4" r="J33"/>
  <c i="1" r="AV97"/>
  <c r="AT97"/>
  <c i="4" r="F33"/>
  <c i="1" r="AZ97"/>
  <c i="5" r="J33"/>
  <c i="1" r="AV98"/>
  <c r="AT98"/>
  <c r="BC94"/>
  <c r="AY94"/>
  <c i="5" r="F33"/>
  <c i="1" r="AZ98"/>
  <c r="BD94"/>
  <c r="W33"/>
  <c r="BA94"/>
  <c r="W30"/>
  <c r="BB94"/>
  <c r="W31"/>
  <c i="4" l="1" r="T134"/>
  <c r="R134"/>
  <c r="P134"/>
  <c i="1" r="AU97"/>
  <c i="2" r="BK123"/>
  <c r="J123"/>
  <c r="J96"/>
  <c i="4" r="BK134"/>
  <c r="J134"/>
  <c r="J96"/>
  <c i="3" r="BK126"/>
  <c r="J126"/>
  <c r="J96"/>
  <c i="1" r="AU94"/>
  <c r="AX94"/>
  <c r="W32"/>
  <c r="AW94"/>
  <c r="AK30"/>
  <c r="AZ94"/>
  <c r="W29"/>
  <c i="5" r="J30"/>
  <c i="1" r="AG98"/>
  <c i="5" l="1" r="J39"/>
  <c i="1" r="AN98"/>
  <c i="4" r="J30"/>
  <c i="1" r="AG97"/>
  <c i="3" r="J30"/>
  <c i="1" r="AG96"/>
  <c r="AN96"/>
  <c i="2" r="J30"/>
  <c i="1" r="AG95"/>
  <c r="AV94"/>
  <c r="AK29"/>
  <c i="3" l="1" r="J39"/>
  <c i="2" r="J39"/>
  <c i="4" r="J39"/>
  <c i="1" r="AN95"/>
  <c r="AN97"/>
  <c r="AG94"/>
  <c r="AK26"/>
  <c r="AT94"/>
  <c r="AN94"/>
  <c l="1"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<sst xmlns="http://schemas.openxmlformats.org/spreadsheetml/2006/main">
  <si>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</si>
  <si>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</si>
  <si>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</si>
  <si>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</si>
  <si>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</si>
  <si>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{ba0730be-0172-4cd3-9d05-3e5dfd4a6b69}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</si>
  <si>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</si>
  <si>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</si>
  <si>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</si>
  <si>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</si>
  <si>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</si>
  <si>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</si>
  <si>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</si>
  <si>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</si>
  <si>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939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</si>
  <si>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</si>
  <si>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</si>
  <si>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Komunikace pravý břeh Bělá</t>
  </si>
  <si>
    <t>KSO:</t>
  </si>
  <si>
    <t>CC-CZ:</t>
  </si>
  <si>
    <t>Místo:</t>
  </si>
  <si>
    <t>Pelhřimov</t>
  </si>
  <si>
    <t>Datum:</t>
  </si>
  <si>
    <t>11. 11. 2022</t>
  </si>
  <si>
    <t>Zadavatel:</t>
  </si>
  <si>
    <t>IČ:</t>
  </si>
  <si>
    <t>Město Pelhřimov</t>
  </si>
  <si>
    <t>DIČ:</t>
  </si>
  <si>
    <t>Uchazeč:</t>
  </si>
  <si>
    <t>Vyplň údaj</t>
  </si>
  <si>
    <t>Projektant:</t>
  </si>
  <si>
    <t>63906601</t>
  </si>
  <si>
    <t>WAY project s.r.o.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</si>
  <si>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</si>
  <si>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</si>
  <si>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</si>
  <si>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</si>
  <si>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</si>
  <si>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</si>
  <si>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</si>
  <si>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</si>
  <si>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</si>
  <si>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</si>
  <si>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</si>
  <si>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</si>
  <si>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</si>
  <si>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</si>
  <si>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</si>
  <si>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</si>
  <si>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</si>
  <si>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</si>
  <si>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</si>
  <si>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</si>
  <si>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</si>
  <si>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</si>
  <si>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</si>
  <si>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</si>
  <si>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</si>
  <si>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</si>
  <si>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</si>
  <si>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</si>
  <si>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</si>
  <si>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</si>
  <si>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</si>
  <si>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</si>
  <si>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</si>
  <si>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</si>
  <si>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</si>
  <si>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</si>
  <si>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</si>
  <si>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</si>
  <si>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</si>
  <si>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</si>
  <si>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</si>
  <si>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</si>
  <si>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</si>
  <si>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</si>
  <si>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</si>
  <si>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</si>
  <si>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</si>
  <si>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</si>
  <si>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</si>
  <si>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02</t>
  </si>
  <si>
    <t>Ostatní a vedlejší náklady</t>
  </si>
  <si>
    <t>STA</t>
  </si>
  <si>
    <t>1</t>
  </si>
  <si>
    <t>{497f03b9-bede-4b8f-a49e-fc18a2946e8d}</t>
  </si>
  <si>
    <t>2</t>
  </si>
  <si>
    <t>101</t>
  </si>
  <si>
    <t>Komunikace</t>
  </si>
  <si>
    <t>{42d4db1d-a325-40c1-9871-6265cb65500e}</t>
  </si>
  <si>
    <t>822 27 72</t>
  </si>
  <si>
    <t>701</t>
  </si>
  <si>
    <t>Pochůzné plochy, WC a městský mobiliář</t>
  </si>
  <si>
    <t>{cada6579-a989-4da8-a715-5b55b8034ff9}</t>
  </si>
  <si>
    <t>801</t>
  </si>
  <si>
    <t>Sadové úpravy</t>
  </si>
  <si>
    <t>{7af9889a-ce3b-4138-bfcd-e99b008b1a25}</t>
  </si>
  <si>
    <t>KRYCÍ LIST SOUPISU PRACÍ</t>
  </si>
  <si>
    <t>Objekt:</t>
  </si>
  <si>
    <t>02 - Ostatní a vedlejší náklady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</si>
  <si>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</si>
  <si>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</si>
  <si>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</si>
  <si>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</si>
  <si>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</si>
  <si>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</si>
  <si>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</si>
  <si>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</si>
  <si>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</si>
  <si>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</si>
  <si>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VRN6 - Územní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</si>
  <si>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</si>
  <si>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</si>
  <si>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</si>
  <si>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</si>
  <si>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</si>
  <si>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</si>
  <si>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</si>
  <si>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</si>
  <si>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</si>
  <si>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</si>
  <si>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</si>
  <si>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</si>
  <si>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</si>
  <si>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</si>
  <si>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</si>
  <si>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</si>
  <si>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</si>
  <si>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</si>
  <si>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</si>
  <si>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</si>
  <si>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</si>
  <si>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011103000</t>
  </si>
  <si>
    <t>Geologický průzkum bez rozlišení</t>
  </si>
  <si>
    <t>kpl</t>
  </si>
  <si>
    <t>CS ÚRS 2023 01</t>
  </si>
  <si>
    <t>1024</t>
  </si>
  <si>
    <t>-1820673207</t>
  </si>
  <si>
    <t>PP</t>
  </si>
  <si>
    <t>VV</t>
  </si>
  <si>
    <t>prohlídka a posouzení podloží pozemních komunkací geotechnikem včetně návrhu opatření</t>
  </si>
  <si>
    <t>"pro stavbu jako celek" 1</t>
  </si>
  <si>
    <t>012203000</t>
  </si>
  <si>
    <t>Geodetické práce při provádění stavby</t>
  </si>
  <si>
    <t>1141384297</t>
  </si>
  <si>
    <t>podrobné vytýčení podle vytyčovacích protokolů</t>
  </si>
  <si>
    <t>podrobné vytýčení výšek povrchu podle příčných řezů</t>
  </si>
  <si>
    <t>3</t>
  </si>
  <si>
    <t>012303000</t>
  </si>
  <si>
    <t>Geodetické práce po výstavbě</t>
  </si>
  <si>
    <t>2086999372</t>
  </si>
  <si>
    <t>Zaměření skutečného provedení stavby</t>
  </si>
  <si>
    <t>4</t>
  </si>
  <si>
    <t>013254000</t>
  </si>
  <si>
    <t>Dokumentace skutečného provedení stavby</t>
  </si>
  <si>
    <t>-89314536</t>
  </si>
  <si>
    <t xml:space="preserve">vypracování  dokumentace skutečného provedení</t>
  </si>
  <si>
    <t>"pro stavbu jako celek, PD ve 4 vyhotoveních" 1</t>
  </si>
  <si>
    <t>VRN3</t>
  </si>
  <si>
    <t>Zařízení staveniště</t>
  </si>
  <si>
    <t>034303000</t>
  </si>
  <si>
    <t>Dopravní značení na staveništi</t>
  </si>
  <si>
    <t>kp</t>
  </si>
  <si>
    <t>1040026763</t>
  </si>
  <si>
    <t>dopravně inženýrské opatření</t>
  </si>
  <si>
    <t>označení omezení provozu, vč. přeznačování v průběhu stavby</t>
  </si>
  <si>
    <t>"bere se pro stavbu jako celek" 1</t>
  </si>
  <si>
    <t>VRN4</t>
  </si>
  <si>
    <t>Inženýrská činnost</t>
  </si>
  <si>
    <t>6</t>
  </si>
  <si>
    <t>042903000</t>
  </si>
  <si>
    <t>Povodňový a havarijní plán</t>
  </si>
  <si>
    <t>1140914845</t>
  </si>
  <si>
    <t>Ostatní posudky</t>
  </si>
  <si>
    <t>"Vypracování povodňového a havarijního plánu řeky Bělá" 1</t>
  </si>
  <si>
    <t>7</t>
  </si>
  <si>
    <t>043103000w</t>
  </si>
  <si>
    <t>Zkoušky bez rozlišení -Zkoušky materiálů zkušebnou zhotovitele</t>
  </si>
  <si>
    <t>570698531</t>
  </si>
  <si>
    <t xml:space="preserve">zajištění všech zkoušek materiálů  dle požadavků TKP a ZTKP</t>
  </si>
  <si>
    <t>"Zkoušky materiálů zhotovitelem, pro stavbu jako celek" 1</t>
  </si>
  <si>
    <t>včetně zkoušek vzorkování dle vyhl. č. 130/2019 Sb.</t>
  </si>
  <si>
    <t>8</t>
  </si>
  <si>
    <t>043103000w1</t>
  </si>
  <si>
    <t>Zkoušky bez rozlišení -Zkoušky materiálů nezávislou zkušebnou</t>
  </si>
  <si>
    <t>-411455171</t>
  </si>
  <si>
    <t>"bere se pro stavbu jako celek" 10000</t>
  </si>
  <si>
    <t>Čerpat po odsouhlasení TDI.</t>
  </si>
  <si>
    <t>9</t>
  </si>
  <si>
    <t>043194000w</t>
  </si>
  <si>
    <t>Ostatní zkoušky - Zkoušky konstrukcí a prací zkušebnou zhotovitele</t>
  </si>
  <si>
    <t>1212722703</t>
  </si>
  <si>
    <t>zajištění všech zkoušek konstrukcí a prací dle požadavků TKP a ZTKP</t>
  </si>
  <si>
    <t>"Pro stavbu jako celek" 1</t>
  </si>
  <si>
    <t>10</t>
  </si>
  <si>
    <t>043194000w1</t>
  </si>
  <si>
    <t>Ostatní zkoušky - Zkoušky konstrukcí a prací nezávislou zkušebnou</t>
  </si>
  <si>
    <t>-1101871002</t>
  </si>
  <si>
    <t>"bere se pro celou stavbu jako celek" 10000</t>
  </si>
  <si>
    <t>VRN5</t>
  </si>
  <si>
    <t>Finanční náklady</t>
  </si>
  <si>
    <t>11</t>
  </si>
  <si>
    <t>053002000</t>
  </si>
  <si>
    <t>Poplatky</t>
  </si>
  <si>
    <t>1298651405</t>
  </si>
  <si>
    <t>"za vytýčení inženýrský sítí pro stavbu jako celek" 1</t>
  </si>
  <si>
    <t>VRN6</t>
  </si>
  <si>
    <t>Územní vlivy</t>
  </si>
  <si>
    <t>12</t>
  </si>
  <si>
    <t>062503000</t>
  </si>
  <si>
    <t>Složitý terén staveniště</t>
  </si>
  <si>
    <t>124934942</t>
  </si>
  <si>
    <t>"ztížené dopravní podmínky" 1</t>
  </si>
  <si>
    <t>pro stavbu jako celek</t>
  </si>
  <si>
    <t>VRN9</t>
  </si>
  <si>
    <t>Ostatní náklady</t>
  </si>
  <si>
    <t>13</t>
  </si>
  <si>
    <t>091003000w</t>
  </si>
  <si>
    <t>Ostatní náklady - další opatření na BOZP při práci na staveništi</t>
  </si>
  <si>
    <t>653704072</t>
  </si>
  <si>
    <t>101 - Komunikace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</si>
  <si>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</si>
  <si>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</si>
  <si>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</si>
  <si>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</si>
  <si>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</si>
  <si>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</si>
  <si>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</si>
  <si>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</si>
  <si>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</si>
  <si>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</si>
  <si>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HSV</t>
  </si>
  <si>
    <t>Práce a dodávky HSV</t>
  </si>
  <si>
    <t>Zemní práce</t>
  </si>
  <si>
    <t>113106134</t>
  </si>
  <si>
    <t>Rozebrání dlažeb ze zámkových dlaždic komunikací pro pěší strojně pl do 50 m2</t>
  </si>
  <si>
    <t>m2</t>
  </si>
  <si>
    <t>-552862434</t>
  </si>
  <si>
    <t>Rozebrání dlažeb komunikací pro pěší s přemístěním hmot na skládku na vzdálenost do 3 m nebo s naložením na dopravní prostředek s ložem z kameniva nebo živice a s jakoukoliv výplní spár strojně plochy jednotlivě do 50 m2 ze zámkové dlažby</t>
  </si>
  <si>
    <t>"pro předláždění chodníku , dle výk. výměr" 5,26</t>
  </si>
  <si>
    <t>4,6 m2 rozebrané přírodní ZD - pro předláždění chodníku, použito zpět</t>
  </si>
  <si>
    <t>0,66 m2 rozebrané červené ZD odvezeno na deponii objednatele (nahradit přírodní ZD pro nevidomé)</t>
  </si>
  <si>
    <t>113107172</t>
  </si>
  <si>
    <t>Odstranění podkladu z betonu prostého tl přes 150 do 300 mm strojně pl přes 50 do 200 m2</t>
  </si>
  <si>
    <t>1935968423</t>
  </si>
  <si>
    <t>Odstranění podkladů nebo krytů strojně plochy jednotlivě přes 50 m2 do 200 m2 s přemístěním hmot na skládku na vzdálenost do 20 m nebo s naložením na dopravní prostředek z betonu prostého, o tl. vrstvy přes 150 do 300 mm</t>
  </si>
  <si>
    <t xml:space="preserve">"Odstranění  betonového dna retenční nádrže,předpokládá se tl. 20 cm, dle výkazu výměr" 148</t>
  </si>
  <si>
    <t>113154112</t>
  </si>
  <si>
    <t>Frézování živičného krytu tl 40 mm pruh š 0,5 m pl do 500 m2 bez překážek v trase</t>
  </si>
  <si>
    <t>1977682412</t>
  </si>
  <si>
    <t>Frézování živičného podkladu nebo krytu s naložením na dopravní prostředek plochy do 500 m2 bez překážek v trase pruhu šířky do 0,5 m, tloušťky vrstvy 40 mm</t>
  </si>
  <si>
    <t>"pro povrchovou úpravu v napojení, dle výk. výměr" 10,3</t>
  </si>
  <si>
    <t>113202111</t>
  </si>
  <si>
    <t>Vytrhání obrub krajníků obrubníků stojatých</t>
  </si>
  <si>
    <t>m</t>
  </si>
  <si>
    <t>1045617037</t>
  </si>
  <si>
    <t>Vytrhání obrub s vybouráním lože, s přemístěním hmot na skládku na vzdálenost do 3 m nebo s naložením na dopravní prostředek z krajníků nebo obrubníků stojatých</t>
  </si>
  <si>
    <t>"Vytrhání betonových obrubníků silničních stojatých dle výk. výměr" 20,9</t>
  </si>
  <si>
    <t>113204111</t>
  </si>
  <si>
    <t>Vytrhání obrub záhonových</t>
  </si>
  <si>
    <t>263703755</t>
  </si>
  <si>
    <t>Vytrhání obrub s vybouráním lože, s přemístěním hmot na skládku na vzdálenost do 3 m nebo s naložením na dopravní prostředek záhonových</t>
  </si>
  <si>
    <t>"Vytrhání betonových obrubníků záhonových stojatých dle výk. výměr" 7,1</t>
  </si>
  <si>
    <t>115101201</t>
  </si>
  <si>
    <t>Čerpání vody na dopravní výšku do 10 m průměrný přítok do 500 l/min</t>
  </si>
  <si>
    <t>hod</t>
  </si>
  <si>
    <t>-1523020058</t>
  </si>
  <si>
    <t>Čerpání vody na dopravní výšku do 10 m s uvažovaným průměrným přítokem do 500 l/min</t>
  </si>
  <si>
    <t xml:space="preserve">"pro vyčerpání vody z bývalé retenční nádrže, uvažuje se   8h" 8 </t>
  </si>
  <si>
    <t>122151103</t>
  </si>
  <si>
    <t>Odkopávky a prokopávky nezapažené v hornině třídy těžitelnosti I skupiny 1 a 2 objem do 100 m3 strojně</t>
  </si>
  <si>
    <t>m3</t>
  </si>
  <si>
    <t>-1820832105</t>
  </si>
  <si>
    <t>Odkopávky a prokopávky nezapažené strojně v hornině třídy těžitelnosti I skupiny 1 a 2 přes 50 do 100 m3</t>
  </si>
  <si>
    <t>"odtěžení bahnitého nánosu z bývalé retenční nádrže,odhadovaná hl.0,5 m,plocha dle bourání dna" 148*0,5</t>
  </si>
  <si>
    <t>vykazovat dle skutečnosti po odsouhlaseni TDS</t>
  </si>
  <si>
    <t>122251105</t>
  </si>
  <si>
    <t>Odkopávky a prokopávky nezapažené v hornině třídy těžitelnosti I skupiny 3 objem do 1000 m3 strojně</t>
  </si>
  <si>
    <t>2067136590</t>
  </si>
  <si>
    <t>Odkopávky a prokopávky nezapažené strojně v hornině třídy těžitelnosti I skupiny 3 přes 500 do 1 000 m3</t>
  </si>
  <si>
    <t>Dle geotechn.průzkumu se uvažuje 50 % odkopávek tř.těž.I a 50% tř.těž.II</t>
  </si>
  <si>
    <t>"výkop pro nové konstrukce dle výk. výměr" 1239,42*0,5</t>
  </si>
  <si>
    <t>"výkop pro výměnu zeminy dle výk. výměr" 742,86*0,5</t>
  </si>
  <si>
    <t>Součet</t>
  </si>
  <si>
    <t>122451105</t>
  </si>
  <si>
    <t>Odkopávky a prokopávky nezapažené v hornině třídy těžitelnosti II skupiny 5 objem do 1000 m3 strojně</t>
  </si>
  <si>
    <t>-328410005</t>
  </si>
  <si>
    <t>Odkopávky a prokopávky nezapažené strojně v hornině třídy těžitelnosti II skupiny 5 přes 500 do 1 000 m3</t>
  </si>
  <si>
    <t>129001101</t>
  </si>
  <si>
    <t>Příplatek za ztížení odkopávky nebo prokopávky v blízkosti inženýrských sítí</t>
  </si>
  <si>
    <t>738686993</t>
  </si>
  <si>
    <t>Příplatek k cenám vykopávek za ztížení vykopávky v blízkosti podzemního vedení nebo výbušnin v horninách jakékoliv třídy</t>
  </si>
  <si>
    <t>"bere se cca 20% odkopávky" (1239,42+742,86)*0,2</t>
  </si>
  <si>
    <t>132151401</t>
  </si>
  <si>
    <t>Hloubení rýh pod vodou v hornině třídy těžitelnosti I skupiny 1 a 2 objem do 1000 m3</t>
  </si>
  <si>
    <t>327545754</t>
  </si>
  <si>
    <t>Hloubení rýh pod vodou strojně v hloubce do 5 m pod projektem stanovenou pracovní hladinou vody, pro nábřežní zdi, patky, záhozy, prahy, podélné a příčné zpevnění atd. pod obrysem výkopu množství do 1 000 m3 v hornině třídy těžitelnosti I skupiny 1 a 2</t>
  </si>
  <si>
    <t>"výkop rýhy dna potoka Bělá pro záhozovou patku" 0,96</t>
  </si>
  <si>
    <t>132212221</t>
  </si>
  <si>
    <t>Hloubení zapažených rýh šířky do 2000 mm v soudržných horninách třídy těžitelnosti I skupiny 3 ručně</t>
  </si>
  <si>
    <t>-1494323527</t>
  </si>
  <si>
    <t>Hloubení zapažených rýh šířky přes 800 do 2 000 mm ručně s urovnáním dna do předepsaného profilu a spádu v hornině třídy těžitelnosti I skupiny 3 soudržných</t>
  </si>
  <si>
    <t>"vsakovací rýha v místě dren.vyústění, š.2,0m, hl. prům.1,3m,délky dle výk.výměr" 2*1,3*9,9</t>
  </si>
  <si>
    <t>132212331</t>
  </si>
  <si>
    <t>Hloubení nezapažených rýh šířky do 2000 mm v soudržných horninách třídy těžitelnosti I skupiny 3 ručně</t>
  </si>
  <si>
    <t>-1750732540</t>
  </si>
  <si>
    <t>Hloubení nezapažených rýh šířky přes 800 do 2 000 mm ručně s urovnáním dna do předepsaného profilu a spádu v hornině třídy těžitelnosti I skupiny 3 soudržných</t>
  </si>
  <si>
    <t>"rýhy pro příčná vsakovací žebra š.1,0m,hl.0,7, délky dle výk.výměr" 1*0,7*34,6</t>
  </si>
  <si>
    <t>14</t>
  </si>
  <si>
    <t>132251102</t>
  </si>
  <si>
    <t>Hloubení rýh nezapažených š do 800 mm v hornině třídy těžitelnosti I skupiny 3 objem do 50 m3 strojně</t>
  </si>
  <si>
    <t>666211055</t>
  </si>
  <si>
    <t>Hloubení nezapažených rýh šířky do 800 mm strojně s urovnáním dna do předepsaného profilu a spádu v hornině třídy těžitelnosti I skupiny 3 přes 20 do 50 m3</t>
  </si>
  <si>
    <t>"pro drenáž větve 10, š. 0.4, prům. hl. 0.3, délka dle výkr.Situace" 0,4*0,3*(23,2+10,8+70)</t>
  </si>
  <si>
    <t>"pro drenáž větve 20, š. 0.5, prům. hl. 0.7 do km 0,020, délka dle výkr.Situace" 0,7*0,5*(59,8-(58,93-20))</t>
  </si>
  <si>
    <t xml:space="preserve">"pro drenáž větve 20, š. 0.5, prům. hl. 0.5  km 0,020-0,05893, délka dle výkr.Situace" 0,5*0,5*(58,93-20)</t>
  </si>
  <si>
    <t>"pro osazení palisád, š.0,5prům.hl.0,3, délka dle výk. výměr" 0,5*0,3*6,08</t>
  </si>
  <si>
    <t>132154202</t>
  </si>
  <si>
    <t>Hloubení zapažených rýh š do 2000 mm v hornině třídy těžitelnosti I skupiny 1 a 2 objem do 50 m3</t>
  </si>
  <si>
    <t>-1639540145</t>
  </si>
  <si>
    <t>Hloubení zapažených rýh šířky přes 800 do 2 000 mm strojně s urovnáním dna do předepsaného profilu a spádu v hornině třídy těžitelnosti I skupiny 1 a 2 přes 20 do 50 m3</t>
  </si>
  <si>
    <t>"pro zatrubnění, výkop v místě mimo retenční nádrž,š. 1,5, prům. hl. 1,55, délka 10m dle výkr.Zatrubnění retenční nádrže" 1,5*1,55*10</t>
  </si>
  <si>
    <t>"pro zatrubnění, výkop v místě retenční nádrže,š. 1,5, prům. hl. 0,6, délka 21,3-10,0m dle výkr.Zatrubnění retenční nádrže" 1,5*0,6*(21,3-10,0)</t>
  </si>
  <si>
    <t>16</t>
  </si>
  <si>
    <t>133254101</t>
  </si>
  <si>
    <t>Hloubení šachet zapažených v hornině třídy těžitelnosti I skupiny 3 objem do 20 m3</t>
  </si>
  <si>
    <t>-448183291</t>
  </si>
  <si>
    <t>Hloubení zapažených šachet strojně v hornině třídy těžitelnosti I skupiny 3 do 20 m3</t>
  </si>
  <si>
    <t>"pro kontrolní šachtu, půdor. 1,8x1,8m, cca hl. 2,00m pod plání " 1,8*1,8*2,0*1</t>
  </si>
  <si>
    <t>17</t>
  </si>
  <si>
    <t>151101101</t>
  </si>
  <si>
    <t>Zřízení příložného pažení a rozepření stěn rýh hl do 2 m</t>
  </si>
  <si>
    <t>-1558145004</t>
  </si>
  <si>
    <t>Zřízení pažení a rozepření stěn rýh pro podzemní vedení příložné pro jakoukoliv mezerovitost, hloubky do 2 m</t>
  </si>
  <si>
    <t>"Pro šachtu" 1,8*4*2,0*1</t>
  </si>
  <si>
    <t>"Pro vsakovací rýhu v místě dren.vyústění " 1,3*9,9*2</t>
  </si>
  <si>
    <t>"Pro zatrubnění " 1,55*10*2</t>
  </si>
  <si>
    <t>18</t>
  </si>
  <si>
    <t>151101111</t>
  </si>
  <si>
    <t>Odstranění příložného pažení a rozepření stěn rýh hl do 2 m</t>
  </si>
  <si>
    <t>-240507331</t>
  </si>
  <si>
    <t>Odstranění pažení a rozepření stěn rýh pro podzemní vedení s uložením materiálu na vzdálenost do 3 m od kraje výkopu příložné, hloubky do 2 m</t>
  </si>
  <si>
    <t>"dle zřízení" 71,14</t>
  </si>
  <si>
    <t>19</t>
  </si>
  <si>
    <t>153191121</t>
  </si>
  <si>
    <t>Zřízení těsnění hradicích stěn ze zhutněné sypaniny</t>
  </si>
  <si>
    <t>-1611906621</t>
  </si>
  <si>
    <t>Těsnění hradicích stěn nepropustnou hrázkou ze zhutněné sypaniny při stěně nebo nepropustnou výplní ze zhutněné sypaniny mezi stěnami zřízení</t>
  </si>
  <si>
    <t>"hrázka v korytě vodoteče pro zřízení vyústění zatrubnění" 2</t>
  </si>
  <si>
    <t>použije se sypanina z výkopů</t>
  </si>
  <si>
    <t>20</t>
  </si>
  <si>
    <t>153191131</t>
  </si>
  <si>
    <t>Odstranění těsnění hradicích stěn ze zhutněné sypaniny</t>
  </si>
  <si>
    <t>-213626421</t>
  </si>
  <si>
    <t>Těsnění hradicích stěn nepropustnou hrázkou ze zhutněné sypaniny při stěně nebo nepropustnou výplní ze zhutněné sypaniny mezi stěnami odstranění</t>
  </si>
  <si>
    <t>"dle zřízení" 2</t>
  </si>
  <si>
    <t>162451126</t>
  </si>
  <si>
    <t>Vodorovné přemístění přes 1 500 do 2000 m výkopku/sypaniny z horniny třídy těžitelnosti II skupiny 4 a 5</t>
  </si>
  <si>
    <t>1758244388</t>
  </si>
  <si>
    <t>Vodorovné přemístění výkopku nebo sypaniny po suchu na obvyklém dopravním prostředku, bez naložení výkopku, avšak se složením bez rozhrnutí z horniny třídy těžitelnosti II skupiny 4 a 5 na vzdálenost přes 1 500 do 2 000 m</t>
  </si>
  <si>
    <t>"materiál z výkopu použitelný do výměny AZ na deponii do 2 km, dle výk.výměr" 509,97</t>
  </si>
  <si>
    <t>"materiál z výkopu použitelný do výměny AZ zpět na stavbu" 509,97</t>
  </si>
  <si>
    <t>22</t>
  </si>
  <si>
    <t>162751117</t>
  </si>
  <si>
    <t>Vodorovné přemístění přes 9 000 do 10000 m výkopku/sypaniny z horniny třídy těžitelnosti I skupiny 1 až 3</t>
  </si>
  <si>
    <t>1443379047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</si>
  <si>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</si>
  <si>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přebytečná zemina z výkopů</t>
  </si>
  <si>
    <t>uvažován odvoz na skládku odpadů do 25 km</t>
  </si>
  <si>
    <t>"odkopávka, tř.I skup.3 " 991,14</t>
  </si>
  <si>
    <t>"odkopávka, tř.I skup.1" 74</t>
  </si>
  <si>
    <t>"šachty" 6,48</t>
  </si>
  <si>
    <t>"rýhy pod vodou" 0,96</t>
  </si>
  <si>
    <t>"rýhy do 800mm" 30,43</t>
  </si>
  <si>
    <t>"rýhy do 2000mm" 25,74+24,22+33,42</t>
  </si>
  <si>
    <t>"odečte se zásyp" -0,104</t>
  </si>
  <si>
    <t>"odečte se dod. násyp" -131,98</t>
  </si>
  <si>
    <t>"odečte se sypanina (jílovitá( pro zřízení těsnících hradících stěn" -2</t>
  </si>
  <si>
    <t>23</t>
  </si>
  <si>
    <t>162751119</t>
  </si>
  <si>
    <t>Příplatek k vodorovnému přemístění výkopku/sypaniny z horniny třídy těžitelnosti I skupiny 1 až 3 ZKD 1000 m přes 10000 m</t>
  </si>
  <si>
    <t>1707442321</t>
  </si>
  <si>
    <t xml:space="preserve"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</t>
  </si>
  <si>
    <t>"dle přemístění" 1052,306*(25-10)</t>
  </si>
  <si>
    <t>24</t>
  </si>
  <si>
    <t>162751137</t>
  </si>
  <si>
    <t>Vodorovné přemístění přes 9 000 do 10000 m výkopku/sypaniny z horniny třídy těžitelnosti II skupiny 4 a 5</t>
  </si>
  <si>
    <t>575691092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</si>
  <si>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</si>
  <si>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"odkopávka tř.II skup 5" 991,14</t>
  </si>
  <si>
    <t>"odečte se materiál pro výměnu AZ, dle výk. výměr"-509,97</t>
  </si>
  <si>
    <t>25</t>
  </si>
  <si>
    <t>162751139</t>
  </si>
  <si>
    <t>Příplatek k vodorovnému přemístění výkopku/sypaniny z horniny třídy těžitelnosti II skupiny 4 a 5 ZKD 1000 m přes 10000 m</t>
  </si>
  <si>
    <t>1330613470</t>
  </si>
  <si>
    <t xml:space="preserve">Vodorovné přemístění výkopku nebo sypaniny po suchu na obvyklém dopravním prostředku, bez naložení výkopku, avšak se složením bez rozhrnutí z horniny třídy těžitelnosti II skupiny 4 a 5 na vzdálenost Příplatek k ceně za každých dalších i započatých 1 000 </t>
  </si>
  <si>
    <t>"dle přemístění" 481,17*(25-10)</t>
  </si>
  <si>
    <t>26</t>
  </si>
  <si>
    <t>167151112</t>
  </si>
  <si>
    <t>Nakládání výkopku z hornin třídy těžitelnosti II skupiny 4 a 5 přes 100 m3</t>
  </si>
  <si>
    <t>-531215107</t>
  </si>
  <si>
    <t>Nakládání, skládání a překládání neulehlého výkopku nebo sypaniny strojně nakládání, množství přes 100 m3, z hornin třídy těžitelnosti II, skupiny 4 a 5</t>
  </si>
  <si>
    <t>"nakládání materiálu pro výměny AZ na deponii" 509,97</t>
  </si>
  <si>
    <t>27</t>
  </si>
  <si>
    <t>171201221</t>
  </si>
  <si>
    <t>Poplatek za uložení na skládce (skládkovné) zeminy a kamení kód odpadu 17 05 04</t>
  </si>
  <si>
    <t>t</t>
  </si>
  <si>
    <t>1855243398</t>
  </si>
  <si>
    <t>Poplatek za uložení stavebního odpadu na skládce (skládkovné) zeminy a kamení zatříděného do Katalogu odpadů pod kódem 17 05 04</t>
  </si>
  <si>
    <t>"přebytečná zemina dle přepravy" (1052,306+481,17)*1,8</t>
  </si>
  <si>
    <t>28</t>
  </si>
  <si>
    <t>171152112</t>
  </si>
  <si>
    <t>Uložení sypaniny z hornin nesoudržných a sypkých do násypů zhutněných mimo aktivní zónu silnic a dálnic</t>
  </si>
  <si>
    <t>-1151528357</t>
  </si>
  <si>
    <t>Uložení sypaniny do zhutněných násypů pro silnice, dálnice a letiště s rozprostřením sypaniny ve vrstvách, s hrubým urovnáním a uzavřením povrchu násypu z hornin nesoudržných sypkých mimo aktivní zónu</t>
  </si>
  <si>
    <t>"pro dodatečný násyp dle výk. výměr" 131,98</t>
  </si>
  <si>
    <t>29</t>
  </si>
  <si>
    <t>171152111</t>
  </si>
  <si>
    <t>Uložení sypaniny z hornin nesoudržných a sypkých do násypů zhutněných v aktivní zóně silnic a dálnic</t>
  </si>
  <si>
    <t>-2142317063</t>
  </si>
  <si>
    <t>Uložení sypaniny do zhutněných násypů pro silnice, dálnice a letiště s rozprostřením sypaniny ve vrstvách, s hrubým urovnáním a uzavřením povrchu násypu z hornin nesoudržných sypkých v aktivní zóně</t>
  </si>
  <si>
    <t xml:space="preserve">"násyp výměny zeminy, dle výkopu"  742,86</t>
  </si>
  <si>
    <t>"násyp dle výk.výměr" 102,07</t>
  </si>
  <si>
    <t>30</t>
  </si>
  <si>
    <t>M</t>
  </si>
  <si>
    <t>583442290</t>
  </si>
  <si>
    <t>štěrkodrť frakce 0/125</t>
  </si>
  <si>
    <t>1535309411</t>
  </si>
  <si>
    <t>Vhodná nenamrzavá zemina do aktivní zóny dle ČSN 736133</t>
  </si>
  <si>
    <t>"materiál pro výměnu zeminy a násyp, dle uložení, 2t/m3" 844,93*2,0</t>
  </si>
  <si>
    <t>Dle geotechnického průzkumu bude použita do AZ 50% výkopů z větve 10: ZÚ-km0,060,z větve 20: km0,020-KÚ</t>
  </si>
  <si>
    <t>"dle výk.výměr, 2t/m3" -509,97*2</t>
  </si>
  <si>
    <t>31</t>
  </si>
  <si>
    <t>174101101</t>
  </si>
  <si>
    <t>Zásyp jam, šachet rýh nebo kolem objektů sypaninou se zhutněním</t>
  </si>
  <si>
    <t>-1439903805</t>
  </si>
  <si>
    <t>Zásyp sypaninou z jakékoliv horniny strojně s uložením výkopku ve vrstvách se zhutněním jam, šachet, rýh nebo kolem objektů v těchto vykopávkách</t>
  </si>
  <si>
    <t>"výkop rýh pro zatrubnění do 2 m" 33,42</t>
  </si>
  <si>
    <t>"výkop šachet" 6,48</t>
  </si>
  <si>
    <t>"odečte se obsyp vč. potrubí" -30,992</t>
  </si>
  <si>
    <t xml:space="preserve">odečte se zemina vytlačená tělesy šachet </t>
  </si>
  <si>
    <t>-0,62*0,62*3,14*2,0*1</t>
  </si>
  <si>
    <t>odečte se lože pro potrubí</t>
  </si>
  <si>
    <t>-1,5*21,3*0,2</t>
  </si>
  <si>
    <t>32</t>
  </si>
  <si>
    <t>175111101</t>
  </si>
  <si>
    <t>Obsypání potrubí ručně sypaninou bez prohození, uloženou do 3 m</t>
  </si>
  <si>
    <t>469999633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</si>
  <si>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</si>
  <si>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zatrubnění De 670 (DN500) do výšky 0,3 m nad povrch potrubí</t>
  </si>
  <si>
    <t>(0,67+0,3)*1,5*21,3</t>
  </si>
  <si>
    <t>odečte se zemina vytlačená potrubím De 670 (DN500)</t>
  </si>
  <si>
    <t>-(0,335*0,335)*3,14*21,3</t>
  </si>
  <si>
    <t>33</t>
  </si>
  <si>
    <t>583313450</t>
  </si>
  <si>
    <t>kamenivo těžené drobné frakce 0/4</t>
  </si>
  <si>
    <t>883258890</t>
  </si>
  <si>
    <t>"pro obsyp, cca 2,0 t/m3" 23,486*2,0</t>
  </si>
  <si>
    <t>34</t>
  </si>
  <si>
    <t>181351103</t>
  </si>
  <si>
    <t>Rozprostření ornice tl vrstvy do 200 mm pl přes 100 do 500 m2 v rovině nebo ve svahu do 1:5 strojně</t>
  </si>
  <si>
    <t>590308626</t>
  </si>
  <si>
    <t>Rozprostření a urovnání ornice v rovině nebo ve svahu sklonu do 1:5 strojně při souvislé ploše přes 100 do 500 m2, tl. vrstvy do 200 mm</t>
  </si>
  <si>
    <t>"ohumusování v rovině tl.100 mm dle výk. výměr" 718,4</t>
  </si>
  <si>
    <t>35</t>
  </si>
  <si>
    <t>182351123</t>
  </si>
  <si>
    <t>Rozprostření ornice pl přes 100 do 500 m2 ve svahu přes 1:5 tl vrstvy do 200 mm strojně</t>
  </si>
  <si>
    <t>-574289417</t>
  </si>
  <si>
    <t>Rozprostření a urovnání ornice ve svahu sklonu přes 1:5 strojně při souvislé ploše přes 100 do 500 m2, tl. vrstvy do 200 mm</t>
  </si>
  <si>
    <t>"ohumusování ve svahu dle výk.výměr" 574,45</t>
  </si>
  <si>
    <t>36</t>
  </si>
  <si>
    <t>181351105</t>
  </si>
  <si>
    <t>Rozprostření ornice tl vrstvy přes 250 do 300 mm pl přes 100 do 500 m2 v rovině nebo ve svahu do 1:5 strojně</t>
  </si>
  <si>
    <t>-1602516522</t>
  </si>
  <si>
    <t>Rozprostření a urovnání ornice v rovině nebo ve svahu sklonu do 1:5 strojně při souvislé ploše přes 100 do 500 m2, tl. vrstvy přes 250 do 300 mm</t>
  </si>
  <si>
    <t>"ohumusování v rovině tl.300 mm, dle výk.výměr" 273</t>
  </si>
  <si>
    <t>37</t>
  </si>
  <si>
    <t>10364101</t>
  </si>
  <si>
    <t>zemina pro terénní úpravy - ornice</t>
  </si>
  <si>
    <t>-101318691</t>
  </si>
  <si>
    <t>"nákup, naložení a doprava ornice, 1m3/1,8t" (718,4*0,1+574,45*0,1+273*0,3)*1,8</t>
  </si>
  <si>
    <t>plochy k ohumusování vykazovat dle skutečnosti</t>
  </si>
  <si>
    <t>Výskyt ornice se nepředpokládá, odstranění ruderálního porostu je součástí objektu SO801 Sadové úpravy</t>
  </si>
  <si>
    <t>38</t>
  </si>
  <si>
    <t>181411131</t>
  </si>
  <si>
    <t>Založení parkového trávníku výsevem pl do 1000 m2 v rovině a ve svahu do 1:5</t>
  </si>
  <si>
    <t>998714460</t>
  </si>
  <si>
    <t>Založení trávníku na půdě předem připravené plochy do 1000 m2 výsevem včetně utažení parkového v rovině nebo na svahu do 1:5</t>
  </si>
  <si>
    <t>"dle ohumusování v rovině dle výk. výměr"718,4+273</t>
  </si>
  <si>
    <t>39</t>
  </si>
  <si>
    <t>181411132</t>
  </si>
  <si>
    <t>Založení parkového trávníku výsevem pl do 1000 m2 ve svahu přes 1:5 do 1:2</t>
  </si>
  <si>
    <t>-1387756689</t>
  </si>
  <si>
    <t>Založení trávníku na půdě předem připravené plochy do 1000 m2 výsevem včetně utažení parkového na svahu přes 1:5 do 1:2</t>
  </si>
  <si>
    <t>"dle rozprostření ornice ve svahu, dle výk.výměr" 574,45</t>
  </si>
  <si>
    <t>40</t>
  </si>
  <si>
    <t>00572410</t>
  </si>
  <si>
    <t>osivo směs travní parková</t>
  </si>
  <si>
    <t>kg</t>
  </si>
  <si>
    <t>-1124438157</t>
  </si>
  <si>
    <t>dle ohumusování dle výk. výměr, cca 0.03 kg/m2</t>
  </si>
  <si>
    <t>(718,4+574,45+273)*0,03</t>
  </si>
  <si>
    <t>41</t>
  </si>
  <si>
    <t>181951111</t>
  </si>
  <si>
    <t>Úprava pláně v hornině třídy těžitelnosti I skupiny 1 až 3 bez zhutnění strojně</t>
  </si>
  <si>
    <t>2100996507</t>
  </si>
  <si>
    <t>Úprava pláně vyrovnáním výškových rozdílů strojně v hornině třídy těžitelnosti I, skupiny 1 až 3 bez zhutnění</t>
  </si>
  <si>
    <t>"uvažuje se pro plochy ohumusování v rovině dle výk. výměr" 718,4</t>
  </si>
  <si>
    <t>42</t>
  </si>
  <si>
    <t>181951112</t>
  </si>
  <si>
    <t>Úprava pláně v hornině třídy těžitelnosti I skupiny 1 až 3 se zhutněním strojně</t>
  </si>
  <si>
    <t>-746915973</t>
  </si>
  <si>
    <t>Úprava pláně vyrovnáním výškových rozdílů strojně v hornině třídy těžitelnosti I, skupiny 1 až 3 se zhutněním</t>
  </si>
  <si>
    <t xml:space="preserve">"plocha  pláně, dle výk. výměr" 2064,61</t>
  </si>
  <si>
    <t>"plocha parapláně, dle výk.výměr" 2114,33</t>
  </si>
  <si>
    <t>43</t>
  </si>
  <si>
    <t>182201101</t>
  </si>
  <si>
    <t>Svahování násypů strojně</t>
  </si>
  <si>
    <t>-742830032</t>
  </si>
  <si>
    <t>Svahování trvalých svahů do projektovaných profilů strojně s potřebným přemístěním výkopku při svahování násypů v jakékoliv hornině</t>
  </si>
  <si>
    <t>"dle ohumusování ve svahu, dle výk.výměr" 574,45</t>
  </si>
  <si>
    <t>44</t>
  </si>
  <si>
    <t>185804312</t>
  </si>
  <si>
    <t>Zalití rostlin vodou plocha přes 20 m2</t>
  </si>
  <si>
    <t>458163185</t>
  </si>
  <si>
    <t>Zalití rostlin vodou plochy záhonů jednotlivě přes 20 m2</t>
  </si>
  <si>
    <t>uvažuje se 10x po 10 l na 1 m2 travnatých ploch</t>
  </si>
  <si>
    <t>(718,4+574,45+273)*10*10*0,001</t>
  </si>
  <si>
    <t>Zakládání</t>
  </si>
  <si>
    <t>45</t>
  </si>
  <si>
    <t>211561111</t>
  </si>
  <si>
    <t>Výplň odvodňovacích žeber nebo trativodů kamenivem hrubým drceným frakce 4 až 16 mm</t>
  </si>
  <si>
    <t>-1929041752</t>
  </si>
  <si>
    <t>Výplň kamenivem do rýh odvodňovacích žeber nebo trativodů bez zhutnění, s úpravou povrchu výplně kamenivem hrubým drceným frakce 4 až 16 mm</t>
  </si>
  <si>
    <t xml:space="preserve">"pro drenáž  DN100 větve 10 a 20, dle hloubení rýh drenáže, uvažována fr.8/16" 12,48+(7,305+9,733)</t>
  </si>
  <si>
    <t>"odečte se výplň drenážních žeber nezapočtená v pol. č. 212752101, cca 50%"-29,518*0,5</t>
  </si>
  <si>
    <t>"pro příčná vsakovací žebra, dle hloubení rýh pro žebra" 24,22</t>
  </si>
  <si>
    <t>"pro vsakovací rýhu v místě dren.vyústění, dle hloubení rýhy" 25,74</t>
  </si>
  <si>
    <t>46</t>
  </si>
  <si>
    <t>211531111</t>
  </si>
  <si>
    <t>Výplň odvodňovacích žeber nebo trativodů kamenivem hrubým drceným frakce 16 až 63 mm</t>
  </si>
  <si>
    <t>779123479</t>
  </si>
  <si>
    <t>Výplň kamenivem do rýh odvodňovacích žeber nebo trativodů bez zhutnění, s úpravou povrchu výplně kamenivem hrubým drceným frakce 16 až 63 mm</t>
  </si>
  <si>
    <t>"pro filtrační vrstvu vsakovacího průlehu, výk. výměr, uvažována fr.32/63" 122,34</t>
  </si>
  <si>
    <t>47</t>
  </si>
  <si>
    <t>211971122</t>
  </si>
  <si>
    <t>Zřízení opláštění žeber nebo trativodů geotextilií v rýze nebo zářezu přes 1:2 š přes 2,5 m</t>
  </si>
  <si>
    <t>1922836579</t>
  </si>
  <si>
    <t>Zřízení opláštění výplně z geotextilie odvodňovacích žeber nebo trativodů v rýze nebo zářezu se stěnami svislými nebo šikmými o sklonu přes 1:2 při rozvinuté šířce opláštění přes 2,5 m</t>
  </si>
  <si>
    <t>"profil vsakovacího průlehu, prům.obvod 6,5m, délka 118,5m " 6,5*118,5</t>
  </si>
  <si>
    <t>48</t>
  </si>
  <si>
    <t>69311088</t>
  </si>
  <si>
    <t>geotextilie netkaná separační, ochranná, filtrační, drenážní PES 500g/m2</t>
  </si>
  <si>
    <t>652249567</t>
  </si>
  <si>
    <t>"dle položení" 770,25</t>
  </si>
  <si>
    <t>včetně přesahů</t>
  </si>
  <si>
    <t>770,25*1,02 'Přepočtené koeficientem množství</t>
  </si>
  <si>
    <t>49</t>
  </si>
  <si>
    <t>212752101</t>
  </si>
  <si>
    <t>Trativod z drenážních trubek korugovaných PE-HD SN 4 perforace 360° včetně lože otevřený výkop DN 100 pro liniové stavby</t>
  </si>
  <si>
    <t>-272916013</t>
  </si>
  <si>
    <t>Trativody z drenážních trubek pro liniové stavby a komunikace se zřízením štěrkového lože pod trubky a s jejich obsypem v otevřeném výkopu trubka korugovaná sendvičová PE-HD SN 4 celoperforovaná 360° DN 100</t>
  </si>
  <si>
    <t>"pro drenáž DN 100, dle výk.výměr" 163,8</t>
  </si>
  <si>
    <t>50</t>
  </si>
  <si>
    <t>213141131</t>
  </si>
  <si>
    <t>Zřízení vrstvy z geotextilie ve sklonu přes 1:2 do 1:1 š do 3 m</t>
  </si>
  <si>
    <t>961041456</t>
  </si>
  <si>
    <t>Zřízení vrstvy z geotextilie filtrační, separační, odvodňovací, ochranné, výztužné nebo protierozní ve sklonu přes 1:2 do 1:1, šířky do 3 m</t>
  </si>
  <si>
    <t>"protierozní ochrana ve vysokých svazích, dle výk.výměr" 560,16</t>
  </si>
  <si>
    <t>51</t>
  </si>
  <si>
    <t>69311055</t>
  </si>
  <si>
    <t>tkanina jutová přírodní 305g/m2</t>
  </si>
  <si>
    <t>-41167548</t>
  </si>
  <si>
    <t>"geotextílie (síť s oky) jutová 500g/m2, vč.ocel.kotev, ztratné 15%" 560,16</t>
  </si>
  <si>
    <t>560,16*1,15 'Přepočtené koeficientem množství</t>
  </si>
  <si>
    <t>52</t>
  </si>
  <si>
    <t>274313711</t>
  </si>
  <si>
    <t>Základové pásy z betonu tř. C 20/25</t>
  </si>
  <si>
    <t>526481045</t>
  </si>
  <si>
    <t>Základy z betonu prostého pasy betonu kamenem neprokládaného tř. C 20/25</t>
  </si>
  <si>
    <t>"pro základové pasy pod prvními stupni schodišťových ramen, dle vzor.řezu, průřez 0,2m2" 0,2*2*2</t>
  </si>
  <si>
    <t>53</t>
  </si>
  <si>
    <t>274351121</t>
  </si>
  <si>
    <t>Zřízení bednění základových pasů rovného</t>
  </si>
  <si>
    <t>1298310089</t>
  </si>
  <si>
    <t>Bednění základů pasů rovné zřízení</t>
  </si>
  <si>
    <t>"pro základové pasy schodišť" (0,4+0,55+0,4)*2*2</t>
  </si>
  <si>
    <t>54</t>
  </si>
  <si>
    <t>274351122</t>
  </si>
  <si>
    <t>Odstranění bednění základových pasů rovného</t>
  </si>
  <si>
    <t>1059425574</t>
  </si>
  <si>
    <t>Bednění základů pasů rovné odstranění</t>
  </si>
  <si>
    <t>"dle zřízení" 5,4</t>
  </si>
  <si>
    <t>Svislé a kompletní konstrukce</t>
  </si>
  <si>
    <t>55</t>
  </si>
  <si>
    <t>339921132</t>
  </si>
  <si>
    <t>Osazování betonových palisád do betonového základu v řadě výšky prvku přes 0,5 do 1 m</t>
  </si>
  <si>
    <t>-942617050</t>
  </si>
  <si>
    <t>Osazování palisád betonových v řadě se zabetonováním výšky palisády přes 500 do 1000 mm</t>
  </si>
  <si>
    <t>"dle výk. výměr" 6,08</t>
  </si>
  <si>
    <t>56</t>
  </si>
  <si>
    <t>59228409</t>
  </si>
  <si>
    <t>palisáda betonová vzhled dobové dlažební kameny přírodní 160x160x600mm</t>
  </si>
  <si>
    <t>kus</t>
  </si>
  <si>
    <t>1815991400</t>
  </si>
  <si>
    <t>"uvažovat v šedé barvě, palisády s dutinou průměr 75 mm, dle výk. výměr" 38</t>
  </si>
  <si>
    <t>Vodorovné konstrukce</t>
  </si>
  <si>
    <t>57</t>
  </si>
  <si>
    <t>434121426</t>
  </si>
  <si>
    <t>Osazení ŽB schodišťových stupňů na desku drsných</t>
  </si>
  <si>
    <t>1754488736</t>
  </si>
  <si>
    <t>Osazování schodišťových stupňů železobetonových s vyspárováním styčných spár, s provizorním dřevěným zábradlím a dočasným zakrytím stupnic prkny na desku, stupňů drsných</t>
  </si>
  <si>
    <t>"osazení betonových schod.stupňů, 14 ks á 2,0 m" 28</t>
  </si>
  <si>
    <t>58</t>
  </si>
  <si>
    <t>59373003</t>
  </si>
  <si>
    <t>stupeň betonový vibrovlisovaný š 330 v 160 dl 1000mm</t>
  </si>
  <si>
    <t>1858319923</t>
  </si>
  <si>
    <t>"z dvouvrstvého vibrolisovaného betonu, mrazuvzdorné, v. 150 mm, nášlapná šířka max.330 mm, dl. 1,0 m" 28</t>
  </si>
  <si>
    <t>59</t>
  </si>
  <si>
    <t>451311111</t>
  </si>
  <si>
    <t>Podklad pod dlažbu z betonu prostého C 20/25 tl do 100 mm</t>
  </si>
  <si>
    <t>-1080444010</t>
  </si>
  <si>
    <t>Podklad pod dlažbu z betonu prostého bez zvýšených nároků na prostředí tř. C 20/25 tl. do 100 mm</t>
  </si>
  <si>
    <t>"dl. z lom. kamene do betonu dle výk. výměr" 9,04</t>
  </si>
  <si>
    <t>60</t>
  </si>
  <si>
    <t>451572111</t>
  </si>
  <si>
    <t>Lože pod potrubí otevřený výkop z kameniva drobného těženého</t>
  </si>
  <si>
    <t>584470970</t>
  </si>
  <si>
    <t>Lože pod potrubí, stoky a drobné objekty v otevřeném výkopu z kameniva drobného těženého 0 až 4 mm</t>
  </si>
  <si>
    <t>"pod zatrubnění " 1,5*21,3*0,2</t>
  </si>
  <si>
    <t>61</t>
  </si>
  <si>
    <t>452112112</t>
  </si>
  <si>
    <t>Osazení betonových prstenců nebo rámů v do 100 mm</t>
  </si>
  <si>
    <t>-1629833709</t>
  </si>
  <si>
    <t>Osazení betonových dílců prstenců nebo rámů pod poklopy a mříže, výšky do 100 mm</t>
  </si>
  <si>
    <t>"dle zřízení šachty" 1</t>
  </si>
  <si>
    <t>62</t>
  </si>
  <si>
    <t>59224135</t>
  </si>
  <si>
    <t>prstenec šachtový vyrovnávací betonový 625x90x60mm</t>
  </si>
  <si>
    <t>183830520</t>
  </si>
  <si>
    <t>"dle osazení" 1</t>
  </si>
  <si>
    <t>přesnou výšku ověřit dle skutečného zřízení šachty</t>
  </si>
  <si>
    <t>63</t>
  </si>
  <si>
    <t>462511270</t>
  </si>
  <si>
    <t>Zához z lomového kamene bez proštěrkování z terénu hmotnost do 200 kg</t>
  </si>
  <si>
    <t>717148469</t>
  </si>
  <si>
    <t>Zához z lomového kamene neupraveného záhozového bez proštěrkování z terénu, hmotnosti jednotlivých kamenů do 200 kg</t>
  </si>
  <si>
    <t>"pro záhozovou patku, dle výk.výměr" 0,96</t>
  </si>
  <si>
    <t>64</t>
  </si>
  <si>
    <t>462512270</t>
  </si>
  <si>
    <t>Zához z lomového kamene s proštěrkováním z terénu hmotnost do 200 kg</t>
  </si>
  <si>
    <t>1921916069</t>
  </si>
  <si>
    <t>Zához z lomového kamene neupraveného záhozového s proštěrkováním z terénu, hmotnosti jednotlivých kamenů do 200 kg</t>
  </si>
  <si>
    <t>"pro opevnění břehu potoka v místě vyústění zatrubnění, tl. 0,3 m, dle výk.výměr " 11,73*0,3</t>
  </si>
  <si>
    <t>vč.proštěrkování</t>
  </si>
  <si>
    <t>65</t>
  </si>
  <si>
    <t>464511111</t>
  </si>
  <si>
    <t>Pohoz z lomového kamene neupraveného tříděného z terénu</t>
  </si>
  <si>
    <t>271887896</t>
  </si>
  <si>
    <t>Pohoz dna nebo svahů jakékoliv tloušťky z lomového kamene neupraveného tříděného z terénu</t>
  </si>
  <si>
    <t>"zpevnění svahu sklonu 1:1,25 kamenitou sypaninou, dle výk.výměr" 5,2</t>
  </si>
  <si>
    <t>66</t>
  </si>
  <si>
    <t>465513127</t>
  </si>
  <si>
    <t>Dlažba z lomového kamene na cementovou maltu s vyspárováním tl 200 mm</t>
  </si>
  <si>
    <t>-744227474</t>
  </si>
  <si>
    <t>Dlažba z lomového kamene lomařsky upraveného na cementovou maltu, s vyspárováním cementovou maltou, tl. kamene 200 mm</t>
  </si>
  <si>
    <t>"dl. z lom. kamene do betonu, dle výk. výměr" 9,04</t>
  </si>
  <si>
    <t>vč.vyspárování</t>
  </si>
  <si>
    <t>Komunikace pozemní</t>
  </si>
  <si>
    <t>67</t>
  </si>
  <si>
    <t>564851011</t>
  </si>
  <si>
    <t>Podklad ze štěrkodrtě ŠD plochy do 100 m2 tl 150 mm</t>
  </si>
  <si>
    <t>1911074285</t>
  </si>
  <si>
    <t>Podklad ze štěrkodrti ŠD s rozprostřením a zhutněním plochy jednotlivě do 100 m2, po zhutnění tl. 150 mm</t>
  </si>
  <si>
    <t xml:space="preserve">"Pro konstrukci  chodníku v tl. 150 mm ŠDa 0/32, dle výk.výměr" 16,1</t>
  </si>
  <si>
    <t>"pro schodiště v tl.150 mm, délka 2,6*2m, šířka 2,0m" 2,6*2*2</t>
  </si>
  <si>
    <t>68</t>
  </si>
  <si>
    <t>564851114</t>
  </si>
  <si>
    <t>Podklad ze štěrkodrtě ŠD plochy přes 100 m2 tl 180 mm</t>
  </si>
  <si>
    <t>2005973031</t>
  </si>
  <si>
    <t>Podklad ze štěrkodrti ŠD s rozprostřením a zhutněním plochy přes 100 m2, po zhutnění tl. 180 mm</t>
  </si>
  <si>
    <t xml:space="preserve">Pro konstrukci  v tl. min 150 mm, prům 180 mm, ŠDa 0/63, ochranná vrstva</t>
  </si>
  <si>
    <t>"pro kci vozovky, dle výk. výměr" 1104</t>
  </si>
  <si>
    <t>"pro kci parkov.ploch, dle výk. výměr" 837</t>
  </si>
  <si>
    <t>"pro kci odstavné plochy, dle výk. výměr" 34</t>
  </si>
  <si>
    <t>"rozšíření vrstvy dle příčných řezů, š.0,35m na délce 126 m"0,35*126</t>
  </si>
  <si>
    <t>69</t>
  </si>
  <si>
    <t>567921111</t>
  </si>
  <si>
    <t>Podklad z mezerovitého betonu MCB tl 120 mm</t>
  </si>
  <si>
    <t>309210889</t>
  </si>
  <si>
    <t>Podklad z mezerovitého betonu MCB tl. 120 mm</t>
  </si>
  <si>
    <t xml:space="preserve">Pro konstrukci  v tl. min 120 mm,</t>
  </si>
  <si>
    <t>70</t>
  </si>
  <si>
    <t>567911111</t>
  </si>
  <si>
    <t>Podklad z mezerovitého betonu MCB tl 100 mm</t>
  </si>
  <si>
    <t>1786187191</t>
  </si>
  <si>
    <t>Podklad z mezerovitého betonu MCB tl. 100 mm</t>
  </si>
  <si>
    <t xml:space="preserve">Pro konstrukci  v tl. min 100 mm,</t>
  </si>
  <si>
    <t>"pro kci chodníku, dle výk. výměr" 16,1</t>
  </si>
  <si>
    <t>"pro kci schodiště, dl. 2,6*2, š.2,,m " 5,2*2</t>
  </si>
  <si>
    <t>71</t>
  </si>
  <si>
    <t>572341111</t>
  </si>
  <si>
    <t>Vyspravení krytu komunikací po překopech pl přes 15 m2 asfalt betonem ACO (AB) tl přes 30 do 50 mm</t>
  </si>
  <si>
    <t>27438331</t>
  </si>
  <si>
    <t>Vyspravení krytu komunikací po překopech inženýrských sítí plochy přes 15 m2 asfaltovým betonem ACO (AB), po zhutnění tl. přes 30 do 50 mm</t>
  </si>
  <si>
    <t>pro povrch. úpravu st. vozovky v napojení, ACO 11 tl. 40 mm</t>
  </si>
  <si>
    <t>"dle výk. výměr" 10,3</t>
  </si>
  <si>
    <t>72</t>
  </si>
  <si>
    <t>573211109</t>
  </si>
  <si>
    <t>Postřik živičný spojovací z asfaltu v množství 0,50 kg/m2</t>
  </si>
  <si>
    <t>116131280</t>
  </si>
  <si>
    <t>Postřik spojovací PS bez posypu kamenivem z asfaltu silničního, v množství 0,50 kg/m2</t>
  </si>
  <si>
    <t>PS-B, pod ACO v množství 0,5 kg/m2</t>
  </si>
  <si>
    <t>pro povrch. úpravu st. vozovky v napojení</t>
  </si>
  <si>
    <t>73</t>
  </si>
  <si>
    <t>596211110</t>
  </si>
  <si>
    <t>Kladení zámkové dlažby komunikací pro pěší ručně tl 60 mm skupiny A pl do 50 m2</t>
  </si>
  <si>
    <t>-1068455162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</si>
  <si>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do 50 m2</t>
  </si>
  <si>
    <t>"nová kce chodníků, dle výk. výměr" 16,1</t>
  </si>
  <si>
    <t>"pro předláždění chodníku, dle výk. výměr" 5,26</t>
  </si>
  <si>
    <t>74</t>
  </si>
  <si>
    <t>59245018</t>
  </si>
  <si>
    <t>dlažba tvar obdélník betonová 200x100x60mm přírodní</t>
  </si>
  <si>
    <t>521804872</t>
  </si>
  <si>
    <t>přičteno ztratné 2%</t>
  </si>
  <si>
    <t>"dle kladení " 16,1</t>
  </si>
  <si>
    <t>"odečte se plocha varovných pásů " -2,4</t>
  </si>
  <si>
    <t>13,7*1,02 'Přepočtené koeficientem množství</t>
  </si>
  <si>
    <t>75</t>
  </si>
  <si>
    <t>59245006</t>
  </si>
  <si>
    <t>dlažba tvar obdélník betonová pro nevidomé 200x100x60mm barevná</t>
  </si>
  <si>
    <t>919727650</t>
  </si>
  <si>
    <t>dlažba pro nevidomé, barva červená, přičteno ztratné 3%</t>
  </si>
  <si>
    <t xml:space="preserve">"varovné pásy  dle výk. výměr" 2,4</t>
  </si>
  <si>
    <t>2,4*1,03 'Přepočtené koeficientem množství</t>
  </si>
  <si>
    <t>76</t>
  </si>
  <si>
    <t>59245019</t>
  </si>
  <si>
    <t>dlažba tvar obdélník betonová pro nevidomé 200x100x60mm přírodní</t>
  </si>
  <si>
    <t>-1221834180</t>
  </si>
  <si>
    <t>dlažba pro nevidomé, barva přírodní, přičteno ztratné 3%</t>
  </si>
  <si>
    <t xml:space="preserve">"nový varovný pás ve stáv.chodníku u mostu,  dle výk. výměr" 0,66</t>
  </si>
  <si>
    <t>0,66*1,03 'Přepočtené koeficientem množství</t>
  </si>
  <si>
    <t>77</t>
  </si>
  <si>
    <t>596412213</t>
  </si>
  <si>
    <t>Kladení dlažby z vegetačních tvárnic pozemních komunikací tl 80 mm pl přes 300 m2</t>
  </si>
  <si>
    <t>-391455102</t>
  </si>
  <si>
    <t>Kladení dlažby z betonových vegetačních dlaždic pozemních komunikací s ložem z kameniva těženého nebo drceného tl. do 50 mm, s vyplněním spár a vegetačních otvorů, s hutněním vibrováním tl. 80 mm, pro plochy přes 300 m2</t>
  </si>
  <si>
    <t>"pro kci odstavné plocyh, dle výk. výměr" 34</t>
  </si>
  <si>
    <t>78</t>
  </si>
  <si>
    <t>000592275901</t>
  </si>
  <si>
    <t>Dlažba zatravňovací, obdélníky s nálisky a širokou spárou 30 mm, tl. 80 mm, přírodní</t>
  </si>
  <si>
    <t>-1829397297</t>
  </si>
  <si>
    <t>"plocha vozovky, přírodní, dle výk. výměr" 1104</t>
  </si>
  <si>
    <t>přičteno ztratné 1%</t>
  </si>
  <si>
    <t>1104*1,01 'Přepočtené koeficientem množství</t>
  </si>
  <si>
    <t>79</t>
  </si>
  <si>
    <t>000592275902</t>
  </si>
  <si>
    <t>Dlažba zatravňovací, obdélníky s nálisky a širokou spárou 30 mm, tl. 80 mm, okrová</t>
  </si>
  <si>
    <t>-507021158</t>
  </si>
  <si>
    <t>"plocha parkovací plochy, okrová, dle výk. výměr" 837</t>
  </si>
  <si>
    <t>"plocha odstavné plochy, okrová, dle výk. výměr" 34</t>
  </si>
  <si>
    <t>"odečte se plocha DZ V10c, dle výk. výměr" -31,05</t>
  </si>
  <si>
    <t>839,95*1,01 'Přepočtené koeficientem množství</t>
  </si>
  <si>
    <t>80</t>
  </si>
  <si>
    <t>59245005</t>
  </si>
  <si>
    <t>dlažba tvar obdélník betonová 200x100x80mm barevná</t>
  </si>
  <si>
    <t>378715525</t>
  </si>
  <si>
    <t>"plocha DZ V10b, dle výk. výměr" 31,05</t>
  </si>
  <si>
    <t>přičteno ztratné 3%</t>
  </si>
  <si>
    <t>31,05*1,03 'Přepočtené koeficientem množství</t>
  </si>
  <si>
    <t>81</t>
  </si>
  <si>
    <t>58271890</t>
  </si>
  <si>
    <t>Pro výplň spár dlažby se širokou spárou dle kladení, předpoklad 27,5% plochy, vč.osetí</t>
  </si>
  <si>
    <t>1975*0,275*0,08*1,8</t>
  </si>
  <si>
    <t>82</t>
  </si>
  <si>
    <t>596841120</t>
  </si>
  <si>
    <t>Kladení betonové dlažby komunikací pro pěší do lože z cement malty velikosti do 0,09 m2 pl do 50 m2</t>
  </si>
  <si>
    <t>-937357178</t>
  </si>
  <si>
    <t>Kladení dlažby z betonových nebo kameninových dlaždic komunikací pro pěší s vyplněním spár a se smetením přebytečného materiálu na vzdálenost do 3 m s ložem z cementové malty tl. do 30 mm velikosti dlaždic do 0,09 m2 (bez zámku), pro plochy do 50 m2</t>
  </si>
  <si>
    <t>"pro dlažbu vkládanou mezi přerušované obrubníky, dle výk. výměr" 4,72</t>
  </si>
  <si>
    <t>83</t>
  </si>
  <si>
    <t>59245021</t>
  </si>
  <si>
    <t>dlažba tvar čtverec betonová 200x200x60mm přírodní</t>
  </si>
  <si>
    <t>1868782417</t>
  </si>
  <si>
    <t>"dle kladení" 4,72</t>
  </si>
  <si>
    <t>ztratné 3%</t>
  </si>
  <si>
    <t>4,72*1,03 'Přepočtené koeficientem množství</t>
  </si>
  <si>
    <t>Trubní vedení</t>
  </si>
  <si>
    <t>84</t>
  </si>
  <si>
    <t>822422112</t>
  </si>
  <si>
    <t>Montáž potrubí z trub TZH s integrovaným pryžovým těsněním otevřený výkop sklon do 20 % DN 500</t>
  </si>
  <si>
    <t>1962116345</t>
  </si>
  <si>
    <t>Montáž potrubí z trub železobetonových hrdlových v otevřeném výkopu ve sklonu do 20 % s integrovaným pryžovým těsněním DN 500</t>
  </si>
  <si>
    <t>"pro zatrubnění bývalé retenční nádrže" 21,3</t>
  </si>
  <si>
    <t>85</t>
  </si>
  <si>
    <t>59222024</t>
  </si>
  <si>
    <t>trouba ŽB hrdlová DN 500</t>
  </si>
  <si>
    <t>1185935373</t>
  </si>
  <si>
    <t>" trouba TZH 50/250 IT, DN 500, dle montáže" 21,3</t>
  </si>
  <si>
    <t>21,3*1,01 'Přepočtené koeficientem množství</t>
  </si>
  <si>
    <t>86</t>
  </si>
  <si>
    <t>894411141</t>
  </si>
  <si>
    <t>Zřízení šachet kanalizačních z betonových dílců na potrubí DN 500 dno beton tř. C 25/30</t>
  </si>
  <si>
    <t>606522189</t>
  </si>
  <si>
    <t>Zřízení šachet kanalizačních z betonových dílců výšky vstupu do 1,50 m s obložením dna betonem tř. C 25/30, na potrubí DN 500</t>
  </si>
  <si>
    <t>"pro šachtu DN1000 v místě zatrubnění bývalé retenční nádrrže, dle výk.výměr" 1</t>
  </si>
  <si>
    <t>přesná výška šachty dle skutečné hloubky stáv.potrubí z I/34</t>
  </si>
  <si>
    <t>87</t>
  </si>
  <si>
    <t>59224416</t>
  </si>
  <si>
    <t>skruž betonové šachty DN 1000 kanalizační 100x25x10cm, stupadla poplastovaná</t>
  </si>
  <si>
    <t>-491734467</t>
  </si>
  <si>
    <t>"dle zřízení" 1</t>
  </si>
  <si>
    <t>88</t>
  </si>
  <si>
    <t>59224414</t>
  </si>
  <si>
    <t>konus betonové šachty DN 1000 kanalizační 100x62,5x58cm tl stěny 10, stupadla poplastovaná</t>
  </si>
  <si>
    <t>-1520318663</t>
  </si>
  <si>
    <t>89</t>
  </si>
  <si>
    <t>59224045</t>
  </si>
  <si>
    <t>dno betonové šachtové DN 500 žlab kamenina nástupnice beton 100x98,5x23cm</t>
  </si>
  <si>
    <t>-936586427</t>
  </si>
  <si>
    <t>"dle zřízení"1</t>
  </si>
  <si>
    <t>90</t>
  </si>
  <si>
    <t>895111121</t>
  </si>
  <si>
    <t>Drenážní šachtice normální z betonových dílců Šn-60 hl do 1 m</t>
  </si>
  <si>
    <t>-1269566981</t>
  </si>
  <si>
    <t>Drenážní šachtice normální z betonových dílců typ Šn 60 hl. do 1 m</t>
  </si>
  <si>
    <t>"podpovrchová dle výk. výměr" 1</t>
  </si>
  <si>
    <t>91</t>
  </si>
  <si>
    <t>899102211</t>
  </si>
  <si>
    <t>Demontáž poklopů litinových nebo ocelových včetně rámů hmotnosti přes 50 do 100 kg</t>
  </si>
  <si>
    <t>-269880924</t>
  </si>
  <si>
    <t>Demontáž poklopů litinových a ocelových včetně rámů, hmotnosti jednotlivě přes 50 do 100 Kg</t>
  </si>
  <si>
    <t>"z bourané šachty lapolu" 2</t>
  </si>
  <si>
    <t>92</t>
  </si>
  <si>
    <t>899104112</t>
  </si>
  <si>
    <t>Osazení poklopů litinových nebo ocelových včetně rámů pro třídu zatížení D400, E600</t>
  </si>
  <si>
    <t>155330178</t>
  </si>
  <si>
    <t>Osazení poklopů litinových a ocelových včetně rámů pro třídu zatížení D400, E600</t>
  </si>
  <si>
    <t>93</t>
  </si>
  <si>
    <t>55241003</t>
  </si>
  <si>
    <t>poklop kanalizační betonový, litinový rám 160mm, D 400 bez odvětrání</t>
  </si>
  <si>
    <t>1648823791</t>
  </si>
  <si>
    <t>94</t>
  </si>
  <si>
    <t>899331111</t>
  </si>
  <si>
    <t>Výšková úprava uličního vstupu nebo vpusti do 200 mm zvýšením poklopu</t>
  </si>
  <si>
    <t>364909471</t>
  </si>
  <si>
    <t>"zvýšení i snížení dle výk. výměr" 3</t>
  </si>
  <si>
    <t>95</t>
  </si>
  <si>
    <t>899623161</t>
  </si>
  <si>
    <t>Obetonování potrubí nebo zdiva stok betonem prostým tř. C 20/25 v otevřeném výkopu</t>
  </si>
  <si>
    <t>472714519</t>
  </si>
  <si>
    <t>Obetonování potrubí nebo zdiva stok betonem prostým v otevřeném výkopu, betonem tř. C 20/25</t>
  </si>
  <si>
    <t>"v místě napojení stáv.potrubí z I/34, vč.utěsnění spáry mezi potrubím a stěnou, uvažuje se cca 0,5" 0,5</t>
  </si>
  <si>
    <t>96</t>
  </si>
  <si>
    <t>899643111</t>
  </si>
  <si>
    <t>Bednění pro obetonování potrubí otevřený výkop</t>
  </si>
  <si>
    <t>-1365071889</t>
  </si>
  <si>
    <t>Bednění pro obetonování potrubí v otevřeném výkopu</t>
  </si>
  <si>
    <t>"pro obetonování potrubí, uvažuje se cca 2" 2</t>
  </si>
  <si>
    <t>Ostatní konstrukce a práce, bourání</t>
  </si>
  <si>
    <t>97</t>
  </si>
  <si>
    <t>911111111</t>
  </si>
  <si>
    <t>Montáž zábradlí ocelového zabetonovaného</t>
  </si>
  <si>
    <t>-1887245151</t>
  </si>
  <si>
    <t>"ocelové schodišťové zábradlí,, dle výk.výměr" 8</t>
  </si>
  <si>
    <t>98</t>
  </si>
  <si>
    <t>55391532R</t>
  </si>
  <si>
    <t xml:space="preserve">schodišťové ocelové zábradlí </t>
  </si>
  <si>
    <t>-494918188</t>
  </si>
  <si>
    <t xml:space="preserve">schodišťové ocelové zábradlí se třemi vodorovnými madly, dle výkresu schodiště, celkem 129,6kg,  vč. nátěru</t>
  </si>
  <si>
    <t>"dle výk. výměr" 8</t>
  </si>
  <si>
    <t>99</t>
  </si>
  <si>
    <t>911381142</t>
  </si>
  <si>
    <t>Silniční svodidlo betonové oboustranné průběžné délky 2 m výšky 0,8 m</t>
  </si>
  <si>
    <t>914180906</t>
  </si>
  <si>
    <t>Silniční svodidlo betonové oboustranné průběžné délky 2 m, výšky 0,8 m</t>
  </si>
  <si>
    <t>"průběžné svodidlo středové dl. 2,0m" 2*4</t>
  </si>
  <si>
    <t>včetně odrazek</t>
  </si>
  <si>
    <t>100</t>
  </si>
  <si>
    <t>914111111</t>
  </si>
  <si>
    <t>Montáž svislé dopravní značky do velikosti 1 m2 objímkami na sloupek nebo konzolu</t>
  </si>
  <si>
    <t>1327677659</t>
  </si>
  <si>
    <t>Montáž svislé dopravní značky základní velikosti do 1 m2 objímkami na sloupky nebo konzoly</t>
  </si>
  <si>
    <t>"nové svislé dopravní značky na sloupky dle výk. výměr" 2</t>
  </si>
  <si>
    <t>914511112</t>
  </si>
  <si>
    <t>Montáž sloupku dopravních značek délky do 3,5 m s betonovým základem a patkou D 60 mm</t>
  </si>
  <si>
    <t>1914541090</t>
  </si>
  <si>
    <t>Montáž sloupku dopravních značek délky do 3,5 m do hliníkové patky pro sloupek D 60 mm</t>
  </si>
  <si>
    <t>"nové sloupky pro svislé dopravní značky" 1</t>
  </si>
  <si>
    <t>102</t>
  </si>
  <si>
    <t>40445625</t>
  </si>
  <si>
    <t>informativní značky provozní IP8, IP9, IP11-IP13 500x700mm</t>
  </si>
  <si>
    <t>-225842936</t>
  </si>
  <si>
    <t>"nové SDZ, IP13c, dle TZ" 1</t>
  </si>
  <si>
    <t>103</t>
  </si>
  <si>
    <t>40445650</t>
  </si>
  <si>
    <t>dodatkové tabulky E7, E12, E13 500x300mm</t>
  </si>
  <si>
    <t>-650254007</t>
  </si>
  <si>
    <t>"nové DZ E13 dle TZ" 1</t>
  </si>
  <si>
    <t>104</t>
  </si>
  <si>
    <t>40445225</t>
  </si>
  <si>
    <t>sloupek pro dopravní značku Zn D 60mm v 3,5m</t>
  </si>
  <si>
    <t>1435601729</t>
  </si>
  <si>
    <t>"dle montáže" 1</t>
  </si>
  <si>
    <t>105</t>
  </si>
  <si>
    <t>915111112</t>
  </si>
  <si>
    <t>Vodorovné dopravní značení dělící čáry souvislé š 125 mm retroreflexní bílá barva</t>
  </si>
  <si>
    <t>-278571118</t>
  </si>
  <si>
    <t>Vodorovné dopravní značení stříkané barvou dělící čára šířky 125 mm souvislá bílá retroreflexní</t>
  </si>
  <si>
    <t>"V10b, dle výk. výměr" 27</t>
  </si>
  <si>
    <t>vyznačení parkovacích stání pro TP na AB ploše stávajícího parkoviště</t>
  </si>
  <si>
    <t>106</t>
  </si>
  <si>
    <t>915131111</t>
  </si>
  <si>
    <t>Vodorovné dopravní značení přechody pro chodce, šipky, symboly základní bílá barva</t>
  </si>
  <si>
    <t>1795403599</t>
  </si>
  <si>
    <t>Vodorovné dopravní značení stříkané barvou přechody pro chodce, šipky, symboly bílé základní</t>
  </si>
  <si>
    <t>"V10f, 1,5m2/ks, dle výk. výměr" 7,5</t>
  </si>
  <si>
    <t>107</t>
  </si>
  <si>
    <t>915611111</t>
  </si>
  <si>
    <t>Předznačení vodorovného liniového značení</t>
  </si>
  <si>
    <t>1672828457</t>
  </si>
  <si>
    <t>Předznačení pro vodorovné značení stříkané barvou nebo prováděné z nátěrových hmot liniové dělicí čáry, vodicí proužky</t>
  </si>
  <si>
    <t>"dle liniového VDZ" 27</t>
  </si>
  <si>
    <t>108</t>
  </si>
  <si>
    <t>915621111</t>
  </si>
  <si>
    <t>Předznačení vodorovného plošného značení</t>
  </si>
  <si>
    <t>-1642884548</t>
  </si>
  <si>
    <t>Předznačení pro vodorovné značení stříkané barvou nebo prováděné z nátěrových hmot plošné šipky, symboly, nápisy</t>
  </si>
  <si>
    <t>"dle plošného VDZ" 7,5</t>
  </si>
  <si>
    <t>109</t>
  </si>
  <si>
    <t>916131213</t>
  </si>
  <si>
    <t>Osazení silničního obrubníku betonového stojatého s boční opěrou do lože z betonu prostého</t>
  </si>
  <si>
    <t>391426279</t>
  </si>
  <si>
    <t>Osazení silničního obrubníku betonového se zřízením lože, s vyplněním a zatřením spár cementovou maltou stojatého s boční opěrou z betonu prostého, do lože z betonu prostého</t>
  </si>
  <si>
    <t>"osazení bet. silničních obrubníků do lože z betonu C20/25n XF3 dle výk. výměr" 429,2</t>
  </si>
  <si>
    <t>110</t>
  </si>
  <si>
    <t>59217031</t>
  </si>
  <si>
    <t>obrubník betonový silniční 1000x150x250mm</t>
  </si>
  <si>
    <t>-323639300</t>
  </si>
  <si>
    <t>"bet. silniční obrubníky dle výk. výměr" 429,2</t>
  </si>
  <si>
    <t>včetně obloukových dílů</t>
  </si>
  <si>
    <t>111</t>
  </si>
  <si>
    <t>916231213</t>
  </si>
  <si>
    <t>Osazení chodníkového obrubníku betonového stojatého s boční opěrou do lože z betonu prostého</t>
  </si>
  <si>
    <t>-1905821245</t>
  </si>
  <si>
    <t>Osazení chodníkového obrubníku betonového se zřízením lože, s vyplněním a zatřením spár cementovou maltou stojatého s boční opěrou z betonu prostého, do lože z betonu prostého</t>
  </si>
  <si>
    <t>"osazení bet. parkových obrubníků do lože z betonu C20/25n XF3 dle výk. výměr" 222,6</t>
  </si>
  <si>
    <t>112</t>
  </si>
  <si>
    <t>59217016</t>
  </si>
  <si>
    <t>obrubník betonový chodníkový 1000x80x250mm</t>
  </si>
  <si>
    <t>-89494071</t>
  </si>
  <si>
    <t>"betonový obrubník parkový, dle výk.výměr" 222,6</t>
  </si>
  <si>
    <t>113</t>
  </si>
  <si>
    <t>919112213</t>
  </si>
  <si>
    <t>Řezání spár pro vytvoření komůrky š 10 mm hl 25 mm pro těsnící zálivku v živičném krytu</t>
  </si>
  <si>
    <t>-1021264494</t>
  </si>
  <si>
    <t>Řezání dilatačních spár v živičném krytu vytvoření komůrky pro těsnící zálivku šířky 10 mm, hloubky 25 mm</t>
  </si>
  <si>
    <t>"dle řezání AB krytu" 22,9</t>
  </si>
  <si>
    <t>114</t>
  </si>
  <si>
    <t>919121213</t>
  </si>
  <si>
    <t>Těsnění spár zálivkou za studena pro komůrky š 10 mm hl 25 mm bez těsnicího profilu</t>
  </si>
  <si>
    <t>-1289672524</t>
  </si>
  <si>
    <t>Utěsnění dilatačních spár zálivkou za studena v cementobetonovém nebo živičném krytu včetně adhezního nátěru bez těsnicího profilu pod zálivkou, pro komůrky šířky 10 mm, hloubky 25 mm</t>
  </si>
  <si>
    <t>115</t>
  </si>
  <si>
    <t>919726202</t>
  </si>
  <si>
    <t>Geotextilie pro vyztužení, separaci a filtraci tkaná z PP podélná pevnost v tahu přes 15 do 50 kN/m</t>
  </si>
  <si>
    <t>1813408105</t>
  </si>
  <si>
    <t>Geotextilie tkaná pro vyztužení, separaci nebo filtraci z polypropylenu, podélná pevnost v tahu přes 15 do 50 kN/m</t>
  </si>
  <si>
    <t>separační geotextilie na parapláň</t>
  </si>
  <si>
    <t>"dle výk.výměr" 2114,33</t>
  </si>
  <si>
    <t>"přičtou se svislé plochy (cca 15%)" 2114,33*0,15</t>
  </si>
  <si>
    <t>116</t>
  </si>
  <si>
    <t>919735111</t>
  </si>
  <si>
    <t>Řezání stávajícího živičného krytu hl do 50 mm</t>
  </si>
  <si>
    <t>-976917469</t>
  </si>
  <si>
    <t>Řezání stávajícího živičného krytu nebo podkladu hloubky do 50 mm</t>
  </si>
  <si>
    <t>"řezání AB krytu dle výk. výměr" 22,9</t>
  </si>
  <si>
    <t>117</t>
  </si>
  <si>
    <t>962042321</t>
  </si>
  <si>
    <t>Bourání zdiva nadzákladového z betonu prostého přes 1 m3</t>
  </si>
  <si>
    <t>-830820770</t>
  </si>
  <si>
    <t>Bourání zdiva z betonu prostého nadzákladového objemu přes 1 m3</t>
  </si>
  <si>
    <t>"bourání betonových hrází retenční nádrže včetně kontrolní šachty, dle výk.výměr" 17,64</t>
  </si>
  <si>
    <t>118</t>
  </si>
  <si>
    <t>966005111</t>
  </si>
  <si>
    <t>Rozebrání a odstranění silničního zábradlí se sloupky osazenými s betonovými patkami</t>
  </si>
  <si>
    <t>-214224629</t>
  </si>
  <si>
    <t>Rozebrání a odstranění silničního zábradlí a ocelových svodidel s přemístěním hmot na skládku na vzdálenost do 10 m nebo s naložením na dopravní prostředek, se zásypem jam po odstraněných sloupcích a s jeho zhutněním silničního zábradlí se sloupky osazenými s betonovými patkami</t>
  </si>
  <si>
    <t xml:space="preserve">odstranění zábradlí  dvoumadlové </t>
  </si>
  <si>
    <t>"dle výk.výměr" 7,3</t>
  </si>
  <si>
    <t>119</t>
  </si>
  <si>
    <t>966008212</t>
  </si>
  <si>
    <t>Bourání odvodňovacího žlabu z betonových příkopových tvárnic š přes 500 do 800 mm</t>
  </si>
  <si>
    <t>1925707007</t>
  </si>
  <si>
    <t>Bourání odvodňovacího žlabu s odklizením a uložením vybouraného materiálu na skládku na vzdálenost do 10 m nebo s naložením na dopravní prostředek z betonových příkopových tvárnic nebo desek šířky přes 500 do 800 mm</t>
  </si>
  <si>
    <t>"odstranění bet. rigolu retenční nádrže,dle výk. výměr" 5,6</t>
  </si>
  <si>
    <t>120</t>
  </si>
  <si>
    <t>979054451</t>
  </si>
  <si>
    <t>Očištění vybouraných zámkových dlaždic s původním spárováním z kameniva těženého</t>
  </si>
  <si>
    <t>-2073860522</t>
  </si>
  <si>
    <t>Očištění vybouraných prvků komunikací od spojovacího materiálu s odklizením a uložením očištěných hmot a spojovacího materiálu na skládku na vzdálenost do 10 m zámkových dlaždic s vyplněním spár kamenivem</t>
  </si>
  <si>
    <t>"pro předláždění chodníku, dle výk.výměr" 5,26</t>
  </si>
  <si>
    <t>997</t>
  </si>
  <si>
    <t>Přesun sutě</t>
  </si>
  <si>
    <t>121</t>
  </si>
  <si>
    <t>997221551</t>
  </si>
  <si>
    <t>Vodorovná doprava suti ze sypkých materiálů do 1 km</t>
  </si>
  <si>
    <t>1839912100</t>
  </si>
  <si>
    <t>Vodorovná doprava suti bez naložení, ale se složením a s hrubým urovnáním ze sypkých materiálů, na vzdálenost do 1 km</t>
  </si>
  <si>
    <t>Na deponii dle určení staveníka do 3 km</t>
  </si>
  <si>
    <t>"vyfrézovaný materiál " 0,948</t>
  </si>
  <si>
    <t>122</t>
  </si>
  <si>
    <t>997221559</t>
  </si>
  <si>
    <t>Příplatek ZKD 1 km u vodorovné dopravy suti ze sypkých materiálů</t>
  </si>
  <si>
    <t>-1657802041</t>
  </si>
  <si>
    <t>Vodorovná doprava suti bez naložení, ale se složením a s hrubým urovnáním Příplatek k ceně za každý další i započatý 1 km přes 1 km</t>
  </si>
  <si>
    <t>Na deponii stavebníka do 3 km</t>
  </si>
  <si>
    <t>"vyfrézovaný materiál " 0,948*(3-1)</t>
  </si>
  <si>
    <t>123</t>
  </si>
  <si>
    <t>997221561</t>
  </si>
  <si>
    <t>Vodorovná doprava suti z kusových materiálů do 1 km</t>
  </si>
  <si>
    <t>-282444511</t>
  </si>
  <si>
    <t>Vodorovná doprava suti bez naložení, ale se složením a s hrubým urovnáním z kusových materiálů, na vzdálenost do 1 km</t>
  </si>
  <si>
    <t>uvažován odvoz na skládku do 25 km</t>
  </si>
  <si>
    <t>"odstraněný beton - dno retenční nádrže" 92,5</t>
  </si>
  <si>
    <t>"odstraněný beton - hráze retenční nádrže,vč.šachty" 38,808</t>
  </si>
  <si>
    <t xml:space="preserve">"odstraněný betonový rigol"  1,96</t>
  </si>
  <si>
    <t>na deponii stavebníka do 3 km</t>
  </si>
  <si>
    <t xml:space="preserve">"odstraněná ZD, červená, plocha 0,66 m2, 0,26t/m2"  0,66*0,26</t>
  </si>
  <si>
    <t>124</t>
  </si>
  <si>
    <t>997221569</t>
  </si>
  <si>
    <t>Příplatek ZKD 1 km u vodorovné dopravy suti z kusových materiálů</t>
  </si>
  <si>
    <t>1892259922</t>
  </si>
  <si>
    <t>"odstraněný beton - dno retenční nádrže" 92,5*(25-1)</t>
  </si>
  <si>
    <t>"odstraněný beton - hráze retenční nádrže,vč.šachty" 38,808*(25-1)</t>
  </si>
  <si>
    <t xml:space="preserve">"odstraněný betonový rigol"  1,96*(25-1)</t>
  </si>
  <si>
    <t xml:space="preserve">"odstraněná ZD, červená, plocha 0,66 m2, 0,26t/m2"  0,66*0,26*(3-1)</t>
  </si>
  <si>
    <t>125</t>
  </si>
  <si>
    <t>997221571</t>
  </si>
  <si>
    <t>Vodorovná doprava vybouraných hmot do 1 km</t>
  </si>
  <si>
    <t>1192178560</t>
  </si>
  <si>
    <t>Vodorovná doprava vybouraných hmot bez naložení, ale se složením a s hrubým urovnáním na vzdálenost do 1 km</t>
  </si>
  <si>
    <t>"poklopy rušených šachet" 0,2</t>
  </si>
  <si>
    <t>"odstr. zábradlí" 0,256</t>
  </si>
  <si>
    <t>"vytrhané obrubníky betonové silniční " 4,285+0,284</t>
  </si>
  <si>
    <t>126</t>
  </si>
  <si>
    <t>997221579</t>
  </si>
  <si>
    <t>Příplatek ZKD 1 km u vodorovné dopravy vybouraných hmot</t>
  </si>
  <si>
    <t>-624302324</t>
  </si>
  <si>
    <t>Vodorovná doprava vybouraných hmot bez naložení, ale se složením a s hrubým urovnáním na vzdálenost Příplatek k ceně za každý další i započatý 1 km přes 1 km</t>
  </si>
  <si>
    <t>"poklopy rušených šachet" 0,2*(3-1)</t>
  </si>
  <si>
    <t>"odstr. zábradlí" 0,256*(3-1)</t>
  </si>
  <si>
    <t>"vytrhané obrubníky betonové silniční "(4,285+0,304)*(25-1)</t>
  </si>
  <si>
    <t>127</t>
  </si>
  <si>
    <t>997221615</t>
  </si>
  <si>
    <t>Poplatek za uložení na skládce (skládkovné) stavebního odpadu betonového kód odpadu 17 01 01</t>
  </si>
  <si>
    <t>1461805405</t>
  </si>
  <si>
    <t>Poplatek za uložení stavebního odpadu na skládce (skládkovné) z prostého betonu zatříděného do Katalogu odpadů pod kódem 17 01 01</t>
  </si>
  <si>
    <t>"odstraněný beton" 92,5+38,808</t>
  </si>
  <si>
    <t>"odstraněný betonový rigol" 1,96</t>
  </si>
  <si>
    <t>998</t>
  </si>
  <si>
    <t>Přesun hmot</t>
  </si>
  <si>
    <t>128</t>
  </si>
  <si>
    <t>998223011</t>
  </si>
  <si>
    <t>Přesun hmot pro pozemní komunikace s krytem dlážděným</t>
  </si>
  <si>
    <t>-649799546</t>
  </si>
  <si>
    <t>Přesun hmot pro pozemní komunikace s krytem dlážděným dopravní vzdálenost do 200 m jakékoliv délky objektu</t>
  </si>
  <si>
    <t>129</t>
  </si>
  <si>
    <t>000Překl 24</t>
  </si>
  <si>
    <t>Úprava polohy kabelu, včetně doplnění ochrany</t>
  </si>
  <si>
    <t>1317295449</t>
  </si>
  <si>
    <t>"stranová přeložka sděl. kabelů , dle výk.výměr" 73,5</t>
  </si>
  <si>
    <t>"zahloubení a doplnění chráničky sdělovacích kabelů, dle výk. výměr" 67,8</t>
  </si>
  <si>
    <t>"dle požadavku CETIN založení rezervní chráničky DN 110, dle doplnění chráničky" 67,8</t>
  </si>
  <si>
    <t>včetně zemních prací</t>
  </si>
  <si>
    <t xml:space="preserve">vykazovat dle skutečnosti  po ověření neprovozované sítě</t>
  </si>
  <si>
    <t>130</t>
  </si>
  <si>
    <t>000překl 71</t>
  </si>
  <si>
    <t>Úprava plynovodu - zahloubení včetně zemních prací</t>
  </si>
  <si>
    <t>77412520</t>
  </si>
  <si>
    <t>"zahloubení plynovodu, dle výk.výměr" 10</t>
  </si>
  <si>
    <t>701 - Pochůzné plochy, WC a městský mobiliář</t>
  </si>
  <si>
    <t xml:space="preserve"> Pelhřimov</t>
  </si>
  <si>
    <t xml:space="preserve"> Studio A s.r.o.</t>
  </si>
  <si>
    <t>06530591</t>
  </si>
  <si>
    <t>Studio A s.r.o.</t>
  </si>
  <si>
    <t xml:space="preserve">    01 - Automatická veřejná toaleta SAM HN, dle cenové nabídky</t>
  </si>
  <si>
    <t xml:space="preserve">    02 - Bike boxy, dle cenové nabídky</t>
  </si>
  <si>
    <t xml:space="preserve">    03 - Servisní stanice LV2</t>
  </si>
  <si>
    <t xml:space="preserve">    6 - Úpravy povrchů, podlahy a osazování výplní</t>
  </si>
  <si>
    <t>PSV - Práce a dodávky PSV</t>
  </si>
  <si>
    <t xml:space="preserve">    741 - Elektroinstalace - silnoproud</t>
  </si>
  <si>
    <t xml:space="preserve">    762 - Konstrukce tesařské</t>
  </si>
  <si>
    <t>M - Práce a dodávky M</t>
  </si>
  <si>
    <t xml:space="preserve">    21-M - Elektromontáže</t>
  </si>
  <si>
    <t>01</t>
  </si>
  <si>
    <t>Automatická veřejná toaleta SAM HN, dle cenové nabídky</t>
  </si>
  <si>
    <t>01A</t>
  </si>
  <si>
    <t>Automatická veřejná toaleta SAM HN</t>
  </si>
  <si>
    <t>262144</t>
  </si>
  <si>
    <t>1424561793</t>
  </si>
  <si>
    <t>01B</t>
  </si>
  <si>
    <t>Doprava</t>
  </si>
  <si>
    <t>1316084438</t>
  </si>
  <si>
    <t>01C</t>
  </si>
  <si>
    <t>Jeřábnické práce</t>
  </si>
  <si>
    <t>1155763981</t>
  </si>
  <si>
    <t>01D</t>
  </si>
  <si>
    <t>Instalace</t>
  </si>
  <si>
    <t>1394958997</t>
  </si>
  <si>
    <t>01E</t>
  </si>
  <si>
    <t>Vybavení dodatečné</t>
  </si>
  <si>
    <t>-783724266</t>
  </si>
  <si>
    <t>01F</t>
  </si>
  <si>
    <t>Čtečka platebních karet</t>
  </si>
  <si>
    <t>1217868374</t>
  </si>
  <si>
    <t>Bike boxy, dle cenové nabídky</t>
  </si>
  <si>
    <t>02A</t>
  </si>
  <si>
    <t>Bike boxy</t>
  </si>
  <si>
    <t>-1323010492</t>
  </si>
  <si>
    <t>02B</t>
  </si>
  <si>
    <t>Volitelné příslušenství - elektronický mincovník vracecí</t>
  </si>
  <si>
    <t>243170235</t>
  </si>
  <si>
    <t>03</t>
  </si>
  <si>
    <t>Servisní stanice LV2</t>
  </si>
  <si>
    <t>03A</t>
  </si>
  <si>
    <t>Servisní stanice LV2 - galvanizovaná ocel</t>
  </si>
  <si>
    <t>4279857</t>
  </si>
  <si>
    <t>03B</t>
  </si>
  <si>
    <t>Doplňková výbava</t>
  </si>
  <si>
    <t>1715242756</t>
  </si>
  <si>
    <t>122251102</t>
  </si>
  <si>
    <t>Odkopávky a prokopávky nezapažené strojně v hornině třídy těžitelnosti I skupiny 3 přes 20 do 50 m3</t>
  </si>
  <si>
    <t>2133797663</t>
  </si>
  <si>
    <t>55,56 *(0,540-0,15) "schodiště + podesty</t>
  </si>
  <si>
    <t>6,1*0,1 "okapový chodníček</t>
  </si>
  <si>
    <t>129253101</t>
  </si>
  <si>
    <t>Čištění otevřených koryt vodotečí strojně s přehozením rozpojeného nánosu do 3 m nebo s naložením na dopravní prostředek při šířce původního dna do 5 m a hloubce koryta do 2,5 m v hornině třídy těžitelnosti I skupiny 3</t>
  </si>
  <si>
    <t>53324859</t>
  </si>
  <si>
    <t>7,0*7,5*0,5 "plocha pod šlapáky</t>
  </si>
  <si>
    <t>131151100</t>
  </si>
  <si>
    <t>Hloubení nezapažených jam a zářezů strojně s urovnáním dna do předepsaného profilu a spádu v hornině třídy těžitelnosti I skupiny 1 a 2 do 20 m3</t>
  </si>
  <si>
    <t>-29964146</t>
  </si>
  <si>
    <t>7,0*7,5*0,25 "plocha pod šlapáky</t>
  </si>
  <si>
    <t>131251102</t>
  </si>
  <si>
    <t>Hloubení nezapažených jam a zářezů strojně s urovnáním dna do předepsaného profilu a spádu v hornině třídy těžitelnosti I skupiny 3 přes 20 do 50 m3</t>
  </si>
  <si>
    <t>315364384</t>
  </si>
  <si>
    <t>2,5*2*(2,5-0,15) "nádrž na vodu</t>
  </si>
  <si>
    <t>3,0*2,0*2,0 "vsakovací objekt</t>
  </si>
  <si>
    <t>5,8*3,0*(0,50-0,15) "wc</t>
  </si>
  <si>
    <t>132251101</t>
  </si>
  <si>
    <t>Hloubení nezapažených rýh šířky do 800 mm strojně s urovnáním dna do předepsaného profilu a spádu v hornině třídy těžitelnosti I skupiny 3 do 20 m3</t>
  </si>
  <si>
    <t>1560698619</t>
  </si>
  <si>
    <t>(7,0+3,0)*0,3*1,0 "vedení NN, d*š*h</t>
  </si>
  <si>
    <t>8,0*0,5*1,0 "dešťová kanalizace</t>
  </si>
  <si>
    <t>17,5*0,5*1,0 "splašková kanalizace</t>
  </si>
  <si>
    <t>155135111</t>
  </si>
  <si>
    <t>Dočasné hrazení z pytlů plněných pískem zřízení</t>
  </si>
  <si>
    <t>-938912534</t>
  </si>
  <si>
    <t>(5,0+13,0)*1,5*0,5 "část koryta řeky</t>
  </si>
  <si>
    <t>155135112</t>
  </si>
  <si>
    <t>Dočasné hrazení z pytlů plněných pískem odstranění</t>
  </si>
  <si>
    <t>-640867568</t>
  </si>
  <si>
    <t>(5,0+13)*1,5*0,5 "část koryta řeky</t>
  </si>
  <si>
    <t>132251251</t>
  </si>
  <si>
    <t>Hloubení nezapažených rýh šířky přes 800 do 2 000 mm strojně s urovnáním dna do předepsaného profilu a spádu v hornině třídy těžitelnosti I skupiny 3 do 20 m3</t>
  </si>
  <si>
    <t>-1134523740</t>
  </si>
  <si>
    <t>66,4 *(0,24-0,15)"chodník dlažba</t>
  </si>
  <si>
    <t>18*(0,20-0,15) "chodník mlat</t>
  </si>
  <si>
    <t>162751113</t>
  </si>
  <si>
    <t>Vodorovné přemístění výkopku nebo sypaniny po suchu na obvyklém dopravním prostředku, bez naložení výkopku, avšak se složením bez rozhrnutí z horniny třídy těžitelnosti I skupiny 1 až 3 na vzdálenost přes 5 000 do 6 000 m</t>
  </si>
  <si>
    <t>-747779292</t>
  </si>
  <si>
    <t>29,84 -3,0*2,0*0,25 "hloubení jam-násyp na vsakovací objekt</t>
  </si>
  <si>
    <t>4,275 "rýhy pro kanalizaci a elektro</t>
  </si>
  <si>
    <t>6,876 "rýhy chodníky</t>
  </si>
  <si>
    <t>22,278 "odkopávky</t>
  </si>
  <si>
    <t>171151103</t>
  </si>
  <si>
    <t>Uložení sypanin do násypů strojně s rozprostřením sypaniny ve vrstvách a s hrubým urovnáním zhutněných z hornin soudržných jakékoliv třídy těžitelnosti</t>
  </si>
  <si>
    <t>1365841073</t>
  </si>
  <si>
    <t>3,0*2,0*0,25 "vsakovací objekt</t>
  </si>
  <si>
    <t>-524550489</t>
  </si>
  <si>
    <t>(28,34+4,275+6,876+22,278)*2100*0,001 "odkopávky, jámy, rýhy, hm. zeminy 2100kg/m3</t>
  </si>
  <si>
    <t>171251201</t>
  </si>
  <si>
    <t>Uložení sypaniny na skládky nebo meziskládky bez hutnění s upravením uložené sypaniny do předepsaného tvaru</t>
  </si>
  <si>
    <t>-1669512756</t>
  </si>
  <si>
    <t>61,769 "odkopávky, jámy, rýhy</t>
  </si>
  <si>
    <t>18,369 "ornice</t>
  </si>
  <si>
    <t>174151101</t>
  </si>
  <si>
    <t>329637953</t>
  </si>
  <si>
    <t>(2,5+2,0)*2*0,2*(2,5-0,15) "zásyp nádrž na vodu</t>
  </si>
  <si>
    <t>(7,0+3,0)*0,3*0,7 "vedení NN, d*š*h</t>
  </si>
  <si>
    <t>8,0*0,5*0,7 "dešťová kanalizace</t>
  </si>
  <si>
    <t>17,5*0,5*0,7 "splašková kanalizace</t>
  </si>
  <si>
    <t>-138109162</t>
  </si>
  <si>
    <t>(7,0+3,0)*0,3*0,3 "vedení NN, d*š*h</t>
  </si>
  <si>
    <t>8,0*0,5*0,3-(3,14*0,075*0,075)*8,0 "dešťová kanalizace mínus potrubí</t>
  </si>
  <si>
    <t>17,5*0,5*0,3-(3,14*0,075*0,075)*17,5 "splašková kanalizace mínus potrubí</t>
  </si>
  <si>
    <t>58337310</t>
  </si>
  <si>
    <t>štěrkopísek frakce 0/4</t>
  </si>
  <si>
    <t>1643697398</t>
  </si>
  <si>
    <t>4,275*1650*0,001 "objemová hm. písek 1650kg/m3</t>
  </si>
  <si>
    <t>181351003</t>
  </si>
  <si>
    <t>Rozprostření a urovnání ornice v rovině nebo ve svahu sklonu do 1:5 strojně při souvislé ploše do 100 m2, tl. vrstvy do 200 mm</t>
  </si>
  <si>
    <t>276013695</t>
  </si>
  <si>
    <t>21,0*1,0 "levá strana chodníku, délka 21m, pruh 1m</t>
  </si>
  <si>
    <t>25,0*1,0 "pravá strana chodníku a kolem schodiště s podestou, délka 25m, pruh 1m</t>
  </si>
  <si>
    <t>3,0*2,0"vsakovací objekt</t>
  </si>
  <si>
    <t>213141111</t>
  </si>
  <si>
    <t>Zřízení vrstvy z geotextilie filtrační, separační, odvodňovací, ochranné, výztužné nebo protierozní v rovině nebo ve sklonu do 1:5, šířky do 3 m</t>
  </si>
  <si>
    <t>-1135387965</t>
  </si>
  <si>
    <t>3,0*2,0*2 "vsakovací objekt, textylie vespod a nahoře</t>
  </si>
  <si>
    <t>69311081</t>
  </si>
  <si>
    <t>geotextilie netkaná separační, ochranná, filtrační, drenážní PES 300g/m2</t>
  </si>
  <si>
    <t>1678332364</t>
  </si>
  <si>
    <t>12*1,1845 "Přepočtené koeficientem množství</t>
  </si>
  <si>
    <t>-1817967124</t>
  </si>
  <si>
    <t>3,0*1,75*2+2,0*1,75*2 "vsakovací objekt, svislé stěny</t>
  </si>
  <si>
    <t>1063231003</t>
  </si>
  <si>
    <t>17,5*1,1845 "Přepočtené koeficientem množství</t>
  </si>
  <si>
    <t>243571112</t>
  </si>
  <si>
    <t>Výplň vsakovacího objektu z kameniva hrubého těženého frakce 16 až 32 mm</t>
  </si>
  <si>
    <t>1489043888</t>
  </si>
  <si>
    <t>3,0*2,0*1,75 "vsakovací nádrž</t>
  </si>
  <si>
    <t>271532212</t>
  </si>
  <si>
    <t>Podsyp pod základové konstrukce se zhutněním a urovnáním povrchu z kameniva hrubého, frakce 16 - 32 mm</t>
  </si>
  <si>
    <t>969550035</t>
  </si>
  <si>
    <t>5,25*0,6*0,1*2 "pod pasy, mobilní wc</t>
  </si>
  <si>
    <t>319401559</t>
  </si>
  <si>
    <t>5,2*0,3*4+0,5*0,3*4</t>
  </si>
  <si>
    <t>274321411</t>
  </si>
  <si>
    <t>Základy z betonu železového (bez výztuže) pasy z betonu bez zvláštních nároků na prostředí tř. C 20/25</t>
  </si>
  <si>
    <t>646261428</t>
  </si>
  <si>
    <t>0,5*0,3*5,2*2 "základové pasy mobilní wc</t>
  </si>
  <si>
    <t>1046560120</t>
  </si>
  <si>
    <t>274361821</t>
  </si>
  <si>
    <t>Výztuž základů pasů z betonářské oceli 10 505 (R) nebo BSt 500</t>
  </si>
  <si>
    <t>1026462866</t>
  </si>
  <si>
    <t>1,56*100*0,001"množství výztuže zákl. pasů 100kg/m3</t>
  </si>
  <si>
    <t>382413118</t>
  </si>
  <si>
    <t>Osazení plastové jímky z polypropylenu PP na obetonování objemu 12000 l</t>
  </si>
  <si>
    <t>-1689991977</t>
  </si>
  <si>
    <t>56241607</t>
  </si>
  <si>
    <t>nádrž akumulační podzemní samostatná plastová 10000L, pojezdová, s otočným nástavcem</t>
  </si>
  <si>
    <t>-1118020762</t>
  </si>
  <si>
    <t>56241632</t>
  </si>
  <si>
    <t>nástavec nádrže teleskopický vyrovnávací s pochozím PE poklopem a dětskou pojistkou, nastavitelný 750-950mm</t>
  </si>
  <si>
    <t>1628461780</t>
  </si>
  <si>
    <t>56241655</t>
  </si>
  <si>
    <t>sada pro připojení obsahující ponorné a sací čerpadlo s automat. spínáním , sací hadici s plovákem, box na připojení zavlažovacího systému</t>
  </si>
  <si>
    <t>792850133</t>
  </si>
  <si>
    <t>631311134</t>
  </si>
  <si>
    <t>Mazanina z betonu prostého bez zvýšených nároků na prostředí tl. přes 120 do 240 mm tř. C 16/20</t>
  </si>
  <si>
    <t>-1668273969</t>
  </si>
  <si>
    <t>2,5*2,0*0,15 "pod nádrž na vodu</t>
  </si>
  <si>
    <t>452351101</t>
  </si>
  <si>
    <t>Bednění podkladních a zajišťovacích konstrukcí v otevřeném výkopu desek nebo sedlových loží pod potrubí, stoky a drobné objekty</t>
  </si>
  <si>
    <t>-932492524</t>
  </si>
  <si>
    <t>2,5*2*0,1+2,0*2*0,1 "pod nádrž na vodu</t>
  </si>
  <si>
    <t>452368211</t>
  </si>
  <si>
    <t>Výztuž podkladních desek, bloků nebo pražců v otevřeném výkopu ze svařovaných sítí typu Kari</t>
  </si>
  <si>
    <t>1278446471</t>
  </si>
  <si>
    <t>1krstva kary sítě 6*150/6*150, hmotnost 3,033kg/m2</t>
  </si>
  <si>
    <t>2,5*2,0*(3,033*0,001)*1 "pod nádrž na vodu</t>
  </si>
  <si>
    <t>463212121</t>
  </si>
  <si>
    <t>Rovnanina z lomového kamene upraveného, tříděného jakékoliv tloušťky rovnaniny s vyplněním spár a dutin těženým kamenivem</t>
  </si>
  <si>
    <t>1383971908</t>
  </si>
  <si>
    <t>0,59*7,5 "nová úprava břehu</t>
  </si>
  <si>
    <t>463212191</t>
  </si>
  <si>
    <t>Rovnanina z lomového kamene upraveného, tříděného Příplatek k cenám za vypracování líce</t>
  </si>
  <si>
    <t>-1992279161</t>
  </si>
  <si>
    <t>1,9*7,5</t>
  </si>
  <si>
    <t>564231011</t>
  </si>
  <si>
    <t>Podklad nebo podsyp ze štěrkopísku ŠP s rozprostřením, vlhčením a zhutněním plochy jednotlivě do 100 m2, po zhutnění tl. 100 mm</t>
  </si>
  <si>
    <t>-1427451027</t>
  </si>
  <si>
    <t>schodiště k parkovišti 13x150x300</t>
  </si>
  <si>
    <t xml:space="preserve">2,40 "podesta </t>
  </si>
  <si>
    <t>4,29*1,5 "pod schodištěm</t>
  </si>
  <si>
    <t>0,5*1,5 "pod nástupním stupněm</t>
  </si>
  <si>
    <t>schodiště do řeky 8x150x300</t>
  </si>
  <si>
    <t>7,5*2,5 "podesta</t>
  </si>
  <si>
    <t>7,5*3,13 "pod schodištěm</t>
  </si>
  <si>
    <t>0,5*7,5 "pod nástupním stupněm</t>
  </si>
  <si>
    <t>564671011</t>
  </si>
  <si>
    <t>Podklad z kameniva hrubého drceného vel. 63-125 mm, s rozprostřením a zhutněním plochy jednotlivě do 100 m2, po zhutnění tl. 250 mm</t>
  </si>
  <si>
    <t>68567380</t>
  </si>
  <si>
    <t>2,3*13 "nášlapné kameny v řece</t>
  </si>
  <si>
    <t>564831011</t>
  </si>
  <si>
    <t>Podklad ze štěrkodrti ŠD s rozprostřením a zhutněním plochy jednotlivě do 100 m2, po zhutnění tl. 100 mm</t>
  </si>
  <si>
    <t>-10223343</t>
  </si>
  <si>
    <t>2*2,5 "podklad pod nádrž na vodu</t>
  </si>
  <si>
    <t>-1970591001</t>
  </si>
  <si>
    <t>66,4 "chodník dlažba</t>
  </si>
  <si>
    <t>564851012</t>
  </si>
  <si>
    <t>Podklad ze štěrkodrti ŠD s rozprostřením a zhutněním plochy jednotlivě do 100 m2, po zhutnění tl. 160 mm</t>
  </si>
  <si>
    <t>1001795783</t>
  </si>
  <si>
    <t>18 "chodník mlat</t>
  </si>
  <si>
    <t>564871016</t>
  </si>
  <si>
    <t>Podklad ze štěrkodrti ŠD s rozprostřením a zhutněním plochy jednotlivě do 100 m2, po zhutnění tl. 300 mm</t>
  </si>
  <si>
    <t>-1878110489</t>
  </si>
  <si>
    <t>589116112</t>
  </si>
  <si>
    <t>Kryt ploch pro tělovýchovu jednovrstvový nebo dvouvrstvový s rozprostřením hmot, vlhčením a zhutněním hlinitopísčitý, o tl. přes 20 do 50 mm</t>
  </si>
  <si>
    <t>-12608226</t>
  </si>
  <si>
    <t>596211111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</si>
  <si>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</t>
  </si>
  <si>
    <t>-1903288613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</si>
  <si>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přes 50 do 100 m2</t>
  </si>
  <si>
    <t>59245221</t>
  </si>
  <si>
    <t>dlažba zámková tvaru I základní pro nevidomé 196x161x60mm přírodní</t>
  </si>
  <si>
    <t>-132207213</t>
  </si>
  <si>
    <t>0,65*1,03 "Přepočtené koeficientem množství</t>
  </si>
  <si>
    <t>59245015</t>
  </si>
  <si>
    <t>dlažba zámková tvaru I 200x165x60mm přírodní</t>
  </si>
  <si>
    <t>-42404683</t>
  </si>
  <si>
    <t>66,4*1,03 "Přepočtené koeficientem množství</t>
  </si>
  <si>
    <t>596911111</t>
  </si>
  <si>
    <t>Kladení šlapáků z jednotlivých kusů do lože ze štěrkopísku nebo z prohozené zeminy v rovině nebo na svahu do 1:5</t>
  </si>
  <si>
    <t>2041855969</t>
  </si>
  <si>
    <t>58380758</t>
  </si>
  <si>
    <t>kámen lomový soklový (1t=1,5m2)</t>
  </si>
  <si>
    <t>-735076213</t>
  </si>
  <si>
    <t>2,3*13=29,9 nášlapné kameny v řece plocha*ks</t>
  </si>
  <si>
    <t>29,9*0,5*2850*0,001 "0,5 výška, žula objemová hmotnost 2850kg/m3</t>
  </si>
  <si>
    <t>Úpravy povrchů, podlahy a osazování výplní</t>
  </si>
  <si>
    <t>637121111</t>
  </si>
  <si>
    <t>Okapový chodník z kameniva s udusáním a urovnáním povrchu z kačírku tl. 100 mm</t>
  </si>
  <si>
    <t>541713497</t>
  </si>
  <si>
    <t>871275211</t>
  </si>
  <si>
    <t>Kanalizační potrubí z tvrdého PVC v otevřeném výkopu ve sklonu do 20 %, hladkého plnostěnného jednovrstvého, tuhost třídy SN 4 DN 125</t>
  </si>
  <si>
    <t>-892289018</t>
  </si>
  <si>
    <t>8 "kanalizace dešťová</t>
  </si>
  <si>
    <t>871315211</t>
  </si>
  <si>
    <t>Kanalizační potrubí z tvrdého PVC v otevřeném výkopu ve sklonu do 20 %, hladkého plnostěnného jednovrstvého, tuhost třídy SN 4 DN 160</t>
  </si>
  <si>
    <t>891889836</t>
  </si>
  <si>
    <t>17 "kanalizace splašková</t>
  </si>
  <si>
    <t>894811131</t>
  </si>
  <si>
    <t>Revizní šachta z tvrdého PVC v otevřeném výkopu typ přímý (DN šachty/DN trubního vedení) DN 400/160, odolnost vnějšímu tlaku 12,5 t, hloubka od 860 do 1230 mm</t>
  </si>
  <si>
    <t>-1229305502</t>
  </si>
  <si>
    <t>916331112</t>
  </si>
  <si>
    <t>Osazení zahradního obrubníku betonového s ložem tl. od 50 do 100 mm z betonu prostého tř. C 12/15 s boční opěrou z betonu prostého tř. C 12/15</t>
  </si>
  <si>
    <t>1531632282</t>
  </si>
  <si>
    <t>21,5 "mlatový chodník</t>
  </si>
  <si>
    <t>25,6+34,7 "chodník dlažba</t>
  </si>
  <si>
    <t>4,5+2,1 "okapový chodník</t>
  </si>
  <si>
    <t>59217002</t>
  </si>
  <si>
    <t>obrubník betonový zahradní šedý 1000x50x200mm</t>
  </si>
  <si>
    <t>-67530019</t>
  </si>
  <si>
    <t>936104213</t>
  </si>
  <si>
    <t>Montáž odpadkového koše přichycením kotevními šrouby</t>
  </si>
  <si>
    <t>374904253</t>
  </si>
  <si>
    <t>74910138</t>
  </si>
  <si>
    <t>koš odpadkový kulatý z vymývaného betonu frakce 4-8mm, v 800mm D 480mm</t>
  </si>
  <si>
    <t>-1171381012</t>
  </si>
  <si>
    <t>74910142</t>
  </si>
  <si>
    <t>nádoba do kulatého betonového odpadkového koše</t>
  </si>
  <si>
    <t>1853419268</t>
  </si>
  <si>
    <t>936124111</t>
  </si>
  <si>
    <t>Montáž lavičky parkové stabilní bez zabetonování noh s udusáním sypaniny</t>
  </si>
  <si>
    <t>-568951140</t>
  </si>
  <si>
    <t>2+1</t>
  </si>
  <si>
    <t>74910104</t>
  </si>
  <si>
    <t>lavička bez opěradla (nekotvená) 2000x400x450mm konstrukce-beton, sedák–dřevo</t>
  </si>
  <si>
    <t>667665650</t>
  </si>
  <si>
    <t>992114151</t>
  </si>
  <si>
    <t>Vodorovné přemístění mostních dílců vzdálenosti přesunu do 5 000 m do 5 t</t>
  </si>
  <si>
    <t>-1086040558</t>
  </si>
  <si>
    <t xml:space="preserve">13 "přivezení šlapáků </t>
  </si>
  <si>
    <t>992114191</t>
  </si>
  <si>
    <t>Vodorovné přemístění mostních dílců Příplatek k ceně za každých dalších i započatých 5 000 m přes 5 000 m do 5 t</t>
  </si>
  <si>
    <t>-365010528</t>
  </si>
  <si>
    <t>992114291</t>
  </si>
  <si>
    <t>Vodorovné přemístění mostních dílců Příplatek k ceně za každé složení, hmotnosti dílců nebo nosníků jednotlivě do 5 t</t>
  </si>
  <si>
    <t>1200326811</t>
  </si>
  <si>
    <t>998231311</t>
  </si>
  <si>
    <t>Přesun hmot pro sadovnické a krajinářské úpravy - strojně dopravní vzdálenost do 5000 m</t>
  </si>
  <si>
    <t>-736149260</t>
  </si>
  <si>
    <t>PSV</t>
  </si>
  <si>
    <t>Práce a dodávky PSV</t>
  </si>
  <si>
    <t>741</t>
  </si>
  <si>
    <t>Elektroinstalace - silnoproud</t>
  </si>
  <si>
    <t>741331032</t>
  </si>
  <si>
    <t>Montáž měřicích přístrojů bez zapojení vodičů elektroměru třífázového</t>
  </si>
  <si>
    <t>-1418517586</t>
  </si>
  <si>
    <t>35711672</t>
  </si>
  <si>
    <t>skříň rozváděče elektroměrového pro přímé měření kompaktní pilíř celoplastové provedení pro 1x jednosazbový třífázový elektroměr přístroje na elektroměrové desce s plombovatelným krytem jističů (ER112/PKP7P)</t>
  </si>
  <si>
    <t>456442139</t>
  </si>
  <si>
    <t>762</t>
  </si>
  <si>
    <t>Konstrukce tesařské</t>
  </si>
  <si>
    <t>762713220</t>
  </si>
  <si>
    <t>Montáž prostorových vázaných konstrukcí z řeziva hraněného nebo polohraněného s použitím ocelových spojek (spojky ve specifikaci) průřezové plochy přes 120 do 224 cm2</t>
  </si>
  <si>
    <t>1325386317</t>
  </si>
  <si>
    <t>60552001</t>
  </si>
  <si>
    <t>hranol stavební řezivo dub průřezu do 224cm2 přes dl 8m</t>
  </si>
  <si>
    <t>-1771942757</t>
  </si>
  <si>
    <t>schodiště u řeky 8*150*300, trámky 150/150</t>
  </si>
  <si>
    <t>0,15*0,15*7,5*4*8 "4ks v jednom schodě</t>
  </si>
  <si>
    <t>2,5*7,5*0,14 "podesta =plocha*výška</t>
  </si>
  <si>
    <t>schodiště u parkoviště 13*150*300, trámky 150/150</t>
  </si>
  <si>
    <t>0,15*0,15*1,5*4*13</t>
  </si>
  <si>
    <t>2,4*0,14 "podesta =plocha*výška</t>
  </si>
  <si>
    <t>trámky 100/100 na obou schodištích</t>
  </si>
  <si>
    <t>0,1*0,1*1,1*(9+14)*2</t>
  </si>
  <si>
    <t>54872520</t>
  </si>
  <si>
    <t>kramle kovaná 12x300mm</t>
  </si>
  <si>
    <t>450952856</t>
  </si>
  <si>
    <t>schodiště u řeky + podesta</t>
  </si>
  <si>
    <t>8*2+50*2</t>
  </si>
  <si>
    <t>schodiště u parkoviště+podesta</t>
  </si>
  <si>
    <t>13*2+10*2</t>
  </si>
  <si>
    <t>998762101</t>
  </si>
  <si>
    <t>Přesun hmot pro konstrukce tesařské stanovený z hmotnosti přesunovaného materiálu vodorovná dopravní vzdálenost do 50 m v objektech výšky do 6 m</t>
  </si>
  <si>
    <t>1842921160</t>
  </si>
  <si>
    <t>Práce a dodávky M</t>
  </si>
  <si>
    <t>21-M</t>
  </si>
  <si>
    <t>Elektromontáže</t>
  </si>
  <si>
    <t>210100014</t>
  </si>
  <si>
    <t>Ukončení vodičů izolovaných s označením a zapojením v rozváděči nebo na přístroji průřezu žíly do 10 mm2</t>
  </si>
  <si>
    <t>167342497</t>
  </si>
  <si>
    <t>210220020</t>
  </si>
  <si>
    <t>Montáž uzemňovacího vedení s upevněním, propojením a připojením pomocí svorek v zemi s izolací spojů vodičů FeZn páskou průřezu do 120 mm2 v městské zástavbě</t>
  </si>
  <si>
    <t>339589067</t>
  </si>
  <si>
    <t>2*2,0+2*5,0 "zemění wc</t>
  </si>
  <si>
    <t>35442062</t>
  </si>
  <si>
    <t>pás zemnící 30x4mm FeZn</t>
  </si>
  <si>
    <t>-1380549724</t>
  </si>
  <si>
    <t>14/1,05 "1,05m =1kg pásky</t>
  </si>
  <si>
    <t>210280001</t>
  </si>
  <si>
    <t>Zkoušky a prohlídky elektrických rozvodů a zařízení celková prohlídka, zkoušení, měření a vyhotovení revizní zprávy pro objem montážních prací do 100 tisíc Kč</t>
  </si>
  <si>
    <t>-2031865263</t>
  </si>
  <si>
    <t>210812013</t>
  </si>
  <si>
    <t>Montáž izolovaných kabelů měděných do 1 kV bez ukončení plných nebo laněných kulatých (např. CYKY, CHKE-R) uložených volně nebo v liště počtu a průřezu žil 3x10 až 16 mm2</t>
  </si>
  <si>
    <t>-1425963845</t>
  </si>
  <si>
    <t>3,0+7,0</t>
  </si>
  <si>
    <t>34113032</t>
  </si>
  <si>
    <t>kabel instalační jádro Cu plné izolace PVC plášť PVC 450/750V (CYKY) 3x10mm2</t>
  </si>
  <si>
    <t>1094231145</t>
  </si>
  <si>
    <t>10*1,15 "Přepočtené koeficientem množství</t>
  </si>
  <si>
    <t>801 - Sadové úpravy</t>
  </si>
  <si>
    <t>46651322</t>
  </si>
  <si>
    <t>Ing.Eva Jonešová</t>
  </si>
  <si>
    <t>D1 - ODSTRANĚNÍ RUDERÁLNÍHO POROSTU</t>
  </si>
  <si>
    <t>8231 - 8231</t>
  </si>
  <si>
    <t>D2 - ODSTRANĚNÍ NEVHODNÝCH DŘEVIN</t>
  </si>
  <si>
    <t>D3 - KÁCENÍ STROMŮ</t>
  </si>
  <si>
    <t>8001 - 8001</t>
  </si>
  <si>
    <t>D4 - OCHRANA A OŠETŘENÍ STÁVAJÍCÍCH DŘEVIN</t>
  </si>
  <si>
    <t>D5 - VÝSADBA DŘEVIN A TRVALEK</t>
  </si>
  <si>
    <t>D6 - NÁSLEDNÁ PÉČE PO DOBU 3 LET (dokončovací péče od provedení výsadby do okamžiku předání díla a jeho p</t>
  </si>
  <si>
    <t xml:space="preserve">D7 - Přesun hmot </t>
  </si>
  <si>
    <t>D1</t>
  </si>
  <si>
    <t>ODSTRANĚNÍ RUDERÁLNÍHO POROSTU</t>
  </si>
  <si>
    <t>8231</t>
  </si>
  <si>
    <t>R</t>
  </si>
  <si>
    <t>Odstranění ruderálního porostu včetně podzemní částí, nechemickou cestou v rovině, plocha přes 500 m (1280+1250m2)</t>
  </si>
  <si>
    <t>R.1</t>
  </si>
  <si>
    <t>Odstranění ruderálního porostu včetně podzemní částí, nechemickou cestou na svahu do 1:2, plocha do 500 m (102+135m2)</t>
  </si>
  <si>
    <t>R.10</t>
  </si>
  <si>
    <t>odběr biomasy místní teplárna na biomasu: zdarma</t>
  </si>
  <si>
    <t>486022208</t>
  </si>
  <si>
    <t>D2</t>
  </si>
  <si>
    <t>ODSTRANĚNÍ NEVHODNÝCH DŘEVIN</t>
  </si>
  <si>
    <t>111212351</t>
  </si>
  <si>
    <t>Odstranění nevhodných dřevin prům. kmene do 100 mm, výšky nad 1 m s odstraněním pařezu plocha jednotlivě do 100 m2 v rovině (keře k odstranění dle výkresu 1,: nálety a výmladky pod stromy č. 18 až 20 tzn. 80m2)</t>
  </si>
  <si>
    <t>111212352</t>
  </si>
  <si>
    <t>Odstranění nevhodných dřevin prům. kmene do 100 mm, výšky nad 1 m s odstraněním pařezu plocha jednotlivě do 100 m2 na svahu do 1:2 (keře k odstranění dle výkresu 1,: zaplevelené výsadby v pokračování stávajícího stromořadí, část skupiny růží v porostu A a</t>
  </si>
  <si>
    <t>Odstranění nevhodných dřevin prům. kmene do 100 mm, výšky nad 1 m s odstraněním pařezu plocha jednotlivě do 100 m2 na svahu do 1:2 (keře k odstranění dle výkresu 1,: zaplevelené výsadby v pokračování stávajícího stromořadí, část skupiny růží v porostu A a dále 1/3 výměry kmenů průměru 5 cm z porostu B, tzn. 50+38+60m2)</t>
  </si>
  <si>
    <t>111212355</t>
  </si>
  <si>
    <t>Odstranění nevhodných dřevin prům. kmene do 100 mm, výšky nad 1 m s odstraněním pařezu plocha jednotlivě 100-500 m2 v rovině(keře k odstranění dle výkresu 1,: 2/3 výměry kmenů průměru 5 cm z porostu B, tzn. 120m2)</t>
  </si>
  <si>
    <t>162301501</t>
  </si>
  <si>
    <t>Vodorovné přemístění smýcených křovin do prům. kmene 100 mm na vzdálenost do 5 000m</t>
  </si>
  <si>
    <t>111251111</t>
  </si>
  <si>
    <t xml:space="preserve">Drcení ořezaných větví strojně - štěpkování průměru větví do 100mm (odhad množství: 1m2 křovin cca  0,01 m3 štěpky)</t>
  </si>
  <si>
    <t>-1970656827</t>
  </si>
  <si>
    <t>D3</t>
  </si>
  <si>
    <t>KÁCENÍ STROMŮ</t>
  </si>
  <si>
    <t>112151011</t>
  </si>
  <si>
    <t>Volné kácení stromů s rozřezáním a odvětvením D kmene přes 100 do 200 mm (360 ks z porostu B)</t>
  </si>
  <si>
    <t>112151012</t>
  </si>
  <si>
    <t xml:space="preserve">Volné kácení stromů s rozřezáním a odvětvením D kmene přes 200 do 300 mm  (144 ks z porostu B a 10 ks z porostu A)</t>
  </si>
  <si>
    <t>112151013</t>
  </si>
  <si>
    <t xml:space="preserve">Volné kácení stromů s rozřezáním a odvětvením D kmene přes 300 do 400 mm  (72 ks z porostu B)</t>
  </si>
  <si>
    <t>112151014</t>
  </si>
  <si>
    <t xml:space="preserve">Volné kácení stromů s rozřezáním a odvětvením D kmene přes 400 do 500 mm  (8 ks z porostu A)</t>
  </si>
  <si>
    <t>112151015</t>
  </si>
  <si>
    <t xml:space="preserve">Volné kácení stromů s rozřezáním a odvětvením D kmene přes 500 do 600 mm  (1 ks z porostu A)</t>
  </si>
  <si>
    <t>112151111</t>
  </si>
  <si>
    <t>Pokácení stromu směrové v celku s odřez. kmene a odvětvením, pr. kmene do 200 mm (strom Inv. č. 8,9,10,19,21 přičemž č. 19 má 3 kmeny a další dva slabé kmeny má č. 4)</t>
  </si>
  <si>
    <t>112151112</t>
  </si>
  <si>
    <t xml:space="preserve">Pokácení stromu směrové v celku s odřez. kmene a odvětvením, pr. kmene do 300 mm  (strom inv. č. 4,5,6,22,23)</t>
  </si>
  <si>
    <t>112151113</t>
  </si>
  <si>
    <t xml:space="preserve">Pokácení stromu směrové v celku s odřez. kmene a odvětvením, pr. kmene do 400 mm (strom inv. č. 7  + 1 kmen stromu č. 35)</t>
  </si>
  <si>
    <t>112151114</t>
  </si>
  <si>
    <t>Pokácení stromu směrové v celku s odřez. kmene a odvětvením, pr. kmene do 500 mm (strom inv. č. 3 a35)</t>
  </si>
  <si>
    <t>112151115</t>
  </si>
  <si>
    <t>Pokácení stromu směrové v celku s odřez. kmene a odvětvením, pr. kmene do 600 mm (strom inv. č. 13)</t>
  </si>
  <si>
    <t>112251211</t>
  </si>
  <si>
    <t>Odstranění pařezu odfrézováním nebo odvrtáním hloubky do 200 mm s odstraněním náběhových kořenů v rovině (2/3 plochy odstraňovaných pařezů kácených stromů + pařezy stávající)(zásyp jam není kalkulován, počítá se s urovnáním pláně při stavební činnosti)</t>
  </si>
  <si>
    <t>112251222</t>
  </si>
  <si>
    <t>Odstranění pařezu odfrézováním nebo odvrtáním hloubky do 200 mm s odstraněním náběhových kořenů na svahu do 1:2 (1/3 plochy odstraňovaných pařezů)(zásyp jam není kalkulován, počítá se s urovnáním pláně při stavební činnosti)</t>
  </si>
  <si>
    <t>122911111</t>
  </si>
  <si>
    <t>Odstranění vyfrézované dřevní hmoty hloubky do 200 mm v rovině, (cena je vč. naložení a odvozu do 20 km a složení)</t>
  </si>
  <si>
    <t>122911112</t>
  </si>
  <si>
    <t>Odstranění vyfrézované dřevní hmoty hloubky do 200 mm na svahu do 1:2, (cena je vč. naložení a odvozu do 20 km a složení)</t>
  </si>
  <si>
    <t>R.2</t>
  </si>
  <si>
    <t>Drcení ořezaných větví strojně - štěpkování průměru větví do 100mm (odhad množství: stromy do 30 cm kmene 0,2 m3, ostatní 0,3m3…tzn.528x0,2 a 86 x 0,3=106+26=132m3)</t>
  </si>
  <si>
    <t>-1906992293</t>
  </si>
  <si>
    <t>8001</t>
  </si>
  <si>
    <t>162201401</t>
  </si>
  <si>
    <t xml:space="preserve">Vodorovné přemístění  s naložením a dopravou do 1 000 m větví stromů listnatých průměru od 100 do 300 mm</t>
  </si>
  <si>
    <t>162201402</t>
  </si>
  <si>
    <t xml:space="preserve">Vodorovné přemístění  s naložením a dopravou do 1 000 m větví stromů listnatých průměru od 300 do 500 mm</t>
  </si>
  <si>
    <t>162201403</t>
  </si>
  <si>
    <t xml:space="preserve">Vodorovné přemístění  s naložením a dopravou do 1 000 m větví stromů listnatých průměru od 500 do 700 mm</t>
  </si>
  <si>
    <t>162201411</t>
  </si>
  <si>
    <t xml:space="preserve">Vodorovné přemístění  s naložením a dopravou do 1 000 m kmenů stromů listnatých průměru od 100 do 300 mm</t>
  </si>
  <si>
    <t>162201412</t>
  </si>
  <si>
    <t xml:space="preserve">Vodorovné přemístění  s naložením a dopravou do 1 000 m kmenů stromů listnatých průměru od 300 do 500 mm</t>
  </si>
  <si>
    <t>162201413</t>
  </si>
  <si>
    <t xml:space="preserve">Vodorovné přemístění  s naložením a dopravou do 1 000 m kmenů stromů listnatých průměru od 500 do 700 mm</t>
  </si>
  <si>
    <t>D4</t>
  </si>
  <si>
    <t>OCHRANA A OŠETŘENÍ STÁVAJÍCÍCH DŘEVIN</t>
  </si>
  <si>
    <t>R.3</t>
  </si>
  <si>
    <t xml:space="preserve">Řez keřů trnitých zmlazením, výšky přes 2 do 3  m (růže z bývalé výsadby k ponechání)</t>
  </si>
  <si>
    <t>R.4</t>
  </si>
  <si>
    <t>Odvoz ořezaných větví keřů k likvidaci do 2 km (1m2 = 1kus)</t>
  </si>
  <si>
    <t>184852234</t>
  </si>
  <si>
    <t xml:space="preserve">Řez stromu zdravotní o ploše koruny přes 30 do 60 m2 lezeckou technikou (plocha se určí jako součin ideálního průměru stromu a jeho výšky, kdy ideální průměr stromu je součet nejkratší a nejdelší vzdálenosti svislého obrysu koruny od kmene, zde  jedná o s</t>
  </si>
  <si>
    <t xml:space="preserve">Řez stromu zdravotní o ploše koruny přes 30 do 60 m2 lezeckou technikou (plocha se určí jako součin ideálního průměru stromu a jeho výšky, kdy ideální průměr stromu je součet nejkratší a nejdelší vzdálenosti svislého obrysu koruny od kmene, zde  jedná o strom č. 25)</t>
  </si>
  <si>
    <t>184852235</t>
  </si>
  <si>
    <t>Řez stromu zdravotní o ploše koruny přes 60 do 90 m2 lezeckou technikou (strom č. 15 a 20)</t>
  </si>
  <si>
    <t>184852236</t>
  </si>
  <si>
    <t>Řez stromu zdravotní o ploše koruny přes 90 do 120 m2 lezeckou technikou (strom č. 27 a 34)</t>
  </si>
  <si>
    <t>184852237</t>
  </si>
  <si>
    <t>Řez stromu zdravotní o ploše koruny přes 120 do 150 m2 lezeckou technikou (strom č. 14 a 18)</t>
  </si>
  <si>
    <t>184852238</t>
  </si>
  <si>
    <t>Řez stromu zdravotní o ploše koruny přes 150 do 180 m2 lezeckou technikou (stromy č. 16,26,31)</t>
  </si>
  <si>
    <t>184852239</t>
  </si>
  <si>
    <t>Řez stromu zdravotní o ploše koruny přes 180 do 210 m2 lezeckou technikou (strom č. 28)</t>
  </si>
  <si>
    <t>184852241</t>
  </si>
  <si>
    <t>Řez stromu zdravotní o ploše koruny přes 210 do 240 m2 lezeckou technikou (strom č. 12,17,24)</t>
  </si>
  <si>
    <t>184852313</t>
  </si>
  <si>
    <t>Řez stromů prováděný lezeckou technikou, výchovný,alejový strom výšky do 9 m (strom č. 30)</t>
  </si>
  <si>
    <t>R.5</t>
  </si>
  <si>
    <t>Odvoz ořezaných větví stromů k likvidaci do 2 km</t>
  </si>
  <si>
    <t>184818231</t>
  </si>
  <si>
    <t xml:space="preserve">Ochrana kmene průměru do 300 mm bedněním výšky do 2 m  (strom 30,  č. 36  - 2 kmeny, č. 15)</t>
  </si>
  <si>
    <t>184818232</t>
  </si>
  <si>
    <t xml:space="preserve">Ochrana kmene průměru přes 300 do 500 mm bedněním výšky do 2 m  (strom č. 1,2,16,17,18,20,,27,34)</t>
  </si>
  <si>
    <t>184818233</t>
  </si>
  <si>
    <t xml:space="preserve">Ochrana kmene průměru přes 500 do 700 mm bedněním výšky do 2 m  (strom č. 12,14,24,28)</t>
  </si>
  <si>
    <t>-350013818</t>
  </si>
  <si>
    <t>D5</t>
  </si>
  <si>
    <t>VÝSADBA DŘEVIN A TRVALEK</t>
  </si>
  <si>
    <t>R.6</t>
  </si>
  <si>
    <t>Hloubení rýh pro záhonové obrubníky - š. rýhy 15 cm, hloubka 15 cm, k vymezení nových záhonů A až C, celkem 48 m</t>
  </si>
  <si>
    <t>916231211</t>
  </si>
  <si>
    <t>Osazení chodníkového obrubníku betonového stojatého bez boční opěry do lože z kameniva těženého</t>
  </si>
  <si>
    <t>DTN.0006253.URS</t>
  </si>
  <si>
    <t>obrubník betonový chodníkový přírodní šedá ABZ 10/95 50x8x25cm</t>
  </si>
  <si>
    <t>R.7</t>
  </si>
  <si>
    <t xml:space="preserve">Založení pískového záhonu pro výsadbu rostlin v zemině tř. 1až 2 v rovině - zahrnuje urovnání půdy, růční odstranění plevelů, praný říční písek vč. jeho dopravy a rozhrnutí do vrstvy 12 cm (platí pro záhony A až C, kladení a cena lemovacího obrubníku viz </t>
  </si>
  <si>
    <t>Založení pískového záhonu pro výsadbu rostlin v zemině tř. 1až 2 v rovině - zahrnuje urovnání půdy, růční odstranění plevelů, praný říční písek vč. jeho dopravy a rozhrnutí do vrstvy 12 cm (platí pro záhony A až C, kladení a cena lemovacího obrubníku viz výše)</t>
  </si>
  <si>
    <t>119005111</t>
  </si>
  <si>
    <t>Vytyčení výsadeb zapojených nebo v záhonu pl přes 10 do 100 m2 s rozmístěním rostlin ve sponu -záhony A a B a meruzalka jako živý plot (záhon C je malý, vytýčení se nenaceňuje)</t>
  </si>
  <si>
    <t>183111112</t>
  </si>
  <si>
    <t>Hloubení jamek pro vysazování rostlin v zemině tř. 1až 4 bez výměny půdy, v rovině, objemu do 0,002 m3 (trvalky a barvínek)</t>
  </si>
  <si>
    <t>183101113</t>
  </si>
  <si>
    <t>Hloubení jamek pro vysazování rostlin v zemině tř. 1až 4 bez výměny půdy, v rovině, objemu do 0,05 m3 (keře pro živý plot)</t>
  </si>
  <si>
    <t>183101115</t>
  </si>
  <si>
    <t>Hloubení jamek pro vysazování rostlin v zemině tř. 1až 4 bez výměny půdy, v rovině, objemu do 0,4 m3 (stromy kromě okolí zázemí, kde je navážka)</t>
  </si>
  <si>
    <t>183101313</t>
  </si>
  <si>
    <t>Hloubení jamek pro vysazování rostlin v zemině tř. 1až 4 s výměnou půdy na 100%, v rovině, objemu do 0,05 m3 (hortenzie za speciální směs)</t>
  </si>
  <si>
    <t>pol1</t>
  </si>
  <si>
    <t>substrát kompost/rašelina/písek - 3/2/1 na výměnu k hortenziím</t>
  </si>
  <si>
    <t>183101315</t>
  </si>
  <si>
    <t>Hloubení jamek pro vysazování rostlin v zemině tř. 1až 4 s výměnou půdy na 100%, v rovině, objemu do 0,4 m3 (stromy v okolí zázemí)</t>
  </si>
  <si>
    <t>183211312</t>
  </si>
  <si>
    <t xml:space="preserve">Výsadba květin do připravené půdy se zalitím -  trvalek</t>
  </si>
  <si>
    <t>184102112.1</t>
  </si>
  <si>
    <t>Výsadba dřeviny s balem do předem vyhloubené jamky se zalitím v rovině při prům. balu do 300 mm - (keře pro živý plot, hortenzie)</t>
  </si>
  <si>
    <t>184102114</t>
  </si>
  <si>
    <t xml:space="preserve">Výsadba dřeviny s balem do předem vyhloubené jamky se zalitím v rovině při prům. balu do 500 mm  (listnaté a jehličnaté stromy)</t>
  </si>
  <si>
    <t>184215112</t>
  </si>
  <si>
    <t>Ukotvení kmene dřevin v rovině nebo na svahu do 1:5 jedním kůlem D do 0,1 m dl přes 1 do 2 m (dřevěný oloupaný kůl, frézovaný s fazetou, včetně úvazků z bavlněného poruhu š. 3cm, 3 ks příček z frézované impregnované půlkulatiny ad. pomocného materiálu, st</t>
  </si>
  <si>
    <t xml:space="preserve">Ukotvení kmene dřevin v rovině nebo na svahu do 1:5 jedním kůlem D do 0,1 m dl přes 1 do 2 m (dřevěný oloupaný kůl, frézovaný s fazetou, včetně úvazků z bavlněného poruhu š. 3cm, 3 ks příček z frézované impregnované půlkulatiny ad. pomocného materiálu, strom  jehličnatý 1 kus)</t>
  </si>
  <si>
    <t>60591251</t>
  </si>
  <si>
    <t>kůl vyvazovací dřevěný impregnovaný D 8cm dl 2m</t>
  </si>
  <si>
    <t>184215132</t>
  </si>
  <si>
    <t>Ukotvení dřeviny třemi kůly délky do 2 m (dřevěný oloupaný kůl, frézovaný s fazetou, včetně úvazků z bavlněného poruhu š. 3cm, 3 ks příček z frézované impregnované půlkulatiny ad. pomocného materiálu, strom listnatý 3 kusy)</t>
  </si>
  <si>
    <t>60591253</t>
  </si>
  <si>
    <t>184802114</t>
  </si>
  <si>
    <t>Hnojení půdy umělým hnojivem v rovině s rozdělením k rostlinám (tabl. Hnojivo ke stromům a keřům)</t>
  </si>
  <si>
    <t>pol2</t>
  </si>
  <si>
    <t>tabletové hnojivo, tablety 10 g</t>
  </si>
  <si>
    <t>ks</t>
  </si>
  <si>
    <t>184813161</t>
  </si>
  <si>
    <t>Zřízení ochranného nátěru kmene stromu do výšky 1 m obvodu do 180 mm</t>
  </si>
  <si>
    <t>pol3</t>
  </si>
  <si>
    <t>Ochranný nátěr na kmeny proti korní spále způsobené teplotními vlivy - základový + ochranný nátěr</t>
  </si>
  <si>
    <t>184813241</t>
  </si>
  <si>
    <t>Zřízení ochrany paty kmene dřeviny perforovanou flexibilní plastovou chráničkou (pouze stromy nad zázemím)</t>
  </si>
  <si>
    <t>28357001</t>
  </si>
  <si>
    <t>chránička perforovaná PE k ochraně paty kmene stromku před poškozením strunovou sekačkou</t>
  </si>
  <si>
    <t>132</t>
  </si>
  <si>
    <t>184851411</t>
  </si>
  <si>
    <t>Zpětný řez keřů po výsadbě netrnitých výšky do 0,5 m (hortenzie a keře pro živý plotí)</t>
  </si>
  <si>
    <t>134</t>
  </si>
  <si>
    <t>184911421</t>
  </si>
  <si>
    <t>Mulčování vysazených rostlin kůrou tl. do 100 mm v rovině (záhon pro živý plot se stromy)</t>
  </si>
  <si>
    <t>136</t>
  </si>
  <si>
    <t>pol4</t>
  </si>
  <si>
    <t>mulčovací kůra</t>
  </si>
  <si>
    <t>138</t>
  </si>
  <si>
    <t>185851121</t>
  </si>
  <si>
    <t>Dovoz vody pro zálivku rostlin na vzdálenost do 1000m (0,05 m3/strom, 0,02 m3 keř hortenzie, střemcha vavřínová, barvínek a keře do živého plotu, trvalka 0,005m3, tzn. 24x0,05 + 89x0,02 + 191x0,005=1,2+1,78+0,955=3,94)</t>
  </si>
  <si>
    <t>140</t>
  </si>
  <si>
    <t>pol5</t>
  </si>
  <si>
    <t>voda pro zálivku</t>
  </si>
  <si>
    <t>142</t>
  </si>
  <si>
    <t>R.8</t>
  </si>
  <si>
    <t>Položení mulčovací textilie z juty a slámy nebo kokosového vlákna v rovině (záhon pro živý plot se stromy)</t>
  </si>
  <si>
    <t>144</t>
  </si>
  <si>
    <t>Pol1.1</t>
  </si>
  <si>
    <t>textile z kokosového vlákna s jutovou síťovinou 350 g/m²</t>
  </si>
  <si>
    <t>146</t>
  </si>
  <si>
    <t>R.9</t>
  </si>
  <si>
    <t xml:space="preserve">Oplocení zánonů pozinkovaným pletivem nebo zelenou stínovkou výšky 0,8 m mezi dřevěnými kolíky, oka pletiva  maximálně 5x5 cm, včetně dodávky materiálu (záhony A až C a pro živý plot z meruzalky)</t>
  </si>
  <si>
    <t>148</t>
  </si>
  <si>
    <t>R.11</t>
  </si>
  <si>
    <t>Specifikace rostliny - číslování podle tabulky v průvodní zprávě a na výkresech č.2 a 3</t>
  </si>
  <si>
    <t>-1956827742</t>
  </si>
  <si>
    <t>Pinus sylvestris - borovice lesní, výška 100 cm, dtbal</t>
  </si>
  <si>
    <t>150</t>
  </si>
  <si>
    <t>Tilia cordata ´Rancho´- lípa srdčitá, Vk 2,2m, ok 12-14, dtbal</t>
  </si>
  <si>
    <t>152</t>
  </si>
  <si>
    <t>Aesculus x carnea ´Briotii´- jírovec pleťový, vysokokmen 2,2m, ok 12-14, dtbal</t>
  </si>
  <si>
    <t>154</t>
  </si>
  <si>
    <t xml:space="preserve">Alnus glutinosa ´Laciniata´ - olše lepkavá,  vysokokmen 2,2m, ok 12-14, dtbal</t>
  </si>
  <si>
    <t>156</t>
  </si>
  <si>
    <t xml:space="preserve">Malus ´Wintergold´- jabloň okrasná,  vysokokmen, ok 8-10, dtbal</t>
  </si>
  <si>
    <t>158</t>
  </si>
  <si>
    <t xml:space="preserve">Prunus avium ´Plena´ - třešeň ptačí,  vysokokmen, ok 8-10, dtbal</t>
  </si>
  <si>
    <t>160</t>
  </si>
  <si>
    <t>Sorbus intermedia ´Brouwers´- jeřáb prostřední, vysokokmen, ok 8-10, dtbal</t>
  </si>
  <si>
    <t>162</t>
  </si>
  <si>
    <t>Ribes alpinum – meruzalka alpská, ko 2 litry, v.50cm</t>
  </si>
  <si>
    <t>164</t>
  </si>
  <si>
    <t>Hydrangea arborescens ´Annabelle ´- hortenzie stromečkovitá, ko 3 litry, v. 40 cm</t>
  </si>
  <si>
    <t>166</t>
  </si>
  <si>
    <t>Alchemilla erythropoda - kontryhel, h 9x9x10</t>
  </si>
  <si>
    <t>168</t>
  </si>
  <si>
    <t>Anemone hupehensis var. japonica ´Bressingham Glow´– sasanka japonská, ko 1 litr</t>
  </si>
  <si>
    <t>170</t>
  </si>
  <si>
    <t>Aruncus dioicus - udatna lesní,ko 1 litr</t>
  </si>
  <si>
    <t>172</t>
  </si>
  <si>
    <t>Astilbe arendsii ´Fanal´- čechrava Arendsova, h9x9x10</t>
  </si>
  <si>
    <t>174</t>
  </si>
  <si>
    <t>Hosta plantaginea – bohyška jitrocelová, NIKOLIV PESTROLISTÉ KULTIVARY!, h 9x9x10</t>
  </si>
  <si>
    <t>176</t>
  </si>
  <si>
    <t>Hypericum calycinum – třezalka kalíškatá, h9x9x10</t>
  </si>
  <si>
    <t>178</t>
  </si>
  <si>
    <t>D6</t>
  </si>
  <si>
    <t>NÁSLEDNÁ PÉČE PO DOBU 3 LET (dokončovací péče od provedení výsadby do okamžiku předání díla a jeho p</t>
  </si>
  <si>
    <t>184806151</t>
  </si>
  <si>
    <t>Řez průklestem keřů netrnitých o prům. koruny do 1,5 m (keře hortenzie a meruzalka živý plot 2. rok po výsadbě)</t>
  </si>
  <si>
    <t>180</t>
  </si>
  <si>
    <t>184806151.1</t>
  </si>
  <si>
    <t>Řez průklestem keřů netrnitých o prům. koruny do 1,5 m (keře hortenzie a meruzalka živý plot 3. rok po výsadbě)</t>
  </si>
  <si>
    <t>182</t>
  </si>
  <si>
    <t>184852322</t>
  </si>
  <si>
    <t>Řez stromu výchovný alejových stromů v přes 4 do 6 m (listnaté stromy 1. rok po výsadbě)</t>
  </si>
  <si>
    <t>184</t>
  </si>
  <si>
    <t>184852322.1</t>
  </si>
  <si>
    <t>Řez stromu výchovný alejových stromů v přes 4 do 6 m (listnaté stromy 3. rok po výsadbě)</t>
  </si>
  <si>
    <t>186</t>
  </si>
  <si>
    <t>184215152</t>
  </si>
  <si>
    <t>Odstranění ukotvení dřeviny jedním kůlem (jehličnaté stromy dva roky po výsadbě)</t>
  </si>
  <si>
    <t>188</t>
  </si>
  <si>
    <t>184215172</t>
  </si>
  <si>
    <t>Odstranění ukotvení dřeviny třemi kůly (listnaté stromy dva roky po výsadbě)</t>
  </si>
  <si>
    <t>190</t>
  </si>
  <si>
    <t>185804211</t>
  </si>
  <si>
    <t>Vypletí záhonu květin v rovině (všechny záhony A až C po dobu 3 roky,44m2 opakování celkem 10x)</t>
  </si>
  <si>
    <t>192</t>
  </si>
  <si>
    <t>185804214</t>
  </si>
  <si>
    <t xml:space="preserve">Vypletí dřevin ve skupinách (zéhon pro  živý plot se s tromy  po dobu 3 roky,46m2 opakování celkem 3x)</t>
  </si>
  <si>
    <t>194</t>
  </si>
  <si>
    <t>185804252</t>
  </si>
  <si>
    <t>Odstranění odumželých a odkvetlých částí rostlin trvalek (záhony A až C po dobu 3 roky,44m2 opakování celkem 3x)</t>
  </si>
  <si>
    <t>196</t>
  </si>
  <si>
    <t>185804311</t>
  </si>
  <si>
    <t>Zalití rostlin vodou plochy záhonů jednotlivě do 20 m2 (záhony trvalek celkem 5 x ročně po 3 roky, tzn. 15x , vydatnost 35 litrů na m2, tzn 44x35x15=23100 litrů )</t>
  </si>
  <si>
    <t>198</t>
  </si>
  <si>
    <t>Zalití rostlin vodou plochy záhonů jednotlivě přes 20 m2 (stromy a keře ve stromořadí a okolo zázemí : pro stromy 50 litrů, pro keře 10 litrů : 5x ročně 3 roky,tzn. 24 x 15 x 50=18000 l pro stromy, 77 x 15x 10=11550 l pro keře, celkem 29550 l</t>
  </si>
  <si>
    <t>200</t>
  </si>
  <si>
    <t>185851121.1</t>
  </si>
  <si>
    <t>Dovoz vody pro zálivku rostlin na vzdálenost do 1000m</t>
  </si>
  <si>
    <t>202</t>
  </si>
  <si>
    <t>pol6</t>
  </si>
  <si>
    <t>Dodávka vody pro zálivku</t>
  </si>
  <si>
    <t>204</t>
  </si>
  <si>
    <t>D7</t>
  </si>
  <si>
    <t xml:space="preserve">Přesun hmot </t>
  </si>
  <si>
    <t>Přesun hmot pro sadovnické a krajinářské úpravy vodorovně do 5000 m</t>
  </si>
  <si>
    <t>206</t>
  </si>
  <si>
    <t>998231411</t>
  </si>
  <si>
    <t>Ruční přesun hmot pro sadovnické a krajinářské úpravy do 100 m</t>
  </si>
  <si>
    <t>208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</si>
</sst>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8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jpg" /><Relationship Id="rId2" Type="http://schemas.openxmlformats.org/officeDocument/2006/relationships/image" Target="../media/image2.jpg" /><Relationship Id="rId3" Type="http://schemas.openxmlformats.org/officeDocument/2006/relationships/hyperlink" Target="http://www.urs.cz/software-a-data/kros-4-ocenovani-a-rizeni-stavebni-vyroby/" TargetMode="External" /><Relationship Id="rId4" Type="http://schemas.openxmlformats.org/officeDocument/2006/relationships/image" Target="../media/image3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4.jpg" /><Relationship Id="rId2" Type="http://schemas.openxmlformats.org/officeDocument/2006/relationships/image" Target="../media/image5.jpg" /><Relationship Id="rId3" Type="http://schemas.openxmlformats.org/officeDocument/2006/relationships/image" Target="../media/image6.jpg" /><Relationship Id="rId4" Type="http://schemas.openxmlformats.org/officeDocument/2006/relationships/hyperlink" Target="http://www.urs.cz/software-a-data/kros-4-ocenovani-a-rizeni-stavebni-vyroby/" TargetMode="External" /><Relationship Id="rId5" Type="http://schemas.openxmlformats.org/officeDocument/2006/relationships/image" Target="../media/image3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8.jpg" /><Relationship Id="rId2" Type="http://schemas.openxmlformats.org/officeDocument/2006/relationships/image" Target="../media/image9.jpg" /><Relationship Id="rId3" Type="http://schemas.openxmlformats.org/officeDocument/2006/relationships/image" Target="../media/image10.jpg" /><Relationship Id="rId4" Type="http://schemas.openxmlformats.org/officeDocument/2006/relationships/hyperlink" Target="http://www.urs.cz/software-a-data/kros-4-ocenovani-a-rizeni-stavebni-vyroby/" TargetMode="External" /><Relationship Id="rId5" Type="http://schemas.openxmlformats.org/officeDocument/2006/relationships/image" Target="../media/image3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2.jpg" /><Relationship Id="rId2" Type="http://schemas.openxmlformats.org/officeDocument/2006/relationships/image" Target="../media/image13.jpg" /><Relationship Id="rId3" Type="http://schemas.openxmlformats.org/officeDocument/2006/relationships/image" Target="../media/image14.jpg" /><Relationship Id="rId4" Type="http://schemas.openxmlformats.org/officeDocument/2006/relationships/hyperlink" Target="http://www.urs.cz/software-a-data/kros-4-ocenovani-a-rizeni-stavebni-vyroby/" TargetMode="External" /><Relationship Id="rId5" Type="http://schemas.openxmlformats.org/officeDocument/2006/relationships/image" Target="../media/image3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6.jpg" /><Relationship Id="rId2" Type="http://schemas.openxmlformats.org/officeDocument/2006/relationships/image" Target="../media/image17.jpg" /><Relationship Id="rId3" Type="http://schemas.openxmlformats.org/officeDocument/2006/relationships/image" Target="../media/image18.jpg" /><Relationship Id="rId4" Type="http://schemas.openxmlformats.org/officeDocument/2006/relationships/hyperlink" Target="http://www.urs.cz/software-a-data/kros-4-ocenovani-a-rizeni-stavebni-vyroby/" TargetMode="External" /><Relationship Id="rId5" Type="http://schemas.openxmlformats.org/officeDocument/2006/relationships/image" Target="../media/image3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415290</xdr:colOff>
      <xdr:row>3</xdr:row>
      <xdr:rowOff>0</xdr:rowOff>
    </xdr:from>
    <xdr:to>
      <xdr:col>40</xdr:col>
      <xdr:colOff>367665</xdr:colOff>
      <xdr:row>3</xdr:row>
      <xdr:rowOff>195580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38</xdr:col>
      <xdr:colOff>129540</xdr:colOff>
      <xdr:row>81</xdr:row>
      <xdr:rowOff>0</xdr:rowOff>
    </xdr:from>
    <xdr:to>
      <xdr:col>41</xdr:col>
      <xdr:colOff>177165</xdr:colOff>
      <xdr:row>81</xdr:row>
      <xdr:rowOff>202565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3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4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3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81</xdr:row>
      <xdr:rowOff>0</xdr:rowOff>
    </xdr:from>
    <xdr:to>
      <xdr:col>9</xdr:col>
      <xdr:colOff>1215390</xdr:colOff>
      <xdr:row>81</xdr:row>
      <xdr:rowOff>180975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109</xdr:row>
      <xdr:rowOff>0</xdr:rowOff>
    </xdr:from>
    <xdr:to>
      <xdr:col>9</xdr:col>
      <xdr:colOff>1215390</xdr:colOff>
      <xdr:row>109</xdr:row>
      <xdr:rowOff>180975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3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81</xdr:row>
      <xdr:rowOff>0</xdr:rowOff>
    </xdr:from>
    <xdr:to>
      <xdr:col>9</xdr:col>
      <xdr:colOff>1215390</xdr:colOff>
      <xdr:row>81</xdr:row>
      <xdr:rowOff>180975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112</xdr:row>
      <xdr:rowOff>0</xdr:rowOff>
    </xdr:from>
    <xdr:to>
      <xdr:col>9</xdr:col>
      <xdr:colOff>1215390</xdr:colOff>
      <xdr:row>112</xdr:row>
      <xdr:rowOff>180975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3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81</xdr:row>
      <xdr:rowOff>0</xdr:rowOff>
    </xdr:from>
    <xdr:to>
      <xdr:col>9</xdr:col>
      <xdr:colOff>1215390</xdr:colOff>
      <xdr:row>81</xdr:row>
      <xdr:rowOff>180975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120</xdr:row>
      <xdr:rowOff>0</xdr:rowOff>
    </xdr:from>
    <xdr:to>
      <xdr:col>9</xdr:col>
      <xdr:colOff>1215390</xdr:colOff>
      <xdr:row>120</xdr:row>
      <xdr:rowOff>180975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3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81</xdr:row>
      <xdr:rowOff>0</xdr:rowOff>
    </xdr:from>
    <xdr:to>
      <xdr:col>9</xdr:col>
      <xdr:colOff>1215390</xdr:colOff>
      <xdr:row>81</xdr:row>
      <xdr:rowOff>180975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115</xdr:row>
      <xdr:rowOff>0</xdr:rowOff>
    </xdr:from>
    <xdr:to>
      <xdr:col>9</xdr:col>
      <xdr:colOff>1215390</xdr:colOff>
      <xdr:row>115</xdr:row>
      <xdr:rowOff>180975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31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33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35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33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36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37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38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39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40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41</v>
      </c>
      <c r="E29" s="47"/>
      <c r="F29" s="32" t="s">
        <v>42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43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44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45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46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47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48</v>
      </c>
      <c r="U35" s="54"/>
      <c r="V35" s="54"/>
      <c r="W35" s="54"/>
      <c r="X35" s="56" t="s">
        <v>49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50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51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52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53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52</v>
      </c>
      <c r="AI60" s="42"/>
      <c r="AJ60" s="42"/>
      <c r="AK60" s="42"/>
      <c r="AL60" s="42"/>
      <c r="AM60" s="64" t="s">
        <v>53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54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55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52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53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52</v>
      </c>
      <c r="AI75" s="42"/>
      <c r="AJ75" s="42"/>
      <c r="AK75" s="42"/>
      <c r="AL75" s="42"/>
      <c r="AM75" s="64" t="s">
        <v>53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56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939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Komunikace pravý břeh Bělá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Pelhřimov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11. 11. 2022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Město Pelhřimov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>WAY project s.r.o.</v>
      </c>
      <c r="AN89" s="71"/>
      <c r="AO89" s="71"/>
      <c r="AP89" s="71"/>
      <c r="AQ89" s="40"/>
      <c r="AR89" s="44"/>
      <c r="AS89" s="81" t="s">
        <v>57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34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58</v>
      </c>
      <c r="D92" s="94"/>
      <c r="E92" s="94"/>
      <c r="F92" s="94"/>
      <c r="G92" s="94"/>
      <c r="H92" s="95"/>
      <c r="I92" s="96" t="s">
        <v>59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60</v>
      </c>
      <c r="AH92" s="94"/>
      <c r="AI92" s="94"/>
      <c r="AJ92" s="94"/>
      <c r="AK92" s="94"/>
      <c r="AL92" s="94"/>
      <c r="AM92" s="94"/>
      <c r="AN92" s="96" t="s">
        <v>61</v>
      </c>
      <c r="AO92" s="94"/>
      <c r="AP92" s="98"/>
      <c r="AQ92" s="99" t="s">
        <v>62</v>
      </c>
      <c r="AR92" s="44"/>
      <c r="AS92" s="100" t="s">
        <v>63</v>
      </c>
      <c r="AT92" s="101" t="s">
        <v>64</v>
      </c>
      <c r="AU92" s="101" t="s">
        <v>65</v>
      </c>
      <c r="AV92" s="101" t="s">
        <v>66</v>
      </c>
      <c r="AW92" s="101" t="s">
        <v>67</v>
      </c>
      <c r="AX92" s="101" t="s">
        <v>68</v>
      </c>
      <c r="AY92" s="101" t="s">
        <v>69</v>
      </c>
      <c r="AZ92" s="101" t="s">
        <v>70</v>
      </c>
      <c r="BA92" s="101" t="s">
        <v>71</v>
      </c>
      <c r="BB92" s="101" t="s">
        <v>72</v>
      </c>
      <c r="BC92" s="101" t="s">
        <v>73</v>
      </c>
      <c r="BD92" s="102" t="s">
        <v>74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75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ROUND(SUM(AG95:AG98),2)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ROUND(SUM(AS95:AS98),2)</f>
        <v>0</v>
      </c>
      <c r="AT94" s="114">
        <f>ROUND(SUM(AV94:AW94),2)</f>
        <v>0</v>
      </c>
      <c r="AU94" s="115">
        <f>ROUND(SUM(AU95:AU98),5)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ROUND(SUM(AZ95:AZ98),2)</f>
        <v>0</v>
      </c>
      <c r="BA94" s="114">
        <f>ROUND(SUM(BA95:BA98),2)</f>
        <v>0</v>
      </c>
      <c r="BB94" s="114">
        <f>ROUND(SUM(BB95:BB98),2)</f>
        <v>0</v>
      </c>
      <c r="BC94" s="114">
        <f>ROUND(SUM(BC95:BC98),2)</f>
        <v>0</v>
      </c>
      <c r="BD94" s="116">
        <f>ROUND(SUM(BD95:BD98),2)</f>
        <v>0</v>
      </c>
      <c r="BE94" s="6"/>
      <c r="BS94" s="117" t="s">
        <v>76</v>
      </c>
      <c r="BT94" s="117" t="s">
        <v>77</v>
      </c>
      <c r="BU94" s="118" t="s">
        <v>78</v>
      </c>
      <c r="BV94" s="117" t="s">
        <v>79</v>
      </c>
      <c r="BW94" s="117" t="s">
        <v>5</v>
      </c>
      <c r="BX94" s="117" t="s">
        <v>80</v>
      </c>
      <c r="CL94" s="117" t="s">
        <v>1</v>
      </c>
    </row>
    <row r="95" s="7" customFormat="1" ht="16.5" customHeight="1">
      <c r="A95" s="119" t="s">
        <v>81</v>
      </c>
      <c r="B95" s="120"/>
      <c r="C95" s="121"/>
      <c r="D95" s="122" t="s">
        <v>82</v>
      </c>
      <c r="E95" s="122"/>
      <c r="F95" s="122"/>
      <c r="G95" s="122"/>
      <c r="H95" s="122"/>
      <c r="I95" s="123"/>
      <c r="J95" s="122" t="s">
        <v>83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'02 - Ostatní a vedlejší n...'!J30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84</v>
      </c>
      <c r="AR95" s="126"/>
      <c r="AS95" s="127">
        <v>0</v>
      </c>
      <c r="AT95" s="128">
        <f>ROUND(SUM(AV95:AW95),2)</f>
        <v>0</v>
      </c>
      <c r="AU95" s="129">
        <f>'02 - Ostatní a vedlejší n...'!P123</f>
        <v>0</v>
      </c>
      <c r="AV95" s="128">
        <f>'02 - Ostatní a vedlejší n...'!J33</f>
        <v>0</v>
      </c>
      <c r="AW95" s="128">
        <f>'02 - Ostatní a vedlejší n...'!J34</f>
        <v>0</v>
      </c>
      <c r="AX95" s="128">
        <f>'02 - Ostatní a vedlejší n...'!J35</f>
        <v>0</v>
      </c>
      <c r="AY95" s="128">
        <f>'02 - Ostatní a vedlejší n...'!J36</f>
        <v>0</v>
      </c>
      <c r="AZ95" s="128">
        <f>'02 - Ostatní a vedlejší n...'!F33</f>
        <v>0</v>
      </c>
      <c r="BA95" s="128">
        <f>'02 - Ostatní a vedlejší n...'!F34</f>
        <v>0</v>
      </c>
      <c r="BB95" s="128">
        <f>'02 - Ostatní a vedlejší n...'!F35</f>
        <v>0</v>
      </c>
      <c r="BC95" s="128">
        <f>'02 - Ostatní a vedlejší n...'!F36</f>
        <v>0</v>
      </c>
      <c r="BD95" s="130">
        <f>'02 - Ostatní a vedlejší n...'!F37</f>
        <v>0</v>
      </c>
      <c r="BE95" s="7"/>
      <c r="BT95" s="131" t="s">
        <v>85</v>
      </c>
      <c r="BV95" s="131" t="s">
        <v>79</v>
      </c>
      <c r="BW95" s="131" t="s">
        <v>86</v>
      </c>
      <c r="BX95" s="131" t="s">
        <v>5</v>
      </c>
      <c r="CL95" s="131" t="s">
        <v>1</v>
      </c>
      <c r="CM95" s="131" t="s">
        <v>87</v>
      </c>
    </row>
    <row r="96" s="7" customFormat="1" ht="16.5" customHeight="1">
      <c r="A96" s="119" t="s">
        <v>81</v>
      </c>
      <c r="B96" s="120"/>
      <c r="C96" s="121"/>
      <c r="D96" s="122" t="s">
        <v>88</v>
      </c>
      <c r="E96" s="122"/>
      <c r="F96" s="122"/>
      <c r="G96" s="122"/>
      <c r="H96" s="122"/>
      <c r="I96" s="123"/>
      <c r="J96" s="122" t="s">
        <v>89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'101 - Komunikace'!J30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84</v>
      </c>
      <c r="AR96" s="126"/>
      <c r="AS96" s="127">
        <v>0</v>
      </c>
      <c r="AT96" s="128">
        <f>ROUND(SUM(AV96:AW96),2)</f>
        <v>0</v>
      </c>
      <c r="AU96" s="129">
        <f>'101 - Komunikace'!P126</f>
        <v>0</v>
      </c>
      <c r="AV96" s="128">
        <f>'101 - Komunikace'!J33</f>
        <v>0</v>
      </c>
      <c r="AW96" s="128">
        <f>'101 - Komunikace'!J34</f>
        <v>0</v>
      </c>
      <c r="AX96" s="128">
        <f>'101 - Komunikace'!J35</f>
        <v>0</v>
      </c>
      <c r="AY96" s="128">
        <f>'101 - Komunikace'!J36</f>
        <v>0</v>
      </c>
      <c r="AZ96" s="128">
        <f>'101 - Komunikace'!F33</f>
        <v>0</v>
      </c>
      <c r="BA96" s="128">
        <f>'101 - Komunikace'!F34</f>
        <v>0</v>
      </c>
      <c r="BB96" s="128">
        <f>'101 - Komunikace'!F35</f>
        <v>0</v>
      </c>
      <c r="BC96" s="128">
        <f>'101 - Komunikace'!F36</f>
        <v>0</v>
      </c>
      <c r="BD96" s="130">
        <f>'101 - Komunikace'!F37</f>
        <v>0</v>
      </c>
      <c r="BE96" s="7"/>
      <c r="BT96" s="131" t="s">
        <v>85</v>
      </c>
      <c r="BV96" s="131" t="s">
        <v>79</v>
      </c>
      <c r="BW96" s="131" t="s">
        <v>90</v>
      </c>
      <c r="BX96" s="131" t="s">
        <v>5</v>
      </c>
      <c r="CL96" s="131" t="s">
        <v>91</v>
      </c>
      <c r="CM96" s="131" t="s">
        <v>87</v>
      </c>
    </row>
    <row r="97" s="7" customFormat="1" ht="24.75" customHeight="1">
      <c r="A97" s="119" t="s">
        <v>81</v>
      </c>
      <c r="B97" s="120"/>
      <c r="C97" s="121"/>
      <c r="D97" s="122" t="s">
        <v>92</v>
      </c>
      <c r="E97" s="122"/>
      <c r="F97" s="122"/>
      <c r="G97" s="122"/>
      <c r="H97" s="122"/>
      <c r="I97" s="123"/>
      <c r="J97" s="122" t="s">
        <v>93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'701 - Pochůzné plochy, WC...'!J30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84</v>
      </c>
      <c r="AR97" s="126"/>
      <c r="AS97" s="127">
        <v>0</v>
      </c>
      <c r="AT97" s="128">
        <f>ROUND(SUM(AV97:AW97),2)</f>
        <v>0</v>
      </c>
      <c r="AU97" s="129">
        <f>'701 - Pochůzné plochy, WC...'!P134</f>
        <v>0</v>
      </c>
      <c r="AV97" s="128">
        <f>'701 - Pochůzné plochy, WC...'!J33</f>
        <v>0</v>
      </c>
      <c r="AW97" s="128">
        <f>'701 - Pochůzné plochy, WC...'!J34</f>
        <v>0</v>
      </c>
      <c r="AX97" s="128">
        <f>'701 - Pochůzné plochy, WC...'!J35</f>
        <v>0</v>
      </c>
      <c r="AY97" s="128">
        <f>'701 - Pochůzné plochy, WC...'!J36</f>
        <v>0</v>
      </c>
      <c r="AZ97" s="128">
        <f>'701 - Pochůzné plochy, WC...'!F33</f>
        <v>0</v>
      </c>
      <c r="BA97" s="128">
        <f>'701 - Pochůzné plochy, WC...'!F34</f>
        <v>0</v>
      </c>
      <c r="BB97" s="128">
        <f>'701 - Pochůzné plochy, WC...'!F35</f>
        <v>0</v>
      </c>
      <c r="BC97" s="128">
        <f>'701 - Pochůzné plochy, WC...'!F36</f>
        <v>0</v>
      </c>
      <c r="BD97" s="130">
        <f>'701 - Pochůzné plochy, WC...'!F37</f>
        <v>0</v>
      </c>
      <c r="BE97" s="7"/>
      <c r="BT97" s="131" t="s">
        <v>85</v>
      </c>
      <c r="BV97" s="131" t="s">
        <v>79</v>
      </c>
      <c r="BW97" s="131" t="s">
        <v>94</v>
      </c>
      <c r="BX97" s="131" t="s">
        <v>5</v>
      </c>
      <c r="CL97" s="131" t="s">
        <v>1</v>
      </c>
      <c r="CM97" s="131" t="s">
        <v>87</v>
      </c>
    </row>
    <row r="98" s="7" customFormat="1" ht="16.5" customHeight="1">
      <c r="A98" s="119" t="s">
        <v>81</v>
      </c>
      <c r="B98" s="120"/>
      <c r="C98" s="121"/>
      <c r="D98" s="122" t="s">
        <v>95</v>
      </c>
      <c r="E98" s="122"/>
      <c r="F98" s="122"/>
      <c r="G98" s="122"/>
      <c r="H98" s="122"/>
      <c r="I98" s="123"/>
      <c r="J98" s="122" t="s">
        <v>96</v>
      </c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4">
        <f>'801 - Sadové úpravy'!J30</f>
        <v>0</v>
      </c>
      <c r="AH98" s="123"/>
      <c r="AI98" s="123"/>
      <c r="AJ98" s="123"/>
      <c r="AK98" s="123"/>
      <c r="AL98" s="123"/>
      <c r="AM98" s="123"/>
      <c r="AN98" s="124">
        <f>SUM(AG98,AT98)</f>
        <v>0</v>
      </c>
      <c r="AO98" s="123"/>
      <c r="AP98" s="123"/>
      <c r="AQ98" s="125" t="s">
        <v>84</v>
      </c>
      <c r="AR98" s="126"/>
      <c r="AS98" s="132">
        <v>0</v>
      </c>
      <c r="AT98" s="133">
        <f>ROUND(SUM(AV98:AW98),2)</f>
        <v>0</v>
      </c>
      <c r="AU98" s="134">
        <f>'801 - Sadové úpravy'!P129</f>
        <v>0</v>
      </c>
      <c r="AV98" s="133">
        <f>'801 - Sadové úpravy'!J33</f>
        <v>0</v>
      </c>
      <c r="AW98" s="133">
        <f>'801 - Sadové úpravy'!J34</f>
        <v>0</v>
      </c>
      <c r="AX98" s="133">
        <f>'801 - Sadové úpravy'!J35</f>
        <v>0</v>
      </c>
      <c r="AY98" s="133">
        <f>'801 - Sadové úpravy'!J36</f>
        <v>0</v>
      </c>
      <c r="AZ98" s="133">
        <f>'801 - Sadové úpravy'!F33</f>
        <v>0</v>
      </c>
      <c r="BA98" s="133">
        <f>'801 - Sadové úpravy'!F34</f>
        <v>0</v>
      </c>
      <c r="BB98" s="133">
        <f>'801 - Sadové úpravy'!F35</f>
        <v>0</v>
      </c>
      <c r="BC98" s="133">
        <f>'801 - Sadové úpravy'!F36</f>
        <v>0</v>
      </c>
      <c r="BD98" s="135">
        <f>'801 - Sadové úpravy'!F37</f>
        <v>0</v>
      </c>
      <c r="BE98" s="7"/>
      <c r="BT98" s="131" t="s">
        <v>85</v>
      </c>
      <c r="BV98" s="131" t="s">
        <v>79</v>
      </c>
      <c r="BW98" s="131" t="s">
        <v>97</v>
      </c>
      <c r="BX98" s="131" t="s">
        <v>5</v>
      </c>
      <c r="CL98" s="131" t="s">
        <v>1</v>
      </c>
      <c r="CM98" s="131" t="s">
        <v>87</v>
      </c>
    </row>
    <row r="99" s="2" customFormat="1" ht="30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40"/>
      <c r="M99" s="40"/>
      <c r="N99" s="40"/>
      <c r="O99" s="40"/>
      <c r="P99" s="40"/>
      <c r="Q99" s="40"/>
      <c r="R99" s="40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F99" s="40"/>
      <c r="AG99" s="40"/>
      <c r="AH99" s="40"/>
      <c r="AI99" s="40"/>
      <c r="AJ99" s="40"/>
      <c r="AK99" s="40"/>
      <c r="AL99" s="40"/>
      <c r="AM99" s="40"/>
      <c r="AN99" s="40"/>
      <c r="AO99" s="40"/>
      <c r="AP99" s="40"/>
      <c r="AQ99" s="40"/>
      <c r="AR99" s="44"/>
      <c r="AS99" s="38"/>
      <c r="AT99" s="38"/>
      <c r="AU99" s="38"/>
      <c r="AV99" s="38"/>
      <c r="AW99" s="38"/>
      <c r="AX99" s="38"/>
      <c r="AY99" s="38"/>
      <c r="AZ99" s="38"/>
      <c r="BA99" s="38"/>
      <c r="BB99" s="38"/>
      <c r="BC99" s="38"/>
      <c r="BD99" s="38"/>
      <c r="B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7"/>
      <c r="M100" s="67"/>
      <c r="N100" s="67"/>
      <c r="O100" s="67"/>
      <c r="P100" s="67"/>
      <c r="Q100" s="67"/>
      <c r="R100" s="67"/>
      <c r="S100" s="67"/>
      <c r="T100" s="67"/>
      <c r="U100" s="67"/>
      <c r="V100" s="67"/>
      <c r="W100" s="67"/>
      <c r="X100" s="67"/>
      <c r="Y100" s="67"/>
      <c r="Z100" s="67"/>
      <c r="AA100" s="67"/>
      <c r="AB100" s="67"/>
      <c r="AC100" s="67"/>
      <c r="AD100" s="67"/>
      <c r="AE100" s="67"/>
      <c r="AF100" s="67"/>
      <c r="AG100" s="67"/>
      <c r="AH100" s="67"/>
      <c r="AI100" s="67"/>
      <c r="AJ100" s="67"/>
      <c r="AK100" s="67"/>
      <c r="AL100" s="67"/>
      <c r="AM100" s="67"/>
      <c r="AN100" s="67"/>
      <c r="AO100" s="67"/>
      <c r="AP100" s="67"/>
      <c r="AQ100" s="67"/>
      <c r="AR100" s="44"/>
      <c r="AS100" s="38"/>
      <c r="AT100" s="38"/>
      <c r="AU100" s="38"/>
      <c r="AV100" s="38"/>
      <c r="AW100" s="38"/>
      <c r="AX100" s="38"/>
      <c r="AY100" s="38"/>
      <c r="AZ100" s="38"/>
      <c r="BA100" s="38"/>
      <c r="BB100" s="38"/>
      <c r="BC100" s="38"/>
      <c r="BD100" s="38"/>
      <c r="BE100" s="38"/>
    </row>
  </sheetData>
  <sheetProtection sheet="1" formatColumns="0" formatRows="0" objects="1" scenarios="1" spinCount="100000" saltValue="+1+g3lk+4kkyu6FTk/4W4cJcjQdaHVmswq9bEPnekMVswn0NkoIg3YGiKE88A3pt5zOe74JpXPLjoNWV7zKhTQ==" hashValue="AFOAyFCgiCKPQIpp8ZHsBn9K84kgWp6iy8aaO2klW8MixE9RUHRdiPhbvLpW6yTOd5QresYbdQzf2WYAgZtVzA==" algorithmName="SHA-512" password="CC35"/>
  <mergeCells count="54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02 - Ostatní a vedlejší n...'!C2" display="/"/>
    <hyperlink ref="A96" location="'101 - Komunikace'!C2" display="/"/>
    <hyperlink ref="A97" location="'701 - Pochůzné plochy, WC...'!C2" display="/"/>
    <hyperlink ref="A98" location="'801 - Sadové úpravy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86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87</v>
      </c>
    </row>
    <row r="4" s="1" customFormat="1" ht="24.96" customHeight="1">
      <c r="B4" s="20"/>
      <c r="D4" s="138" t="s">
        <v>98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Komunikace pravý břeh Bělá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99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100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11. 11. 2022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32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34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36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37</v>
      </c>
      <c r="E30" s="38"/>
      <c r="F30" s="38"/>
      <c r="G30" s="38"/>
      <c r="H30" s="38"/>
      <c r="I30" s="38"/>
      <c r="J30" s="151">
        <f>ROUND(J123,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39</v>
      </c>
      <c r="G32" s="38"/>
      <c r="H32" s="38"/>
      <c r="I32" s="152" t="s">
        <v>38</v>
      </c>
      <c r="J32" s="152" t="s">
        <v>40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41</v>
      </c>
      <c r="E33" s="140" t="s">
        <v>42</v>
      </c>
      <c r="F33" s="154">
        <f>ROUND((SUM(BE123:BE184)),  2)</f>
        <v>0</v>
      </c>
      <c r="G33" s="38"/>
      <c r="H33" s="38"/>
      <c r="I33" s="155">
        <v>0.20999999999999999</v>
      </c>
      <c r="J33" s="154">
        <f>ROUND(((SUM(BE123:BE184))*I33),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43</v>
      </c>
      <c r="F34" s="154">
        <f>ROUND((SUM(BF123:BF184)),  2)</f>
        <v>0</v>
      </c>
      <c r="G34" s="38"/>
      <c r="H34" s="38"/>
      <c r="I34" s="155">
        <v>0.14999999999999999</v>
      </c>
      <c r="J34" s="154">
        <f>ROUND(((SUM(BF123:BF184))*I34),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44</v>
      </c>
      <c r="F35" s="154">
        <f>ROUND((SUM(BG123:BG184)),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45</v>
      </c>
      <c r="F36" s="154">
        <f>ROUND((SUM(BH123:BH184)),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46</v>
      </c>
      <c r="F37" s="154">
        <f>ROUND((SUM(BI123:BI184)),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47</v>
      </c>
      <c r="E39" s="158"/>
      <c r="F39" s="158"/>
      <c r="G39" s="159" t="s">
        <v>48</v>
      </c>
      <c r="H39" s="160" t="s">
        <v>49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50</v>
      </c>
      <c r="E50" s="164"/>
      <c r="F50" s="164"/>
      <c r="G50" s="163" t="s">
        <v>51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52</v>
      </c>
      <c r="E61" s="166"/>
      <c r="F61" s="167" t="s">
        <v>53</v>
      </c>
      <c r="G61" s="165" t="s">
        <v>52</v>
      </c>
      <c r="H61" s="166"/>
      <c r="I61" s="166"/>
      <c r="J61" s="168" t="s">
        <v>53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54</v>
      </c>
      <c r="E65" s="169"/>
      <c r="F65" s="169"/>
      <c r="G65" s="163" t="s">
        <v>55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52</v>
      </c>
      <c r="E76" s="166"/>
      <c r="F76" s="167" t="s">
        <v>53</v>
      </c>
      <c r="G76" s="165" t="s">
        <v>52</v>
      </c>
      <c r="H76" s="166"/>
      <c r="I76" s="166"/>
      <c r="J76" s="168" t="s">
        <v>53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101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Komunikace pravý břeh Bělá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99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02 - Ostatní a vedlejší náklady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Pelhřimov</v>
      </c>
      <c r="G89" s="40"/>
      <c r="H89" s="40"/>
      <c r="I89" s="32" t="s">
        <v>22</v>
      </c>
      <c r="J89" s="79" t="str">
        <f>IF(J12="","",J12)</f>
        <v>11. 11. 2022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Město Pelhřimov</v>
      </c>
      <c r="G91" s="40"/>
      <c r="H91" s="40"/>
      <c r="I91" s="32" t="s">
        <v>30</v>
      </c>
      <c r="J91" s="36" t="str">
        <f>E21</f>
        <v>WAY project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102</v>
      </c>
      <c r="D94" s="176"/>
      <c r="E94" s="176"/>
      <c r="F94" s="176"/>
      <c r="G94" s="176"/>
      <c r="H94" s="176"/>
      <c r="I94" s="176"/>
      <c r="J94" s="177" t="s">
        <v>103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104</v>
      </c>
      <c r="D96" s="40"/>
      <c r="E96" s="40"/>
      <c r="F96" s="40"/>
      <c r="G96" s="40"/>
      <c r="H96" s="40"/>
      <c r="I96" s="40"/>
      <c r="J96" s="110">
        <f>J123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105</v>
      </c>
    </row>
    <row r="97" s="9" customFormat="1" ht="24.96" customHeight="1">
      <c r="A97" s="9"/>
      <c r="B97" s="179"/>
      <c r="C97" s="180"/>
      <c r="D97" s="181" t="s">
        <v>106</v>
      </c>
      <c r="E97" s="182"/>
      <c r="F97" s="182"/>
      <c r="G97" s="182"/>
      <c r="H97" s="182"/>
      <c r="I97" s="182"/>
      <c r="J97" s="183">
        <f>J124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107</v>
      </c>
      <c r="E98" s="188"/>
      <c r="F98" s="188"/>
      <c r="G98" s="188"/>
      <c r="H98" s="188"/>
      <c r="I98" s="188"/>
      <c r="J98" s="189">
        <f>J125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108</v>
      </c>
      <c r="E99" s="188"/>
      <c r="F99" s="188"/>
      <c r="G99" s="188"/>
      <c r="H99" s="188"/>
      <c r="I99" s="188"/>
      <c r="J99" s="189">
        <f>J143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109</v>
      </c>
      <c r="E100" s="188"/>
      <c r="F100" s="188"/>
      <c r="G100" s="188"/>
      <c r="H100" s="188"/>
      <c r="I100" s="188"/>
      <c r="J100" s="189">
        <f>J149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110</v>
      </c>
      <c r="E101" s="188"/>
      <c r="F101" s="188"/>
      <c r="G101" s="188"/>
      <c r="H101" s="188"/>
      <c r="I101" s="188"/>
      <c r="J101" s="189">
        <f>J172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111</v>
      </c>
      <c r="E102" s="188"/>
      <c r="F102" s="188"/>
      <c r="G102" s="188"/>
      <c r="H102" s="188"/>
      <c r="I102" s="188"/>
      <c r="J102" s="189">
        <f>J176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112</v>
      </c>
      <c r="E103" s="188"/>
      <c r="F103" s="188"/>
      <c r="G103" s="188"/>
      <c r="H103" s="188"/>
      <c r="I103" s="188"/>
      <c r="J103" s="189">
        <f>J181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9" s="2" customFormat="1" ht="6.96" customHeight="1">
      <c r="A109" s="38"/>
      <c r="B109" s="68"/>
      <c r="C109" s="69"/>
      <c r="D109" s="69"/>
      <c r="E109" s="69"/>
      <c r="F109" s="69"/>
      <c r="G109" s="69"/>
      <c r="H109" s="69"/>
      <c r="I109" s="69"/>
      <c r="J109" s="69"/>
      <c r="K109" s="69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113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16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174" t="str">
        <f>E7</f>
        <v>Komunikace pravý břeh Bělá</v>
      </c>
      <c r="F113" s="32"/>
      <c r="G113" s="32"/>
      <c r="H113" s="32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99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E9</f>
        <v>02 - Ostatní a vedlejší náklady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F12</f>
        <v>Pelhřimov</v>
      </c>
      <c r="G117" s="40"/>
      <c r="H117" s="40"/>
      <c r="I117" s="32" t="s">
        <v>22</v>
      </c>
      <c r="J117" s="79" t="str">
        <f>IF(J12="","",J12)</f>
        <v>11. 11. 2022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24</v>
      </c>
      <c r="D119" s="40"/>
      <c r="E119" s="40"/>
      <c r="F119" s="27" t="str">
        <f>E15</f>
        <v>Město Pelhřimov</v>
      </c>
      <c r="G119" s="40"/>
      <c r="H119" s="40"/>
      <c r="I119" s="32" t="s">
        <v>30</v>
      </c>
      <c r="J119" s="36" t="str">
        <f>E21</f>
        <v>WAY project s.r.o.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28</v>
      </c>
      <c r="D120" s="40"/>
      <c r="E120" s="40"/>
      <c r="F120" s="27" t="str">
        <f>IF(E18="","",E18)</f>
        <v>Vyplň údaj</v>
      </c>
      <c r="G120" s="40"/>
      <c r="H120" s="40"/>
      <c r="I120" s="32" t="s">
        <v>34</v>
      </c>
      <c r="J120" s="36" t="str">
        <f>E24</f>
        <v xml:space="preserve"> 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191"/>
      <c r="B122" s="192"/>
      <c r="C122" s="193" t="s">
        <v>114</v>
      </c>
      <c r="D122" s="194" t="s">
        <v>62</v>
      </c>
      <c r="E122" s="194" t="s">
        <v>58</v>
      </c>
      <c r="F122" s="194" t="s">
        <v>59</v>
      </c>
      <c r="G122" s="194" t="s">
        <v>115</v>
      </c>
      <c r="H122" s="194" t="s">
        <v>116</v>
      </c>
      <c r="I122" s="194" t="s">
        <v>117</v>
      </c>
      <c r="J122" s="194" t="s">
        <v>103</v>
      </c>
      <c r="K122" s="195" t="s">
        <v>118</v>
      </c>
      <c r="L122" s="196"/>
      <c r="M122" s="100" t="s">
        <v>1</v>
      </c>
      <c r="N122" s="101" t="s">
        <v>41</v>
      </c>
      <c r="O122" s="101" t="s">
        <v>119</v>
      </c>
      <c r="P122" s="101" t="s">
        <v>120</v>
      </c>
      <c r="Q122" s="101" t="s">
        <v>121</v>
      </c>
      <c r="R122" s="101" t="s">
        <v>122</v>
      </c>
      <c r="S122" s="101" t="s">
        <v>123</v>
      </c>
      <c r="T122" s="102" t="s">
        <v>124</v>
      </c>
      <c r="U122" s="191"/>
      <c r="V122" s="191"/>
      <c r="W122" s="191"/>
      <c r="X122" s="191"/>
      <c r="Y122" s="191"/>
      <c r="Z122" s="191"/>
      <c r="AA122" s="191"/>
      <c r="AB122" s="191"/>
      <c r="AC122" s="191"/>
      <c r="AD122" s="191"/>
      <c r="AE122" s="191"/>
    </row>
    <row r="123" s="2" customFormat="1" ht="22.8" customHeight="1">
      <c r="A123" s="38"/>
      <c r="B123" s="39"/>
      <c r="C123" s="107" t="s">
        <v>125</v>
      </c>
      <c r="D123" s="40"/>
      <c r="E123" s="40"/>
      <c r="F123" s="40"/>
      <c r="G123" s="40"/>
      <c r="H123" s="40"/>
      <c r="I123" s="40"/>
      <c r="J123" s="197">
        <f>BK123</f>
        <v>0</v>
      </c>
      <c r="K123" s="40"/>
      <c r="L123" s="44"/>
      <c r="M123" s="103"/>
      <c r="N123" s="198"/>
      <c r="O123" s="104"/>
      <c r="P123" s="199">
        <f>P124</f>
        <v>0</v>
      </c>
      <c r="Q123" s="104"/>
      <c r="R123" s="199">
        <f>R124</f>
        <v>0</v>
      </c>
      <c r="S123" s="104"/>
      <c r="T123" s="200">
        <f>T124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76</v>
      </c>
      <c r="AU123" s="17" t="s">
        <v>105</v>
      </c>
      <c r="BK123" s="201">
        <f>BK124</f>
        <v>0</v>
      </c>
    </row>
    <row r="124" s="12" customFormat="1" ht="25.92" customHeight="1">
      <c r="A124" s="12"/>
      <c r="B124" s="202"/>
      <c r="C124" s="203"/>
      <c r="D124" s="204" t="s">
        <v>76</v>
      </c>
      <c r="E124" s="205" t="s">
        <v>126</v>
      </c>
      <c r="F124" s="205" t="s">
        <v>127</v>
      </c>
      <c r="G124" s="203"/>
      <c r="H124" s="203"/>
      <c r="I124" s="206"/>
      <c r="J124" s="207">
        <f>BK124</f>
        <v>0</v>
      </c>
      <c r="K124" s="203"/>
      <c r="L124" s="208"/>
      <c r="M124" s="209"/>
      <c r="N124" s="210"/>
      <c r="O124" s="210"/>
      <c r="P124" s="211">
        <f>P125+P143+P149+P172+P176+P181</f>
        <v>0</v>
      </c>
      <c r="Q124" s="210"/>
      <c r="R124" s="211">
        <f>R125+R143+R149+R172+R176+R181</f>
        <v>0</v>
      </c>
      <c r="S124" s="210"/>
      <c r="T124" s="212">
        <f>T125+T143+T149+T172+T176+T181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3" t="s">
        <v>128</v>
      </c>
      <c r="AT124" s="214" t="s">
        <v>76</v>
      </c>
      <c r="AU124" s="214" t="s">
        <v>77</v>
      </c>
      <c r="AY124" s="213" t="s">
        <v>129</v>
      </c>
      <c r="BK124" s="215">
        <f>BK125+BK143+BK149+BK172+BK176+BK181</f>
        <v>0</v>
      </c>
    </row>
    <row r="125" s="12" customFormat="1" ht="22.8" customHeight="1">
      <c r="A125" s="12"/>
      <c r="B125" s="202"/>
      <c r="C125" s="203"/>
      <c r="D125" s="204" t="s">
        <v>76</v>
      </c>
      <c r="E125" s="216" t="s">
        <v>130</v>
      </c>
      <c r="F125" s="216" t="s">
        <v>131</v>
      </c>
      <c r="G125" s="203"/>
      <c r="H125" s="203"/>
      <c r="I125" s="206"/>
      <c r="J125" s="217">
        <f>BK125</f>
        <v>0</v>
      </c>
      <c r="K125" s="203"/>
      <c r="L125" s="208"/>
      <c r="M125" s="209"/>
      <c r="N125" s="210"/>
      <c r="O125" s="210"/>
      <c r="P125" s="211">
        <f>SUM(P126:P142)</f>
        <v>0</v>
      </c>
      <c r="Q125" s="210"/>
      <c r="R125" s="211">
        <f>SUM(R126:R142)</f>
        <v>0</v>
      </c>
      <c r="S125" s="210"/>
      <c r="T125" s="212">
        <f>SUM(T126:T142)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3" t="s">
        <v>128</v>
      </c>
      <c r="AT125" s="214" t="s">
        <v>76</v>
      </c>
      <c r="AU125" s="214" t="s">
        <v>85</v>
      </c>
      <c r="AY125" s="213" t="s">
        <v>129</v>
      </c>
      <c r="BK125" s="215">
        <f>SUM(BK126:BK142)</f>
        <v>0</v>
      </c>
    </row>
    <row r="126" s="2" customFormat="1" ht="16.5" customHeight="1">
      <c r="A126" s="38"/>
      <c r="B126" s="39"/>
      <c r="C126" s="218" t="s">
        <v>85</v>
      </c>
      <c r="D126" s="218" t="s">
        <v>132</v>
      </c>
      <c r="E126" s="219" t="s">
        <v>133</v>
      </c>
      <c r="F126" s="220" t="s">
        <v>134</v>
      </c>
      <c r="G126" s="221" t="s">
        <v>135</v>
      </c>
      <c r="H126" s="222">
        <v>1</v>
      </c>
      <c r="I126" s="223"/>
      <c r="J126" s="224">
        <f>ROUND(I126*H126,2)</f>
        <v>0</v>
      </c>
      <c r="K126" s="220" t="s">
        <v>136</v>
      </c>
      <c r="L126" s="44"/>
      <c r="M126" s="225" t="s">
        <v>1</v>
      </c>
      <c r="N126" s="226" t="s">
        <v>42</v>
      </c>
      <c r="O126" s="91"/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9" t="s">
        <v>137</v>
      </c>
      <c r="AT126" s="229" t="s">
        <v>132</v>
      </c>
      <c r="AU126" s="229" t="s">
        <v>87</v>
      </c>
      <c r="AY126" s="17" t="s">
        <v>129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7" t="s">
        <v>85</v>
      </c>
      <c r="BK126" s="230">
        <f>ROUND(I126*H126,2)</f>
        <v>0</v>
      </c>
      <c r="BL126" s="17" t="s">
        <v>137</v>
      </c>
      <c r="BM126" s="229" t="s">
        <v>138</v>
      </c>
    </row>
    <row r="127" s="2" customFormat="1">
      <c r="A127" s="38"/>
      <c r="B127" s="39"/>
      <c r="C127" s="40"/>
      <c r="D127" s="231" t="s">
        <v>139</v>
      </c>
      <c r="E127" s="40"/>
      <c r="F127" s="232" t="s">
        <v>134</v>
      </c>
      <c r="G127" s="40"/>
      <c r="H127" s="40"/>
      <c r="I127" s="233"/>
      <c r="J127" s="40"/>
      <c r="K127" s="40"/>
      <c r="L127" s="44"/>
      <c r="M127" s="234"/>
      <c r="N127" s="235"/>
      <c r="O127" s="91"/>
      <c r="P127" s="91"/>
      <c r="Q127" s="91"/>
      <c r="R127" s="91"/>
      <c r="S127" s="91"/>
      <c r="T127" s="92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139</v>
      </c>
      <c r="AU127" s="17" t="s">
        <v>87</v>
      </c>
    </row>
    <row r="128" s="13" customFormat="1">
      <c r="A128" s="13"/>
      <c r="B128" s="236"/>
      <c r="C128" s="237"/>
      <c r="D128" s="231" t="s">
        <v>140</v>
      </c>
      <c r="E128" s="238" t="s">
        <v>1</v>
      </c>
      <c r="F128" s="239" t="s">
        <v>141</v>
      </c>
      <c r="G128" s="237"/>
      <c r="H128" s="238" t="s">
        <v>1</v>
      </c>
      <c r="I128" s="240"/>
      <c r="J128" s="237"/>
      <c r="K128" s="237"/>
      <c r="L128" s="241"/>
      <c r="M128" s="242"/>
      <c r="N128" s="243"/>
      <c r="O128" s="243"/>
      <c r="P128" s="243"/>
      <c r="Q128" s="243"/>
      <c r="R128" s="243"/>
      <c r="S128" s="243"/>
      <c r="T128" s="244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5" t="s">
        <v>140</v>
      </c>
      <c r="AU128" s="245" t="s">
        <v>87</v>
      </c>
      <c r="AV128" s="13" t="s">
        <v>85</v>
      </c>
      <c r="AW128" s="13" t="s">
        <v>33</v>
      </c>
      <c r="AX128" s="13" t="s">
        <v>77</v>
      </c>
      <c r="AY128" s="245" t="s">
        <v>129</v>
      </c>
    </row>
    <row r="129" s="14" customFormat="1">
      <c r="A129" s="14"/>
      <c r="B129" s="246"/>
      <c r="C129" s="247"/>
      <c r="D129" s="231" t="s">
        <v>140</v>
      </c>
      <c r="E129" s="248" t="s">
        <v>1</v>
      </c>
      <c r="F129" s="249" t="s">
        <v>142</v>
      </c>
      <c r="G129" s="247"/>
      <c r="H129" s="250">
        <v>1</v>
      </c>
      <c r="I129" s="251"/>
      <c r="J129" s="247"/>
      <c r="K129" s="247"/>
      <c r="L129" s="252"/>
      <c r="M129" s="253"/>
      <c r="N129" s="254"/>
      <c r="O129" s="254"/>
      <c r="P129" s="254"/>
      <c r="Q129" s="254"/>
      <c r="R129" s="254"/>
      <c r="S129" s="254"/>
      <c r="T129" s="255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6" t="s">
        <v>140</v>
      </c>
      <c r="AU129" s="256" t="s">
        <v>87</v>
      </c>
      <c r="AV129" s="14" t="s">
        <v>87</v>
      </c>
      <c r="AW129" s="14" t="s">
        <v>33</v>
      </c>
      <c r="AX129" s="14" t="s">
        <v>85</v>
      </c>
      <c r="AY129" s="256" t="s">
        <v>129</v>
      </c>
    </row>
    <row r="130" s="2" customFormat="1" ht="16.5" customHeight="1">
      <c r="A130" s="38"/>
      <c r="B130" s="39"/>
      <c r="C130" s="218" t="s">
        <v>87</v>
      </c>
      <c r="D130" s="218" t="s">
        <v>132</v>
      </c>
      <c r="E130" s="219" t="s">
        <v>143</v>
      </c>
      <c r="F130" s="220" t="s">
        <v>144</v>
      </c>
      <c r="G130" s="221" t="s">
        <v>135</v>
      </c>
      <c r="H130" s="222">
        <v>1</v>
      </c>
      <c r="I130" s="223"/>
      <c r="J130" s="224">
        <f>ROUND(I130*H130,2)</f>
        <v>0</v>
      </c>
      <c r="K130" s="220" t="s">
        <v>136</v>
      </c>
      <c r="L130" s="44"/>
      <c r="M130" s="225" t="s">
        <v>1</v>
      </c>
      <c r="N130" s="226" t="s">
        <v>42</v>
      </c>
      <c r="O130" s="91"/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9" t="s">
        <v>137</v>
      </c>
      <c r="AT130" s="229" t="s">
        <v>132</v>
      </c>
      <c r="AU130" s="229" t="s">
        <v>87</v>
      </c>
      <c r="AY130" s="17" t="s">
        <v>129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7" t="s">
        <v>85</v>
      </c>
      <c r="BK130" s="230">
        <f>ROUND(I130*H130,2)</f>
        <v>0</v>
      </c>
      <c r="BL130" s="17" t="s">
        <v>137</v>
      </c>
      <c r="BM130" s="229" t="s">
        <v>145</v>
      </c>
    </row>
    <row r="131" s="2" customFormat="1">
      <c r="A131" s="38"/>
      <c r="B131" s="39"/>
      <c r="C131" s="40"/>
      <c r="D131" s="231" t="s">
        <v>139</v>
      </c>
      <c r="E131" s="40"/>
      <c r="F131" s="232" t="s">
        <v>144</v>
      </c>
      <c r="G131" s="40"/>
      <c r="H131" s="40"/>
      <c r="I131" s="233"/>
      <c r="J131" s="40"/>
      <c r="K131" s="40"/>
      <c r="L131" s="44"/>
      <c r="M131" s="234"/>
      <c r="N131" s="235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139</v>
      </c>
      <c r="AU131" s="17" t="s">
        <v>87</v>
      </c>
    </row>
    <row r="132" s="13" customFormat="1">
      <c r="A132" s="13"/>
      <c r="B132" s="236"/>
      <c r="C132" s="237"/>
      <c r="D132" s="231" t="s">
        <v>140</v>
      </c>
      <c r="E132" s="238" t="s">
        <v>1</v>
      </c>
      <c r="F132" s="239" t="s">
        <v>146</v>
      </c>
      <c r="G132" s="237"/>
      <c r="H132" s="238" t="s">
        <v>1</v>
      </c>
      <c r="I132" s="240"/>
      <c r="J132" s="237"/>
      <c r="K132" s="237"/>
      <c r="L132" s="241"/>
      <c r="M132" s="242"/>
      <c r="N132" s="243"/>
      <c r="O132" s="243"/>
      <c r="P132" s="243"/>
      <c r="Q132" s="243"/>
      <c r="R132" s="243"/>
      <c r="S132" s="243"/>
      <c r="T132" s="244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5" t="s">
        <v>140</v>
      </c>
      <c r="AU132" s="245" t="s">
        <v>87</v>
      </c>
      <c r="AV132" s="13" t="s">
        <v>85</v>
      </c>
      <c r="AW132" s="13" t="s">
        <v>33</v>
      </c>
      <c r="AX132" s="13" t="s">
        <v>77</v>
      </c>
      <c r="AY132" s="245" t="s">
        <v>129</v>
      </c>
    </row>
    <row r="133" s="13" customFormat="1">
      <c r="A133" s="13"/>
      <c r="B133" s="236"/>
      <c r="C133" s="237"/>
      <c r="D133" s="231" t="s">
        <v>140</v>
      </c>
      <c r="E133" s="238" t="s">
        <v>1</v>
      </c>
      <c r="F133" s="239" t="s">
        <v>147</v>
      </c>
      <c r="G133" s="237"/>
      <c r="H133" s="238" t="s">
        <v>1</v>
      </c>
      <c r="I133" s="240"/>
      <c r="J133" s="237"/>
      <c r="K133" s="237"/>
      <c r="L133" s="241"/>
      <c r="M133" s="242"/>
      <c r="N133" s="243"/>
      <c r="O133" s="243"/>
      <c r="P133" s="243"/>
      <c r="Q133" s="243"/>
      <c r="R133" s="243"/>
      <c r="S133" s="243"/>
      <c r="T133" s="244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5" t="s">
        <v>140</v>
      </c>
      <c r="AU133" s="245" t="s">
        <v>87</v>
      </c>
      <c r="AV133" s="13" t="s">
        <v>85</v>
      </c>
      <c r="AW133" s="13" t="s">
        <v>33</v>
      </c>
      <c r="AX133" s="13" t="s">
        <v>77</v>
      </c>
      <c r="AY133" s="245" t="s">
        <v>129</v>
      </c>
    </row>
    <row r="134" s="14" customFormat="1">
      <c r="A134" s="14"/>
      <c r="B134" s="246"/>
      <c r="C134" s="247"/>
      <c r="D134" s="231" t="s">
        <v>140</v>
      </c>
      <c r="E134" s="248" t="s">
        <v>1</v>
      </c>
      <c r="F134" s="249" t="s">
        <v>142</v>
      </c>
      <c r="G134" s="247"/>
      <c r="H134" s="250">
        <v>1</v>
      </c>
      <c r="I134" s="251"/>
      <c r="J134" s="247"/>
      <c r="K134" s="247"/>
      <c r="L134" s="252"/>
      <c r="M134" s="253"/>
      <c r="N134" s="254"/>
      <c r="O134" s="254"/>
      <c r="P134" s="254"/>
      <c r="Q134" s="254"/>
      <c r="R134" s="254"/>
      <c r="S134" s="254"/>
      <c r="T134" s="255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6" t="s">
        <v>140</v>
      </c>
      <c r="AU134" s="256" t="s">
        <v>87</v>
      </c>
      <c r="AV134" s="14" t="s">
        <v>87</v>
      </c>
      <c r="AW134" s="14" t="s">
        <v>33</v>
      </c>
      <c r="AX134" s="14" t="s">
        <v>85</v>
      </c>
      <c r="AY134" s="256" t="s">
        <v>129</v>
      </c>
    </row>
    <row r="135" s="2" customFormat="1" ht="16.5" customHeight="1">
      <c r="A135" s="38"/>
      <c r="B135" s="39"/>
      <c r="C135" s="218" t="s">
        <v>148</v>
      </c>
      <c r="D135" s="218" t="s">
        <v>132</v>
      </c>
      <c r="E135" s="219" t="s">
        <v>149</v>
      </c>
      <c r="F135" s="220" t="s">
        <v>150</v>
      </c>
      <c r="G135" s="221" t="s">
        <v>135</v>
      </c>
      <c r="H135" s="222">
        <v>1</v>
      </c>
      <c r="I135" s="223"/>
      <c r="J135" s="224">
        <f>ROUND(I135*H135,2)</f>
        <v>0</v>
      </c>
      <c r="K135" s="220" t="s">
        <v>136</v>
      </c>
      <c r="L135" s="44"/>
      <c r="M135" s="225" t="s">
        <v>1</v>
      </c>
      <c r="N135" s="226" t="s">
        <v>42</v>
      </c>
      <c r="O135" s="91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9" t="s">
        <v>137</v>
      </c>
      <c r="AT135" s="229" t="s">
        <v>132</v>
      </c>
      <c r="AU135" s="229" t="s">
        <v>87</v>
      </c>
      <c r="AY135" s="17" t="s">
        <v>129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7" t="s">
        <v>85</v>
      </c>
      <c r="BK135" s="230">
        <f>ROUND(I135*H135,2)</f>
        <v>0</v>
      </c>
      <c r="BL135" s="17" t="s">
        <v>137</v>
      </c>
      <c r="BM135" s="229" t="s">
        <v>151</v>
      </c>
    </row>
    <row r="136" s="2" customFormat="1">
      <c r="A136" s="38"/>
      <c r="B136" s="39"/>
      <c r="C136" s="40"/>
      <c r="D136" s="231" t="s">
        <v>139</v>
      </c>
      <c r="E136" s="40"/>
      <c r="F136" s="232" t="s">
        <v>150</v>
      </c>
      <c r="G136" s="40"/>
      <c r="H136" s="40"/>
      <c r="I136" s="233"/>
      <c r="J136" s="40"/>
      <c r="K136" s="40"/>
      <c r="L136" s="44"/>
      <c r="M136" s="234"/>
      <c r="N136" s="235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139</v>
      </c>
      <c r="AU136" s="17" t="s">
        <v>87</v>
      </c>
    </row>
    <row r="137" s="13" customFormat="1">
      <c r="A137" s="13"/>
      <c r="B137" s="236"/>
      <c r="C137" s="237"/>
      <c r="D137" s="231" t="s">
        <v>140</v>
      </c>
      <c r="E137" s="238" t="s">
        <v>1</v>
      </c>
      <c r="F137" s="239" t="s">
        <v>152</v>
      </c>
      <c r="G137" s="237"/>
      <c r="H137" s="238" t="s">
        <v>1</v>
      </c>
      <c r="I137" s="240"/>
      <c r="J137" s="237"/>
      <c r="K137" s="237"/>
      <c r="L137" s="241"/>
      <c r="M137" s="242"/>
      <c r="N137" s="243"/>
      <c r="O137" s="243"/>
      <c r="P137" s="243"/>
      <c r="Q137" s="243"/>
      <c r="R137" s="243"/>
      <c r="S137" s="243"/>
      <c r="T137" s="244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5" t="s">
        <v>140</v>
      </c>
      <c r="AU137" s="245" t="s">
        <v>87</v>
      </c>
      <c r="AV137" s="13" t="s">
        <v>85</v>
      </c>
      <c r="AW137" s="13" t="s">
        <v>33</v>
      </c>
      <c r="AX137" s="13" t="s">
        <v>77</v>
      </c>
      <c r="AY137" s="245" t="s">
        <v>129</v>
      </c>
    </row>
    <row r="138" s="14" customFormat="1">
      <c r="A138" s="14"/>
      <c r="B138" s="246"/>
      <c r="C138" s="247"/>
      <c r="D138" s="231" t="s">
        <v>140</v>
      </c>
      <c r="E138" s="248" t="s">
        <v>1</v>
      </c>
      <c r="F138" s="249" t="s">
        <v>142</v>
      </c>
      <c r="G138" s="247"/>
      <c r="H138" s="250">
        <v>1</v>
      </c>
      <c r="I138" s="251"/>
      <c r="J138" s="247"/>
      <c r="K138" s="247"/>
      <c r="L138" s="252"/>
      <c r="M138" s="253"/>
      <c r="N138" s="254"/>
      <c r="O138" s="254"/>
      <c r="P138" s="254"/>
      <c r="Q138" s="254"/>
      <c r="R138" s="254"/>
      <c r="S138" s="254"/>
      <c r="T138" s="255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6" t="s">
        <v>140</v>
      </c>
      <c r="AU138" s="256" t="s">
        <v>87</v>
      </c>
      <c r="AV138" s="14" t="s">
        <v>87</v>
      </c>
      <c r="AW138" s="14" t="s">
        <v>33</v>
      </c>
      <c r="AX138" s="14" t="s">
        <v>85</v>
      </c>
      <c r="AY138" s="256" t="s">
        <v>129</v>
      </c>
    </row>
    <row r="139" s="2" customFormat="1" ht="16.5" customHeight="1">
      <c r="A139" s="38"/>
      <c r="B139" s="39"/>
      <c r="C139" s="218" t="s">
        <v>153</v>
      </c>
      <c r="D139" s="218" t="s">
        <v>132</v>
      </c>
      <c r="E139" s="219" t="s">
        <v>154</v>
      </c>
      <c r="F139" s="220" t="s">
        <v>155</v>
      </c>
      <c r="G139" s="221" t="s">
        <v>135</v>
      </c>
      <c r="H139" s="222">
        <v>1</v>
      </c>
      <c r="I139" s="223"/>
      <c r="J139" s="224">
        <f>ROUND(I139*H139,2)</f>
        <v>0</v>
      </c>
      <c r="K139" s="220" t="s">
        <v>136</v>
      </c>
      <c r="L139" s="44"/>
      <c r="M139" s="225" t="s">
        <v>1</v>
      </c>
      <c r="N139" s="226" t="s">
        <v>42</v>
      </c>
      <c r="O139" s="91"/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9" t="s">
        <v>137</v>
      </c>
      <c r="AT139" s="229" t="s">
        <v>132</v>
      </c>
      <c r="AU139" s="229" t="s">
        <v>87</v>
      </c>
      <c r="AY139" s="17" t="s">
        <v>129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7" t="s">
        <v>85</v>
      </c>
      <c r="BK139" s="230">
        <f>ROUND(I139*H139,2)</f>
        <v>0</v>
      </c>
      <c r="BL139" s="17" t="s">
        <v>137</v>
      </c>
      <c r="BM139" s="229" t="s">
        <v>156</v>
      </c>
    </row>
    <row r="140" s="2" customFormat="1">
      <c r="A140" s="38"/>
      <c r="B140" s="39"/>
      <c r="C140" s="40"/>
      <c r="D140" s="231" t="s">
        <v>139</v>
      </c>
      <c r="E140" s="40"/>
      <c r="F140" s="232" t="s">
        <v>155</v>
      </c>
      <c r="G140" s="40"/>
      <c r="H140" s="40"/>
      <c r="I140" s="233"/>
      <c r="J140" s="40"/>
      <c r="K140" s="40"/>
      <c r="L140" s="44"/>
      <c r="M140" s="234"/>
      <c r="N140" s="235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139</v>
      </c>
      <c r="AU140" s="17" t="s">
        <v>87</v>
      </c>
    </row>
    <row r="141" s="13" customFormat="1">
      <c r="A141" s="13"/>
      <c r="B141" s="236"/>
      <c r="C141" s="237"/>
      <c r="D141" s="231" t="s">
        <v>140</v>
      </c>
      <c r="E141" s="238" t="s">
        <v>1</v>
      </c>
      <c r="F141" s="239" t="s">
        <v>157</v>
      </c>
      <c r="G141" s="237"/>
      <c r="H141" s="238" t="s">
        <v>1</v>
      </c>
      <c r="I141" s="240"/>
      <c r="J141" s="237"/>
      <c r="K141" s="237"/>
      <c r="L141" s="241"/>
      <c r="M141" s="242"/>
      <c r="N141" s="243"/>
      <c r="O141" s="243"/>
      <c r="P141" s="243"/>
      <c r="Q141" s="243"/>
      <c r="R141" s="243"/>
      <c r="S141" s="243"/>
      <c r="T141" s="244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5" t="s">
        <v>140</v>
      </c>
      <c r="AU141" s="245" t="s">
        <v>87</v>
      </c>
      <c r="AV141" s="13" t="s">
        <v>85</v>
      </c>
      <c r="AW141" s="13" t="s">
        <v>33</v>
      </c>
      <c r="AX141" s="13" t="s">
        <v>77</v>
      </c>
      <c r="AY141" s="245" t="s">
        <v>129</v>
      </c>
    </row>
    <row r="142" s="14" customFormat="1">
      <c r="A142" s="14"/>
      <c r="B142" s="246"/>
      <c r="C142" s="247"/>
      <c r="D142" s="231" t="s">
        <v>140</v>
      </c>
      <c r="E142" s="248" t="s">
        <v>1</v>
      </c>
      <c r="F142" s="249" t="s">
        <v>158</v>
      </c>
      <c r="G142" s="247"/>
      <c r="H142" s="250">
        <v>1</v>
      </c>
      <c r="I142" s="251"/>
      <c r="J142" s="247"/>
      <c r="K142" s="247"/>
      <c r="L142" s="252"/>
      <c r="M142" s="253"/>
      <c r="N142" s="254"/>
      <c r="O142" s="254"/>
      <c r="P142" s="254"/>
      <c r="Q142" s="254"/>
      <c r="R142" s="254"/>
      <c r="S142" s="254"/>
      <c r="T142" s="255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6" t="s">
        <v>140</v>
      </c>
      <c r="AU142" s="256" t="s">
        <v>87</v>
      </c>
      <c r="AV142" s="14" t="s">
        <v>87</v>
      </c>
      <c r="AW142" s="14" t="s">
        <v>33</v>
      </c>
      <c r="AX142" s="14" t="s">
        <v>85</v>
      </c>
      <c r="AY142" s="256" t="s">
        <v>129</v>
      </c>
    </row>
    <row r="143" s="12" customFormat="1" ht="22.8" customHeight="1">
      <c r="A143" s="12"/>
      <c r="B143" s="202"/>
      <c r="C143" s="203"/>
      <c r="D143" s="204" t="s">
        <v>76</v>
      </c>
      <c r="E143" s="216" t="s">
        <v>159</v>
      </c>
      <c r="F143" s="216" t="s">
        <v>160</v>
      </c>
      <c r="G143" s="203"/>
      <c r="H143" s="203"/>
      <c r="I143" s="206"/>
      <c r="J143" s="217">
        <f>BK143</f>
        <v>0</v>
      </c>
      <c r="K143" s="203"/>
      <c r="L143" s="208"/>
      <c r="M143" s="209"/>
      <c r="N143" s="210"/>
      <c r="O143" s="210"/>
      <c r="P143" s="211">
        <f>SUM(P144:P148)</f>
        <v>0</v>
      </c>
      <c r="Q143" s="210"/>
      <c r="R143" s="211">
        <f>SUM(R144:R148)</f>
        <v>0</v>
      </c>
      <c r="S143" s="210"/>
      <c r="T143" s="212">
        <f>SUM(T144:T148)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13" t="s">
        <v>128</v>
      </c>
      <c r="AT143" s="214" t="s">
        <v>76</v>
      </c>
      <c r="AU143" s="214" t="s">
        <v>85</v>
      </c>
      <c r="AY143" s="213" t="s">
        <v>129</v>
      </c>
      <c r="BK143" s="215">
        <f>SUM(BK144:BK148)</f>
        <v>0</v>
      </c>
    </row>
    <row r="144" s="2" customFormat="1" ht="16.5" customHeight="1">
      <c r="A144" s="38"/>
      <c r="B144" s="39"/>
      <c r="C144" s="218" t="s">
        <v>128</v>
      </c>
      <c r="D144" s="218" t="s">
        <v>132</v>
      </c>
      <c r="E144" s="219" t="s">
        <v>161</v>
      </c>
      <c r="F144" s="220" t="s">
        <v>162</v>
      </c>
      <c r="G144" s="221" t="s">
        <v>163</v>
      </c>
      <c r="H144" s="222">
        <v>1</v>
      </c>
      <c r="I144" s="223"/>
      <c r="J144" s="224">
        <f>ROUND(I144*H144,2)</f>
        <v>0</v>
      </c>
      <c r="K144" s="220" t="s">
        <v>136</v>
      </c>
      <c r="L144" s="44"/>
      <c r="M144" s="225" t="s">
        <v>1</v>
      </c>
      <c r="N144" s="226" t="s">
        <v>42</v>
      </c>
      <c r="O144" s="91"/>
      <c r="P144" s="227">
        <f>O144*H144</f>
        <v>0</v>
      </c>
      <c r="Q144" s="227">
        <v>0</v>
      </c>
      <c r="R144" s="227">
        <f>Q144*H144</f>
        <v>0</v>
      </c>
      <c r="S144" s="227">
        <v>0</v>
      </c>
      <c r="T144" s="228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9" t="s">
        <v>137</v>
      </c>
      <c r="AT144" s="229" t="s">
        <v>132</v>
      </c>
      <c r="AU144" s="229" t="s">
        <v>87</v>
      </c>
      <c r="AY144" s="17" t="s">
        <v>129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7" t="s">
        <v>85</v>
      </c>
      <c r="BK144" s="230">
        <f>ROUND(I144*H144,2)</f>
        <v>0</v>
      </c>
      <c r="BL144" s="17" t="s">
        <v>137</v>
      </c>
      <c r="BM144" s="229" t="s">
        <v>164</v>
      </c>
    </row>
    <row r="145" s="2" customFormat="1">
      <c r="A145" s="38"/>
      <c r="B145" s="39"/>
      <c r="C145" s="40"/>
      <c r="D145" s="231" t="s">
        <v>139</v>
      </c>
      <c r="E145" s="40"/>
      <c r="F145" s="232" t="s">
        <v>162</v>
      </c>
      <c r="G145" s="40"/>
      <c r="H145" s="40"/>
      <c r="I145" s="233"/>
      <c r="J145" s="40"/>
      <c r="K145" s="40"/>
      <c r="L145" s="44"/>
      <c r="M145" s="234"/>
      <c r="N145" s="235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139</v>
      </c>
      <c r="AU145" s="17" t="s">
        <v>87</v>
      </c>
    </row>
    <row r="146" s="13" customFormat="1">
      <c r="A146" s="13"/>
      <c r="B146" s="236"/>
      <c r="C146" s="237"/>
      <c r="D146" s="231" t="s">
        <v>140</v>
      </c>
      <c r="E146" s="238" t="s">
        <v>1</v>
      </c>
      <c r="F146" s="239" t="s">
        <v>165</v>
      </c>
      <c r="G146" s="237"/>
      <c r="H146" s="238" t="s">
        <v>1</v>
      </c>
      <c r="I146" s="240"/>
      <c r="J146" s="237"/>
      <c r="K146" s="237"/>
      <c r="L146" s="241"/>
      <c r="M146" s="242"/>
      <c r="N146" s="243"/>
      <c r="O146" s="243"/>
      <c r="P146" s="243"/>
      <c r="Q146" s="243"/>
      <c r="R146" s="243"/>
      <c r="S146" s="243"/>
      <c r="T146" s="244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5" t="s">
        <v>140</v>
      </c>
      <c r="AU146" s="245" t="s">
        <v>87</v>
      </c>
      <c r="AV146" s="13" t="s">
        <v>85</v>
      </c>
      <c r="AW146" s="13" t="s">
        <v>33</v>
      </c>
      <c r="AX146" s="13" t="s">
        <v>77</v>
      </c>
      <c r="AY146" s="245" t="s">
        <v>129</v>
      </c>
    </row>
    <row r="147" s="13" customFormat="1">
      <c r="A147" s="13"/>
      <c r="B147" s="236"/>
      <c r="C147" s="237"/>
      <c r="D147" s="231" t="s">
        <v>140</v>
      </c>
      <c r="E147" s="238" t="s">
        <v>1</v>
      </c>
      <c r="F147" s="239" t="s">
        <v>166</v>
      </c>
      <c r="G147" s="237"/>
      <c r="H147" s="238" t="s">
        <v>1</v>
      </c>
      <c r="I147" s="240"/>
      <c r="J147" s="237"/>
      <c r="K147" s="237"/>
      <c r="L147" s="241"/>
      <c r="M147" s="242"/>
      <c r="N147" s="243"/>
      <c r="O147" s="243"/>
      <c r="P147" s="243"/>
      <c r="Q147" s="243"/>
      <c r="R147" s="243"/>
      <c r="S147" s="243"/>
      <c r="T147" s="244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5" t="s">
        <v>140</v>
      </c>
      <c r="AU147" s="245" t="s">
        <v>87</v>
      </c>
      <c r="AV147" s="13" t="s">
        <v>85</v>
      </c>
      <c r="AW147" s="13" t="s">
        <v>33</v>
      </c>
      <c r="AX147" s="13" t="s">
        <v>77</v>
      </c>
      <c r="AY147" s="245" t="s">
        <v>129</v>
      </c>
    </row>
    <row r="148" s="14" customFormat="1">
      <c r="A148" s="14"/>
      <c r="B148" s="246"/>
      <c r="C148" s="247"/>
      <c r="D148" s="231" t="s">
        <v>140</v>
      </c>
      <c r="E148" s="248" t="s">
        <v>1</v>
      </c>
      <c r="F148" s="249" t="s">
        <v>167</v>
      </c>
      <c r="G148" s="247"/>
      <c r="H148" s="250">
        <v>1</v>
      </c>
      <c r="I148" s="251"/>
      <c r="J148" s="247"/>
      <c r="K148" s="247"/>
      <c r="L148" s="252"/>
      <c r="M148" s="253"/>
      <c r="N148" s="254"/>
      <c r="O148" s="254"/>
      <c r="P148" s="254"/>
      <c r="Q148" s="254"/>
      <c r="R148" s="254"/>
      <c r="S148" s="254"/>
      <c r="T148" s="255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6" t="s">
        <v>140</v>
      </c>
      <c r="AU148" s="256" t="s">
        <v>87</v>
      </c>
      <c r="AV148" s="14" t="s">
        <v>87</v>
      </c>
      <c r="AW148" s="14" t="s">
        <v>33</v>
      </c>
      <c r="AX148" s="14" t="s">
        <v>85</v>
      </c>
      <c r="AY148" s="256" t="s">
        <v>129</v>
      </c>
    </row>
    <row r="149" s="12" customFormat="1" ht="22.8" customHeight="1">
      <c r="A149" s="12"/>
      <c r="B149" s="202"/>
      <c r="C149" s="203"/>
      <c r="D149" s="204" t="s">
        <v>76</v>
      </c>
      <c r="E149" s="216" t="s">
        <v>168</v>
      </c>
      <c r="F149" s="216" t="s">
        <v>169</v>
      </c>
      <c r="G149" s="203"/>
      <c r="H149" s="203"/>
      <c r="I149" s="206"/>
      <c r="J149" s="217">
        <f>BK149</f>
        <v>0</v>
      </c>
      <c r="K149" s="203"/>
      <c r="L149" s="208"/>
      <c r="M149" s="209"/>
      <c r="N149" s="210"/>
      <c r="O149" s="210"/>
      <c r="P149" s="211">
        <f>SUM(P150:P171)</f>
        <v>0</v>
      </c>
      <c r="Q149" s="210"/>
      <c r="R149" s="211">
        <f>SUM(R150:R171)</f>
        <v>0</v>
      </c>
      <c r="S149" s="210"/>
      <c r="T149" s="212">
        <f>SUM(T150:T171)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3" t="s">
        <v>128</v>
      </c>
      <c r="AT149" s="214" t="s">
        <v>76</v>
      </c>
      <c r="AU149" s="214" t="s">
        <v>85</v>
      </c>
      <c r="AY149" s="213" t="s">
        <v>129</v>
      </c>
      <c r="BK149" s="215">
        <f>SUM(BK150:BK171)</f>
        <v>0</v>
      </c>
    </row>
    <row r="150" s="2" customFormat="1" ht="16.5" customHeight="1">
      <c r="A150" s="38"/>
      <c r="B150" s="39"/>
      <c r="C150" s="218" t="s">
        <v>170</v>
      </c>
      <c r="D150" s="218" t="s">
        <v>132</v>
      </c>
      <c r="E150" s="219" t="s">
        <v>171</v>
      </c>
      <c r="F150" s="220" t="s">
        <v>172</v>
      </c>
      <c r="G150" s="221" t="s">
        <v>135</v>
      </c>
      <c r="H150" s="222">
        <v>1</v>
      </c>
      <c r="I150" s="223"/>
      <c r="J150" s="224">
        <f>ROUND(I150*H150,2)</f>
        <v>0</v>
      </c>
      <c r="K150" s="220" t="s">
        <v>136</v>
      </c>
      <c r="L150" s="44"/>
      <c r="M150" s="225" t="s">
        <v>1</v>
      </c>
      <c r="N150" s="226" t="s">
        <v>42</v>
      </c>
      <c r="O150" s="91"/>
      <c r="P150" s="227">
        <f>O150*H150</f>
        <v>0</v>
      </c>
      <c r="Q150" s="227">
        <v>0</v>
      </c>
      <c r="R150" s="227">
        <f>Q150*H150</f>
        <v>0</v>
      </c>
      <c r="S150" s="227">
        <v>0</v>
      </c>
      <c r="T150" s="228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9" t="s">
        <v>137</v>
      </c>
      <c r="AT150" s="229" t="s">
        <v>132</v>
      </c>
      <c r="AU150" s="229" t="s">
        <v>87</v>
      </c>
      <c r="AY150" s="17" t="s">
        <v>129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17" t="s">
        <v>85</v>
      </c>
      <c r="BK150" s="230">
        <f>ROUND(I150*H150,2)</f>
        <v>0</v>
      </c>
      <c r="BL150" s="17" t="s">
        <v>137</v>
      </c>
      <c r="BM150" s="229" t="s">
        <v>173</v>
      </c>
    </row>
    <row r="151" s="2" customFormat="1">
      <c r="A151" s="38"/>
      <c r="B151" s="39"/>
      <c r="C151" s="40"/>
      <c r="D151" s="231" t="s">
        <v>139</v>
      </c>
      <c r="E151" s="40"/>
      <c r="F151" s="232" t="s">
        <v>174</v>
      </c>
      <c r="G151" s="40"/>
      <c r="H151" s="40"/>
      <c r="I151" s="233"/>
      <c r="J151" s="40"/>
      <c r="K151" s="40"/>
      <c r="L151" s="44"/>
      <c r="M151" s="234"/>
      <c r="N151" s="235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139</v>
      </c>
      <c r="AU151" s="17" t="s">
        <v>87</v>
      </c>
    </row>
    <row r="152" s="14" customFormat="1">
      <c r="A152" s="14"/>
      <c r="B152" s="246"/>
      <c r="C152" s="247"/>
      <c r="D152" s="231" t="s">
        <v>140</v>
      </c>
      <c r="E152" s="248" t="s">
        <v>1</v>
      </c>
      <c r="F152" s="249" t="s">
        <v>175</v>
      </c>
      <c r="G152" s="247"/>
      <c r="H152" s="250">
        <v>1</v>
      </c>
      <c r="I152" s="251"/>
      <c r="J152" s="247"/>
      <c r="K152" s="247"/>
      <c r="L152" s="252"/>
      <c r="M152" s="253"/>
      <c r="N152" s="254"/>
      <c r="O152" s="254"/>
      <c r="P152" s="254"/>
      <c r="Q152" s="254"/>
      <c r="R152" s="254"/>
      <c r="S152" s="254"/>
      <c r="T152" s="255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6" t="s">
        <v>140</v>
      </c>
      <c r="AU152" s="256" t="s">
        <v>87</v>
      </c>
      <c r="AV152" s="14" t="s">
        <v>87</v>
      </c>
      <c r="AW152" s="14" t="s">
        <v>33</v>
      </c>
      <c r="AX152" s="14" t="s">
        <v>85</v>
      </c>
      <c r="AY152" s="256" t="s">
        <v>129</v>
      </c>
    </row>
    <row r="153" s="2" customFormat="1" ht="16.5" customHeight="1">
      <c r="A153" s="38"/>
      <c r="B153" s="39"/>
      <c r="C153" s="218" t="s">
        <v>176</v>
      </c>
      <c r="D153" s="218" t="s">
        <v>132</v>
      </c>
      <c r="E153" s="219" t="s">
        <v>177</v>
      </c>
      <c r="F153" s="220" t="s">
        <v>178</v>
      </c>
      <c r="G153" s="221" t="s">
        <v>135</v>
      </c>
      <c r="H153" s="222">
        <v>1</v>
      </c>
      <c r="I153" s="223"/>
      <c r="J153" s="224">
        <f>ROUND(I153*H153,2)</f>
        <v>0</v>
      </c>
      <c r="K153" s="220" t="s">
        <v>1</v>
      </c>
      <c r="L153" s="44"/>
      <c r="M153" s="225" t="s">
        <v>1</v>
      </c>
      <c r="N153" s="226" t="s">
        <v>42</v>
      </c>
      <c r="O153" s="91"/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9" t="s">
        <v>137</v>
      </c>
      <c r="AT153" s="229" t="s">
        <v>132</v>
      </c>
      <c r="AU153" s="229" t="s">
        <v>87</v>
      </c>
      <c r="AY153" s="17" t="s">
        <v>129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7" t="s">
        <v>85</v>
      </c>
      <c r="BK153" s="230">
        <f>ROUND(I153*H153,2)</f>
        <v>0</v>
      </c>
      <c r="BL153" s="17" t="s">
        <v>137</v>
      </c>
      <c r="BM153" s="229" t="s">
        <v>179</v>
      </c>
    </row>
    <row r="154" s="2" customFormat="1">
      <c r="A154" s="38"/>
      <c r="B154" s="39"/>
      <c r="C154" s="40"/>
      <c r="D154" s="231" t="s">
        <v>139</v>
      </c>
      <c r="E154" s="40"/>
      <c r="F154" s="232" t="s">
        <v>178</v>
      </c>
      <c r="G154" s="40"/>
      <c r="H154" s="40"/>
      <c r="I154" s="233"/>
      <c r="J154" s="40"/>
      <c r="K154" s="40"/>
      <c r="L154" s="44"/>
      <c r="M154" s="234"/>
      <c r="N154" s="235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139</v>
      </c>
      <c r="AU154" s="17" t="s">
        <v>87</v>
      </c>
    </row>
    <row r="155" s="13" customFormat="1">
      <c r="A155" s="13"/>
      <c r="B155" s="236"/>
      <c r="C155" s="237"/>
      <c r="D155" s="231" t="s">
        <v>140</v>
      </c>
      <c r="E155" s="238" t="s">
        <v>1</v>
      </c>
      <c r="F155" s="239" t="s">
        <v>180</v>
      </c>
      <c r="G155" s="237"/>
      <c r="H155" s="238" t="s">
        <v>1</v>
      </c>
      <c r="I155" s="240"/>
      <c r="J155" s="237"/>
      <c r="K155" s="237"/>
      <c r="L155" s="241"/>
      <c r="M155" s="242"/>
      <c r="N155" s="243"/>
      <c r="O155" s="243"/>
      <c r="P155" s="243"/>
      <c r="Q155" s="243"/>
      <c r="R155" s="243"/>
      <c r="S155" s="243"/>
      <c r="T155" s="244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5" t="s">
        <v>140</v>
      </c>
      <c r="AU155" s="245" t="s">
        <v>87</v>
      </c>
      <c r="AV155" s="13" t="s">
        <v>85</v>
      </c>
      <c r="AW155" s="13" t="s">
        <v>33</v>
      </c>
      <c r="AX155" s="13" t="s">
        <v>77</v>
      </c>
      <c r="AY155" s="245" t="s">
        <v>129</v>
      </c>
    </row>
    <row r="156" s="14" customFormat="1">
      <c r="A156" s="14"/>
      <c r="B156" s="246"/>
      <c r="C156" s="247"/>
      <c r="D156" s="231" t="s">
        <v>140</v>
      </c>
      <c r="E156" s="248" t="s">
        <v>1</v>
      </c>
      <c r="F156" s="249" t="s">
        <v>181</v>
      </c>
      <c r="G156" s="247"/>
      <c r="H156" s="250">
        <v>1</v>
      </c>
      <c r="I156" s="251"/>
      <c r="J156" s="247"/>
      <c r="K156" s="247"/>
      <c r="L156" s="252"/>
      <c r="M156" s="253"/>
      <c r="N156" s="254"/>
      <c r="O156" s="254"/>
      <c r="P156" s="254"/>
      <c r="Q156" s="254"/>
      <c r="R156" s="254"/>
      <c r="S156" s="254"/>
      <c r="T156" s="255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6" t="s">
        <v>140</v>
      </c>
      <c r="AU156" s="256" t="s">
        <v>87</v>
      </c>
      <c r="AV156" s="14" t="s">
        <v>87</v>
      </c>
      <c r="AW156" s="14" t="s">
        <v>33</v>
      </c>
      <c r="AX156" s="14" t="s">
        <v>85</v>
      </c>
      <c r="AY156" s="256" t="s">
        <v>129</v>
      </c>
    </row>
    <row r="157" s="13" customFormat="1">
      <c r="A157" s="13"/>
      <c r="B157" s="236"/>
      <c r="C157" s="237"/>
      <c r="D157" s="231" t="s">
        <v>140</v>
      </c>
      <c r="E157" s="238" t="s">
        <v>1</v>
      </c>
      <c r="F157" s="239" t="s">
        <v>182</v>
      </c>
      <c r="G157" s="237"/>
      <c r="H157" s="238" t="s">
        <v>1</v>
      </c>
      <c r="I157" s="240"/>
      <c r="J157" s="237"/>
      <c r="K157" s="237"/>
      <c r="L157" s="241"/>
      <c r="M157" s="242"/>
      <c r="N157" s="243"/>
      <c r="O157" s="243"/>
      <c r="P157" s="243"/>
      <c r="Q157" s="243"/>
      <c r="R157" s="243"/>
      <c r="S157" s="243"/>
      <c r="T157" s="244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5" t="s">
        <v>140</v>
      </c>
      <c r="AU157" s="245" t="s">
        <v>87</v>
      </c>
      <c r="AV157" s="13" t="s">
        <v>85</v>
      </c>
      <c r="AW157" s="13" t="s">
        <v>33</v>
      </c>
      <c r="AX157" s="13" t="s">
        <v>77</v>
      </c>
      <c r="AY157" s="245" t="s">
        <v>129</v>
      </c>
    </row>
    <row r="158" s="2" customFormat="1" ht="16.5" customHeight="1">
      <c r="A158" s="38"/>
      <c r="B158" s="39"/>
      <c r="C158" s="218" t="s">
        <v>183</v>
      </c>
      <c r="D158" s="218" t="s">
        <v>132</v>
      </c>
      <c r="E158" s="219" t="s">
        <v>184</v>
      </c>
      <c r="F158" s="220" t="s">
        <v>185</v>
      </c>
      <c r="G158" s="221" t="s">
        <v>135</v>
      </c>
      <c r="H158" s="222">
        <v>10000</v>
      </c>
      <c r="I158" s="223"/>
      <c r="J158" s="224">
        <f>ROUND(I158*H158,2)</f>
        <v>0</v>
      </c>
      <c r="K158" s="220" t="s">
        <v>1</v>
      </c>
      <c r="L158" s="44"/>
      <c r="M158" s="225" t="s">
        <v>1</v>
      </c>
      <c r="N158" s="226" t="s">
        <v>42</v>
      </c>
      <c r="O158" s="91"/>
      <c r="P158" s="227">
        <f>O158*H158</f>
        <v>0</v>
      </c>
      <c r="Q158" s="227">
        <v>0</v>
      </c>
      <c r="R158" s="227">
        <f>Q158*H158</f>
        <v>0</v>
      </c>
      <c r="S158" s="227">
        <v>0</v>
      </c>
      <c r="T158" s="228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9" t="s">
        <v>137</v>
      </c>
      <c r="AT158" s="229" t="s">
        <v>132</v>
      </c>
      <c r="AU158" s="229" t="s">
        <v>87</v>
      </c>
      <c r="AY158" s="17" t="s">
        <v>129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7" t="s">
        <v>85</v>
      </c>
      <c r="BK158" s="230">
        <f>ROUND(I158*H158,2)</f>
        <v>0</v>
      </c>
      <c r="BL158" s="17" t="s">
        <v>137</v>
      </c>
      <c r="BM158" s="229" t="s">
        <v>186</v>
      </c>
    </row>
    <row r="159" s="2" customFormat="1">
      <c r="A159" s="38"/>
      <c r="B159" s="39"/>
      <c r="C159" s="40"/>
      <c r="D159" s="231" t="s">
        <v>139</v>
      </c>
      <c r="E159" s="40"/>
      <c r="F159" s="232" t="s">
        <v>185</v>
      </c>
      <c r="G159" s="40"/>
      <c r="H159" s="40"/>
      <c r="I159" s="233"/>
      <c r="J159" s="40"/>
      <c r="K159" s="40"/>
      <c r="L159" s="44"/>
      <c r="M159" s="234"/>
      <c r="N159" s="235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139</v>
      </c>
      <c r="AU159" s="17" t="s">
        <v>87</v>
      </c>
    </row>
    <row r="160" s="13" customFormat="1">
      <c r="A160" s="13"/>
      <c r="B160" s="236"/>
      <c r="C160" s="237"/>
      <c r="D160" s="231" t="s">
        <v>140</v>
      </c>
      <c r="E160" s="238" t="s">
        <v>1</v>
      </c>
      <c r="F160" s="239" t="s">
        <v>180</v>
      </c>
      <c r="G160" s="237"/>
      <c r="H160" s="238" t="s">
        <v>1</v>
      </c>
      <c r="I160" s="240"/>
      <c r="J160" s="237"/>
      <c r="K160" s="237"/>
      <c r="L160" s="241"/>
      <c r="M160" s="242"/>
      <c r="N160" s="243"/>
      <c r="O160" s="243"/>
      <c r="P160" s="243"/>
      <c r="Q160" s="243"/>
      <c r="R160" s="243"/>
      <c r="S160" s="243"/>
      <c r="T160" s="244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5" t="s">
        <v>140</v>
      </c>
      <c r="AU160" s="245" t="s">
        <v>87</v>
      </c>
      <c r="AV160" s="13" t="s">
        <v>85</v>
      </c>
      <c r="AW160" s="13" t="s">
        <v>33</v>
      </c>
      <c r="AX160" s="13" t="s">
        <v>77</v>
      </c>
      <c r="AY160" s="245" t="s">
        <v>129</v>
      </c>
    </row>
    <row r="161" s="14" customFormat="1">
      <c r="A161" s="14"/>
      <c r="B161" s="246"/>
      <c r="C161" s="247"/>
      <c r="D161" s="231" t="s">
        <v>140</v>
      </c>
      <c r="E161" s="248" t="s">
        <v>1</v>
      </c>
      <c r="F161" s="249" t="s">
        <v>187</v>
      </c>
      <c r="G161" s="247"/>
      <c r="H161" s="250">
        <v>10000</v>
      </c>
      <c r="I161" s="251"/>
      <c r="J161" s="247"/>
      <c r="K161" s="247"/>
      <c r="L161" s="252"/>
      <c r="M161" s="253"/>
      <c r="N161" s="254"/>
      <c r="O161" s="254"/>
      <c r="P161" s="254"/>
      <c r="Q161" s="254"/>
      <c r="R161" s="254"/>
      <c r="S161" s="254"/>
      <c r="T161" s="255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6" t="s">
        <v>140</v>
      </c>
      <c r="AU161" s="256" t="s">
        <v>87</v>
      </c>
      <c r="AV161" s="14" t="s">
        <v>87</v>
      </c>
      <c r="AW161" s="14" t="s">
        <v>33</v>
      </c>
      <c r="AX161" s="14" t="s">
        <v>85</v>
      </c>
      <c r="AY161" s="256" t="s">
        <v>129</v>
      </c>
    </row>
    <row r="162" s="13" customFormat="1">
      <c r="A162" s="13"/>
      <c r="B162" s="236"/>
      <c r="C162" s="237"/>
      <c r="D162" s="231" t="s">
        <v>140</v>
      </c>
      <c r="E162" s="238" t="s">
        <v>1</v>
      </c>
      <c r="F162" s="239" t="s">
        <v>188</v>
      </c>
      <c r="G162" s="237"/>
      <c r="H162" s="238" t="s">
        <v>1</v>
      </c>
      <c r="I162" s="240"/>
      <c r="J162" s="237"/>
      <c r="K162" s="237"/>
      <c r="L162" s="241"/>
      <c r="M162" s="242"/>
      <c r="N162" s="243"/>
      <c r="O162" s="243"/>
      <c r="P162" s="243"/>
      <c r="Q162" s="243"/>
      <c r="R162" s="243"/>
      <c r="S162" s="243"/>
      <c r="T162" s="24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5" t="s">
        <v>140</v>
      </c>
      <c r="AU162" s="245" t="s">
        <v>87</v>
      </c>
      <c r="AV162" s="13" t="s">
        <v>85</v>
      </c>
      <c r="AW162" s="13" t="s">
        <v>33</v>
      </c>
      <c r="AX162" s="13" t="s">
        <v>77</v>
      </c>
      <c r="AY162" s="245" t="s">
        <v>129</v>
      </c>
    </row>
    <row r="163" s="2" customFormat="1" ht="16.5" customHeight="1">
      <c r="A163" s="38"/>
      <c r="B163" s="39"/>
      <c r="C163" s="218" t="s">
        <v>189</v>
      </c>
      <c r="D163" s="218" t="s">
        <v>132</v>
      </c>
      <c r="E163" s="219" t="s">
        <v>190</v>
      </c>
      <c r="F163" s="220" t="s">
        <v>191</v>
      </c>
      <c r="G163" s="221" t="s">
        <v>135</v>
      </c>
      <c r="H163" s="222">
        <v>1</v>
      </c>
      <c r="I163" s="223"/>
      <c r="J163" s="224">
        <f>ROUND(I163*H163,2)</f>
        <v>0</v>
      </c>
      <c r="K163" s="220" t="s">
        <v>1</v>
      </c>
      <c r="L163" s="44"/>
      <c r="M163" s="225" t="s">
        <v>1</v>
      </c>
      <c r="N163" s="226" t="s">
        <v>42</v>
      </c>
      <c r="O163" s="91"/>
      <c r="P163" s="227">
        <f>O163*H163</f>
        <v>0</v>
      </c>
      <c r="Q163" s="227">
        <v>0</v>
      </c>
      <c r="R163" s="227">
        <f>Q163*H163</f>
        <v>0</v>
      </c>
      <c r="S163" s="227">
        <v>0</v>
      </c>
      <c r="T163" s="228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9" t="s">
        <v>137</v>
      </c>
      <c r="AT163" s="229" t="s">
        <v>132</v>
      </c>
      <c r="AU163" s="229" t="s">
        <v>87</v>
      </c>
      <c r="AY163" s="17" t="s">
        <v>129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17" t="s">
        <v>85</v>
      </c>
      <c r="BK163" s="230">
        <f>ROUND(I163*H163,2)</f>
        <v>0</v>
      </c>
      <c r="BL163" s="17" t="s">
        <v>137</v>
      </c>
      <c r="BM163" s="229" t="s">
        <v>192</v>
      </c>
    </row>
    <row r="164" s="2" customFormat="1">
      <c r="A164" s="38"/>
      <c r="B164" s="39"/>
      <c r="C164" s="40"/>
      <c r="D164" s="231" t="s">
        <v>139</v>
      </c>
      <c r="E164" s="40"/>
      <c r="F164" s="232" t="s">
        <v>191</v>
      </c>
      <c r="G164" s="40"/>
      <c r="H164" s="40"/>
      <c r="I164" s="233"/>
      <c r="J164" s="40"/>
      <c r="K164" s="40"/>
      <c r="L164" s="44"/>
      <c r="M164" s="234"/>
      <c r="N164" s="235"/>
      <c r="O164" s="91"/>
      <c r="P164" s="91"/>
      <c r="Q164" s="91"/>
      <c r="R164" s="91"/>
      <c r="S164" s="91"/>
      <c r="T164" s="92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139</v>
      </c>
      <c r="AU164" s="17" t="s">
        <v>87</v>
      </c>
    </row>
    <row r="165" s="13" customFormat="1">
      <c r="A165" s="13"/>
      <c r="B165" s="236"/>
      <c r="C165" s="237"/>
      <c r="D165" s="231" t="s">
        <v>140</v>
      </c>
      <c r="E165" s="238" t="s">
        <v>1</v>
      </c>
      <c r="F165" s="239" t="s">
        <v>193</v>
      </c>
      <c r="G165" s="237"/>
      <c r="H165" s="238" t="s">
        <v>1</v>
      </c>
      <c r="I165" s="240"/>
      <c r="J165" s="237"/>
      <c r="K165" s="237"/>
      <c r="L165" s="241"/>
      <c r="M165" s="242"/>
      <c r="N165" s="243"/>
      <c r="O165" s="243"/>
      <c r="P165" s="243"/>
      <c r="Q165" s="243"/>
      <c r="R165" s="243"/>
      <c r="S165" s="243"/>
      <c r="T165" s="244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5" t="s">
        <v>140</v>
      </c>
      <c r="AU165" s="245" t="s">
        <v>87</v>
      </c>
      <c r="AV165" s="13" t="s">
        <v>85</v>
      </c>
      <c r="AW165" s="13" t="s">
        <v>33</v>
      </c>
      <c r="AX165" s="13" t="s">
        <v>77</v>
      </c>
      <c r="AY165" s="245" t="s">
        <v>129</v>
      </c>
    </row>
    <row r="166" s="14" customFormat="1">
      <c r="A166" s="14"/>
      <c r="B166" s="246"/>
      <c r="C166" s="247"/>
      <c r="D166" s="231" t="s">
        <v>140</v>
      </c>
      <c r="E166" s="248" t="s">
        <v>1</v>
      </c>
      <c r="F166" s="249" t="s">
        <v>194</v>
      </c>
      <c r="G166" s="247"/>
      <c r="H166" s="250">
        <v>1</v>
      </c>
      <c r="I166" s="251"/>
      <c r="J166" s="247"/>
      <c r="K166" s="247"/>
      <c r="L166" s="252"/>
      <c r="M166" s="253"/>
      <c r="N166" s="254"/>
      <c r="O166" s="254"/>
      <c r="P166" s="254"/>
      <c r="Q166" s="254"/>
      <c r="R166" s="254"/>
      <c r="S166" s="254"/>
      <c r="T166" s="255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6" t="s">
        <v>140</v>
      </c>
      <c r="AU166" s="256" t="s">
        <v>87</v>
      </c>
      <c r="AV166" s="14" t="s">
        <v>87</v>
      </c>
      <c r="AW166" s="14" t="s">
        <v>33</v>
      </c>
      <c r="AX166" s="14" t="s">
        <v>85</v>
      </c>
      <c r="AY166" s="256" t="s">
        <v>129</v>
      </c>
    </row>
    <row r="167" s="2" customFormat="1" ht="16.5" customHeight="1">
      <c r="A167" s="38"/>
      <c r="B167" s="39"/>
      <c r="C167" s="218" t="s">
        <v>195</v>
      </c>
      <c r="D167" s="218" t="s">
        <v>132</v>
      </c>
      <c r="E167" s="219" t="s">
        <v>196</v>
      </c>
      <c r="F167" s="220" t="s">
        <v>197</v>
      </c>
      <c r="G167" s="221" t="s">
        <v>135</v>
      </c>
      <c r="H167" s="222">
        <v>10000</v>
      </c>
      <c r="I167" s="223"/>
      <c r="J167" s="224">
        <f>ROUND(I167*H167,2)</f>
        <v>0</v>
      </c>
      <c r="K167" s="220" t="s">
        <v>1</v>
      </c>
      <c r="L167" s="44"/>
      <c r="M167" s="225" t="s">
        <v>1</v>
      </c>
      <c r="N167" s="226" t="s">
        <v>42</v>
      </c>
      <c r="O167" s="91"/>
      <c r="P167" s="227">
        <f>O167*H167</f>
        <v>0</v>
      </c>
      <c r="Q167" s="227">
        <v>0</v>
      </c>
      <c r="R167" s="227">
        <f>Q167*H167</f>
        <v>0</v>
      </c>
      <c r="S167" s="227">
        <v>0</v>
      </c>
      <c r="T167" s="228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9" t="s">
        <v>137</v>
      </c>
      <c r="AT167" s="229" t="s">
        <v>132</v>
      </c>
      <c r="AU167" s="229" t="s">
        <v>87</v>
      </c>
      <c r="AY167" s="17" t="s">
        <v>129</v>
      </c>
      <c r="BE167" s="230">
        <f>IF(N167="základní",J167,0)</f>
        <v>0</v>
      </c>
      <c r="BF167" s="230">
        <f>IF(N167="snížená",J167,0)</f>
        <v>0</v>
      </c>
      <c r="BG167" s="230">
        <f>IF(N167="zákl. přenesená",J167,0)</f>
        <v>0</v>
      </c>
      <c r="BH167" s="230">
        <f>IF(N167="sníž. přenesená",J167,0)</f>
        <v>0</v>
      </c>
      <c r="BI167" s="230">
        <f>IF(N167="nulová",J167,0)</f>
        <v>0</v>
      </c>
      <c r="BJ167" s="17" t="s">
        <v>85</v>
      </c>
      <c r="BK167" s="230">
        <f>ROUND(I167*H167,2)</f>
        <v>0</v>
      </c>
      <c r="BL167" s="17" t="s">
        <v>137</v>
      </c>
      <c r="BM167" s="229" t="s">
        <v>198</v>
      </c>
    </row>
    <row r="168" s="2" customFormat="1">
      <c r="A168" s="38"/>
      <c r="B168" s="39"/>
      <c r="C168" s="40"/>
      <c r="D168" s="231" t="s">
        <v>139</v>
      </c>
      <c r="E168" s="40"/>
      <c r="F168" s="232" t="s">
        <v>197</v>
      </c>
      <c r="G168" s="40"/>
      <c r="H168" s="40"/>
      <c r="I168" s="233"/>
      <c r="J168" s="40"/>
      <c r="K168" s="40"/>
      <c r="L168" s="44"/>
      <c r="M168" s="234"/>
      <c r="N168" s="235"/>
      <c r="O168" s="91"/>
      <c r="P168" s="91"/>
      <c r="Q168" s="91"/>
      <c r="R168" s="91"/>
      <c r="S168" s="91"/>
      <c r="T168" s="92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139</v>
      </c>
      <c r="AU168" s="17" t="s">
        <v>87</v>
      </c>
    </row>
    <row r="169" s="13" customFormat="1">
      <c r="A169" s="13"/>
      <c r="B169" s="236"/>
      <c r="C169" s="237"/>
      <c r="D169" s="231" t="s">
        <v>140</v>
      </c>
      <c r="E169" s="238" t="s">
        <v>1</v>
      </c>
      <c r="F169" s="239" t="s">
        <v>193</v>
      </c>
      <c r="G169" s="237"/>
      <c r="H169" s="238" t="s">
        <v>1</v>
      </c>
      <c r="I169" s="240"/>
      <c r="J169" s="237"/>
      <c r="K169" s="237"/>
      <c r="L169" s="241"/>
      <c r="M169" s="242"/>
      <c r="N169" s="243"/>
      <c r="O169" s="243"/>
      <c r="P169" s="243"/>
      <c r="Q169" s="243"/>
      <c r="R169" s="243"/>
      <c r="S169" s="243"/>
      <c r="T169" s="244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5" t="s">
        <v>140</v>
      </c>
      <c r="AU169" s="245" t="s">
        <v>87</v>
      </c>
      <c r="AV169" s="13" t="s">
        <v>85</v>
      </c>
      <c r="AW169" s="13" t="s">
        <v>33</v>
      </c>
      <c r="AX169" s="13" t="s">
        <v>77</v>
      </c>
      <c r="AY169" s="245" t="s">
        <v>129</v>
      </c>
    </row>
    <row r="170" s="14" customFormat="1">
      <c r="A170" s="14"/>
      <c r="B170" s="246"/>
      <c r="C170" s="247"/>
      <c r="D170" s="231" t="s">
        <v>140</v>
      </c>
      <c r="E170" s="248" t="s">
        <v>1</v>
      </c>
      <c r="F170" s="249" t="s">
        <v>199</v>
      </c>
      <c r="G170" s="247"/>
      <c r="H170" s="250">
        <v>10000</v>
      </c>
      <c r="I170" s="251"/>
      <c r="J170" s="247"/>
      <c r="K170" s="247"/>
      <c r="L170" s="252"/>
      <c r="M170" s="253"/>
      <c r="N170" s="254"/>
      <c r="O170" s="254"/>
      <c r="P170" s="254"/>
      <c r="Q170" s="254"/>
      <c r="R170" s="254"/>
      <c r="S170" s="254"/>
      <c r="T170" s="255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6" t="s">
        <v>140</v>
      </c>
      <c r="AU170" s="256" t="s">
        <v>87</v>
      </c>
      <c r="AV170" s="14" t="s">
        <v>87</v>
      </c>
      <c r="AW170" s="14" t="s">
        <v>33</v>
      </c>
      <c r="AX170" s="14" t="s">
        <v>85</v>
      </c>
      <c r="AY170" s="256" t="s">
        <v>129</v>
      </c>
    </row>
    <row r="171" s="13" customFormat="1">
      <c r="A171" s="13"/>
      <c r="B171" s="236"/>
      <c r="C171" s="237"/>
      <c r="D171" s="231" t="s">
        <v>140</v>
      </c>
      <c r="E171" s="238" t="s">
        <v>1</v>
      </c>
      <c r="F171" s="239" t="s">
        <v>188</v>
      </c>
      <c r="G171" s="237"/>
      <c r="H171" s="238" t="s">
        <v>1</v>
      </c>
      <c r="I171" s="240"/>
      <c r="J171" s="237"/>
      <c r="K171" s="237"/>
      <c r="L171" s="241"/>
      <c r="M171" s="242"/>
      <c r="N171" s="243"/>
      <c r="O171" s="243"/>
      <c r="P171" s="243"/>
      <c r="Q171" s="243"/>
      <c r="R171" s="243"/>
      <c r="S171" s="243"/>
      <c r="T171" s="244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5" t="s">
        <v>140</v>
      </c>
      <c r="AU171" s="245" t="s">
        <v>87</v>
      </c>
      <c r="AV171" s="13" t="s">
        <v>85</v>
      </c>
      <c r="AW171" s="13" t="s">
        <v>33</v>
      </c>
      <c r="AX171" s="13" t="s">
        <v>77</v>
      </c>
      <c r="AY171" s="245" t="s">
        <v>129</v>
      </c>
    </row>
    <row r="172" s="12" customFormat="1" ht="22.8" customHeight="1">
      <c r="A172" s="12"/>
      <c r="B172" s="202"/>
      <c r="C172" s="203"/>
      <c r="D172" s="204" t="s">
        <v>76</v>
      </c>
      <c r="E172" s="216" t="s">
        <v>200</v>
      </c>
      <c r="F172" s="216" t="s">
        <v>201</v>
      </c>
      <c r="G172" s="203"/>
      <c r="H172" s="203"/>
      <c r="I172" s="206"/>
      <c r="J172" s="217">
        <f>BK172</f>
        <v>0</v>
      </c>
      <c r="K172" s="203"/>
      <c r="L172" s="208"/>
      <c r="M172" s="209"/>
      <c r="N172" s="210"/>
      <c r="O172" s="210"/>
      <c r="P172" s="211">
        <f>SUM(P173:P175)</f>
        <v>0</v>
      </c>
      <c r="Q172" s="210"/>
      <c r="R172" s="211">
        <f>SUM(R173:R175)</f>
        <v>0</v>
      </c>
      <c r="S172" s="210"/>
      <c r="T172" s="212">
        <f>SUM(T173:T175)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13" t="s">
        <v>128</v>
      </c>
      <c r="AT172" s="214" t="s">
        <v>76</v>
      </c>
      <c r="AU172" s="214" t="s">
        <v>85</v>
      </c>
      <c r="AY172" s="213" t="s">
        <v>129</v>
      </c>
      <c r="BK172" s="215">
        <f>SUM(BK173:BK175)</f>
        <v>0</v>
      </c>
    </row>
    <row r="173" s="2" customFormat="1" ht="16.5" customHeight="1">
      <c r="A173" s="38"/>
      <c r="B173" s="39"/>
      <c r="C173" s="218" t="s">
        <v>202</v>
      </c>
      <c r="D173" s="218" t="s">
        <v>132</v>
      </c>
      <c r="E173" s="219" t="s">
        <v>203</v>
      </c>
      <c r="F173" s="220" t="s">
        <v>204</v>
      </c>
      <c r="G173" s="221" t="s">
        <v>135</v>
      </c>
      <c r="H173" s="222">
        <v>1</v>
      </c>
      <c r="I173" s="223"/>
      <c r="J173" s="224">
        <f>ROUND(I173*H173,2)</f>
        <v>0</v>
      </c>
      <c r="K173" s="220" t="s">
        <v>136</v>
      </c>
      <c r="L173" s="44"/>
      <c r="M173" s="225" t="s">
        <v>1</v>
      </c>
      <c r="N173" s="226" t="s">
        <v>42</v>
      </c>
      <c r="O173" s="91"/>
      <c r="P173" s="227">
        <f>O173*H173</f>
        <v>0</v>
      </c>
      <c r="Q173" s="227">
        <v>0</v>
      </c>
      <c r="R173" s="227">
        <f>Q173*H173</f>
        <v>0</v>
      </c>
      <c r="S173" s="227">
        <v>0</v>
      </c>
      <c r="T173" s="228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9" t="s">
        <v>137</v>
      </c>
      <c r="AT173" s="229" t="s">
        <v>132</v>
      </c>
      <c r="AU173" s="229" t="s">
        <v>87</v>
      </c>
      <c r="AY173" s="17" t="s">
        <v>129</v>
      </c>
      <c r="BE173" s="230">
        <f>IF(N173="základní",J173,0)</f>
        <v>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17" t="s">
        <v>85</v>
      </c>
      <c r="BK173" s="230">
        <f>ROUND(I173*H173,2)</f>
        <v>0</v>
      </c>
      <c r="BL173" s="17" t="s">
        <v>137</v>
      </c>
      <c r="BM173" s="229" t="s">
        <v>205</v>
      </c>
    </row>
    <row r="174" s="2" customFormat="1">
      <c r="A174" s="38"/>
      <c r="B174" s="39"/>
      <c r="C174" s="40"/>
      <c r="D174" s="231" t="s">
        <v>139</v>
      </c>
      <c r="E174" s="40"/>
      <c r="F174" s="232" t="s">
        <v>204</v>
      </c>
      <c r="G174" s="40"/>
      <c r="H174" s="40"/>
      <c r="I174" s="233"/>
      <c r="J174" s="40"/>
      <c r="K174" s="40"/>
      <c r="L174" s="44"/>
      <c r="M174" s="234"/>
      <c r="N174" s="235"/>
      <c r="O174" s="91"/>
      <c r="P174" s="91"/>
      <c r="Q174" s="91"/>
      <c r="R174" s="91"/>
      <c r="S174" s="91"/>
      <c r="T174" s="92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139</v>
      </c>
      <c r="AU174" s="17" t="s">
        <v>87</v>
      </c>
    </row>
    <row r="175" s="14" customFormat="1">
      <c r="A175" s="14"/>
      <c r="B175" s="246"/>
      <c r="C175" s="247"/>
      <c r="D175" s="231" t="s">
        <v>140</v>
      </c>
      <c r="E175" s="248" t="s">
        <v>1</v>
      </c>
      <c r="F175" s="249" t="s">
        <v>206</v>
      </c>
      <c r="G175" s="247"/>
      <c r="H175" s="250">
        <v>1</v>
      </c>
      <c r="I175" s="251"/>
      <c r="J175" s="247"/>
      <c r="K175" s="247"/>
      <c r="L175" s="252"/>
      <c r="M175" s="253"/>
      <c r="N175" s="254"/>
      <c r="O175" s="254"/>
      <c r="P175" s="254"/>
      <c r="Q175" s="254"/>
      <c r="R175" s="254"/>
      <c r="S175" s="254"/>
      <c r="T175" s="255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6" t="s">
        <v>140</v>
      </c>
      <c r="AU175" s="256" t="s">
        <v>87</v>
      </c>
      <c r="AV175" s="14" t="s">
        <v>87</v>
      </c>
      <c r="AW175" s="14" t="s">
        <v>33</v>
      </c>
      <c r="AX175" s="14" t="s">
        <v>85</v>
      </c>
      <c r="AY175" s="256" t="s">
        <v>129</v>
      </c>
    </row>
    <row r="176" s="12" customFormat="1" ht="22.8" customHeight="1">
      <c r="A176" s="12"/>
      <c r="B176" s="202"/>
      <c r="C176" s="203"/>
      <c r="D176" s="204" t="s">
        <v>76</v>
      </c>
      <c r="E176" s="216" t="s">
        <v>207</v>
      </c>
      <c r="F176" s="216" t="s">
        <v>208</v>
      </c>
      <c r="G176" s="203"/>
      <c r="H176" s="203"/>
      <c r="I176" s="206"/>
      <c r="J176" s="217">
        <f>BK176</f>
        <v>0</v>
      </c>
      <c r="K176" s="203"/>
      <c r="L176" s="208"/>
      <c r="M176" s="209"/>
      <c r="N176" s="210"/>
      <c r="O176" s="210"/>
      <c r="P176" s="211">
        <f>SUM(P177:P180)</f>
        <v>0</v>
      </c>
      <c r="Q176" s="210"/>
      <c r="R176" s="211">
        <f>SUM(R177:R180)</f>
        <v>0</v>
      </c>
      <c r="S176" s="210"/>
      <c r="T176" s="212">
        <f>SUM(T177:T180)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13" t="s">
        <v>128</v>
      </c>
      <c r="AT176" s="214" t="s">
        <v>76</v>
      </c>
      <c r="AU176" s="214" t="s">
        <v>85</v>
      </c>
      <c r="AY176" s="213" t="s">
        <v>129</v>
      </c>
      <c r="BK176" s="215">
        <f>SUM(BK177:BK180)</f>
        <v>0</v>
      </c>
    </row>
    <row r="177" s="2" customFormat="1" ht="16.5" customHeight="1">
      <c r="A177" s="38"/>
      <c r="B177" s="39"/>
      <c r="C177" s="218" t="s">
        <v>209</v>
      </c>
      <c r="D177" s="218" t="s">
        <v>132</v>
      </c>
      <c r="E177" s="219" t="s">
        <v>210</v>
      </c>
      <c r="F177" s="220" t="s">
        <v>211</v>
      </c>
      <c r="G177" s="221" t="s">
        <v>135</v>
      </c>
      <c r="H177" s="222">
        <v>1</v>
      </c>
      <c r="I177" s="223"/>
      <c r="J177" s="224">
        <f>ROUND(I177*H177,2)</f>
        <v>0</v>
      </c>
      <c r="K177" s="220" t="s">
        <v>136</v>
      </c>
      <c r="L177" s="44"/>
      <c r="M177" s="225" t="s">
        <v>1</v>
      </c>
      <c r="N177" s="226" t="s">
        <v>42</v>
      </c>
      <c r="O177" s="91"/>
      <c r="P177" s="227">
        <f>O177*H177</f>
        <v>0</v>
      </c>
      <c r="Q177" s="227">
        <v>0</v>
      </c>
      <c r="R177" s="227">
        <f>Q177*H177</f>
        <v>0</v>
      </c>
      <c r="S177" s="227">
        <v>0</v>
      </c>
      <c r="T177" s="228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9" t="s">
        <v>137</v>
      </c>
      <c r="AT177" s="229" t="s">
        <v>132</v>
      </c>
      <c r="AU177" s="229" t="s">
        <v>87</v>
      </c>
      <c r="AY177" s="17" t="s">
        <v>129</v>
      </c>
      <c r="BE177" s="230">
        <f>IF(N177="základní",J177,0)</f>
        <v>0</v>
      </c>
      <c r="BF177" s="230">
        <f>IF(N177="snížená",J177,0)</f>
        <v>0</v>
      </c>
      <c r="BG177" s="230">
        <f>IF(N177="zákl. přenesená",J177,0)</f>
        <v>0</v>
      </c>
      <c r="BH177" s="230">
        <f>IF(N177="sníž. přenesená",J177,0)</f>
        <v>0</v>
      </c>
      <c r="BI177" s="230">
        <f>IF(N177="nulová",J177,0)</f>
        <v>0</v>
      </c>
      <c r="BJ177" s="17" t="s">
        <v>85</v>
      </c>
      <c r="BK177" s="230">
        <f>ROUND(I177*H177,2)</f>
        <v>0</v>
      </c>
      <c r="BL177" s="17" t="s">
        <v>137</v>
      </c>
      <c r="BM177" s="229" t="s">
        <v>212</v>
      </c>
    </row>
    <row r="178" s="2" customFormat="1">
      <c r="A178" s="38"/>
      <c r="B178" s="39"/>
      <c r="C178" s="40"/>
      <c r="D178" s="231" t="s">
        <v>139</v>
      </c>
      <c r="E178" s="40"/>
      <c r="F178" s="232" t="s">
        <v>211</v>
      </c>
      <c r="G178" s="40"/>
      <c r="H178" s="40"/>
      <c r="I178" s="233"/>
      <c r="J178" s="40"/>
      <c r="K178" s="40"/>
      <c r="L178" s="44"/>
      <c r="M178" s="234"/>
      <c r="N178" s="235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139</v>
      </c>
      <c r="AU178" s="17" t="s">
        <v>87</v>
      </c>
    </row>
    <row r="179" s="14" customFormat="1">
      <c r="A179" s="14"/>
      <c r="B179" s="246"/>
      <c r="C179" s="247"/>
      <c r="D179" s="231" t="s">
        <v>140</v>
      </c>
      <c r="E179" s="248" t="s">
        <v>1</v>
      </c>
      <c r="F179" s="249" t="s">
        <v>213</v>
      </c>
      <c r="G179" s="247"/>
      <c r="H179" s="250">
        <v>1</v>
      </c>
      <c r="I179" s="251"/>
      <c r="J179" s="247"/>
      <c r="K179" s="247"/>
      <c r="L179" s="252"/>
      <c r="M179" s="253"/>
      <c r="N179" s="254"/>
      <c r="O179" s="254"/>
      <c r="P179" s="254"/>
      <c r="Q179" s="254"/>
      <c r="R179" s="254"/>
      <c r="S179" s="254"/>
      <c r="T179" s="255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6" t="s">
        <v>140</v>
      </c>
      <c r="AU179" s="256" t="s">
        <v>87</v>
      </c>
      <c r="AV179" s="14" t="s">
        <v>87</v>
      </c>
      <c r="AW179" s="14" t="s">
        <v>33</v>
      </c>
      <c r="AX179" s="14" t="s">
        <v>85</v>
      </c>
      <c r="AY179" s="256" t="s">
        <v>129</v>
      </c>
    </row>
    <row r="180" s="13" customFormat="1">
      <c r="A180" s="13"/>
      <c r="B180" s="236"/>
      <c r="C180" s="237"/>
      <c r="D180" s="231" t="s">
        <v>140</v>
      </c>
      <c r="E180" s="238" t="s">
        <v>1</v>
      </c>
      <c r="F180" s="239" t="s">
        <v>214</v>
      </c>
      <c r="G180" s="237"/>
      <c r="H180" s="238" t="s">
        <v>1</v>
      </c>
      <c r="I180" s="240"/>
      <c r="J180" s="237"/>
      <c r="K180" s="237"/>
      <c r="L180" s="241"/>
      <c r="M180" s="242"/>
      <c r="N180" s="243"/>
      <c r="O180" s="243"/>
      <c r="P180" s="243"/>
      <c r="Q180" s="243"/>
      <c r="R180" s="243"/>
      <c r="S180" s="243"/>
      <c r="T180" s="244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5" t="s">
        <v>140</v>
      </c>
      <c r="AU180" s="245" t="s">
        <v>87</v>
      </c>
      <c r="AV180" s="13" t="s">
        <v>85</v>
      </c>
      <c r="AW180" s="13" t="s">
        <v>33</v>
      </c>
      <c r="AX180" s="13" t="s">
        <v>77</v>
      </c>
      <c r="AY180" s="245" t="s">
        <v>129</v>
      </c>
    </row>
    <row r="181" s="12" customFormat="1" ht="22.8" customHeight="1">
      <c r="A181" s="12"/>
      <c r="B181" s="202"/>
      <c r="C181" s="203"/>
      <c r="D181" s="204" t="s">
        <v>76</v>
      </c>
      <c r="E181" s="216" t="s">
        <v>215</v>
      </c>
      <c r="F181" s="216" t="s">
        <v>216</v>
      </c>
      <c r="G181" s="203"/>
      <c r="H181" s="203"/>
      <c r="I181" s="206"/>
      <c r="J181" s="217">
        <f>BK181</f>
        <v>0</v>
      </c>
      <c r="K181" s="203"/>
      <c r="L181" s="208"/>
      <c r="M181" s="209"/>
      <c r="N181" s="210"/>
      <c r="O181" s="210"/>
      <c r="P181" s="211">
        <f>SUM(P182:P184)</f>
        <v>0</v>
      </c>
      <c r="Q181" s="210"/>
      <c r="R181" s="211">
        <f>SUM(R182:R184)</f>
        <v>0</v>
      </c>
      <c r="S181" s="210"/>
      <c r="T181" s="212">
        <f>SUM(T182:T184)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13" t="s">
        <v>128</v>
      </c>
      <c r="AT181" s="214" t="s">
        <v>76</v>
      </c>
      <c r="AU181" s="214" t="s">
        <v>85</v>
      </c>
      <c r="AY181" s="213" t="s">
        <v>129</v>
      </c>
      <c r="BK181" s="215">
        <f>SUM(BK182:BK184)</f>
        <v>0</v>
      </c>
    </row>
    <row r="182" s="2" customFormat="1" ht="16.5" customHeight="1">
      <c r="A182" s="38"/>
      <c r="B182" s="39"/>
      <c r="C182" s="218" t="s">
        <v>217</v>
      </c>
      <c r="D182" s="218" t="s">
        <v>132</v>
      </c>
      <c r="E182" s="219" t="s">
        <v>218</v>
      </c>
      <c r="F182" s="220" t="s">
        <v>219</v>
      </c>
      <c r="G182" s="221" t="s">
        <v>135</v>
      </c>
      <c r="H182" s="222">
        <v>1</v>
      </c>
      <c r="I182" s="223"/>
      <c r="J182" s="224">
        <f>ROUND(I182*H182,2)</f>
        <v>0</v>
      </c>
      <c r="K182" s="220" t="s">
        <v>1</v>
      </c>
      <c r="L182" s="44"/>
      <c r="M182" s="225" t="s">
        <v>1</v>
      </c>
      <c r="N182" s="226" t="s">
        <v>42</v>
      </c>
      <c r="O182" s="91"/>
      <c r="P182" s="227">
        <f>O182*H182</f>
        <v>0</v>
      </c>
      <c r="Q182" s="227">
        <v>0</v>
      </c>
      <c r="R182" s="227">
        <f>Q182*H182</f>
        <v>0</v>
      </c>
      <c r="S182" s="227">
        <v>0</v>
      </c>
      <c r="T182" s="228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9" t="s">
        <v>137</v>
      </c>
      <c r="AT182" s="229" t="s">
        <v>132</v>
      </c>
      <c r="AU182" s="229" t="s">
        <v>87</v>
      </c>
      <c r="AY182" s="17" t="s">
        <v>129</v>
      </c>
      <c r="BE182" s="230">
        <f>IF(N182="základní",J182,0)</f>
        <v>0</v>
      </c>
      <c r="BF182" s="230">
        <f>IF(N182="snížená",J182,0)</f>
        <v>0</v>
      </c>
      <c r="BG182" s="230">
        <f>IF(N182="zákl. přenesená",J182,0)</f>
        <v>0</v>
      </c>
      <c r="BH182" s="230">
        <f>IF(N182="sníž. přenesená",J182,0)</f>
        <v>0</v>
      </c>
      <c r="BI182" s="230">
        <f>IF(N182="nulová",J182,0)</f>
        <v>0</v>
      </c>
      <c r="BJ182" s="17" t="s">
        <v>85</v>
      </c>
      <c r="BK182" s="230">
        <f>ROUND(I182*H182,2)</f>
        <v>0</v>
      </c>
      <c r="BL182" s="17" t="s">
        <v>137</v>
      </c>
      <c r="BM182" s="229" t="s">
        <v>220</v>
      </c>
    </row>
    <row r="183" s="2" customFormat="1">
      <c r="A183" s="38"/>
      <c r="B183" s="39"/>
      <c r="C183" s="40"/>
      <c r="D183" s="231" t="s">
        <v>139</v>
      </c>
      <c r="E183" s="40"/>
      <c r="F183" s="232" t="s">
        <v>219</v>
      </c>
      <c r="G183" s="40"/>
      <c r="H183" s="40"/>
      <c r="I183" s="233"/>
      <c r="J183" s="40"/>
      <c r="K183" s="40"/>
      <c r="L183" s="44"/>
      <c r="M183" s="234"/>
      <c r="N183" s="235"/>
      <c r="O183" s="91"/>
      <c r="P183" s="91"/>
      <c r="Q183" s="91"/>
      <c r="R183" s="91"/>
      <c r="S183" s="91"/>
      <c r="T183" s="92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139</v>
      </c>
      <c r="AU183" s="17" t="s">
        <v>87</v>
      </c>
    </row>
    <row r="184" s="14" customFormat="1">
      <c r="A184" s="14"/>
      <c r="B184" s="246"/>
      <c r="C184" s="247"/>
      <c r="D184" s="231" t="s">
        <v>140</v>
      </c>
      <c r="E184" s="248" t="s">
        <v>1</v>
      </c>
      <c r="F184" s="249" t="s">
        <v>167</v>
      </c>
      <c r="G184" s="247"/>
      <c r="H184" s="250">
        <v>1</v>
      </c>
      <c r="I184" s="251"/>
      <c r="J184" s="247"/>
      <c r="K184" s="247"/>
      <c r="L184" s="252"/>
      <c r="M184" s="257"/>
      <c r="N184" s="258"/>
      <c r="O184" s="258"/>
      <c r="P184" s="258"/>
      <c r="Q184" s="258"/>
      <c r="R184" s="258"/>
      <c r="S184" s="258"/>
      <c r="T184" s="259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6" t="s">
        <v>140</v>
      </c>
      <c r="AU184" s="256" t="s">
        <v>87</v>
      </c>
      <c r="AV184" s="14" t="s">
        <v>87</v>
      </c>
      <c r="AW184" s="14" t="s">
        <v>33</v>
      </c>
      <c r="AX184" s="14" t="s">
        <v>85</v>
      </c>
      <c r="AY184" s="256" t="s">
        <v>129</v>
      </c>
    </row>
    <row r="185" s="2" customFormat="1" ht="6.96" customHeight="1">
      <c r="A185" s="38"/>
      <c r="B185" s="66"/>
      <c r="C185" s="67"/>
      <c r="D185" s="67"/>
      <c r="E185" s="67"/>
      <c r="F185" s="67"/>
      <c r="G185" s="67"/>
      <c r="H185" s="67"/>
      <c r="I185" s="67"/>
      <c r="J185" s="67"/>
      <c r="K185" s="67"/>
      <c r="L185" s="44"/>
      <c r="M185" s="38"/>
      <c r="O185" s="38"/>
      <c r="P185" s="38"/>
      <c r="Q185" s="38"/>
      <c r="R185" s="38"/>
      <c r="S185" s="38"/>
      <c r="T185" s="38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</row>
  </sheetData>
  <sheetProtection sheet="1" autoFilter="0" formatColumns="0" formatRows="0" objects="1" scenarios="1" spinCount="100000" saltValue="UOflB91Azc67tKcFMzPDFS5M7DMjdBbQ12Q8YMBWCd9nhMtSiIqGVT/6XVDWgIMCSrimMxSq4ZHIZVuIvtATDA==" hashValue="C1rMKj7iDDswRtlmWJwhjCV+dCWlVnVHV1BMsIXJvb8ITxucjE2l+kF7wMvJu7hP1GR/WoDH6+uwQD50bzCVkg==" algorithmName="SHA-512" password="CC35"/>
  <autoFilter ref="C122:K184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90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87</v>
      </c>
    </row>
    <row r="4" s="1" customFormat="1" ht="24.96" customHeight="1">
      <c r="B4" s="20"/>
      <c r="D4" s="138" t="s">
        <v>98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Komunikace pravý břeh Bělá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99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221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91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11. 11. 2022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32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34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36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37</v>
      </c>
      <c r="E30" s="38"/>
      <c r="F30" s="38"/>
      <c r="G30" s="38"/>
      <c r="H30" s="38"/>
      <c r="I30" s="38"/>
      <c r="J30" s="151">
        <f>ROUND(J126,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39</v>
      </c>
      <c r="G32" s="38"/>
      <c r="H32" s="38"/>
      <c r="I32" s="152" t="s">
        <v>38</v>
      </c>
      <c r="J32" s="152" t="s">
        <v>40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41</v>
      </c>
      <c r="E33" s="140" t="s">
        <v>42</v>
      </c>
      <c r="F33" s="154">
        <f>ROUND((SUM(BE126:BE681)),  2)</f>
        <v>0</v>
      </c>
      <c r="G33" s="38"/>
      <c r="H33" s="38"/>
      <c r="I33" s="155">
        <v>0.20999999999999999</v>
      </c>
      <c r="J33" s="154">
        <f>ROUND(((SUM(BE126:BE681))*I33),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43</v>
      </c>
      <c r="F34" s="154">
        <f>ROUND((SUM(BF126:BF681)),  2)</f>
        <v>0</v>
      </c>
      <c r="G34" s="38"/>
      <c r="H34" s="38"/>
      <c r="I34" s="155">
        <v>0.14999999999999999</v>
      </c>
      <c r="J34" s="154">
        <f>ROUND(((SUM(BF126:BF681))*I34),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44</v>
      </c>
      <c r="F35" s="154">
        <f>ROUND((SUM(BG126:BG681)),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45</v>
      </c>
      <c r="F36" s="154">
        <f>ROUND((SUM(BH126:BH681)),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46</v>
      </c>
      <c r="F37" s="154">
        <f>ROUND((SUM(BI126:BI681)),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47</v>
      </c>
      <c r="E39" s="158"/>
      <c r="F39" s="158"/>
      <c r="G39" s="159" t="s">
        <v>48</v>
      </c>
      <c r="H39" s="160" t="s">
        <v>49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50</v>
      </c>
      <c r="E50" s="164"/>
      <c r="F50" s="164"/>
      <c r="G50" s="163" t="s">
        <v>51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52</v>
      </c>
      <c r="E61" s="166"/>
      <c r="F61" s="167" t="s">
        <v>53</v>
      </c>
      <c r="G61" s="165" t="s">
        <v>52</v>
      </c>
      <c r="H61" s="166"/>
      <c r="I61" s="166"/>
      <c r="J61" s="168" t="s">
        <v>53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54</v>
      </c>
      <c r="E65" s="169"/>
      <c r="F65" s="169"/>
      <c r="G65" s="163" t="s">
        <v>55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52</v>
      </c>
      <c r="E76" s="166"/>
      <c r="F76" s="167" t="s">
        <v>53</v>
      </c>
      <c r="G76" s="165" t="s">
        <v>52</v>
      </c>
      <c r="H76" s="166"/>
      <c r="I76" s="166"/>
      <c r="J76" s="168" t="s">
        <v>53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101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Komunikace pravý břeh Bělá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99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101 - Komunikace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Pelhřimov</v>
      </c>
      <c r="G89" s="40"/>
      <c r="H89" s="40"/>
      <c r="I89" s="32" t="s">
        <v>22</v>
      </c>
      <c r="J89" s="79" t="str">
        <f>IF(J12="","",J12)</f>
        <v>11. 11. 2022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Město Pelhřimov</v>
      </c>
      <c r="G91" s="40"/>
      <c r="H91" s="40"/>
      <c r="I91" s="32" t="s">
        <v>30</v>
      </c>
      <c r="J91" s="36" t="str">
        <f>E21</f>
        <v>WAY project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102</v>
      </c>
      <c r="D94" s="176"/>
      <c r="E94" s="176"/>
      <c r="F94" s="176"/>
      <c r="G94" s="176"/>
      <c r="H94" s="176"/>
      <c r="I94" s="176"/>
      <c r="J94" s="177" t="s">
        <v>103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104</v>
      </c>
      <c r="D96" s="40"/>
      <c r="E96" s="40"/>
      <c r="F96" s="40"/>
      <c r="G96" s="40"/>
      <c r="H96" s="40"/>
      <c r="I96" s="40"/>
      <c r="J96" s="110">
        <f>J126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105</v>
      </c>
    </row>
    <row r="97" s="9" customFormat="1" ht="24.96" customHeight="1">
      <c r="A97" s="9"/>
      <c r="B97" s="179"/>
      <c r="C97" s="180"/>
      <c r="D97" s="181" t="s">
        <v>222</v>
      </c>
      <c r="E97" s="182"/>
      <c r="F97" s="182"/>
      <c r="G97" s="182"/>
      <c r="H97" s="182"/>
      <c r="I97" s="182"/>
      <c r="J97" s="183">
        <f>J127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223</v>
      </c>
      <c r="E98" s="188"/>
      <c r="F98" s="188"/>
      <c r="G98" s="188"/>
      <c r="H98" s="188"/>
      <c r="I98" s="188"/>
      <c r="J98" s="189">
        <f>J128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224</v>
      </c>
      <c r="E99" s="188"/>
      <c r="F99" s="188"/>
      <c r="G99" s="188"/>
      <c r="H99" s="188"/>
      <c r="I99" s="188"/>
      <c r="J99" s="189">
        <f>J322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225</v>
      </c>
      <c r="E100" s="188"/>
      <c r="F100" s="188"/>
      <c r="G100" s="188"/>
      <c r="H100" s="188"/>
      <c r="I100" s="188"/>
      <c r="J100" s="189">
        <f>J360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226</v>
      </c>
      <c r="E101" s="188"/>
      <c r="F101" s="188"/>
      <c r="G101" s="188"/>
      <c r="H101" s="188"/>
      <c r="I101" s="188"/>
      <c r="J101" s="189">
        <f>J367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227</v>
      </c>
      <c r="E102" s="188"/>
      <c r="F102" s="188"/>
      <c r="G102" s="188"/>
      <c r="H102" s="188"/>
      <c r="I102" s="188"/>
      <c r="J102" s="189">
        <f>J401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228</v>
      </c>
      <c r="E103" s="188"/>
      <c r="F103" s="188"/>
      <c r="G103" s="188"/>
      <c r="H103" s="188"/>
      <c r="I103" s="188"/>
      <c r="J103" s="189">
        <f>J495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229</v>
      </c>
      <c r="E104" s="188"/>
      <c r="F104" s="188"/>
      <c r="G104" s="188"/>
      <c r="H104" s="188"/>
      <c r="I104" s="188"/>
      <c r="J104" s="189">
        <f>J536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230</v>
      </c>
      <c r="E105" s="188"/>
      <c r="F105" s="188"/>
      <c r="G105" s="188"/>
      <c r="H105" s="188"/>
      <c r="I105" s="188"/>
      <c r="J105" s="189">
        <f>J619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5"/>
      <c r="C106" s="186"/>
      <c r="D106" s="187" t="s">
        <v>231</v>
      </c>
      <c r="E106" s="188"/>
      <c r="F106" s="188"/>
      <c r="G106" s="188"/>
      <c r="H106" s="188"/>
      <c r="I106" s="188"/>
      <c r="J106" s="189">
        <f>J668</f>
        <v>0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66"/>
      <c r="C108" s="67"/>
      <c r="D108" s="67"/>
      <c r="E108" s="67"/>
      <c r="F108" s="67"/>
      <c r="G108" s="67"/>
      <c r="H108" s="67"/>
      <c r="I108" s="67"/>
      <c r="J108" s="67"/>
      <c r="K108" s="67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12" s="2" customFormat="1" ht="6.96" customHeight="1">
      <c r="A112" s="38"/>
      <c r="B112" s="68"/>
      <c r="C112" s="69"/>
      <c r="D112" s="69"/>
      <c r="E112" s="69"/>
      <c r="F112" s="69"/>
      <c r="G112" s="69"/>
      <c r="H112" s="69"/>
      <c r="I112" s="69"/>
      <c r="J112" s="69"/>
      <c r="K112" s="69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4.96" customHeight="1">
      <c r="A113" s="38"/>
      <c r="B113" s="39"/>
      <c r="C113" s="23" t="s">
        <v>113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16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174" t="str">
        <f>E7</f>
        <v>Komunikace pravý břeh Bělá</v>
      </c>
      <c r="F116" s="32"/>
      <c r="G116" s="32"/>
      <c r="H116" s="32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99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40"/>
      <c r="D118" s="40"/>
      <c r="E118" s="76" t="str">
        <f>E9</f>
        <v>101 - Komunikace</v>
      </c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20</v>
      </c>
      <c r="D120" s="40"/>
      <c r="E120" s="40"/>
      <c r="F120" s="27" t="str">
        <f>F12</f>
        <v>Pelhřimov</v>
      </c>
      <c r="G120" s="40"/>
      <c r="H120" s="40"/>
      <c r="I120" s="32" t="s">
        <v>22</v>
      </c>
      <c r="J120" s="79" t="str">
        <f>IF(J12="","",J12)</f>
        <v>11. 11. 2022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24</v>
      </c>
      <c r="D122" s="40"/>
      <c r="E122" s="40"/>
      <c r="F122" s="27" t="str">
        <f>E15</f>
        <v>Město Pelhřimov</v>
      </c>
      <c r="G122" s="40"/>
      <c r="H122" s="40"/>
      <c r="I122" s="32" t="s">
        <v>30</v>
      </c>
      <c r="J122" s="36" t="str">
        <f>E21</f>
        <v>WAY project s.r.o.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28</v>
      </c>
      <c r="D123" s="40"/>
      <c r="E123" s="40"/>
      <c r="F123" s="27" t="str">
        <f>IF(E18="","",E18)</f>
        <v>Vyplň údaj</v>
      </c>
      <c r="G123" s="40"/>
      <c r="H123" s="40"/>
      <c r="I123" s="32" t="s">
        <v>34</v>
      </c>
      <c r="J123" s="36" t="str">
        <f>E24</f>
        <v xml:space="preserve"> 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0.32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11" customFormat="1" ht="29.28" customHeight="1">
      <c r="A125" s="191"/>
      <c r="B125" s="192"/>
      <c r="C125" s="193" t="s">
        <v>114</v>
      </c>
      <c r="D125" s="194" t="s">
        <v>62</v>
      </c>
      <c r="E125" s="194" t="s">
        <v>58</v>
      </c>
      <c r="F125" s="194" t="s">
        <v>59</v>
      </c>
      <c r="G125" s="194" t="s">
        <v>115</v>
      </c>
      <c r="H125" s="194" t="s">
        <v>116</v>
      </c>
      <c r="I125" s="194" t="s">
        <v>117</v>
      </c>
      <c r="J125" s="194" t="s">
        <v>103</v>
      </c>
      <c r="K125" s="195" t="s">
        <v>118</v>
      </c>
      <c r="L125" s="196"/>
      <c r="M125" s="100" t="s">
        <v>1</v>
      </c>
      <c r="N125" s="101" t="s">
        <v>41</v>
      </c>
      <c r="O125" s="101" t="s">
        <v>119</v>
      </c>
      <c r="P125" s="101" t="s">
        <v>120</v>
      </c>
      <c r="Q125" s="101" t="s">
        <v>121</v>
      </c>
      <c r="R125" s="101" t="s">
        <v>122</v>
      </c>
      <c r="S125" s="101" t="s">
        <v>123</v>
      </c>
      <c r="T125" s="102" t="s">
        <v>124</v>
      </c>
      <c r="U125" s="191"/>
      <c r="V125" s="191"/>
      <c r="W125" s="191"/>
      <c r="X125" s="191"/>
      <c r="Y125" s="191"/>
      <c r="Z125" s="191"/>
      <c r="AA125" s="191"/>
      <c r="AB125" s="191"/>
      <c r="AC125" s="191"/>
      <c r="AD125" s="191"/>
      <c r="AE125" s="191"/>
    </row>
    <row r="126" s="2" customFormat="1" ht="22.8" customHeight="1">
      <c r="A126" s="38"/>
      <c r="B126" s="39"/>
      <c r="C126" s="107" t="s">
        <v>125</v>
      </c>
      <c r="D126" s="40"/>
      <c r="E126" s="40"/>
      <c r="F126" s="40"/>
      <c r="G126" s="40"/>
      <c r="H126" s="40"/>
      <c r="I126" s="40"/>
      <c r="J126" s="197">
        <f>BK126</f>
        <v>0</v>
      </c>
      <c r="K126" s="40"/>
      <c r="L126" s="44"/>
      <c r="M126" s="103"/>
      <c r="N126" s="198"/>
      <c r="O126" s="104"/>
      <c r="P126" s="199">
        <f>P127</f>
        <v>0</v>
      </c>
      <c r="Q126" s="104"/>
      <c r="R126" s="199">
        <f>R127</f>
        <v>1898.4641588200002</v>
      </c>
      <c r="S126" s="104"/>
      <c r="T126" s="200">
        <f>T127</f>
        <v>140.60720000000001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76</v>
      </c>
      <c r="AU126" s="17" t="s">
        <v>105</v>
      </c>
      <c r="BK126" s="201">
        <f>BK127</f>
        <v>0</v>
      </c>
    </row>
    <row r="127" s="12" customFormat="1" ht="25.92" customHeight="1">
      <c r="A127" s="12"/>
      <c r="B127" s="202"/>
      <c r="C127" s="203"/>
      <c r="D127" s="204" t="s">
        <v>76</v>
      </c>
      <c r="E127" s="205" t="s">
        <v>232</v>
      </c>
      <c r="F127" s="205" t="s">
        <v>233</v>
      </c>
      <c r="G127" s="203"/>
      <c r="H127" s="203"/>
      <c r="I127" s="206"/>
      <c r="J127" s="207">
        <f>BK127</f>
        <v>0</v>
      </c>
      <c r="K127" s="203"/>
      <c r="L127" s="208"/>
      <c r="M127" s="209"/>
      <c r="N127" s="210"/>
      <c r="O127" s="210"/>
      <c r="P127" s="211">
        <f>P128+P322+P360+P367+P401+P495+P536+P619+P668</f>
        <v>0</v>
      </c>
      <c r="Q127" s="210"/>
      <c r="R127" s="211">
        <f>R128+R322+R360+R367+R401+R495+R536+R619+R668</f>
        <v>1898.4641588200002</v>
      </c>
      <c r="S127" s="210"/>
      <c r="T127" s="212">
        <f>T128+T322+T360+T367+T401+T495+T536+T619+T668</f>
        <v>140.60720000000001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3" t="s">
        <v>85</v>
      </c>
      <c r="AT127" s="214" t="s">
        <v>76</v>
      </c>
      <c r="AU127" s="214" t="s">
        <v>77</v>
      </c>
      <c r="AY127" s="213" t="s">
        <v>129</v>
      </c>
      <c r="BK127" s="215">
        <f>BK128+BK322+BK360+BK367+BK401+BK495+BK536+BK619+BK668</f>
        <v>0</v>
      </c>
    </row>
    <row r="128" s="12" customFormat="1" ht="22.8" customHeight="1">
      <c r="A128" s="12"/>
      <c r="B128" s="202"/>
      <c r="C128" s="203"/>
      <c r="D128" s="204" t="s">
        <v>76</v>
      </c>
      <c r="E128" s="216" t="s">
        <v>85</v>
      </c>
      <c r="F128" s="216" t="s">
        <v>234</v>
      </c>
      <c r="G128" s="203"/>
      <c r="H128" s="203"/>
      <c r="I128" s="206"/>
      <c r="J128" s="217">
        <f>BK128</f>
        <v>0</v>
      </c>
      <c r="K128" s="203"/>
      <c r="L128" s="208"/>
      <c r="M128" s="209"/>
      <c r="N128" s="210"/>
      <c r="O128" s="210"/>
      <c r="P128" s="211">
        <f>SUM(P129:P321)</f>
        <v>0</v>
      </c>
      <c r="Q128" s="210"/>
      <c r="R128" s="211">
        <f>SUM(R129:R321)</f>
        <v>1097.1322826000001</v>
      </c>
      <c r="S128" s="210"/>
      <c r="T128" s="212">
        <f>SUM(T129:T321)</f>
        <v>99.38369999999999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3" t="s">
        <v>85</v>
      </c>
      <c r="AT128" s="214" t="s">
        <v>76</v>
      </c>
      <c r="AU128" s="214" t="s">
        <v>85</v>
      </c>
      <c r="AY128" s="213" t="s">
        <v>129</v>
      </c>
      <c r="BK128" s="215">
        <f>SUM(BK129:BK321)</f>
        <v>0</v>
      </c>
    </row>
    <row r="129" s="2" customFormat="1" ht="16.5" customHeight="1">
      <c r="A129" s="38"/>
      <c r="B129" s="39"/>
      <c r="C129" s="218" t="s">
        <v>85</v>
      </c>
      <c r="D129" s="218" t="s">
        <v>132</v>
      </c>
      <c r="E129" s="219" t="s">
        <v>235</v>
      </c>
      <c r="F129" s="220" t="s">
        <v>236</v>
      </c>
      <c r="G129" s="221" t="s">
        <v>237</v>
      </c>
      <c r="H129" s="222">
        <v>5.2599999999999998</v>
      </c>
      <c r="I129" s="223"/>
      <c r="J129" s="224">
        <f>ROUND(I129*H129,2)</f>
        <v>0</v>
      </c>
      <c r="K129" s="220" t="s">
        <v>136</v>
      </c>
      <c r="L129" s="44"/>
      <c r="M129" s="225" t="s">
        <v>1</v>
      </c>
      <c r="N129" s="226" t="s">
        <v>42</v>
      </c>
      <c r="O129" s="91"/>
      <c r="P129" s="227">
        <f>O129*H129</f>
        <v>0</v>
      </c>
      <c r="Q129" s="227">
        <v>0</v>
      </c>
      <c r="R129" s="227">
        <f>Q129*H129</f>
        <v>0</v>
      </c>
      <c r="S129" s="227">
        <v>0.26000000000000001</v>
      </c>
      <c r="T129" s="228">
        <f>S129*H129</f>
        <v>1.3675999999999999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9" t="s">
        <v>153</v>
      </c>
      <c r="AT129" s="229" t="s">
        <v>132</v>
      </c>
      <c r="AU129" s="229" t="s">
        <v>87</v>
      </c>
      <c r="AY129" s="17" t="s">
        <v>129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7" t="s">
        <v>85</v>
      </c>
      <c r="BK129" s="230">
        <f>ROUND(I129*H129,2)</f>
        <v>0</v>
      </c>
      <c r="BL129" s="17" t="s">
        <v>153</v>
      </c>
      <c r="BM129" s="229" t="s">
        <v>238</v>
      </c>
    </row>
    <row r="130" s="2" customFormat="1">
      <c r="A130" s="38"/>
      <c r="B130" s="39"/>
      <c r="C130" s="40"/>
      <c r="D130" s="231" t="s">
        <v>139</v>
      </c>
      <c r="E130" s="40"/>
      <c r="F130" s="232" t="s">
        <v>239</v>
      </c>
      <c r="G130" s="40"/>
      <c r="H130" s="40"/>
      <c r="I130" s="233"/>
      <c r="J130" s="40"/>
      <c r="K130" s="40"/>
      <c r="L130" s="44"/>
      <c r="M130" s="234"/>
      <c r="N130" s="235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139</v>
      </c>
      <c r="AU130" s="17" t="s">
        <v>87</v>
      </c>
    </row>
    <row r="131" s="14" customFormat="1">
      <c r="A131" s="14"/>
      <c r="B131" s="246"/>
      <c r="C131" s="247"/>
      <c r="D131" s="231" t="s">
        <v>140</v>
      </c>
      <c r="E131" s="248" t="s">
        <v>1</v>
      </c>
      <c r="F131" s="249" t="s">
        <v>240</v>
      </c>
      <c r="G131" s="247"/>
      <c r="H131" s="250">
        <v>5.2599999999999998</v>
      </c>
      <c r="I131" s="251"/>
      <c r="J131" s="247"/>
      <c r="K131" s="247"/>
      <c r="L131" s="252"/>
      <c r="M131" s="253"/>
      <c r="N131" s="254"/>
      <c r="O131" s="254"/>
      <c r="P131" s="254"/>
      <c r="Q131" s="254"/>
      <c r="R131" s="254"/>
      <c r="S131" s="254"/>
      <c r="T131" s="255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6" t="s">
        <v>140</v>
      </c>
      <c r="AU131" s="256" t="s">
        <v>87</v>
      </c>
      <c r="AV131" s="14" t="s">
        <v>87</v>
      </c>
      <c r="AW131" s="14" t="s">
        <v>33</v>
      </c>
      <c r="AX131" s="14" t="s">
        <v>85</v>
      </c>
      <c r="AY131" s="256" t="s">
        <v>129</v>
      </c>
    </row>
    <row r="132" s="13" customFormat="1">
      <c r="A132" s="13"/>
      <c r="B132" s="236"/>
      <c r="C132" s="237"/>
      <c r="D132" s="231" t="s">
        <v>140</v>
      </c>
      <c r="E132" s="238" t="s">
        <v>1</v>
      </c>
      <c r="F132" s="239" t="s">
        <v>241</v>
      </c>
      <c r="G132" s="237"/>
      <c r="H132" s="238" t="s">
        <v>1</v>
      </c>
      <c r="I132" s="240"/>
      <c r="J132" s="237"/>
      <c r="K132" s="237"/>
      <c r="L132" s="241"/>
      <c r="M132" s="242"/>
      <c r="N132" s="243"/>
      <c r="O132" s="243"/>
      <c r="P132" s="243"/>
      <c r="Q132" s="243"/>
      <c r="R132" s="243"/>
      <c r="S132" s="243"/>
      <c r="T132" s="244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5" t="s">
        <v>140</v>
      </c>
      <c r="AU132" s="245" t="s">
        <v>87</v>
      </c>
      <c r="AV132" s="13" t="s">
        <v>85</v>
      </c>
      <c r="AW132" s="13" t="s">
        <v>33</v>
      </c>
      <c r="AX132" s="13" t="s">
        <v>77</v>
      </c>
      <c r="AY132" s="245" t="s">
        <v>129</v>
      </c>
    </row>
    <row r="133" s="13" customFormat="1">
      <c r="A133" s="13"/>
      <c r="B133" s="236"/>
      <c r="C133" s="237"/>
      <c r="D133" s="231" t="s">
        <v>140</v>
      </c>
      <c r="E133" s="238" t="s">
        <v>1</v>
      </c>
      <c r="F133" s="239" t="s">
        <v>242</v>
      </c>
      <c r="G133" s="237"/>
      <c r="H133" s="238" t="s">
        <v>1</v>
      </c>
      <c r="I133" s="240"/>
      <c r="J133" s="237"/>
      <c r="K133" s="237"/>
      <c r="L133" s="241"/>
      <c r="M133" s="242"/>
      <c r="N133" s="243"/>
      <c r="O133" s="243"/>
      <c r="P133" s="243"/>
      <c r="Q133" s="243"/>
      <c r="R133" s="243"/>
      <c r="S133" s="243"/>
      <c r="T133" s="244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5" t="s">
        <v>140</v>
      </c>
      <c r="AU133" s="245" t="s">
        <v>87</v>
      </c>
      <c r="AV133" s="13" t="s">
        <v>85</v>
      </c>
      <c r="AW133" s="13" t="s">
        <v>33</v>
      </c>
      <c r="AX133" s="13" t="s">
        <v>77</v>
      </c>
      <c r="AY133" s="245" t="s">
        <v>129</v>
      </c>
    </row>
    <row r="134" s="2" customFormat="1" ht="21.75" customHeight="1">
      <c r="A134" s="38"/>
      <c r="B134" s="39"/>
      <c r="C134" s="218" t="s">
        <v>87</v>
      </c>
      <c r="D134" s="218" t="s">
        <v>132</v>
      </c>
      <c r="E134" s="219" t="s">
        <v>243</v>
      </c>
      <c r="F134" s="220" t="s">
        <v>244</v>
      </c>
      <c r="G134" s="221" t="s">
        <v>237</v>
      </c>
      <c r="H134" s="222">
        <v>148</v>
      </c>
      <c r="I134" s="223"/>
      <c r="J134" s="224">
        <f>ROUND(I134*H134,2)</f>
        <v>0</v>
      </c>
      <c r="K134" s="220" t="s">
        <v>136</v>
      </c>
      <c r="L134" s="44"/>
      <c r="M134" s="225" t="s">
        <v>1</v>
      </c>
      <c r="N134" s="226" t="s">
        <v>42</v>
      </c>
      <c r="O134" s="91"/>
      <c r="P134" s="227">
        <f>O134*H134</f>
        <v>0</v>
      </c>
      <c r="Q134" s="227">
        <v>0</v>
      </c>
      <c r="R134" s="227">
        <f>Q134*H134</f>
        <v>0</v>
      </c>
      <c r="S134" s="227">
        <v>0.625</v>
      </c>
      <c r="T134" s="228">
        <f>S134*H134</f>
        <v>92.5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9" t="s">
        <v>153</v>
      </c>
      <c r="AT134" s="229" t="s">
        <v>132</v>
      </c>
      <c r="AU134" s="229" t="s">
        <v>87</v>
      </c>
      <c r="AY134" s="17" t="s">
        <v>129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85</v>
      </c>
      <c r="BK134" s="230">
        <f>ROUND(I134*H134,2)</f>
        <v>0</v>
      </c>
      <c r="BL134" s="17" t="s">
        <v>153</v>
      </c>
      <c r="BM134" s="229" t="s">
        <v>245</v>
      </c>
    </row>
    <row r="135" s="2" customFormat="1">
      <c r="A135" s="38"/>
      <c r="B135" s="39"/>
      <c r="C135" s="40"/>
      <c r="D135" s="231" t="s">
        <v>139</v>
      </c>
      <c r="E135" s="40"/>
      <c r="F135" s="232" t="s">
        <v>246</v>
      </c>
      <c r="G135" s="40"/>
      <c r="H135" s="40"/>
      <c r="I135" s="233"/>
      <c r="J135" s="40"/>
      <c r="K135" s="40"/>
      <c r="L135" s="44"/>
      <c r="M135" s="234"/>
      <c r="N135" s="235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139</v>
      </c>
      <c r="AU135" s="17" t="s">
        <v>87</v>
      </c>
    </row>
    <row r="136" s="14" customFormat="1">
      <c r="A136" s="14"/>
      <c r="B136" s="246"/>
      <c r="C136" s="247"/>
      <c r="D136" s="231" t="s">
        <v>140</v>
      </c>
      <c r="E136" s="248" t="s">
        <v>1</v>
      </c>
      <c r="F136" s="249" t="s">
        <v>247</v>
      </c>
      <c r="G136" s="247"/>
      <c r="H136" s="250">
        <v>148</v>
      </c>
      <c r="I136" s="251"/>
      <c r="J136" s="247"/>
      <c r="K136" s="247"/>
      <c r="L136" s="252"/>
      <c r="M136" s="253"/>
      <c r="N136" s="254"/>
      <c r="O136" s="254"/>
      <c r="P136" s="254"/>
      <c r="Q136" s="254"/>
      <c r="R136" s="254"/>
      <c r="S136" s="254"/>
      <c r="T136" s="255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6" t="s">
        <v>140</v>
      </c>
      <c r="AU136" s="256" t="s">
        <v>87</v>
      </c>
      <c r="AV136" s="14" t="s">
        <v>87</v>
      </c>
      <c r="AW136" s="14" t="s">
        <v>33</v>
      </c>
      <c r="AX136" s="14" t="s">
        <v>85</v>
      </c>
      <c r="AY136" s="256" t="s">
        <v>129</v>
      </c>
    </row>
    <row r="137" s="2" customFormat="1" ht="16.5" customHeight="1">
      <c r="A137" s="38"/>
      <c r="B137" s="39"/>
      <c r="C137" s="218" t="s">
        <v>148</v>
      </c>
      <c r="D137" s="218" t="s">
        <v>132</v>
      </c>
      <c r="E137" s="219" t="s">
        <v>248</v>
      </c>
      <c r="F137" s="220" t="s">
        <v>249</v>
      </c>
      <c r="G137" s="221" t="s">
        <v>237</v>
      </c>
      <c r="H137" s="222">
        <v>10.300000000000001</v>
      </c>
      <c r="I137" s="223"/>
      <c r="J137" s="224">
        <f>ROUND(I137*H137,2)</f>
        <v>0</v>
      </c>
      <c r="K137" s="220" t="s">
        <v>136</v>
      </c>
      <c r="L137" s="44"/>
      <c r="M137" s="225" t="s">
        <v>1</v>
      </c>
      <c r="N137" s="226" t="s">
        <v>42</v>
      </c>
      <c r="O137" s="91"/>
      <c r="P137" s="227">
        <f>O137*H137</f>
        <v>0</v>
      </c>
      <c r="Q137" s="227">
        <v>3.0000000000000001E-05</v>
      </c>
      <c r="R137" s="227">
        <f>Q137*H137</f>
        <v>0.00030900000000000003</v>
      </c>
      <c r="S137" s="227">
        <v>0.091999999999999998</v>
      </c>
      <c r="T137" s="228">
        <f>S137*H137</f>
        <v>0.9476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9" t="s">
        <v>153</v>
      </c>
      <c r="AT137" s="229" t="s">
        <v>132</v>
      </c>
      <c r="AU137" s="229" t="s">
        <v>87</v>
      </c>
      <c r="AY137" s="17" t="s">
        <v>129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7" t="s">
        <v>85</v>
      </c>
      <c r="BK137" s="230">
        <f>ROUND(I137*H137,2)</f>
        <v>0</v>
      </c>
      <c r="BL137" s="17" t="s">
        <v>153</v>
      </c>
      <c r="BM137" s="229" t="s">
        <v>250</v>
      </c>
    </row>
    <row r="138" s="2" customFormat="1">
      <c r="A138" s="38"/>
      <c r="B138" s="39"/>
      <c r="C138" s="40"/>
      <c r="D138" s="231" t="s">
        <v>139</v>
      </c>
      <c r="E138" s="40"/>
      <c r="F138" s="232" t="s">
        <v>251</v>
      </c>
      <c r="G138" s="40"/>
      <c r="H138" s="40"/>
      <c r="I138" s="233"/>
      <c r="J138" s="40"/>
      <c r="K138" s="40"/>
      <c r="L138" s="44"/>
      <c r="M138" s="234"/>
      <c r="N138" s="235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139</v>
      </c>
      <c r="AU138" s="17" t="s">
        <v>87</v>
      </c>
    </row>
    <row r="139" s="14" customFormat="1">
      <c r="A139" s="14"/>
      <c r="B139" s="246"/>
      <c r="C139" s="247"/>
      <c r="D139" s="231" t="s">
        <v>140</v>
      </c>
      <c r="E139" s="248" t="s">
        <v>1</v>
      </c>
      <c r="F139" s="249" t="s">
        <v>252</v>
      </c>
      <c r="G139" s="247"/>
      <c r="H139" s="250">
        <v>10.300000000000001</v>
      </c>
      <c r="I139" s="251"/>
      <c r="J139" s="247"/>
      <c r="K139" s="247"/>
      <c r="L139" s="252"/>
      <c r="M139" s="253"/>
      <c r="N139" s="254"/>
      <c r="O139" s="254"/>
      <c r="P139" s="254"/>
      <c r="Q139" s="254"/>
      <c r="R139" s="254"/>
      <c r="S139" s="254"/>
      <c r="T139" s="255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6" t="s">
        <v>140</v>
      </c>
      <c r="AU139" s="256" t="s">
        <v>87</v>
      </c>
      <c r="AV139" s="14" t="s">
        <v>87</v>
      </c>
      <c r="AW139" s="14" t="s">
        <v>33</v>
      </c>
      <c r="AX139" s="14" t="s">
        <v>85</v>
      </c>
      <c r="AY139" s="256" t="s">
        <v>129</v>
      </c>
    </row>
    <row r="140" s="2" customFormat="1" ht="16.5" customHeight="1">
      <c r="A140" s="38"/>
      <c r="B140" s="39"/>
      <c r="C140" s="218" t="s">
        <v>153</v>
      </c>
      <c r="D140" s="218" t="s">
        <v>132</v>
      </c>
      <c r="E140" s="219" t="s">
        <v>253</v>
      </c>
      <c r="F140" s="220" t="s">
        <v>254</v>
      </c>
      <c r="G140" s="221" t="s">
        <v>255</v>
      </c>
      <c r="H140" s="222">
        <v>20.899999999999999</v>
      </c>
      <c r="I140" s="223"/>
      <c r="J140" s="224">
        <f>ROUND(I140*H140,2)</f>
        <v>0</v>
      </c>
      <c r="K140" s="220" t="s">
        <v>136</v>
      </c>
      <c r="L140" s="44"/>
      <c r="M140" s="225" t="s">
        <v>1</v>
      </c>
      <c r="N140" s="226" t="s">
        <v>42</v>
      </c>
      <c r="O140" s="91"/>
      <c r="P140" s="227">
        <f>O140*H140</f>
        <v>0</v>
      </c>
      <c r="Q140" s="227">
        <v>0</v>
      </c>
      <c r="R140" s="227">
        <f>Q140*H140</f>
        <v>0</v>
      </c>
      <c r="S140" s="227">
        <v>0.20499999999999999</v>
      </c>
      <c r="T140" s="228">
        <f>S140*H140</f>
        <v>4.2844999999999995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9" t="s">
        <v>153</v>
      </c>
      <c r="AT140" s="229" t="s">
        <v>132</v>
      </c>
      <c r="AU140" s="229" t="s">
        <v>87</v>
      </c>
      <c r="AY140" s="17" t="s">
        <v>129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7" t="s">
        <v>85</v>
      </c>
      <c r="BK140" s="230">
        <f>ROUND(I140*H140,2)</f>
        <v>0</v>
      </c>
      <c r="BL140" s="17" t="s">
        <v>153</v>
      </c>
      <c r="BM140" s="229" t="s">
        <v>256</v>
      </c>
    </row>
    <row r="141" s="2" customFormat="1">
      <c r="A141" s="38"/>
      <c r="B141" s="39"/>
      <c r="C141" s="40"/>
      <c r="D141" s="231" t="s">
        <v>139</v>
      </c>
      <c r="E141" s="40"/>
      <c r="F141" s="232" t="s">
        <v>257</v>
      </c>
      <c r="G141" s="40"/>
      <c r="H141" s="40"/>
      <c r="I141" s="233"/>
      <c r="J141" s="40"/>
      <c r="K141" s="40"/>
      <c r="L141" s="44"/>
      <c r="M141" s="234"/>
      <c r="N141" s="235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139</v>
      </c>
      <c r="AU141" s="17" t="s">
        <v>87</v>
      </c>
    </row>
    <row r="142" s="14" customFormat="1">
      <c r="A142" s="14"/>
      <c r="B142" s="246"/>
      <c r="C142" s="247"/>
      <c r="D142" s="231" t="s">
        <v>140</v>
      </c>
      <c r="E142" s="248" t="s">
        <v>1</v>
      </c>
      <c r="F142" s="249" t="s">
        <v>258</v>
      </c>
      <c r="G142" s="247"/>
      <c r="H142" s="250">
        <v>20.899999999999999</v>
      </c>
      <c r="I142" s="251"/>
      <c r="J142" s="247"/>
      <c r="K142" s="247"/>
      <c r="L142" s="252"/>
      <c r="M142" s="253"/>
      <c r="N142" s="254"/>
      <c r="O142" s="254"/>
      <c r="P142" s="254"/>
      <c r="Q142" s="254"/>
      <c r="R142" s="254"/>
      <c r="S142" s="254"/>
      <c r="T142" s="255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6" t="s">
        <v>140</v>
      </c>
      <c r="AU142" s="256" t="s">
        <v>87</v>
      </c>
      <c r="AV142" s="14" t="s">
        <v>87</v>
      </c>
      <c r="AW142" s="14" t="s">
        <v>33</v>
      </c>
      <c r="AX142" s="14" t="s">
        <v>85</v>
      </c>
      <c r="AY142" s="256" t="s">
        <v>129</v>
      </c>
    </row>
    <row r="143" s="2" customFormat="1" ht="16.5" customHeight="1">
      <c r="A143" s="38"/>
      <c r="B143" s="39"/>
      <c r="C143" s="218" t="s">
        <v>128</v>
      </c>
      <c r="D143" s="218" t="s">
        <v>132</v>
      </c>
      <c r="E143" s="219" t="s">
        <v>259</v>
      </c>
      <c r="F143" s="220" t="s">
        <v>260</v>
      </c>
      <c r="G143" s="221" t="s">
        <v>255</v>
      </c>
      <c r="H143" s="222">
        <v>7.0999999999999996</v>
      </c>
      <c r="I143" s="223"/>
      <c r="J143" s="224">
        <f>ROUND(I143*H143,2)</f>
        <v>0</v>
      </c>
      <c r="K143" s="220" t="s">
        <v>136</v>
      </c>
      <c r="L143" s="44"/>
      <c r="M143" s="225" t="s">
        <v>1</v>
      </c>
      <c r="N143" s="226" t="s">
        <v>42</v>
      </c>
      <c r="O143" s="91"/>
      <c r="P143" s="227">
        <f>O143*H143</f>
        <v>0</v>
      </c>
      <c r="Q143" s="227">
        <v>0</v>
      </c>
      <c r="R143" s="227">
        <f>Q143*H143</f>
        <v>0</v>
      </c>
      <c r="S143" s="227">
        <v>0.040000000000000001</v>
      </c>
      <c r="T143" s="228">
        <f>S143*H143</f>
        <v>0.28399999999999997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9" t="s">
        <v>153</v>
      </c>
      <c r="AT143" s="229" t="s">
        <v>132</v>
      </c>
      <c r="AU143" s="229" t="s">
        <v>87</v>
      </c>
      <c r="AY143" s="17" t="s">
        <v>129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7" t="s">
        <v>85</v>
      </c>
      <c r="BK143" s="230">
        <f>ROUND(I143*H143,2)</f>
        <v>0</v>
      </c>
      <c r="BL143" s="17" t="s">
        <v>153</v>
      </c>
      <c r="BM143" s="229" t="s">
        <v>261</v>
      </c>
    </row>
    <row r="144" s="2" customFormat="1">
      <c r="A144" s="38"/>
      <c r="B144" s="39"/>
      <c r="C144" s="40"/>
      <c r="D144" s="231" t="s">
        <v>139</v>
      </c>
      <c r="E144" s="40"/>
      <c r="F144" s="232" t="s">
        <v>262</v>
      </c>
      <c r="G144" s="40"/>
      <c r="H144" s="40"/>
      <c r="I144" s="233"/>
      <c r="J144" s="40"/>
      <c r="K144" s="40"/>
      <c r="L144" s="44"/>
      <c r="M144" s="234"/>
      <c r="N144" s="235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139</v>
      </c>
      <c r="AU144" s="17" t="s">
        <v>87</v>
      </c>
    </row>
    <row r="145" s="14" customFormat="1">
      <c r="A145" s="14"/>
      <c r="B145" s="246"/>
      <c r="C145" s="247"/>
      <c r="D145" s="231" t="s">
        <v>140</v>
      </c>
      <c r="E145" s="248" t="s">
        <v>1</v>
      </c>
      <c r="F145" s="249" t="s">
        <v>263</v>
      </c>
      <c r="G145" s="247"/>
      <c r="H145" s="250">
        <v>7.0999999999999996</v>
      </c>
      <c r="I145" s="251"/>
      <c r="J145" s="247"/>
      <c r="K145" s="247"/>
      <c r="L145" s="252"/>
      <c r="M145" s="253"/>
      <c r="N145" s="254"/>
      <c r="O145" s="254"/>
      <c r="P145" s="254"/>
      <c r="Q145" s="254"/>
      <c r="R145" s="254"/>
      <c r="S145" s="254"/>
      <c r="T145" s="255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6" t="s">
        <v>140</v>
      </c>
      <c r="AU145" s="256" t="s">
        <v>87</v>
      </c>
      <c r="AV145" s="14" t="s">
        <v>87</v>
      </c>
      <c r="AW145" s="14" t="s">
        <v>33</v>
      </c>
      <c r="AX145" s="14" t="s">
        <v>85</v>
      </c>
      <c r="AY145" s="256" t="s">
        <v>129</v>
      </c>
    </row>
    <row r="146" s="2" customFormat="1" ht="16.5" customHeight="1">
      <c r="A146" s="38"/>
      <c r="B146" s="39"/>
      <c r="C146" s="218" t="s">
        <v>170</v>
      </c>
      <c r="D146" s="218" t="s">
        <v>132</v>
      </c>
      <c r="E146" s="219" t="s">
        <v>264</v>
      </c>
      <c r="F146" s="220" t="s">
        <v>265</v>
      </c>
      <c r="G146" s="221" t="s">
        <v>266</v>
      </c>
      <c r="H146" s="222">
        <v>8</v>
      </c>
      <c r="I146" s="223"/>
      <c r="J146" s="224">
        <f>ROUND(I146*H146,2)</f>
        <v>0</v>
      </c>
      <c r="K146" s="220" t="s">
        <v>136</v>
      </c>
      <c r="L146" s="44"/>
      <c r="M146" s="225" t="s">
        <v>1</v>
      </c>
      <c r="N146" s="226" t="s">
        <v>42</v>
      </c>
      <c r="O146" s="91"/>
      <c r="P146" s="227">
        <f>O146*H146</f>
        <v>0</v>
      </c>
      <c r="Q146" s="227">
        <v>3.0000000000000001E-05</v>
      </c>
      <c r="R146" s="227">
        <f>Q146*H146</f>
        <v>0.00024000000000000001</v>
      </c>
      <c r="S146" s="227">
        <v>0</v>
      </c>
      <c r="T146" s="228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9" t="s">
        <v>153</v>
      </c>
      <c r="AT146" s="229" t="s">
        <v>132</v>
      </c>
      <c r="AU146" s="229" t="s">
        <v>87</v>
      </c>
      <c r="AY146" s="17" t="s">
        <v>129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7" t="s">
        <v>85</v>
      </c>
      <c r="BK146" s="230">
        <f>ROUND(I146*H146,2)</f>
        <v>0</v>
      </c>
      <c r="BL146" s="17" t="s">
        <v>153</v>
      </c>
      <c r="BM146" s="229" t="s">
        <v>267</v>
      </c>
    </row>
    <row r="147" s="2" customFormat="1">
      <c r="A147" s="38"/>
      <c r="B147" s="39"/>
      <c r="C147" s="40"/>
      <c r="D147" s="231" t="s">
        <v>139</v>
      </c>
      <c r="E147" s="40"/>
      <c r="F147" s="232" t="s">
        <v>268</v>
      </c>
      <c r="G147" s="40"/>
      <c r="H147" s="40"/>
      <c r="I147" s="233"/>
      <c r="J147" s="40"/>
      <c r="K147" s="40"/>
      <c r="L147" s="44"/>
      <c r="M147" s="234"/>
      <c r="N147" s="235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139</v>
      </c>
      <c r="AU147" s="17" t="s">
        <v>87</v>
      </c>
    </row>
    <row r="148" s="14" customFormat="1">
      <c r="A148" s="14"/>
      <c r="B148" s="246"/>
      <c r="C148" s="247"/>
      <c r="D148" s="231" t="s">
        <v>140</v>
      </c>
      <c r="E148" s="248" t="s">
        <v>1</v>
      </c>
      <c r="F148" s="249" t="s">
        <v>269</v>
      </c>
      <c r="G148" s="247"/>
      <c r="H148" s="250">
        <v>8</v>
      </c>
      <c r="I148" s="251"/>
      <c r="J148" s="247"/>
      <c r="K148" s="247"/>
      <c r="L148" s="252"/>
      <c r="M148" s="253"/>
      <c r="N148" s="254"/>
      <c r="O148" s="254"/>
      <c r="P148" s="254"/>
      <c r="Q148" s="254"/>
      <c r="R148" s="254"/>
      <c r="S148" s="254"/>
      <c r="T148" s="255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6" t="s">
        <v>140</v>
      </c>
      <c r="AU148" s="256" t="s">
        <v>87</v>
      </c>
      <c r="AV148" s="14" t="s">
        <v>87</v>
      </c>
      <c r="AW148" s="14" t="s">
        <v>33</v>
      </c>
      <c r="AX148" s="14" t="s">
        <v>85</v>
      </c>
      <c r="AY148" s="256" t="s">
        <v>129</v>
      </c>
    </row>
    <row r="149" s="2" customFormat="1" ht="21.75" customHeight="1">
      <c r="A149" s="38"/>
      <c r="B149" s="39"/>
      <c r="C149" s="218" t="s">
        <v>176</v>
      </c>
      <c r="D149" s="218" t="s">
        <v>132</v>
      </c>
      <c r="E149" s="219" t="s">
        <v>270</v>
      </c>
      <c r="F149" s="220" t="s">
        <v>271</v>
      </c>
      <c r="G149" s="221" t="s">
        <v>272</v>
      </c>
      <c r="H149" s="222">
        <v>74</v>
      </c>
      <c r="I149" s="223"/>
      <c r="J149" s="224">
        <f>ROUND(I149*H149,2)</f>
        <v>0</v>
      </c>
      <c r="K149" s="220" t="s">
        <v>136</v>
      </c>
      <c r="L149" s="44"/>
      <c r="M149" s="225" t="s">
        <v>1</v>
      </c>
      <c r="N149" s="226" t="s">
        <v>42</v>
      </c>
      <c r="O149" s="91"/>
      <c r="P149" s="227">
        <f>O149*H149</f>
        <v>0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9" t="s">
        <v>153</v>
      </c>
      <c r="AT149" s="229" t="s">
        <v>132</v>
      </c>
      <c r="AU149" s="229" t="s">
        <v>87</v>
      </c>
      <c r="AY149" s="17" t="s">
        <v>129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7" t="s">
        <v>85</v>
      </c>
      <c r="BK149" s="230">
        <f>ROUND(I149*H149,2)</f>
        <v>0</v>
      </c>
      <c r="BL149" s="17" t="s">
        <v>153</v>
      </c>
      <c r="BM149" s="229" t="s">
        <v>273</v>
      </c>
    </row>
    <row r="150" s="2" customFormat="1">
      <c r="A150" s="38"/>
      <c r="B150" s="39"/>
      <c r="C150" s="40"/>
      <c r="D150" s="231" t="s">
        <v>139</v>
      </c>
      <c r="E150" s="40"/>
      <c r="F150" s="232" t="s">
        <v>274</v>
      </c>
      <c r="G150" s="40"/>
      <c r="H150" s="40"/>
      <c r="I150" s="233"/>
      <c r="J150" s="40"/>
      <c r="K150" s="40"/>
      <c r="L150" s="44"/>
      <c r="M150" s="234"/>
      <c r="N150" s="235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139</v>
      </c>
      <c r="AU150" s="17" t="s">
        <v>87</v>
      </c>
    </row>
    <row r="151" s="14" customFormat="1">
      <c r="A151" s="14"/>
      <c r="B151" s="246"/>
      <c r="C151" s="247"/>
      <c r="D151" s="231" t="s">
        <v>140</v>
      </c>
      <c r="E151" s="248" t="s">
        <v>1</v>
      </c>
      <c r="F151" s="249" t="s">
        <v>275</v>
      </c>
      <c r="G151" s="247"/>
      <c r="H151" s="250">
        <v>74</v>
      </c>
      <c r="I151" s="251"/>
      <c r="J151" s="247"/>
      <c r="K151" s="247"/>
      <c r="L151" s="252"/>
      <c r="M151" s="253"/>
      <c r="N151" s="254"/>
      <c r="O151" s="254"/>
      <c r="P151" s="254"/>
      <c r="Q151" s="254"/>
      <c r="R151" s="254"/>
      <c r="S151" s="254"/>
      <c r="T151" s="255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6" t="s">
        <v>140</v>
      </c>
      <c r="AU151" s="256" t="s">
        <v>87</v>
      </c>
      <c r="AV151" s="14" t="s">
        <v>87</v>
      </c>
      <c r="AW151" s="14" t="s">
        <v>33</v>
      </c>
      <c r="AX151" s="14" t="s">
        <v>85</v>
      </c>
      <c r="AY151" s="256" t="s">
        <v>129</v>
      </c>
    </row>
    <row r="152" s="13" customFormat="1">
      <c r="A152" s="13"/>
      <c r="B152" s="236"/>
      <c r="C152" s="237"/>
      <c r="D152" s="231" t="s">
        <v>140</v>
      </c>
      <c r="E152" s="238" t="s">
        <v>1</v>
      </c>
      <c r="F152" s="239" t="s">
        <v>276</v>
      </c>
      <c r="G152" s="237"/>
      <c r="H152" s="238" t="s">
        <v>1</v>
      </c>
      <c r="I152" s="240"/>
      <c r="J152" s="237"/>
      <c r="K152" s="237"/>
      <c r="L152" s="241"/>
      <c r="M152" s="242"/>
      <c r="N152" s="243"/>
      <c r="O152" s="243"/>
      <c r="P152" s="243"/>
      <c r="Q152" s="243"/>
      <c r="R152" s="243"/>
      <c r="S152" s="243"/>
      <c r="T152" s="244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5" t="s">
        <v>140</v>
      </c>
      <c r="AU152" s="245" t="s">
        <v>87</v>
      </c>
      <c r="AV152" s="13" t="s">
        <v>85</v>
      </c>
      <c r="AW152" s="13" t="s">
        <v>33</v>
      </c>
      <c r="AX152" s="13" t="s">
        <v>77</v>
      </c>
      <c r="AY152" s="245" t="s">
        <v>129</v>
      </c>
    </row>
    <row r="153" s="2" customFormat="1" ht="21.75" customHeight="1">
      <c r="A153" s="38"/>
      <c r="B153" s="39"/>
      <c r="C153" s="218" t="s">
        <v>183</v>
      </c>
      <c r="D153" s="218" t="s">
        <v>132</v>
      </c>
      <c r="E153" s="219" t="s">
        <v>277</v>
      </c>
      <c r="F153" s="220" t="s">
        <v>278</v>
      </c>
      <c r="G153" s="221" t="s">
        <v>272</v>
      </c>
      <c r="H153" s="222">
        <v>991.13999999999999</v>
      </c>
      <c r="I153" s="223"/>
      <c r="J153" s="224">
        <f>ROUND(I153*H153,2)</f>
        <v>0</v>
      </c>
      <c r="K153" s="220" t="s">
        <v>136</v>
      </c>
      <c r="L153" s="44"/>
      <c r="M153" s="225" t="s">
        <v>1</v>
      </c>
      <c r="N153" s="226" t="s">
        <v>42</v>
      </c>
      <c r="O153" s="91"/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9" t="s">
        <v>153</v>
      </c>
      <c r="AT153" s="229" t="s">
        <v>132</v>
      </c>
      <c r="AU153" s="229" t="s">
        <v>87</v>
      </c>
      <c r="AY153" s="17" t="s">
        <v>129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7" t="s">
        <v>85</v>
      </c>
      <c r="BK153" s="230">
        <f>ROUND(I153*H153,2)</f>
        <v>0</v>
      </c>
      <c r="BL153" s="17" t="s">
        <v>153</v>
      </c>
      <c r="BM153" s="229" t="s">
        <v>279</v>
      </c>
    </row>
    <row r="154" s="2" customFormat="1">
      <c r="A154" s="38"/>
      <c r="B154" s="39"/>
      <c r="C154" s="40"/>
      <c r="D154" s="231" t="s">
        <v>139</v>
      </c>
      <c r="E154" s="40"/>
      <c r="F154" s="232" t="s">
        <v>280</v>
      </c>
      <c r="G154" s="40"/>
      <c r="H154" s="40"/>
      <c r="I154" s="233"/>
      <c r="J154" s="40"/>
      <c r="K154" s="40"/>
      <c r="L154" s="44"/>
      <c r="M154" s="234"/>
      <c r="N154" s="235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139</v>
      </c>
      <c r="AU154" s="17" t="s">
        <v>87</v>
      </c>
    </row>
    <row r="155" s="13" customFormat="1">
      <c r="A155" s="13"/>
      <c r="B155" s="236"/>
      <c r="C155" s="237"/>
      <c r="D155" s="231" t="s">
        <v>140</v>
      </c>
      <c r="E155" s="238" t="s">
        <v>1</v>
      </c>
      <c r="F155" s="239" t="s">
        <v>281</v>
      </c>
      <c r="G155" s="237"/>
      <c r="H155" s="238" t="s">
        <v>1</v>
      </c>
      <c r="I155" s="240"/>
      <c r="J155" s="237"/>
      <c r="K155" s="237"/>
      <c r="L155" s="241"/>
      <c r="M155" s="242"/>
      <c r="N155" s="243"/>
      <c r="O155" s="243"/>
      <c r="P155" s="243"/>
      <c r="Q155" s="243"/>
      <c r="R155" s="243"/>
      <c r="S155" s="243"/>
      <c r="T155" s="244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5" t="s">
        <v>140</v>
      </c>
      <c r="AU155" s="245" t="s">
        <v>87</v>
      </c>
      <c r="AV155" s="13" t="s">
        <v>85</v>
      </c>
      <c r="AW155" s="13" t="s">
        <v>33</v>
      </c>
      <c r="AX155" s="13" t="s">
        <v>77</v>
      </c>
      <c r="AY155" s="245" t="s">
        <v>129</v>
      </c>
    </row>
    <row r="156" s="14" customFormat="1">
      <c r="A156" s="14"/>
      <c r="B156" s="246"/>
      <c r="C156" s="247"/>
      <c r="D156" s="231" t="s">
        <v>140</v>
      </c>
      <c r="E156" s="248" t="s">
        <v>1</v>
      </c>
      <c r="F156" s="249" t="s">
        <v>282</v>
      </c>
      <c r="G156" s="247"/>
      <c r="H156" s="250">
        <v>619.71000000000004</v>
      </c>
      <c r="I156" s="251"/>
      <c r="J156" s="247"/>
      <c r="K156" s="247"/>
      <c r="L156" s="252"/>
      <c r="M156" s="253"/>
      <c r="N156" s="254"/>
      <c r="O156" s="254"/>
      <c r="P156" s="254"/>
      <c r="Q156" s="254"/>
      <c r="R156" s="254"/>
      <c r="S156" s="254"/>
      <c r="T156" s="255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6" t="s">
        <v>140</v>
      </c>
      <c r="AU156" s="256" t="s">
        <v>87</v>
      </c>
      <c r="AV156" s="14" t="s">
        <v>87</v>
      </c>
      <c r="AW156" s="14" t="s">
        <v>33</v>
      </c>
      <c r="AX156" s="14" t="s">
        <v>77</v>
      </c>
      <c r="AY156" s="256" t="s">
        <v>129</v>
      </c>
    </row>
    <row r="157" s="14" customFormat="1">
      <c r="A157" s="14"/>
      <c r="B157" s="246"/>
      <c r="C157" s="247"/>
      <c r="D157" s="231" t="s">
        <v>140</v>
      </c>
      <c r="E157" s="248" t="s">
        <v>1</v>
      </c>
      <c r="F157" s="249" t="s">
        <v>283</v>
      </c>
      <c r="G157" s="247"/>
      <c r="H157" s="250">
        <v>371.43000000000001</v>
      </c>
      <c r="I157" s="251"/>
      <c r="J157" s="247"/>
      <c r="K157" s="247"/>
      <c r="L157" s="252"/>
      <c r="M157" s="253"/>
      <c r="N157" s="254"/>
      <c r="O157" s="254"/>
      <c r="P157" s="254"/>
      <c r="Q157" s="254"/>
      <c r="R157" s="254"/>
      <c r="S157" s="254"/>
      <c r="T157" s="255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6" t="s">
        <v>140</v>
      </c>
      <c r="AU157" s="256" t="s">
        <v>87</v>
      </c>
      <c r="AV157" s="14" t="s">
        <v>87</v>
      </c>
      <c r="AW157" s="14" t="s">
        <v>33</v>
      </c>
      <c r="AX157" s="14" t="s">
        <v>77</v>
      </c>
      <c r="AY157" s="256" t="s">
        <v>129</v>
      </c>
    </row>
    <row r="158" s="15" customFormat="1">
      <c r="A158" s="15"/>
      <c r="B158" s="260"/>
      <c r="C158" s="261"/>
      <c r="D158" s="231" t="s">
        <v>140</v>
      </c>
      <c r="E158" s="262" t="s">
        <v>1</v>
      </c>
      <c r="F158" s="263" t="s">
        <v>284</v>
      </c>
      <c r="G158" s="261"/>
      <c r="H158" s="264">
        <v>991.13999999999999</v>
      </c>
      <c r="I158" s="265"/>
      <c r="J158" s="261"/>
      <c r="K158" s="261"/>
      <c r="L158" s="266"/>
      <c r="M158" s="267"/>
      <c r="N158" s="268"/>
      <c r="O158" s="268"/>
      <c r="P158" s="268"/>
      <c r="Q158" s="268"/>
      <c r="R158" s="268"/>
      <c r="S158" s="268"/>
      <c r="T158" s="269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70" t="s">
        <v>140</v>
      </c>
      <c r="AU158" s="270" t="s">
        <v>87</v>
      </c>
      <c r="AV158" s="15" t="s">
        <v>153</v>
      </c>
      <c r="AW158" s="15" t="s">
        <v>33</v>
      </c>
      <c r="AX158" s="15" t="s">
        <v>85</v>
      </c>
      <c r="AY158" s="270" t="s">
        <v>129</v>
      </c>
    </row>
    <row r="159" s="2" customFormat="1" ht="21.75" customHeight="1">
      <c r="A159" s="38"/>
      <c r="B159" s="39"/>
      <c r="C159" s="218" t="s">
        <v>189</v>
      </c>
      <c r="D159" s="218" t="s">
        <v>132</v>
      </c>
      <c r="E159" s="219" t="s">
        <v>285</v>
      </c>
      <c r="F159" s="220" t="s">
        <v>286</v>
      </c>
      <c r="G159" s="221" t="s">
        <v>272</v>
      </c>
      <c r="H159" s="222">
        <v>991.13999999999999</v>
      </c>
      <c r="I159" s="223"/>
      <c r="J159" s="224">
        <f>ROUND(I159*H159,2)</f>
        <v>0</v>
      </c>
      <c r="K159" s="220" t="s">
        <v>136</v>
      </c>
      <c r="L159" s="44"/>
      <c r="M159" s="225" t="s">
        <v>1</v>
      </c>
      <c r="N159" s="226" t="s">
        <v>42</v>
      </c>
      <c r="O159" s="91"/>
      <c r="P159" s="227">
        <f>O159*H159</f>
        <v>0</v>
      </c>
      <c r="Q159" s="227">
        <v>0</v>
      </c>
      <c r="R159" s="227">
        <f>Q159*H159</f>
        <v>0</v>
      </c>
      <c r="S159" s="227">
        <v>0</v>
      </c>
      <c r="T159" s="228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9" t="s">
        <v>153</v>
      </c>
      <c r="AT159" s="229" t="s">
        <v>132</v>
      </c>
      <c r="AU159" s="229" t="s">
        <v>87</v>
      </c>
      <c r="AY159" s="17" t="s">
        <v>129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17" t="s">
        <v>85</v>
      </c>
      <c r="BK159" s="230">
        <f>ROUND(I159*H159,2)</f>
        <v>0</v>
      </c>
      <c r="BL159" s="17" t="s">
        <v>153</v>
      </c>
      <c r="BM159" s="229" t="s">
        <v>287</v>
      </c>
    </row>
    <row r="160" s="2" customFormat="1">
      <c r="A160" s="38"/>
      <c r="B160" s="39"/>
      <c r="C160" s="40"/>
      <c r="D160" s="231" t="s">
        <v>139</v>
      </c>
      <c r="E160" s="40"/>
      <c r="F160" s="232" t="s">
        <v>288</v>
      </c>
      <c r="G160" s="40"/>
      <c r="H160" s="40"/>
      <c r="I160" s="233"/>
      <c r="J160" s="40"/>
      <c r="K160" s="40"/>
      <c r="L160" s="44"/>
      <c r="M160" s="234"/>
      <c r="N160" s="235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139</v>
      </c>
      <c r="AU160" s="17" t="s">
        <v>87</v>
      </c>
    </row>
    <row r="161" s="13" customFormat="1">
      <c r="A161" s="13"/>
      <c r="B161" s="236"/>
      <c r="C161" s="237"/>
      <c r="D161" s="231" t="s">
        <v>140</v>
      </c>
      <c r="E161" s="238" t="s">
        <v>1</v>
      </c>
      <c r="F161" s="239" t="s">
        <v>281</v>
      </c>
      <c r="G161" s="237"/>
      <c r="H161" s="238" t="s">
        <v>1</v>
      </c>
      <c r="I161" s="240"/>
      <c r="J161" s="237"/>
      <c r="K161" s="237"/>
      <c r="L161" s="241"/>
      <c r="M161" s="242"/>
      <c r="N161" s="243"/>
      <c r="O161" s="243"/>
      <c r="P161" s="243"/>
      <c r="Q161" s="243"/>
      <c r="R161" s="243"/>
      <c r="S161" s="243"/>
      <c r="T161" s="244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5" t="s">
        <v>140</v>
      </c>
      <c r="AU161" s="245" t="s">
        <v>87</v>
      </c>
      <c r="AV161" s="13" t="s">
        <v>85</v>
      </c>
      <c r="AW161" s="13" t="s">
        <v>33</v>
      </c>
      <c r="AX161" s="13" t="s">
        <v>77</v>
      </c>
      <c r="AY161" s="245" t="s">
        <v>129</v>
      </c>
    </row>
    <row r="162" s="14" customFormat="1">
      <c r="A162" s="14"/>
      <c r="B162" s="246"/>
      <c r="C162" s="247"/>
      <c r="D162" s="231" t="s">
        <v>140</v>
      </c>
      <c r="E162" s="248" t="s">
        <v>1</v>
      </c>
      <c r="F162" s="249" t="s">
        <v>282</v>
      </c>
      <c r="G162" s="247"/>
      <c r="H162" s="250">
        <v>619.71000000000004</v>
      </c>
      <c r="I162" s="251"/>
      <c r="J162" s="247"/>
      <c r="K162" s="247"/>
      <c r="L162" s="252"/>
      <c r="M162" s="253"/>
      <c r="N162" s="254"/>
      <c r="O162" s="254"/>
      <c r="P162" s="254"/>
      <c r="Q162" s="254"/>
      <c r="R162" s="254"/>
      <c r="S162" s="254"/>
      <c r="T162" s="255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6" t="s">
        <v>140</v>
      </c>
      <c r="AU162" s="256" t="s">
        <v>87</v>
      </c>
      <c r="AV162" s="14" t="s">
        <v>87</v>
      </c>
      <c r="AW162" s="14" t="s">
        <v>33</v>
      </c>
      <c r="AX162" s="14" t="s">
        <v>77</v>
      </c>
      <c r="AY162" s="256" t="s">
        <v>129</v>
      </c>
    </row>
    <row r="163" s="14" customFormat="1">
      <c r="A163" s="14"/>
      <c r="B163" s="246"/>
      <c r="C163" s="247"/>
      <c r="D163" s="231" t="s">
        <v>140</v>
      </c>
      <c r="E163" s="248" t="s">
        <v>1</v>
      </c>
      <c r="F163" s="249" t="s">
        <v>283</v>
      </c>
      <c r="G163" s="247"/>
      <c r="H163" s="250">
        <v>371.43000000000001</v>
      </c>
      <c r="I163" s="251"/>
      <c r="J163" s="247"/>
      <c r="K163" s="247"/>
      <c r="L163" s="252"/>
      <c r="M163" s="253"/>
      <c r="N163" s="254"/>
      <c r="O163" s="254"/>
      <c r="P163" s="254"/>
      <c r="Q163" s="254"/>
      <c r="R163" s="254"/>
      <c r="S163" s="254"/>
      <c r="T163" s="255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6" t="s">
        <v>140</v>
      </c>
      <c r="AU163" s="256" t="s">
        <v>87</v>
      </c>
      <c r="AV163" s="14" t="s">
        <v>87</v>
      </c>
      <c r="AW163" s="14" t="s">
        <v>33</v>
      </c>
      <c r="AX163" s="14" t="s">
        <v>77</v>
      </c>
      <c r="AY163" s="256" t="s">
        <v>129</v>
      </c>
    </row>
    <row r="164" s="15" customFormat="1">
      <c r="A164" s="15"/>
      <c r="B164" s="260"/>
      <c r="C164" s="261"/>
      <c r="D164" s="231" t="s">
        <v>140</v>
      </c>
      <c r="E164" s="262" t="s">
        <v>1</v>
      </c>
      <c r="F164" s="263" t="s">
        <v>284</v>
      </c>
      <c r="G164" s="261"/>
      <c r="H164" s="264">
        <v>991.13999999999999</v>
      </c>
      <c r="I164" s="265"/>
      <c r="J164" s="261"/>
      <c r="K164" s="261"/>
      <c r="L164" s="266"/>
      <c r="M164" s="267"/>
      <c r="N164" s="268"/>
      <c r="O164" s="268"/>
      <c r="P164" s="268"/>
      <c r="Q164" s="268"/>
      <c r="R164" s="268"/>
      <c r="S164" s="268"/>
      <c r="T164" s="269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70" t="s">
        <v>140</v>
      </c>
      <c r="AU164" s="270" t="s">
        <v>87</v>
      </c>
      <c r="AV164" s="15" t="s">
        <v>153</v>
      </c>
      <c r="AW164" s="15" t="s">
        <v>33</v>
      </c>
      <c r="AX164" s="15" t="s">
        <v>85</v>
      </c>
      <c r="AY164" s="270" t="s">
        <v>129</v>
      </c>
    </row>
    <row r="165" s="2" customFormat="1" ht="16.5" customHeight="1">
      <c r="A165" s="38"/>
      <c r="B165" s="39"/>
      <c r="C165" s="218" t="s">
        <v>195</v>
      </c>
      <c r="D165" s="218" t="s">
        <v>132</v>
      </c>
      <c r="E165" s="219" t="s">
        <v>289</v>
      </c>
      <c r="F165" s="220" t="s">
        <v>290</v>
      </c>
      <c r="G165" s="221" t="s">
        <v>272</v>
      </c>
      <c r="H165" s="222">
        <v>396.45600000000002</v>
      </c>
      <c r="I165" s="223"/>
      <c r="J165" s="224">
        <f>ROUND(I165*H165,2)</f>
        <v>0</v>
      </c>
      <c r="K165" s="220" t="s">
        <v>136</v>
      </c>
      <c r="L165" s="44"/>
      <c r="M165" s="225" t="s">
        <v>1</v>
      </c>
      <c r="N165" s="226" t="s">
        <v>42</v>
      </c>
      <c r="O165" s="91"/>
      <c r="P165" s="227">
        <f>O165*H165</f>
        <v>0</v>
      </c>
      <c r="Q165" s="227">
        <v>0</v>
      </c>
      <c r="R165" s="227">
        <f>Q165*H165</f>
        <v>0</v>
      </c>
      <c r="S165" s="227">
        <v>0</v>
      </c>
      <c r="T165" s="228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9" t="s">
        <v>153</v>
      </c>
      <c r="AT165" s="229" t="s">
        <v>132</v>
      </c>
      <c r="AU165" s="229" t="s">
        <v>87</v>
      </c>
      <c r="AY165" s="17" t="s">
        <v>129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17" t="s">
        <v>85</v>
      </c>
      <c r="BK165" s="230">
        <f>ROUND(I165*H165,2)</f>
        <v>0</v>
      </c>
      <c r="BL165" s="17" t="s">
        <v>153</v>
      </c>
      <c r="BM165" s="229" t="s">
        <v>291</v>
      </c>
    </row>
    <row r="166" s="2" customFormat="1">
      <c r="A166" s="38"/>
      <c r="B166" s="39"/>
      <c r="C166" s="40"/>
      <c r="D166" s="231" t="s">
        <v>139</v>
      </c>
      <c r="E166" s="40"/>
      <c r="F166" s="232" t="s">
        <v>292</v>
      </c>
      <c r="G166" s="40"/>
      <c r="H166" s="40"/>
      <c r="I166" s="233"/>
      <c r="J166" s="40"/>
      <c r="K166" s="40"/>
      <c r="L166" s="44"/>
      <c r="M166" s="234"/>
      <c r="N166" s="235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139</v>
      </c>
      <c r="AU166" s="17" t="s">
        <v>87</v>
      </c>
    </row>
    <row r="167" s="14" customFormat="1">
      <c r="A167" s="14"/>
      <c r="B167" s="246"/>
      <c r="C167" s="247"/>
      <c r="D167" s="231" t="s">
        <v>140</v>
      </c>
      <c r="E167" s="248" t="s">
        <v>1</v>
      </c>
      <c r="F167" s="249" t="s">
        <v>293</v>
      </c>
      <c r="G167" s="247"/>
      <c r="H167" s="250">
        <v>396.45600000000002</v>
      </c>
      <c r="I167" s="251"/>
      <c r="J167" s="247"/>
      <c r="K167" s="247"/>
      <c r="L167" s="252"/>
      <c r="M167" s="253"/>
      <c r="N167" s="254"/>
      <c r="O167" s="254"/>
      <c r="P167" s="254"/>
      <c r="Q167" s="254"/>
      <c r="R167" s="254"/>
      <c r="S167" s="254"/>
      <c r="T167" s="255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6" t="s">
        <v>140</v>
      </c>
      <c r="AU167" s="256" t="s">
        <v>87</v>
      </c>
      <c r="AV167" s="14" t="s">
        <v>87</v>
      </c>
      <c r="AW167" s="14" t="s">
        <v>33</v>
      </c>
      <c r="AX167" s="14" t="s">
        <v>85</v>
      </c>
      <c r="AY167" s="256" t="s">
        <v>129</v>
      </c>
    </row>
    <row r="168" s="2" customFormat="1" ht="16.5" customHeight="1">
      <c r="A168" s="38"/>
      <c r="B168" s="39"/>
      <c r="C168" s="218" t="s">
        <v>202</v>
      </c>
      <c r="D168" s="218" t="s">
        <v>132</v>
      </c>
      <c r="E168" s="219" t="s">
        <v>294</v>
      </c>
      <c r="F168" s="220" t="s">
        <v>295</v>
      </c>
      <c r="G168" s="221" t="s">
        <v>272</v>
      </c>
      <c r="H168" s="222">
        <v>0.95999999999999996</v>
      </c>
      <c r="I168" s="223"/>
      <c r="J168" s="224">
        <f>ROUND(I168*H168,2)</f>
        <v>0</v>
      </c>
      <c r="K168" s="220" t="s">
        <v>136</v>
      </c>
      <c r="L168" s="44"/>
      <c r="M168" s="225" t="s">
        <v>1</v>
      </c>
      <c r="N168" s="226" t="s">
        <v>42</v>
      </c>
      <c r="O168" s="91"/>
      <c r="P168" s="227">
        <f>O168*H168</f>
        <v>0</v>
      </c>
      <c r="Q168" s="227">
        <v>0</v>
      </c>
      <c r="R168" s="227">
        <f>Q168*H168</f>
        <v>0</v>
      </c>
      <c r="S168" s="227">
        <v>0</v>
      </c>
      <c r="T168" s="228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9" t="s">
        <v>153</v>
      </c>
      <c r="AT168" s="229" t="s">
        <v>132</v>
      </c>
      <c r="AU168" s="229" t="s">
        <v>87</v>
      </c>
      <c r="AY168" s="17" t="s">
        <v>129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17" t="s">
        <v>85</v>
      </c>
      <c r="BK168" s="230">
        <f>ROUND(I168*H168,2)</f>
        <v>0</v>
      </c>
      <c r="BL168" s="17" t="s">
        <v>153</v>
      </c>
      <c r="BM168" s="229" t="s">
        <v>296</v>
      </c>
    </row>
    <row r="169" s="2" customFormat="1">
      <c r="A169" s="38"/>
      <c r="B169" s="39"/>
      <c r="C169" s="40"/>
      <c r="D169" s="231" t="s">
        <v>139</v>
      </c>
      <c r="E169" s="40"/>
      <c r="F169" s="232" t="s">
        <v>297</v>
      </c>
      <c r="G169" s="40"/>
      <c r="H169" s="40"/>
      <c r="I169" s="233"/>
      <c r="J169" s="40"/>
      <c r="K169" s="40"/>
      <c r="L169" s="44"/>
      <c r="M169" s="234"/>
      <c r="N169" s="235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139</v>
      </c>
      <c r="AU169" s="17" t="s">
        <v>87</v>
      </c>
    </row>
    <row r="170" s="14" customFormat="1">
      <c r="A170" s="14"/>
      <c r="B170" s="246"/>
      <c r="C170" s="247"/>
      <c r="D170" s="231" t="s">
        <v>140</v>
      </c>
      <c r="E170" s="248" t="s">
        <v>1</v>
      </c>
      <c r="F170" s="249" t="s">
        <v>298</v>
      </c>
      <c r="G170" s="247"/>
      <c r="H170" s="250">
        <v>0.95999999999999996</v>
      </c>
      <c r="I170" s="251"/>
      <c r="J170" s="247"/>
      <c r="K170" s="247"/>
      <c r="L170" s="252"/>
      <c r="M170" s="253"/>
      <c r="N170" s="254"/>
      <c r="O170" s="254"/>
      <c r="P170" s="254"/>
      <c r="Q170" s="254"/>
      <c r="R170" s="254"/>
      <c r="S170" s="254"/>
      <c r="T170" s="255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6" t="s">
        <v>140</v>
      </c>
      <c r="AU170" s="256" t="s">
        <v>87</v>
      </c>
      <c r="AV170" s="14" t="s">
        <v>87</v>
      </c>
      <c r="AW170" s="14" t="s">
        <v>33</v>
      </c>
      <c r="AX170" s="14" t="s">
        <v>85</v>
      </c>
      <c r="AY170" s="256" t="s">
        <v>129</v>
      </c>
    </row>
    <row r="171" s="2" customFormat="1" ht="21.75" customHeight="1">
      <c r="A171" s="38"/>
      <c r="B171" s="39"/>
      <c r="C171" s="218" t="s">
        <v>209</v>
      </c>
      <c r="D171" s="218" t="s">
        <v>132</v>
      </c>
      <c r="E171" s="219" t="s">
        <v>299</v>
      </c>
      <c r="F171" s="220" t="s">
        <v>300</v>
      </c>
      <c r="G171" s="221" t="s">
        <v>272</v>
      </c>
      <c r="H171" s="222">
        <v>25.739999999999998</v>
      </c>
      <c r="I171" s="223"/>
      <c r="J171" s="224">
        <f>ROUND(I171*H171,2)</f>
        <v>0</v>
      </c>
      <c r="K171" s="220" t="s">
        <v>136</v>
      </c>
      <c r="L171" s="44"/>
      <c r="M171" s="225" t="s">
        <v>1</v>
      </c>
      <c r="N171" s="226" t="s">
        <v>42</v>
      </c>
      <c r="O171" s="91"/>
      <c r="P171" s="227">
        <f>O171*H171</f>
        <v>0</v>
      </c>
      <c r="Q171" s="227">
        <v>0</v>
      </c>
      <c r="R171" s="227">
        <f>Q171*H171</f>
        <v>0</v>
      </c>
      <c r="S171" s="227">
        <v>0</v>
      </c>
      <c r="T171" s="228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9" t="s">
        <v>153</v>
      </c>
      <c r="AT171" s="229" t="s">
        <v>132</v>
      </c>
      <c r="AU171" s="229" t="s">
        <v>87</v>
      </c>
      <c r="AY171" s="17" t="s">
        <v>129</v>
      </c>
      <c r="BE171" s="230">
        <f>IF(N171="základní",J171,0)</f>
        <v>0</v>
      </c>
      <c r="BF171" s="230">
        <f>IF(N171="snížená",J171,0)</f>
        <v>0</v>
      </c>
      <c r="BG171" s="230">
        <f>IF(N171="zákl. přenesená",J171,0)</f>
        <v>0</v>
      </c>
      <c r="BH171" s="230">
        <f>IF(N171="sníž. přenesená",J171,0)</f>
        <v>0</v>
      </c>
      <c r="BI171" s="230">
        <f>IF(N171="nulová",J171,0)</f>
        <v>0</v>
      </c>
      <c r="BJ171" s="17" t="s">
        <v>85</v>
      </c>
      <c r="BK171" s="230">
        <f>ROUND(I171*H171,2)</f>
        <v>0</v>
      </c>
      <c r="BL171" s="17" t="s">
        <v>153</v>
      </c>
      <c r="BM171" s="229" t="s">
        <v>301</v>
      </c>
    </row>
    <row r="172" s="2" customFormat="1">
      <c r="A172" s="38"/>
      <c r="B172" s="39"/>
      <c r="C172" s="40"/>
      <c r="D172" s="231" t="s">
        <v>139</v>
      </c>
      <c r="E172" s="40"/>
      <c r="F172" s="232" t="s">
        <v>302</v>
      </c>
      <c r="G172" s="40"/>
      <c r="H172" s="40"/>
      <c r="I172" s="233"/>
      <c r="J172" s="40"/>
      <c r="K172" s="40"/>
      <c r="L172" s="44"/>
      <c r="M172" s="234"/>
      <c r="N172" s="235"/>
      <c r="O172" s="91"/>
      <c r="P172" s="91"/>
      <c r="Q172" s="91"/>
      <c r="R172" s="91"/>
      <c r="S172" s="91"/>
      <c r="T172" s="92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139</v>
      </c>
      <c r="AU172" s="17" t="s">
        <v>87</v>
      </c>
    </row>
    <row r="173" s="14" customFormat="1">
      <c r="A173" s="14"/>
      <c r="B173" s="246"/>
      <c r="C173" s="247"/>
      <c r="D173" s="231" t="s">
        <v>140</v>
      </c>
      <c r="E173" s="248" t="s">
        <v>1</v>
      </c>
      <c r="F173" s="249" t="s">
        <v>303</v>
      </c>
      <c r="G173" s="247"/>
      <c r="H173" s="250">
        <v>25.739999999999998</v>
      </c>
      <c r="I173" s="251"/>
      <c r="J173" s="247"/>
      <c r="K173" s="247"/>
      <c r="L173" s="252"/>
      <c r="M173" s="253"/>
      <c r="N173" s="254"/>
      <c r="O173" s="254"/>
      <c r="P173" s="254"/>
      <c r="Q173" s="254"/>
      <c r="R173" s="254"/>
      <c r="S173" s="254"/>
      <c r="T173" s="255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6" t="s">
        <v>140</v>
      </c>
      <c r="AU173" s="256" t="s">
        <v>87</v>
      </c>
      <c r="AV173" s="14" t="s">
        <v>87</v>
      </c>
      <c r="AW173" s="14" t="s">
        <v>33</v>
      </c>
      <c r="AX173" s="14" t="s">
        <v>85</v>
      </c>
      <c r="AY173" s="256" t="s">
        <v>129</v>
      </c>
    </row>
    <row r="174" s="2" customFormat="1" ht="21.75" customHeight="1">
      <c r="A174" s="38"/>
      <c r="B174" s="39"/>
      <c r="C174" s="218" t="s">
        <v>217</v>
      </c>
      <c r="D174" s="218" t="s">
        <v>132</v>
      </c>
      <c r="E174" s="219" t="s">
        <v>304</v>
      </c>
      <c r="F174" s="220" t="s">
        <v>305</v>
      </c>
      <c r="G174" s="221" t="s">
        <v>272</v>
      </c>
      <c r="H174" s="222">
        <v>24.219999999999999</v>
      </c>
      <c r="I174" s="223"/>
      <c r="J174" s="224">
        <f>ROUND(I174*H174,2)</f>
        <v>0</v>
      </c>
      <c r="K174" s="220" t="s">
        <v>136</v>
      </c>
      <c r="L174" s="44"/>
      <c r="M174" s="225" t="s">
        <v>1</v>
      </c>
      <c r="N174" s="226" t="s">
        <v>42</v>
      </c>
      <c r="O174" s="91"/>
      <c r="P174" s="227">
        <f>O174*H174</f>
        <v>0</v>
      </c>
      <c r="Q174" s="227">
        <v>0</v>
      </c>
      <c r="R174" s="227">
        <f>Q174*H174</f>
        <v>0</v>
      </c>
      <c r="S174" s="227">
        <v>0</v>
      </c>
      <c r="T174" s="228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9" t="s">
        <v>153</v>
      </c>
      <c r="AT174" s="229" t="s">
        <v>132</v>
      </c>
      <c r="AU174" s="229" t="s">
        <v>87</v>
      </c>
      <c r="AY174" s="17" t="s">
        <v>129</v>
      </c>
      <c r="BE174" s="230">
        <f>IF(N174="základní",J174,0)</f>
        <v>0</v>
      </c>
      <c r="BF174" s="230">
        <f>IF(N174="snížená",J174,0)</f>
        <v>0</v>
      </c>
      <c r="BG174" s="230">
        <f>IF(N174="zákl. přenesená",J174,0)</f>
        <v>0</v>
      </c>
      <c r="BH174" s="230">
        <f>IF(N174="sníž. přenesená",J174,0)</f>
        <v>0</v>
      </c>
      <c r="BI174" s="230">
        <f>IF(N174="nulová",J174,0)</f>
        <v>0</v>
      </c>
      <c r="BJ174" s="17" t="s">
        <v>85</v>
      </c>
      <c r="BK174" s="230">
        <f>ROUND(I174*H174,2)</f>
        <v>0</v>
      </c>
      <c r="BL174" s="17" t="s">
        <v>153</v>
      </c>
      <c r="BM174" s="229" t="s">
        <v>306</v>
      </c>
    </row>
    <row r="175" s="2" customFormat="1">
      <c r="A175" s="38"/>
      <c r="B175" s="39"/>
      <c r="C175" s="40"/>
      <c r="D175" s="231" t="s">
        <v>139</v>
      </c>
      <c r="E175" s="40"/>
      <c r="F175" s="232" t="s">
        <v>307</v>
      </c>
      <c r="G175" s="40"/>
      <c r="H175" s="40"/>
      <c r="I175" s="233"/>
      <c r="J175" s="40"/>
      <c r="K175" s="40"/>
      <c r="L175" s="44"/>
      <c r="M175" s="234"/>
      <c r="N175" s="235"/>
      <c r="O175" s="91"/>
      <c r="P175" s="91"/>
      <c r="Q175" s="91"/>
      <c r="R175" s="91"/>
      <c r="S175" s="91"/>
      <c r="T175" s="92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139</v>
      </c>
      <c r="AU175" s="17" t="s">
        <v>87</v>
      </c>
    </row>
    <row r="176" s="14" customFormat="1">
      <c r="A176" s="14"/>
      <c r="B176" s="246"/>
      <c r="C176" s="247"/>
      <c r="D176" s="231" t="s">
        <v>140</v>
      </c>
      <c r="E176" s="248" t="s">
        <v>1</v>
      </c>
      <c r="F176" s="249" t="s">
        <v>308</v>
      </c>
      <c r="G176" s="247"/>
      <c r="H176" s="250">
        <v>24.219999999999999</v>
      </c>
      <c r="I176" s="251"/>
      <c r="J176" s="247"/>
      <c r="K176" s="247"/>
      <c r="L176" s="252"/>
      <c r="M176" s="253"/>
      <c r="N176" s="254"/>
      <c r="O176" s="254"/>
      <c r="P176" s="254"/>
      <c r="Q176" s="254"/>
      <c r="R176" s="254"/>
      <c r="S176" s="254"/>
      <c r="T176" s="255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6" t="s">
        <v>140</v>
      </c>
      <c r="AU176" s="256" t="s">
        <v>87</v>
      </c>
      <c r="AV176" s="14" t="s">
        <v>87</v>
      </c>
      <c r="AW176" s="14" t="s">
        <v>33</v>
      </c>
      <c r="AX176" s="14" t="s">
        <v>85</v>
      </c>
      <c r="AY176" s="256" t="s">
        <v>129</v>
      </c>
    </row>
    <row r="177" s="2" customFormat="1" ht="21.75" customHeight="1">
      <c r="A177" s="38"/>
      <c r="B177" s="39"/>
      <c r="C177" s="218" t="s">
        <v>309</v>
      </c>
      <c r="D177" s="218" t="s">
        <v>132</v>
      </c>
      <c r="E177" s="219" t="s">
        <v>310</v>
      </c>
      <c r="F177" s="220" t="s">
        <v>311</v>
      </c>
      <c r="G177" s="221" t="s">
        <v>272</v>
      </c>
      <c r="H177" s="222">
        <v>30.43</v>
      </c>
      <c r="I177" s="223"/>
      <c r="J177" s="224">
        <f>ROUND(I177*H177,2)</f>
        <v>0</v>
      </c>
      <c r="K177" s="220" t="s">
        <v>136</v>
      </c>
      <c r="L177" s="44"/>
      <c r="M177" s="225" t="s">
        <v>1</v>
      </c>
      <c r="N177" s="226" t="s">
        <v>42</v>
      </c>
      <c r="O177" s="91"/>
      <c r="P177" s="227">
        <f>O177*H177</f>
        <v>0</v>
      </c>
      <c r="Q177" s="227">
        <v>0</v>
      </c>
      <c r="R177" s="227">
        <f>Q177*H177</f>
        <v>0</v>
      </c>
      <c r="S177" s="227">
        <v>0</v>
      </c>
      <c r="T177" s="228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9" t="s">
        <v>153</v>
      </c>
      <c r="AT177" s="229" t="s">
        <v>132</v>
      </c>
      <c r="AU177" s="229" t="s">
        <v>87</v>
      </c>
      <c r="AY177" s="17" t="s">
        <v>129</v>
      </c>
      <c r="BE177" s="230">
        <f>IF(N177="základní",J177,0)</f>
        <v>0</v>
      </c>
      <c r="BF177" s="230">
        <f>IF(N177="snížená",J177,0)</f>
        <v>0</v>
      </c>
      <c r="BG177" s="230">
        <f>IF(N177="zákl. přenesená",J177,0)</f>
        <v>0</v>
      </c>
      <c r="BH177" s="230">
        <f>IF(N177="sníž. přenesená",J177,0)</f>
        <v>0</v>
      </c>
      <c r="BI177" s="230">
        <f>IF(N177="nulová",J177,0)</f>
        <v>0</v>
      </c>
      <c r="BJ177" s="17" t="s">
        <v>85</v>
      </c>
      <c r="BK177" s="230">
        <f>ROUND(I177*H177,2)</f>
        <v>0</v>
      </c>
      <c r="BL177" s="17" t="s">
        <v>153</v>
      </c>
      <c r="BM177" s="229" t="s">
        <v>312</v>
      </c>
    </row>
    <row r="178" s="2" customFormat="1">
      <c r="A178" s="38"/>
      <c r="B178" s="39"/>
      <c r="C178" s="40"/>
      <c r="D178" s="231" t="s">
        <v>139</v>
      </c>
      <c r="E178" s="40"/>
      <c r="F178" s="232" t="s">
        <v>313</v>
      </c>
      <c r="G178" s="40"/>
      <c r="H178" s="40"/>
      <c r="I178" s="233"/>
      <c r="J178" s="40"/>
      <c r="K178" s="40"/>
      <c r="L178" s="44"/>
      <c r="M178" s="234"/>
      <c r="N178" s="235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139</v>
      </c>
      <c r="AU178" s="17" t="s">
        <v>87</v>
      </c>
    </row>
    <row r="179" s="14" customFormat="1">
      <c r="A179" s="14"/>
      <c r="B179" s="246"/>
      <c r="C179" s="247"/>
      <c r="D179" s="231" t="s">
        <v>140</v>
      </c>
      <c r="E179" s="248" t="s">
        <v>1</v>
      </c>
      <c r="F179" s="249" t="s">
        <v>314</v>
      </c>
      <c r="G179" s="247"/>
      <c r="H179" s="250">
        <v>12.48</v>
      </c>
      <c r="I179" s="251"/>
      <c r="J179" s="247"/>
      <c r="K179" s="247"/>
      <c r="L179" s="252"/>
      <c r="M179" s="253"/>
      <c r="N179" s="254"/>
      <c r="O179" s="254"/>
      <c r="P179" s="254"/>
      <c r="Q179" s="254"/>
      <c r="R179" s="254"/>
      <c r="S179" s="254"/>
      <c r="T179" s="255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6" t="s">
        <v>140</v>
      </c>
      <c r="AU179" s="256" t="s">
        <v>87</v>
      </c>
      <c r="AV179" s="14" t="s">
        <v>87</v>
      </c>
      <c r="AW179" s="14" t="s">
        <v>33</v>
      </c>
      <c r="AX179" s="14" t="s">
        <v>77</v>
      </c>
      <c r="AY179" s="256" t="s">
        <v>129</v>
      </c>
    </row>
    <row r="180" s="14" customFormat="1">
      <c r="A180" s="14"/>
      <c r="B180" s="246"/>
      <c r="C180" s="247"/>
      <c r="D180" s="231" t="s">
        <v>140</v>
      </c>
      <c r="E180" s="248" t="s">
        <v>1</v>
      </c>
      <c r="F180" s="249" t="s">
        <v>315</v>
      </c>
      <c r="G180" s="247"/>
      <c r="H180" s="250">
        <v>7.3049999999999997</v>
      </c>
      <c r="I180" s="251"/>
      <c r="J180" s="247"/>
      <c r="K180" s="247"/>
      <c r="L180" s="252"/>
      <c r="M180" s="253"/>
      <c r="N180" s="254"/>
      <c r="O180" s="254"/>
      <c r="P180" s="254"/>
      <c r="Q180" s="254"/>
      <c r="R180" s="254"/>
      <c r="S180" s="254"/>
      <c r="T180" s="255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6" t="s">
        <v>140</v>
      </c>
      <c r="AU180" s="256" t="s">
        <v>87</v>
      </c>
      <c r="AV180" s="14" t="s">
        <v>87</v>
      </c>
      <c r="AW180" s="14" t="s">
        <v>33</v>
      </c>
      <c r="AX180" s="14" t="s">
        <v>77</v>
      </c>
      <c r="AY180" s="256" t="s">
        <v>129</v>
      </c>
    </row>
    <row r="181" s="14" customFormat="1">
      <c r="A181" s="14"/>
      <c r="B181" s="246"/>
      <c r="C181" s="247"/>
      <c r="D181" s="231" t="s">
        <v>140</v>
      </c>
      <c r="E181" s="248" t="s">
        <v>1</v>
      </c>
      <c r="F181" s="249" t="s">
        <v>316</v>
      </c>
      <c r="G181" s="247"/>
      <c r="H181" s="250">
        <v>9.7330000000000005</v>
      </c>
      <c r="I181" s="251"/>
      <c r="J181" s="247"/>
      <c r="K181" s="247"/>
      <c r="L181" s="252"/>
      <c r="M181" s="253"/>
      <c r="N181" s="254"/>
      <c r="O181" s="254"/>
      <c r="P181" s="254"/>
      <c r="Q181" s="254"/>
      <c r="R181" s="254"/>
      <c r="S181" s="254"/>
      <c r="T181" s="255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6" t="s">
        <v>140</v>
      </c>
      <c r="AU181" s="256" t="s">
        <v>87</v>
      </c>
      <c r="AV181" s="14" t="s">
        <v>87</v>
      </c>
      <c r="AW181" s="14" t="s">
        <v>33</v>
      </c>
      <c r="AX181" s="14" t="s">
        <v>77</v>
      </c>
      <c r="AY181" s="256" t="s">
        <v>129</v>
      </c>
    </row>
    <row r="182" s="14" customFormat="1">
      <c r="A182" s="14"/>
      <c r="B182" s="246"/>
      <c r="C182" s="247"/>
      <c r="D182" s="231" t="s">
        <v>140</v>
      </c>
      <c r="E182" s="248" t="s">
        <v>1</v>
      </c>
      <c r="F182" s="249" t="s">
        <v>317</v>
      </c>
      <c r="G182" s="247"/>
      <c r="H182" s="250">
        <v>0.91200000000000003</v>
      </c>
      <c r="I182" s="251"/>
      <c r="J182" s="247"/>
      <c r="K182" s="247"/>
      <c r="L182" s="252"/>
      <c r="M182" s="253"/>
      <c r="N182" s="254"/>
      <c r="O182" s="254"/>
      <c r="P182" s="254"/>
      <c r="Q182" s="254"/>
      <c r="R182" s="254"/>
      <c r="S182" s="254"/>
      <c r="T182" s="255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6" t="s">
        <v>140</v>
      </c>
      <c r="AU182" s="256" t="s">
        <v>87</v>
      </c>
      <c r="AV182" s="14" t="s">
        <v>87</v>
      </c>
      <c r="AW182" s="14" t="s">
        <v>33</v>
      </c>
      <c r="AX182" s="14" t="s">
        <v>77</v>
      </c>
      <c r="AY182" s="256" t="s">
        <v>129</v>
      </c>
    </row>
    <row r="183" s="15" customFormat="1">
      <c r="A183" s="15"/>
      <c r="B183" s="260"/>
      <c r="C183" s="261"/>
      <c r="D183" s="231" t="s">
        <v>140</v>
      </c>
      <c r="E183" s="262" t="s">
        <v>1</v>
      </c>
      <c r="F183" s="263" t="s">
        <v>284</v>
      </c>
      <c r="G183" s="261"/>
      <c r="H183" s="264">
        <v>30.43</v>
      </c>
      <c r="I183" s="265"/>
      <c r="J183" s="261"/>
      <c r="K183" s="261"/>
      <c r="L183" s="266"/>
      <c r="M183" s="267"/>
      <c r="N183" s="268"/>
      <c r="O183" s="268"/>
      <c r="P183" s="268"/>
      <c r="Q183" s="268"/>
      <c r="R183" s="268"/>
      <c r="S183" s="268"/>
      <c r="T183" s="269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70" t="s">
        <v>140</v>
      </c>
      <c r="AU183" s="270" t="s">
        <v>87</v>
      </c>
      <c r="AV183" s="15" t="s">
        <v>153</v>
      </c>
      <c r="AW183" s="15" t="s">
        <v>33</v>
      </c>
      <c r="AX183" s="15" t="s">
        <v>85</v>
      </c>
      <c r="AY183" s="270" t="s">
        <v>129</v>
      </c>
    </row>
    <row r="184" s="2" customFormat="1" ht="21.75" customHeight="1">
      <c r="A184" s="38"/>
      <c r="B184" s="39"/>
      <c r="C184" s="218" t="s">
        <v>8</v>
      </c>
      <c r="D184" s="218" t="s">
        <v>132</v>
      </c>
      <c r="E184" s="219" t="s">
        <v>318</v>
      </c>
      <c r="F184" s="220" t="s">
        <v>319</v>
      </c>
      <c r="G184" s="221" t="s">
        <v>272</v>
      </c>
      <c r="H184" s="222">
        <v>33.420000000000002</v>
      </c>
      <c r="I184" s="223"/>
      <c r="J184" s="224">
        <f>ROUND(I184*H184,2)</f>
        <v>0</v>
      </c>
      <c r="K184" s="220" t="s">
        <v>136</v>
      </c>
      <c r="L184" s="44"/>
      <c r="M184" s="225" t="s">
        <v>1</v>
      </c>
      <c r="N184" s="226" t="s">
        <v>42</v>
      </c>
      <c r="O184" s="91"/>
      <c r="P184" s="227">
        <f>O184*H184</f>
        <v>0</v>
      </c>
      <c r="Q184" s="227">
        <v>0</v>
      </c>
      <c r="R184" s="227">
        <f>Q184*H184</f>
        <v>0</v>
      </c>
      <c r="S184" s="227">
        <v>0</v>
      </c>
      <c r="T184" s="228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9" t="s">
        <v>153</v>
      </c>
      <c r="AT184" s="229" t="s">
        <v>132</v>
      </c>
      <c r="AU184" s="229" t="s">
        <v>87</v>
      </c>
      <c r="AY184" s="17" t="s">
        <v>129</v>
      </c>
      <c r="BE184" s="230">
        <f>IF(N184="základní",J184,0)</f>
        <v>0</v>
      </c>
      <c r="BF184" s="230">
        <f>IF(N184="snížená",J184,0)</f>
        <v>0</v>
      </c>
      <c r="BG184" s="230">
        <f>IF(N184="zákl. přenesená",J184,0)</f>
        <v>0</v>
      </c>
      <c r="BH184" s="230">
        <f>IF(N184="sníž. přenesená",J184,0)</f>
        <v>0</v>
      </c>
      <c r="BI184" s="230">
        <f>IF(N184="nulová",J184,0)</f>
        <v>0</v>
      </c>
      <c r="BJ184" s="17" t="s">
        <v>85</v>
      </c>
      <c r="BK184" s="230">
        <f>ROUND(I184*H184,2)</f>
        <v>0</v>
      </c>
      <c r="BL184" s="17" t="s">
        <v>153</v>
      </c>
      <c r="BM184" s="229" t="s">
        <v>320</v>
      </c>
    </row>
    <row r="185" s="2" customFormat="1">
      <c r="A185" s="38"/>
      <c r="B185" s="39"/>
      <c r="C185" s="40"/>
      <c r="D185" s="231" t="s">
        <v>139</v>
      </c>
      <c r="E185" s="40"/>
      <c r="F185" s="232" t="s">
        <v>321</v>
      </c>
      <c r="G185" s="40"/>
      <c r="H185" s="40"/>
      <c r="I185" s="233"/>
      <c r="J185" s="40"/>
      <c r="K185" s="40"/>
      <c r="L185" s="44"/>
      <c r="M185" s="234"/>
      <c r="N185" s="235"/>
      <c r="O185" s="91"/>
      <c r="P185" s="91"/>
      <c r="Q185" s="91"/>
      <c r="R185" s="91"/>
      <c r="S185" s="91"/>
      <c r="T185" s="92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139</v>
      </c>
      <c r="AU185" s="17" t="s">
        <v>87</v>
      </c>
    </row>
    <row r="186" s="14" customFormat="1">
      <c r="A186" s="14"/>
      <c r="B186" s="246"/>
      <c r="C186" s="247"/>
      <c r="D186" s="231" t="s">
        <v>140</v>
      </c>
      <c r="E186" s="248" t="s">
        <v>1</v>
      </c>
      <c r="F186" s="249" t="s">
        <v>322</v>
      </c>
      <c r="G186" s="247"/>
      <c r="H186" s="250">
        <v>23.25</v>
      </c>
      <c r="I186" s="251"/>
      <c r="J186" s="247"/>
      <c r="K186" s="247"/>
      <c r="L186" s="252"/>
      <c r="M186" s="253"/>
      <c r="N186" s="254"/>
      <c r="O186" s="254"/>
      <c r="P186" s="254"/>
      <c r="Q186" s="254"/>
      <c r="R186" s="254"/>
      <c r="S186" s="254"/>
      <c r="T186" s="255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6" t="s">
        <v>140</v>
      </c>
      <c r="AU186" s="256" t="s">
        <v>87</v>
      </c>
      <c r="AV186" s="14" t="s">
        <v>87</v>
      </c>
      <c r="AW186" s="14" t="s">
        <v>33</v>
      </c>
      <c r="AX186" s="14" t="s">
        <v>77</v>
      </c>
      <c r="AY186" s="256" t="s">
        <v>129</v>
      </c>
    </row>
    <row r="187" s="14" customFormat="1">
      <c r="A187" s="14"/>
      <c r="B187" s="246"/>
      <c r="C187" s="247"/>
      <c r="D187" s="231" t="s">
        <v>140</v>
      </c>
      <c r="E187" s="248" t="s">
        <v>1</v>
      </c>
      <c r="F187" s="249" t="s">
        <v>323</v>
      </c>
      <c r="G187" s="247"/>
      <c r="H187" s="250">
        <v>10.17</v>
      </c>
      <c r="I187" s="251"/>
      <c r="J187" s="247"/>
      <c r="K187" s="247"/>
      <c r="L187" s="252"/>
      <c r="M187" s="253"/>
      <c r="N187" s="254"/>
      <c r="O187" s="254"/>
      <c r="P187" s="254"/>
      <c r="Q187" s="254"/>
      <c r="R187" s="254"/>
      <c r="S187" s="254"/>
      <c r="T187" s="255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6" t="s">
        <v>140</v>
      </c>
      <c r="AU187" s="256" t="s">
        <v>87</v>
      </c>
      <c r="AV187" s="14" t="s">
        <v>87</v>
      </c>
      <c r="AW187" s="14" t="s">
        <v>33</v>
      </c>
      <c r="AX187" s="14" t="s">
        <v>77</v>
      </c>
      <c r="AY187" s="256" t="s">
        <v>129</v>
      </c>
    </row>
    <row r="188" s="15" customFormat="1">
      <c r="A188" s="15"/>
      <c r="B188" s="260"/>
      <c r="C188" s="261"/>
      <c r="D188" s="231" t="s">
        <v>140</v>
      </c>
      <c r="E188" s="262" t="s">
        <v>1</v>
      </c>
      <c r="F188" s="263" t="s">
        <v>284</v>
      </c>
      <c r="G188" s="261"/>
      <c r="H188" s="264">
        <v>33.420000000000002</v>
      </c>
      <c r="I188" s="265"/>
      <c r="J188" s="261"/>
      <c r="K188" s="261"/>
      <c r="L188" s="266"/>
      <c r="M188" s="267"/>
      <c r="N188" s="268"/>
      <c r="O188" s="268"/>
      <c r="P188" s="268"/>
      <c r="Q188" s="268"/>
      <c r="R188" s="268"/>
      <c r="S188" s="268"/>
      <c r="T188" s="269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70" t="s">
        <v>140</v>
      </c>
      <c r="AU188" s="270" t="s">
        <v>87</v>
      </c>
      <c r="AV188" s="15" t="s">
        <v>153</v>
      </c>
      <c r="AW188" s="15" t="s">
        <v>33</v>
      </c>
      <c r="AX188" s="15" t="s">
        <v>85</v>
      </c>
      <c r="AY188" s="270" t="s">
        <v>129</v>
      </c>
    </row>
    <row r="189" s="2" customFormat="1" ht="16.5" customHeight="1">
      <c r="A189" s="38"/>
      <c r="B189" s="39"/>
      <c r="C189" s="218" t="s">
        <v>324</v>
      </c>
      <c r="D189" s="218" t="s">
        <v>132</v>
      </c>
      <c r="E189" s="219" t="s">
        <v>325</v>
      </c>
      <c r="F189" s="220" t="s">
        <v>326</v>
      </c>
      <c r="G189" s="221" t="s">
        <v>272</v>
      </c>
      <c r="H189" s="222">
        <v>6.4800000000000004</v>
      </c>
      <c r="I189" s="223"/>
      <c r="J189" s="224">
        <f>ROUND(I189*H189,2)</f>
        <v>0</v>
      </c>
      <c r="K189" s="220" t="s">
        <v>136</v>
      </c>
      <c r="L189" s="44"/>
      <c r="M189" s="225" t="s">
        <v>1</v>
      </c>
      <c r="N189" s="226" t="s">
        <v>42</v>
      </c>
      <c r="O189" s="91"/>
      <c r="P189" s="227">
        <f>O189*H189</f>
        <v>0</v>
      </c>
      <c r="Q189" s="227">
        <v>0</v>
      </c>
      <c r="R189" s="227">
        <f>Q189*H189</f>
        <v>0</v>
      </c>
      <c r="S189" s="227">
        <v>0</v>
      </c>
      <c r="T189" s="228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29" t="s">
        <v>153</v>
      </c>
      <c r="AT189" s="229" t="s">
        <v>132</v>
      </c>
      <c r="AU189" s="229" t="s">
        <v>87</v>
      </c>
      <c r="AY189" s="17" t="s">
        <v>129</v>
      </c>
      <c r="BE189" s="230">
        <f>IF(N189="základní",J189,0)</f>
        <v>0</v>
      </c>
      <c r="BF189" s="230">
        <f>IF(N189="snížená",J189,0)</f>
        <v>0</v>
      </c>
      <c r="BG189" s="230">
        <f>IF(N189="zákl. přenesená",J189,0)</f>
        <v>0</v>
      </c>
      <c r="BH189" s="230">
        <f>IF(N189="sníž. přenesená",J189,0)</f>
        <v>0</v>
      </c>
      <c r="BI189" s="230">
        <f>IF(N189="nulová",J189,0)</f>
        <v>0</v>
      </c>
      <c r="BJ189" s="17" t="s">
        <v>85</v>
      </c>
      <c r="BK189" s="230">
        <f>ROUND(I189*H189,2)</f>
        <v>0</v>
      </c>
      <c r="BL189" s="17" t="s">
        <v>153</v>
      </c>
      <c r="BM189" s="229" t="s">
        <v>327</v>
      </c>
    </row>
    <row r="190" s="2" customFormat="1">
      <c r="A190" s="38"/>
      <c r="B190" s="39"/>
      <c r="C190" s="40"/>
      <c r="D190" s="231" t="s">
        <v>139</v>
      </c>
      <c r="E190" s="40"/>
      <c r="F190" s="232" t="s">
        <v>328</v>
      </c>
      <c r="G190" s="40"/>
      <c r="H190" s="40"/>
      <c r="I190" s="233"/>
      <c r="J190" s="40"/>
      <c r="K190" s="40"/>
      <c r="L190" s="44"/>
      <c r="M190" s="234"/>
      <c r="N190" s="235"/>
      <c r="O190" s="91"/>
      <c r="P190" s="91"/>
      <c r="Q190" s="91"/>
      <c r="R190" s="91"/>
      <c r="S190" s="91"/>
      <c r="T190" s="92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139</v>
      </c>
      <c r="AU190" s="17" t="s">
        <v>87</v>
      </c>
    </row>
    <row r="191" s="14" customFormat="1">
      <c r="A191" s="14"/>
      <c r="B191" s="246"/>
      <c r="C191" s="247"/>
      <c r="D191" s="231" t="s">
        <v>140</v>
      </c>
      <c r="E191" s="248" t="s">
        <v>1</v>
      </c>
      <c r="F191" s="249" t="s">
        <v>329</v>
      </c>
      <c r="G191" s="247"/>
      <c r="H191" s="250">
        <v>6.4800000000000004</v>
      </c>
      <c r="I191" s="251"/>
      <c r="J191" s="247"/>
      <c r="K191" s="247"/>
      <c r="L191" s="252"/>
      <c r="M191" s="253"/>
      <c r="N191" s="254"/>
      <c r="O191" s="254"/>
      <c r="P191" s="254"/>
      <c r="Q191" s="254"/>
      <c r="R191" s="254"/>
      <c r="S191" s="254"/>
      <c r="T191" s="255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6" t="s">
        <v>140</v>
      </c>
      <c r="AU191" s="256" t="s">
        <v>87</v>
      </c>
      <c r="AV191" s="14" t="s">
        <v>87</v>
      </c>
      <c r="AW191" s="14" t="s">
        <v>33</v>
      </c>
      <c r="AX191" s="14" t="s">
        <v>85</v>
      </c>
      <c r="AY191" s="256" t="s">
        <v>129</v>
      </c>
    </row>
    <row r="192" s="2" customFormat="1" ht="16.5" customHeight="1">
      <c r="A192" s="38"/>
      <c r="B192" s="39"/>
      <c r="C192" s="218" t="s">
        <v>330</v>
      </c>
      <c r="D192" s="218" t="s">
        <v>132</v>
      </c>
      <c r="E192" s="219" t="s">
        <v>331</v>
      </c>
      <c r="F192" s="220" t="s">
        <v>332</v>
      </c>
      <c r="G192" s="221" t="s">
        <v>237</v>
      </c>
      <c r="H192" s="222">
        <v>71.140000000000001</v>
      </c>
      <c r="I192" s="223"/>
      <c r="J192" s="224">
        <f>ROUND(I192*H192,2)</f>
        <v>0</v>
      </c>
      <c r="K192" s="220" t="s">
        <v>136</v>
      </c>
      <c r="L192" s="44"/>
      <c r="M192" s="225" t="s">
        <v>1</v>
      </c>
      <c r="N192" s="226" t="s">
        <v>42</v>
      </c>
      <c r="O192" s="91"/>
      <c r="P192" s="227">
        <f>O192*H192</f>
        <v>0</v>
      </c>
      <c r="Q192" s="227">
        <v>0.00084000000000000003</v>
      </c>
      <c r="R192" s="227">
        <f>Q192*H192</f>
        <v>0.059757600000000001</v>
      </c>
      <c r="S192" s="227">
        <v>0</v>
      </c>
      <c r="T192" s="228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29" t="s">
        <v>153</v>
      </c>
      <c r="AT192" s="229" t="s">
        <v>132</v>
      </c>
      <c r="AU192" s="229" t="s">
        <v>87</v>
      </c>
      <c r="AY192" s="17" t="s">
        <v>129</v>
      </c>
      <c r="BE192" s="230">
        <f>IF(N192="základní",J192,0)</f>
        <v>0</v>
      </c>
      <c r="BF192" s="230">
        <f>IF(N192="snížená",J192,0)</f>
        <v>0</v>
      </c>
      <c r="BG192" s="230">
        <f>IF(N192="zákl. přenesená",J192,0)</f>
        <v>0</v>
      </c>
      <c r="BH192" s="230">
        <f>IF(N192="sníž. přenesená",J192,0)</f>
        <v>0</v>
      </c>
      <c r="BI192" s="230">
        <f>IF(N192="nulová",J192,0)</f>
        <v>0</v>
      </c>
      <c r="BJ192" s="17" t="s">
        <v>85</v>
      </c>
      <c r="BK192" s="230">
        <f>ROUND(I192*H192,2)</f>
        <v>0</v>
      </c>
      <c r="BL192" s="17" t="s">
        <v>153</v>
      </c>
      <c r="BM192" s="229" t="s">
        <v>333</v>
      </c>
    </row>
    <row r="193" s="2" customFormat="1">
      <c r="A193" s="38"/>
      <c r="B193" s="39"/>
      <c r="C193" s="40"/>
      <c r="D193" s="231" t="s">
        <v>139</v>
      </c>
      <c r="E193" s="40"/>
      <c r="F193" s="232" t="s">
        <v>334</v>
      </c>
      <c r="G193" s="40"/>
      <c r="H193" s="40"/>
      <c r="I193" s="233"/>
      <c r="J193" s="40"/>
      <c r="K193" s="40"/>
      <c r="L193" s="44"/>
      <c r="M193" s="234"/>
      <c r="N193" s="235"/>
      <c r="O193" s="91"/>
      <c r="P193" s="91"/>
      <c r="Q193" s="91"/>
      <c r="R193" s="91"/>
      <c r="S193" s="91"/>
      <c r="T193" s="92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139</v>
      </c>
      <c r="AU193" s="17" t="s">
        <v>87</v>
      </c>
    </row>
    <row r="194" s="14" customFormat="1">
      <c r="A194" s="14"/>
      <c r="B194" s="246"/>
      <c r="C194" s="247"/>
      <c r="D194" s="231" t="s">
        <v>140</v>
      </c>
      <c r="E194" s="248" t="s">
        <v>1</v>
      </c>
      <c r="F194" s="249" t="s">
        <v>335</v>
      </c>
      <c r="G194" s="247"/>
      <c r="H194" s="250">
        <v>14.4</v>
      </c>
      <c r="I194" s="251"/>
      <c r="J194" s="247"/>
      <c r="K194" s="247"/>
      <c r="L194" s="252"/>
      <c r="M194" s="253"/>
      <c r="N194" s="254"/>
      <c r="O194" s="254"/>
      <c r="P194" s="254"/>
      <c r="Q194" s="254"/>
      <c r="R194" s="254"/>
      <c r="S194" s="254"/>
      <c r="T194" s="255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6" t="s">
        <v>140</v>
      </c>
      <c r="AU194" s="256" t="s">
        <v>87</v>
      </c>
      <c r="AV194" s="14" t="s">
        <v>87</v>
      </c>
      <c r="AW194" s="14" t="s">
        <v>33</v>
      </c>
      <c r="AX194" s="14" t="s">
        <v>77</v>
      </c>
      <c r="AY194" s="256" t="s">
        <v>129</v>
      </c>
    </row>
    <row r="195" s="14" customFormat="1">
      <c r="A195" s="14"/>
      <c r="B195" s="246"/>
      <c r="C195" s="247"/>
      <c r="D195" s="231" t="s">
        <v>140</v>
      </c>
      <c r="E195" s="248" t="s">
        <v>1</v>
      </c>
      <c r="F195" s="249" t="s">
        <v>336</v>
      </c>
      <c r="G195" s="247"/>
      <c r="H195" s="250">
        <v>25.739999999999998</v>
      </c>
      <c r="I195" s="251"/>
      <c r="J195" s="247"/>
      <c r="K195" s="247"/>
      <c r="L195" s="252"/>
      <c r="M195" s="253"/>
      <c r="N195" s="254"/>
      <c r="O195" s="254"/>
      <c r="P195" s="254"/>
      <c r="Q195" s="254"/>
      <c r="R195" s="254"/>
      <c r="S195" s="254"/>
      <c r="T195" s="255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6" t="s">
        <v>140</v>
      </c>
      <c r="AU195" s="256" t="s">
        <v>87</v>
      </c>
      <c r="AV195" s="14" t="s">
        <v>87</v>
      </c>
      <c r="AW195" s="14" t="s">
        <v>33</v>
      </c>
      <c r="AX195" s="14" t="s">
        <v>77</v>
      </c>
      <c r="AY195" s="256" t="s">
        <v>129</v>
      </c>
    </row>
    <row r="196" s="14" customFormat="1">
      <c r="A196" s="14"/>
      <c r="B196" s="246"/>
      <c r="C196" s="247"/>
      <c r="D196" s="231" t="s">
        <v>140</v>
      </c>
      <c r="E196" s="248" t="s">
        <v>1</v>
      </c>
      <c r="F196" s="249" t="s">
        <v>337</v>
      </c>
      <c r="G196" s="247"/>
      <c r="H196" s="250">
        <v>31</v>
      </c>
      <c r="I196" s="251"/>
      <c r="J196" s="247"/>
      <c r="K196" s="247"/>
      <c r="L196" s="252"/>
      <c r="M196" s="253"/>
      <c r="N196" s="254"/>
      <c r="O196" s="254"/>
      <c r="P196" s="254"/>
      <c r="Q196" s="254"/>
      <c r="R196" s="254"/>
      <c r="S196" s="254"/>
      <c r="T196" s="255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6" t="s">
        <v>140</v>
      </c>
      <c r="AU196" s="256" t="s">
        <v>87</v>
      </c>
      <c r="AV196" s="14" t="s">
        <v>87</v>
      </c>
      <c r="AW196" s="14" t="s">
        <v>33</v>
      </c>
      <c r="AX196" s="14" t="s">
        <v>77</v>
      </c>
      <c r="AY196" s="256" t="s">
        <v>129</v>
      </c>
    </row>
    <row r="197" s="15" customFormat="1">
      <c r="A197" s="15"/>
      <c r="B197" s="260"/>
      <c r="C197" s="261"/>
      <c r="D197" s="231" t="s">
        <v>140</v>
      </c>
      <c r="E197" s="262" t="s">
        <v>1</v>
      </c>
      <c r="F197" s="263" t="s">
        <v>284</v>
      </c>
      <c r="G197" s="261"/>
      <c r="H197" s="264">
        <v>71.140000000000001</v>
      </c>
      <c r="I197" s="265"/>
      <c r="J197" s="261"/>
      <c r="K197" s="261"/>
      <c r="L197" s="266"/>
      <c r="M197" s="267"/>
      <c r="N197" s="268"/>
      <c r="O197" s="268"/>
      <c r="P197" s="268"/>
      <c r="Q197" s="268"/>
      <c r="R197" s="268"/>
      <c r="S197" s="268"/>
      <c r="T197" s="269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70" t="s">
        <v>140</v>
      </c>
      <c r="AU197" s="270" t="s">
        <v>87</v>
      </c>
      <c r="AV197" s="15" t="s">
        <v>153</v>
      </c>
      <c r="AW197" s="15" t="s">
        <v>33</v>
      </c>
      <c r="AX197" s="15" t="s">
        <v>85</v>
      </c>
      <c r="AY197" s="270" t="s">
        <v>129</v>
      </c>
    </row>
    <row r="198" s="2" customFormat="1" ht="16.5" customHeight="1">
      <c r="A198" s="38"/>
      <c r="B198" s="39"/>
      <c r="C198" s="218" t="s">
        <v>338</v>
      </c>
      <c r="D198" s="218" t="s">
        <v>132</v>
      </c>
      <c r="E198" s="219" t="s">
        <v>339</v>
      </c>
      <c r="F198" s="220" t="s">
        <v>340</v>
      </c>
      <c r="G198" s="221" t="s">
        <v>237</v>
      </c>
      <c r="H198" s="222">
        <v>71.140000000000001</v>
      </c>
      <c r="I198" s="223"/>
      <c r="J198" s="224">
        <f>ROUND(I198*H198,2)</f>
        <v>0</v>
      </c>
      <c r="K198" s="220" t="s">
        <v>136</v>
      </c>
      <c r="L198" s="44"/>
      <c r="M198" s="225" t="s">
        <v>1</v>
      </c>
      <c r="N198" s="226" t="s">
        <v>42</v>
      </c>
      <c r="O198" s="91"/>
      <c r="P198" s="227">
        <f>O198*H198</f>
        <v>0</v>
      </c>
      <c r="Q198" s="227">
        <v>0</v>
      </c>
      <c r="R198" s="227">
        <f>Q198*H198</f>
        <v>0</v>
      </c>
      <c r="S198" s="227">
        <v>0</v>
      </c>
      <c r="T198" s="228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9" t="s">
        <v>153</v>
      </c>
      <c r="AT198" s="229" t="s">
        <v>132</v>
      </c>
      <c r="AU198" s="229" t="s">
        <v>87</v>
      </c>
      <c r="AY198" s="17" t="s">
        <v>129</v>
      </c>
      <c r="BE198" s="230">
        <f>IF(N198="základní",J198,0)</f>
        <v>0</v>
      </c>
      <c r="BF198" s="230">
        <f>IF(N198="snížená",J198,0)</f>
        <v>0</v>
      </c>
      <c r="BG198" s="230">
        <f>IF(N198="zákl. přenesená",J198,0)</f>
        <v>0</v>
      </c>
      <c r="BH198" s="230">
        <f>IF(N198="sníž. přenesená",J198,0)</f>
        <v>0</v>
      </c>
      <c r="BI198" s="230">
        <f>IF(N198="nulová",J198,0)</f>
        <v>0</v>
      </c>
      <c r="BJ198" s="17" t="s">
        <v>85</v>
      </c>
      <c r="BK198" s="230">
        <f>ROUND(I198*H198,2)</f>
        <v>0</v>
      </c>
      <c r="BL198" s="17" t="s">
        <v>153</v>
      </c>
      <c r="BM198" s="229" t="s">
        <v>341</v>
      </c>
    </row>
    <row r="199" s="2" customFormat="1">
      <c r="A199" s="38"/>
      <c r="B199" s="39"/>
      <c r="C199" s="40"/>
      <c r="D199" s="231" t="s">
        <v>139</v>
      </c>
      <c r="E199" s="40"/>
      <c r="F199" s="232" t="s">
        <v>342</v>
      </c>
      <c r="G199" s="40"/>
      <c r="H199" s="40"/>
      <c r="I199" s="233"/>
      <c r="J199" s="40"/>
      <c r="K199" s="40"/>
      <c r="L199" s="44"/>
      <c r="M199" s="234"/>
      <c r="N199" s="235"/>
      <c r="O199" s="91"/>
      <c r="P199" s="91"/>
      <c r="Q199" s="91"/>
      <c r="R199" s="91"/>
      <c r="S199" s="91"/>
      <c r="T199" s="92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139</v>
      </c>
      <c r="AU199" s="17" t="s">
        <v>87</v>
      </c>
    </row>
    <row r="200" s="14" customFormat="1">
      <c r="A200" s="14"/>
      <c r="B200" s="246"/>
      <c r="C200" s="247"/>
      <c r="D200" s="231" t="s">
        <v>140</v>
      </c>
      <c r="E200" s="248" t="s">
        <v>1</v>
      </c>
      <c r="F200" s="249" t="s">
        <v>343</v>
      </c>
      <c r="G200" s="247"/>
      <c r="H200" s="250">
        <v>71.140000000000001</v>
      </c>
      <c r="I200" s="251"/>
      <c r="J200" s="247"/>
      <c r="K200" s="247"/>
      <c r="L200" s="252"/>
      <c r="M200" s="253"/>
      <c r="N200" s="254"/>
      <c r="O200" s="254"/>
      <c r="P200" s="254"/>
      <c r="Q200" s="254"/>
      <c r="R200" s="254"/>
      <c r="S200" s="254"/>
      <c r="T200" s="255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6" t="s">
        <v>140</v>
      </c>
      <c r="AU200" s="256" t="s">
        <v>87</v>
      </c>
      <c r="AV200" s="14" t="s">
        <v>87</v>
      </c>
      <c r="AW200" s="14" t="s">
        <v>33</v>
      </c>
      <c r="AX200" s="14" t="s">
        <v>85</v>
      </c>
      <c r="AY200" s="256" t="s">
        <v>129</v>
      </c>
    </row>
    <row r="201" s="2" customFormat="1" ht="16.5" customHeight="1">
      <c r="A201" s="38"/>
      <c r="B201" s="39"/>
      <c r="C201" s="218" t="s">
        <v>344</v>
      </c>
      <c r="D201" s="218" t="s">
        <v>132</v>
      </c>
      <c r="E201" s="219" t="s">
        <v>345</v>
      </c>
      <c r="F201" s="220" t="s">
        <v>346</v>
      </c>
      <c r="G201" s="221" t="s">
        <v>272</v>
      </c>
      <c r="H201" s="222">
        <v>2</v>
      </c>
      <c r="I201" s="223"/>
      <c r="J201" s="224">
        <f>ROUND(I201*H201,2)</f>
        <v>0</v>
      </c>
      <c r="K201" s="220" t="s">
        <v>136</v>
      </c>
      <c r="L201" s="44"/>
      <c r="M201" s="225" t="s">
        <v>1</v>
      </c>
      <c r="N201" s="226" t="s">
        <v>42</v>
      </c>
      <c r="O201" s="91"/>
      <c r="P201" s="227">
        <f>O201*H201</f>
        <v>0</v>
      </c>
      <c r="Q201" s="227">
        <v>0</v>
      </c>
      <c r="R201" s="227">
        <f>Q201*H201</f>
        <v>0</v>
      </c>
      <c r="S201" s="227">
        <v>0</v>
      </c>
      <c r="T201" s="228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29" t="s">
        <v>153</v>
      </c>
      <c r="AT201" s="229" t="s">
        <v>132</v>
      </c>
      <c r="AU201" s="229" t="s">
        <v>87</v>
      </c>
      <c r="AY201" s="17" t="s">
        <v>129</v>
      </c>
      <c r="BE201" s="230">
        <f>IF(N201="základní",J201,0)</f>
        <v>0</v>
      </c>
      <c r="BF201" s="230">
        <f>IF(N201="snížená",J201,0)</f>
        <v>0</v>
      </c>
      <c r="BG201" s="230">
        <f>IF(N201="zákl. přenesená",J201,0)</f>
        <v>0</v>
      </c>
      <c r="BH201" s="230">
        <f>IF(N201="sníž. přenesená",J201,0)</f>
        <v>0</v>
      </c>
      <c r="BI201" s="230">
        <f>IF(N201="nulová",J201,0)</f>
        <v>0</v>
      </c>
      <c r="BJ201" s="17" t="s">
        <v>85</v>
      </c>
      <c r="BK201" s="230">
        <f>ROUND(I201*H201,2)</f>
        <v>0</v>
      </c>
      <c r="BL201" s="17" t="s">
        <v>153</v>
      </c>
      <c r="BM201" s="229" t="s">
        <v>347</v>
      </c>
    </row>
    <row r="202" s="2" customFormat="1">
      <c r="A202" s="38"/>
      <c r="B202" s="39"/>
      <c r="C202" s="40"/>
      <c r="D202" s="231" t="s">
        <v>139</v>
      </c>
      <c r="E202" s="40"/>
      <c r="F202" s="232" t="s">
        <v>348</v>
      </c>
      <c r="G202" s="40"/>
      <c r="H202" s="40"/>
      <c r="I202" s="233"/>
      <c r="J202" s="40"/>
      <c r="K202" s="40"/>
      <c r="L202" s="44"/>
      <c r="M202" s="234"/>
      <c r="N202" s="235"/>
      <c r="O202" s="91"/>
      <c r="P202" s="91"/>
      <c r="Q202" s="91"/>
      <c r="R202" s="91"/>
      <c r="S202" s="91"/>
      <c r="T202" s="92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139</v>
      </c>
      <c r="AU202" s="17" t="s">
        <v>87</v>
      </c>
    </row>
    <row r="203" s="14" customFormat="1">
      <c r="A203" s="14"/>
      <c r="B203" s="246"/>
      <c r="C203" s="247"/>
      <c r="D203" s="231" t="s">
        <v>140</v>
      </c>
      <c r="E203" s="248" t="s">
        <v>1</v>
      </c>
      <c r="F203" s="249" t="s">
        <v>349</v>
      </c>
      <c r="G203" s="247"/>
      <c r="H203" s="250">
        <v>2</v>
      </c>
      <c r="I203" s="251"/>
      <c r="J203" s="247"/>
      <c r="K203" s="247"/>
      <c r="L203" s="252"/>
      <c r="M203" s="253"/>
      <c r="N203" s="254"/>
      <c r="O203" s="254"/>
      <c r="P203" s="254"/>
      <c r="Q203" s="254"/>
      <c r="R203" s="254"/>
      <c r="S203" s="254"/>
      <c r="T203" s="255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6" t="s">
        <v>140</v>
      </c>
      <c r="AU203" s="256" t="s">
        <v>87</v>
      </c>
      <c r="AV203" s="14" t="s">
        <v>87</v>
      </c>
      <c r="AW203" s="14" t="s">
        <v>33</v>
      </c>
      <c r="AX203" s="14" t="s">
        <v>85</v>
      </c>
      <c r="AY203" s="256" t="s">
        <v>129</v>
      </c>
    </row>
    <row r="204" s="13" customFormat="1">
      <c r="A204" s="13"/>
      <c r="B204" s="236"/>
      <c r="C204" s="237"/>
      <c r="D204" s="231" t="s">
        <v>140</v>
      </c>
      <c r="E204" s="238" t="s">
        <v>1</v>
      </c>
      <c r="F204" s="239" t="s">
        <v>350</v>
      </c>
      <c r="G204" s="237"/>
      <c r="H204" s="238" t="s">
        <v>1</v>
      </c>
      <c r="I204" s="240"/>
      <c r="J204" s="237"/>
      <c r="K204" s="237"/>
      <c r="L204" s="241"/>
      <c r="M204" s="242"/>
      <c r="N204" s="243"/>
      <c r="O204" s="243"/>
      <c r="P204" s="243"/>
      <c r="Q204" s="243"/>
      <c r="R204" s="243"/>
      <c r="S204" s="243"/>
      <c r="T204" s="244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5" t="s">
        <v>140</v>
      </c>
      <c r="AU204" s="245" t="s">
        <v>87</v>
      </c>
      <c r="AV204" s="13" t="s">
        <v>85</v>
      </c>
      <c r="AW204" s="13" t="s">
        <v>33</v>
      </c>
      <c r="AX204" s="13" t="s">
        <v>77</v>
      </c>
      <c r="AY204" s="245" t="s">
        <v>129</v>
      </c>
    </row>
    <row r="205" s="2" customFormat="1" ht="16.5" customHeight="1">
      <c r="A205" s="38"/>
      <c r="B205" s="39"/>
      <c r="C205" s="218" t="s">
        <v>351</v>
      </c>
      <c r="D205" s="218" t="s">
        <v>132</v>
      </c>
      <c r="E205" s="219" t="s">
        <v>352</v>
      </c>
      <c r="F205" s="220" t="s">
        <v>353</v>
      </c>
      <c r="G205" s="221" t="s">
        <v>272</v>
      </c>
      <c r="H205" s="222">
        <v>2</v>
      </c>
      <c r="I205" s="223"/>
      <c r="J205" s="224">
        <f>ROUND(I205*H205,2)</f>
        <v>0</v>
      </c>
      <c r="K205" s="220" t="s">
        <v>136</v>
      </c>
      <c r="L205" s="44"/>
      <c r="M205" s="225" t="s">
        <v>1</v>
      </c>
      <c r="N205" s="226" t="s">
        <v>42</v>
      </c>
      <c r="O205" s="91"/>
      <c r="P205" s="227">
        <f>O205*H205</f>
        <v>0</v>
      </c>
      <c r="Q205" s="227">
        <v>0</v>
      </c>
      <c r="R205" s="227">
        <f>Q205*H205</f>
        <v>0</v>
      </c>
      <c r="S205" s="227">
        <v>0</v>
      </c>
      <c r="T205" s="228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29" t="s">
        <v>153</v>
      </c>
      <c r="AT205" s="229" t="s">
        <v>132</v>
      </c>
      <c r="AU205" s="229" t="s">
        <v>87</v>
      </c>
      <c r="AY205" s="17" t="s">
        <v>129</v>
      </c>
      <c r="BE205" s="230">
        <f>IF(N205="základní",J205,0)</f>
        <v>0</v>
      </c>
      <c r="BF205" s="230">
        <f>IF(N205="snížená",J205,0)</f>
        <v>0</v>
      </c>
      <c r="BG205" s="230">
        <f>IF(N205="zákl. přenesená",J205,0)</f>
        <v>0</v>
      </c>
      <c r="BH205" s="230">
        <f>IF(N205="sníž. přenesená",J205,0)</f>
        <v>0</v>
      </c>
      <c r="BI205" s="230">
        <f>IF(N205="nulová",J205,0)</f>
        <v>0</v>
      </c>
      <c r="BJ205" s="17" t="s">
        <v>85</v>
      </c>
      <c r="BK205" s="230">
        <f>ROUND(I205*H205,2)</f>
        <v>0</v>
      </c>
      <c r="BL205" s="17" t="s">
        <v>153</v>
      </c>
      <c r="BM205" s="229" t="s">
        <v>354</v>
      </c>
    </row>
    <row r="206" s="2" customFormat="1">
      <c r="A206" s="38"/>
      <c r="B206" s="39"/>
      <c r="C206" s="40"/>
      <c r="D206" s="231" t="s">
        <v>139</v>
      </c>
      <c r="E206" s="40"/>
      <c r="F206" s="232" t="s">
        <v>355</v>
      </c>
      <c r="G206" s="40"/>
      <c r="H206" s="40"/>
      <c r="I206" s="233"/>
      <c r="J206" s="40"/>
      <c r="K206" s="40"/>
      <c r="L206" s="44"/>
      <c r="M206" s="234"/>
      <c r="N206" s="235"/>
      <c r="O206" s="91"/>
      <c r="P206" s="91"/>
      <c r="Q206" s="91"/>
      <c r="R206" s="91"/>
      <c r="S206" s="91"/>
      <c r="T206" s="92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139</v>
      </c>
      <c r="AU206" s="17" t="s">
        <v>87</v>
      </c>
    </row>
    <row r="207" s="14" customFormat="1">
      <c r="A207" s="14"/>
      <c r="B207" s="246"/>
      <c r="C207" s="247"/>
      <c r="D207" s="231" t="s">
        <v>140</v>
      </c>
      <c r="E207" s="248" t="s">
        <v>1</v>
      </c>
      <c r="F207" s="249" t="s">
        <v>356</v>
      </c>
      <c r="G207" s="247"/>
      <c r="H207" s="250">
        <v>2</v>
      </c>
      <c r="I207" s="251"/>
      <c r="J207" s="247"/>
      <c r="K207" s="247"/>
      <c r="L207" s="252"/>
      <c r="M207" s="253"/>
      <c r="N207" s="254"/>
      <c r="O207" s="254"/>
      <c r="P207" s="254"/>
      <c r="Q207" s="254"/>
      <c r="R207" s="254"/>
      <c r="S207" s="254"/>
      <c r="T207" s="255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6" t="s">
        <v>140</v>
      </c>
      <c r="AU207" s="256" t="s">
        <v>87</v>
      </c>
      <c r="AV207" s="14" t="s">
        <v>87</v>
      </c>
      <c r="AW207" s="14" t="s">
        <v>33</v>
      </c>
      <c r="AX207" s="14" t="s">
        <v>85</v>
      </c>
      <c r="AY207" s="256" t="s">
        <v>129</v>
      </c>
    </row>
    <row r="208" s="2" customFormat="1" ht="21.75" customHeight="1">
      <c r="A208" s="38"/>
      <c r="B208" s="39"/>
      <c r="C208" s="218" t="s">
        <v>7</v>
      </c>
      <c r="D208" s="218" t="s">
        <v>132</v>
      </c>
      <c r="E208" s="219" t="s">
        <v>357</v>
      </c>
      <c r="F208" s="220" t="s">
        <v>358</v>
      </c>
      <c r="G208" s="221" t="s">
        <v>272</v>
      </c>
      <c r="H208" s="222">
        <v>1019.9400000000001</v>
      </c>
      <c r="I208" s="223"/>
      <c r="J208" s="224">
        <f>ROUND(I208*H208,2)</f>
        <v>0</v>
      </c>
      <c r="K208" s="220" t="s">
        <v>136</v>
      </c>
      <c r="L208" s="44"/>
      <c r="M208" s="225" t="s">
        <v>1</v>
      </c>
      <c r="N208" s="226" t="s">
        <v>42</v>
      </c>
      <c r="O208" s="91"/>
      <c r="P208" s="227">
        <f>O208*H208</f>
        <v>0</v>
      </c>
      <c r="Q208" s="227">
        <v>0</v>
      </c>
      <c r="R208" s="227">
        <f>Q208*H208</f>
        <v>0</v>
      </c>
      <c r="S208" s="227">
        <v>0</v>
      </c>
      <c r="T208" s="228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29" t="s">
        <v>153</v>
      </c>
      <c r="AT208" s="229" t="s">
        <v>132</v>
      </c>
      <c r="AU208" s="229" t="s">
        <v>87</v>
      </c>
      <c r="AY208" s="17" t="s">
        <v>129</v>
      </c>
      <c r="BE208" s="230">
        <f>IF(N208="základní",J208,0)</f>
        <v>0</v>
      </c>
      <c r="BF208" s="230">
        <f>IF(N208="snížená",J208,0)</f>
        <v>0</v>
      </c>
      <c r="BG208" s="230">
        <f>IF(N208="zákl. přenesená",J208,0)</f>
        <v>0</v>
      </c>
      <c r="BH208" s="230">
        <f>IF(N208="sníž. přenesená",J208,0)</f>
        <v>0</v>
      </c>
      <c r="BI208" s="230">
        <f>IF(N208="nulová",J208,0)</f>
        <v>0</v>
      </c>
      <c r="BJ208" s="17" t="s">
        <v>85</v>
      </c>
      <c r="BK208" s="230">
        <f>ROUND(I208*H208,2)</f>
        <v>0</v>
      </c>
      <c r="BL208" s="17" t="s">
        <v>153</v>
      </c>
      <c r="BM208" s="229" t="s">
        <v>359</v>
      </c>
    </row>
    <row r="209" s="2" customFormat="1">
      <c r="A209" s="38"/>
      <c r="B209" s="39"/>
      <c r="C209" s="40"/>
      <c r="D209" s="231" t="s">
        <v>139</v>
      </c>
      <c r="E209" s="40"/>
      <c r="F209" s="232" t="s">
        <v>360</v>
      </c>
      <c r="G209" s="40"/>
      <c r="H209" s="40"/>
      <c r="I209" s="233"/>
      <c r="J209" s="40"/>
      <c r="K209" s="40"/>
      <c r="L209" s="44"/>
      <c r="M209" s="234"/>
      <c r="N209" s="235"/>
      <c r="O209" s="91"/>
      <c r="P209" s="91"/>
      <c r="Q209" s="91"/>
      <c r="R209" s="91"/>
      <c r="S209" s="91"/>
      <c r="T209" s="92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139</v>
      </c>
      <c r="AU209" s="17" t="s">
        <v>87</v>
      </c>
    </row>
    <row r="210" s="14" customFormat="1">
      <c r="A210" s="14"/>
      <c r="B210" s="246"/>
      <c r="C210" s="247"/>
      <c r="D210" s="231" t="s">
        <v>140</v>
      </c>
      <c r="E210" s="248" t="s">
        <v>1</v>
      </c>
      <c r="F210" s="249" t="s">
        <v>361</v>
      </c>
      <c r="G210" s="247"/>
      <c r="H210" s="250">
        <v>509.97000000000003</v>
      </c>
      <c r="I210" s="251"/>
      <c r="J210" s="247"/>
      <c r="K210" s="247"/>
      <c r="L210" s="252"/>
      <c r="M210" s="253"/>
      <c r="N210" s="254"/>
      <c r="O210" s="254"/>
      <c r="P210" s="254"/>
      <c r="Q210" s="254"/>
      <c r="R210" s="254"/>
      <c r="S210" s="254"/>
      <c r="T210" s="255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6" t="s">
        <v>140</v>
      </c>
      <c r="AU210" s="256" t="s">
        <v>87</v>
      </c>
      <c r="AV210" s="14" t="s">
        <v>87</v>
      </c>
      <c r="AW210" s="14" t="s">
        <v>33</v>
      </c>
      <c r="AX210" s="14" t="s">
        <v>77</v>
      </c>
      <c r="AY210" s="256" t="s">
        <v>129</v>
      </c>
    </row>
    <row r="211" s="14" customFormat="1">
      <c r="A211" s="14"/>
      <c r="B211" s="246"/>
      <c r="C211" s="247"/>
      <c r="D211" s="231" t="s">
        <v>140</v>
      </c>
      <c r="E211" s="248" t="s">
        <v>1</v>
      </c>
      <c r="F211" s="249" t="s">
        <v>362</v>
      </c>
      <c r="G211" s="247"/>
      <c r="H211" s="250">
        <v>509.97000000000003</v>
      </c>
      <c r="I211" s="251"/>
      <c r="J211" s="247"/>
      <c r="K211" s="247"/>
      <c r="L211" s="252"/>
      <c r="M211" s="253"/>
      <c r="N211" s="254"/>
      <c r="O211" s="254"/>
      <c r="P211" s="254"/>
      <c r="Q211" s="254"/>
      <c r="R211" s="254"/>
      <c r="S211" s="254"/>
      <c r="T211" s="255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6" t="s">
        <v>140</v>
      </c>
      <c r="AU211" s="256" t="s">
        <v>87</v>
      </c>
      <c r="AV211" s="14" t="s">
        <v>87</v>
      </c>
      <c r="AW211" s="14" t="s">
        <v>33</v>
      </c>
      <c r="AX211" s="14" t="s">
        <v>77</v>
      </c>
      <c r="AY211" s="256" t="s">
        <v>129</v>
      </c>
    </row>
    <row r="212" s="15" customFormat="1">
      <c r="A212" s="15"/>
      <c r="B212" s="260"/>
      <c r="C212" s="261"/>
      <c r="D212" s="231" t="s">
        <v>140</v>
      </c>
      <c r="E212" s="262" t="s">
        <v>1</v>
      </c>
      <c r="F212" s="263" t="s">
        <v>284</v>
      </c>
      <c r="G212" s="261"/>
      <c r="H212" s="264">
        <v>1019.9400000000001</v>
      </c>
      <c r="I212" s="265"/>
      <c r="J212" s="261"/>
      <c r="K212" s="261"/>
      <c r="L212" s="266"/>
      <c r="M212" s="267"/>
      <c r="N212" s="268"/>
      <c r="O212" s="268"/>
      <c r="P212" s="268"/>
      <c r="Q212" s="268"/>
      <c r="R212" s="268"/>
      <c r="S212" s="268"/>
      <c r="T212" s="269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70" t="s">
        <v>140</v>
      </c>
      <c r="AU212" s="270" t="s">
        <v>87</v>
      </c>
      <c r="AV212" s="15" t="s">
        <v>153</v>
      </c>
      <c r="AW212" s="15" t="s">
        <v>33</v>
      </c>
      <c r="AX212" s="15" t="s">
        <v>85</v>
      </c>
      <c r="AY212" s="270" t="s">
        <v>129</v>
      </c>
    </row>
    <row r="213" s="2" customFormat="1" ht="21.75" customHeight="1">
      <c r="A213" s="38"/>
      <c r="B213" s="39"/>
      <c r="C213" s="218" t="s">
        <v>363</v>
      </c>
      <c r="D213" s="218" t="s">
        <v>132</v>
      </c>
      <c r="E213" s="219" t="s">
        <v>364</v>
      </c>
      <c r="F213" s="220" t="s">
        <v>365</v>
      </c>
      <c r="G213" s="221" t="s">
        <v>272</v>
      </c>
      <c r="H213" s="222">
        <v>1052.306</v>
      </c>
      <c r="I213" s="223"/>
      <c r="J213" s="224">
        <f>ROUND(I213*H213,2)</f>
        <v>0</v>
      </c>
      <c r="K213" s="220" t="s">
        <v>136</v>
      </c>
      <c r="L213" s="44"/>
      <c r="M213" s="225" t="s">
        <v>1</v>
      </c>
      <c r="N213" s="226" t="s">
        <v>42</v>
      </c>
      <c r="O213" s="91"/>
      <c r="P213" s="227">
        <f>O213*H213</f>
        <v>0</v>
      </c>
      <c r="Q213" s="227">
        <v>0</v>
      </c>
      <c r="R213" s="227">
        <f>Q213*H213</f>
        <v>0</v>
      </c>
      <c r="S213" s="227">
        <v>0</v>
      </c>
      <c r="T213" s="228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29" t="s">
        <v>153</v>
      </c>
      <c r="AT213" s="229" t="s">
        <v>132</v>
      </c>
      <c r="AU213" s="229" t="s">
        <v>87</v>
      </c>
      <c r="AY213" s="17" t="s">
        <v>129</v>
      </c>
      <c r="BE213" s="230">
        <f>IF(N213="základní",J213,0)</f>
        <v>0</v>
      </c>
      <c r="BF213" s="230">
        <f>IF(N213="snížená",J213,0)</f>
        <v>0</v>
      </c>
      <c r="BG213" s="230">
        <f>IF(N213="zákl. přenesená",J213,0)</f>
        <v>0</v>
      </c>
      <c r="BH213" s="230">
        <f>IF(N213="sníž. přenesená",J213,0)</f>
        <v>0</v>
      </c>
      <c r="BI213" s="230">
        <f>IF(N213="nulová",J213,0)</f>
        <v>0</v>
      </c>
      <c r="BJ213" s="17" t="s">
        <v>85</v>
      </c>
      <c r="BK213" s="230">
        <f>ROUND(I213*H213,2)</f>
        <v>0</v>
      </c>
      <c r="BL213" s="17" t="s">
        <v>153</v>
      </c>
      <c r="BM213" s="229" t="s">
        <v>366</v>
      </c>
    </row>
    <row r="214" s="2" customFormat="1">
      <c r="A214" s="38"/>
      <c r="B214" s="39"/>
      <c r="C214" s="40"/>
      <c r="D214" s="231" t="s">
        <v>139</v>
      </c>
      <c r="E214" s="40"/>
      <c r="F214" s="232" t="s">
        <v>367</v>
      </c>
      <c r="G214" s="40"/>
      <c r="H214" s="40"/>
      <c r="I214" s="233"/>
      <c r="J214" s="40"/>
      <c r="K214" s="40"/>
      <c r="L214" s="44"/>
      <c r="M214" s="234"/>
      <c r="N214" s="235"/>
      <c r="O214" s="91"/>
      <c r="P214" s="91"/>
      <c r="Q214" s="91"/>
      <c r="R214" s="91"/>
      <c r="S214" s="91"/>
      <c r="T214" s="92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139</v>
      </c>
      <c r="AU214" s="17" t="s">
        <v>87</v>
      </c>
    </row>
    <row r="215" s="13" customFormat="1">
      <c r="A215" s="13"/>
      <c r="B215" s="236"/>
      <c r="C215" s="237"/>
      <c r="D215" s="231" t="s">
        <v>140</v>
      </c>
      <c r="E215" s="238" t="s">
        <v>1</v>
      </c>
      <c r="F215" s="239" t="s">
        <v>368</v>
      </c>
      <c r="G215" s="237"/>
      <c r="H215" s="238" t="s">
        <v>1</v>
      </c>
      <c r="I215" s="240"/>
      <c r="J215" s="237"/>
      <c r="K215" s="237"/>
      <c r="L215" s="241"/>
      <c r="M215" s="242"/>
      <c r="N215" s="243"/>
      <c r="O215" s="243"/>
      <c r="P215" s="243"/>
      <c r="Q215" s="243"/>
      <c r="R215" s="243"/>
      <c r="S215" s="243"/>
      <c r="T215" s="244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5" t="s">
        <v>140</v>
      </c>
      <c r="AU215" s="245" t="s">
        <v>87</v>
      </c>
      <c r="AV215" s="13" t="s">
        <v>85</v>
      </c>
      <c r="AW215" s="13" t="s">
        <v>33</v>
      </c>
      <c r="AX215" s="13" t="s">
        <v>77</v>
      </c>
      <c r="AY215" s="245" t="s">
        <v>129</v>
      </c>
    </row>
    <row r="216" s="13" customFormat="1">
      <c r="A216" s="13"/>
      <c r="B216" s="236"/>
      <c r="C216" s="237"/>
      <c r="D216" s="231" t="s">
        <v>140</v>
      </c>
      <c r="E216" s="238" t="s">
        <v>1</v>
      </c>
      <c r="F216" s="239" t="s">
        <v>369</v>
      </c>
      <c r="G216" s="237"/>
      <c r="H216" s="238" t="s">
        <v>1</v>
      </c>
      <c r="I216" s="240"/>
      <c r="J216" s="237"/>
      <c r="K216" s="237"/>
      <c r="L216" s="241"/>
      <c r="M216" s="242"/>
      <c r="N216" s="243"/>
      <c r="O216" s="243"/>
      <c r="P216" s="243"/>
      <c r="Q216" s="243"/>
      <c r="R216" s="243"/>
      <c r="S216" s="243"/>
      <c r="T216" s="244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5" t="s">
        <v>140</v>
      </c>
      <c r="AU216" s="245" t="s">
        <v>87</v>
      </c>
      <c r="AV216" s="13" t="s">
        <v>85</v>
      </c>
      <c r="AW216" s="13" t="s">
        <v>33</v>
      </c>
      <c r="AX216" s="13" t="s">
        <v>77</v>
      </c>
      <c r="AY216" s="245" t="s">
        <v>129</v>
      </c>
    </row>
    <row r="217" s="14" customFormat="1">
      <c r="A217" s="14"/>
      <c r="B217" s="246"/>
      <c r="C217" s="247"/>
      <c r="D217" s="231" t="s">
        <v>140</v>
      </c>
      <c r="E217" s="248" t="s">
        <v>1</v>
      </c>
      <c r="F217" s="249" t="s">
        <v>370</v>
      </c>
      <c r="G217" s="247"/>
      <c r="H217" s="250">
        <v>991.13999999999999</v>
      </c>
      <c r="I217" s="251"/>
      <c r="J217" s="247"/>
      <c r="K217" s="247"/>
      <c r="L217" s="252"/>
      <c r="M217" s="253"/>
      <c r="N217" s="254"/>
      <c r="O217" s="254"/>
      <c r="P217" s="254"/>
      <c r="Q217" s="254"/>
      <c r="R217" s="254"/>
      <c r="S217" s="254"/>
      <c r="T217" s="255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6" t="s">
        <v>140</v>
      </c>
      <c r="AU217" s="256" t="s">
        <v>87</v>
      </c>
      <c r="AV217" s="14" t="s">
        <v>87</v>
      </c>
      <c r="AW217" s="14" t="s">
        <v>33</v>
      </c>
      <c r="AX217" s="14" t="s">
        <v>77</v>
      </c>
      <c r="AY217" s="256" t="s">
        <v>129</v>
      </c>
    </row>
    <row r="218" s="14" customFormat="1">
      <c r="A218" s="14"/>
      <c r="B218" s="246"/>
      <c r="C218" s="247"/>
      <c r="D218" s="231" t="s">
        <v>140</v>
      </c>
      <c r="E218" s="248" t="s">
        <v>1</v>
      </c>
      <c r="F218" s="249" t="s">
        <v>371</v>
      </c>
      <c r="G218" s="247"/>
      <c r="H218" s="250">
        <v>74</v>
      </c>
      <c r="I218" s="251"/>
      <c r="J218" s="247"/>
      <c r="K218" s="247"/>
      <c r="L218" s="252"/>
      <c r="M218" s="253"/>
      <c r="N218" s="254"/>
      <c r="O218" s="254"/>
      <c r="P218" s="254"/>
      <c r="Q218" s="254"/>
      <c r="R218" s="254"/>
      <c r="S218" s="254"/>
      <c r="T218" s="255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6" t="s">
        <v>140</v>
      </c>
      <c r="AU218" s="256" t="s">
        <v>87</v>
      </c>
      <c r="AV218" s="14" t="s">
        <v>87</v>
      </c>
      <c r="AW218" s="14" t="s">
        <v>33</v>
      </c>
      <c r="AX218" s="14" t="s">
        <v>77</v>
      </c>
      <c r="AY218" s="256" t="s">
        <v>129</v>
      </c>
    </row>
    <row r="219" s="14" customFormat="1">
      <c r="A219" s="14"/>
      <c r="B219" s="246"/>
      <c r="C219" s="247"/>
      <c r="D219" s="231" t="s">
        <v>140</v>
      </c>
      <c r="E219" s="248" t="s">
        <v>1</v>
      </c>
      <c r="F219" s="249" t="s">
        <v>372</v>
      </c>
      <c r="G219" s="247"/>
      <c r="H219" s="250">
        <v>6.4800000000000004</v>
      </c>
      <c r="I219" s="251"/>
      <c r="J219" s="247"/>
      <c r="K219" s="247"/>
      <c r="L219" s="252"/>
      <c r="M219" s="253"/>
      <c r="N219" s="254"/>
      <c r="O219" s="254"/>
      <c r="P219" s="254"/>
      <c r="Q219" s="254"/>
      <c r="R219" s="254"/>
      <c r="S219" s="254"/>
      <c r="T219" s="255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6" t="s">
        <v>140</v>
      </c>
      <c r="AU219" s="256" t="s">
        <v>87</v>
      </c>
      <c r="AV219" s="14" t="s">
        <v>87</v>
      </c>
      <c r="AW219" s="14" t="s">
        <v>33</v>
      </c>
      <c r="AX219" s="14" t="s">
        <v>77</v>
      </c>
      <c r="AY219" s="256" t="s">
        <v>129</v>
      </c>
    </row>
    <row r="220" s="14" customFormat="1">
      <c r="A220" s="14"/>
      <c r="B220" s="246"/>
      <c r="C220" s="247"/>
      <c r="D220" s="231" t="s">
        <v>140</v>
      </c>
      <c r="E220" s="248" t="s">
        <v>1</v>
      </c>
      <c r="F220" s="249" t="s">
        <v>373</v>
      </c>
      <c r="G220" s="247"/>
      <c r="H220" s="250">
        <v>0.95999999999999996</v>
      </c>
      <c r="I220" s="251"/>
      <c r="J220" s="247"/>
      <c r="K220" s="247"/>
      <c r="L220" s="252"/>
      <c r="M220" s="253"/>
      <c r="N220" s="254"/>
      <c r="O220" s="254"/>
      <c r="P220" s="254"/>
      <c r="Q220" s="254"/>
      <c r="R220" s="254"/>
      <c r="S220" s="254"/>
      <c r="T220" s="255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6" t="s">
        <v>140</v>
      </c>
      <c r="AU220" s="256" t="s">
        <v>87</v>
      </c>
      <c r="AV220" s="14" t="s">
        <v>87</v>
      </c>
      <c r="AW220" s="14" t="s">
        <v>33</v>
      </c>
      <c r="AX220" s="14" t="s">
        <v>77</v>
      </c>
      <c r="AY220" s="256" t="s">
        <v>129</v>
      </c>
    </row>
    <row r="221" s="14" customFormat="1">
      <c r="A221" s="14"/>
      <c r="B221" s="246"/>
      <c r="C221" s="247"/>
      <c r="D221" s="231" t="s">
        <v>140</v>
      </c>
      <c r="E221" s="248" t="s">
        <v>1</v>
      </c>
      <c r="F221" s="249" t="s">
        <v>374</v>
      </c>
      <c r="G221" s="247"/>
      <c r="H221" s="250">
        <v>30.43</v>
      </c>
      <c r="I221" s="251"/>
      <c r="J221" s="247"/>
      <c r="K221" s="247"/>
      <c r="L221" s="252"/>
      <c r="M221" s="253"/>
      <c r="N221" s="254"/>
      <c r="O221" s="254"/>
      <c r="P221" s="254"/>
      <c r="Q221" s="254"/>
      <c r="R221" s="254"/>
      <c r="S221" s="254"/>
      <c r="T221" s="255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6" t="s">
        <v>140</v>
      </c>
      <c r="AU221" s="256" t="s">
        <v>87</v>
      </c>
      <c r="AV221" s="14" t="s">
        <v>87</v>
      </c>
      <c r="AW221" s="14" t="s">
        <v>33</v>
      </c>
      <c r="AX221" s="14" t="s">
        <v>77</v>
      </c>
      <c r="AY221" s="256" t="s">
        <v>129</v>
      </c>
    </row>
    <row r="222" s="14" customFormat="1">
      <c r="A222" s="14"/>
      <c r="B222" s="246"/>
      <c r="C222" s="247"/>
      <c r="D222" s="231" t="s">
        <v>140</v>
      </c>
      <c r="E222" s="248" t="s">
        <v>1</v>
      </c>
      <c r="F222" s="249" t="s">
        <v>375</v>
      </c>
      <c r="G222" s="247"/>
      <c r="H222" s="250">
        <v>83.379999999999995</v>
      </c>
      <c r="I222" s="251"/>
      <c r="J222" s="247"/>
      <c r="K222" s="247"/>
      <c r="L222" s="252"/>
      <c r="M222" s="253"/>
      <c r="N222" s="254"/>
      <c r="O222" s="254"/>
      <c r="P222" s="254"/>
      <c r="Q222" s="254"/>
      <c r="R222" s="254"/>
      <c r="S222" s="254"/>
      <c r="T222" s="255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6" t="s">
        <v>140</v>
      </c>
      <c r="AU222" s="256" t="s">
        <v>87</v>
      </c>
      <c r="AV222" s="14" t="s">
        <v>87</v>
      </c>
      <c r="AW222" s="14" t="s">
        <v>33</v>
      </c>
      <c r="AX222" s="14" t="s">
        <v>77</v>
      </c>
      <c r="AY222" s="256" t="s">
        <v>129</v>
      </c>
    </row>
    <row r="223" s="14" customFormat="1">
      <c r="A223" s="14"/>
      <c r="B223" s="246"/>
      <c r="C223" s="247"/>
      <c r="D223" s="231" t="s">
        <v>140</v>
      </c>
      <c r="E223" s="248" t="s">
        <v>1</v>
      </c>
      <c r="F223" s="249" t="s">
        <v>376</v>
      </c>
      <c r="G223" s="247"/>
      <c r="H223" s="250">
        <v>-0.104</v>
      </c>
      <c r="I223" s="251"/>
      <c r="J223" s="247"/>
      <c r="K223" s="247"/>
      <c r="L223" s="252"/>
      <c r="M223" s="253"/>
      <c r="N223" s="254"/>
      <c r="O223" s="254"/>
      <c r="P223" s="254"/>
      <c r="Q223" s="254"/>
      <c r="R223" s="254"/>
      <c r="S223" s="254"/>
      <c r="T223" s="255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6" t="s">
        <v>140</v>
      </c>
      <c r="AU223" s="256" t="s">
        <v>87</v>
      </c>
      <c r="AV223" s="14" t="s">
        <v>87</v>
      </c>
      <c r="AW223" s="14" t="s">
        <v>33</v>
      </c>
      <c r="AX223" s="14" t="s">
        <v>77</v>
      </c>
      <c r="AY223" s="256" t="s">
        <v>129</v>
      </c>
    </row>
    <row r="224" s="14" customFormat="1">
      <c r="A224" s="14"/>
      <c r="B224" s="246"/>
      <c r="C224" s="247"/>
      <c r="D224" s="231" t="s">
        <v>140</v>
      </c>
      <c r="E224" s="248" t="s">
        <v>1</v>
      </c>
      <c r="F224" s="249" t="s">
        <v>377</v>
      </c>
      <c r="G224" s="247"/>
      <c r="H224" s="250">
        <v>-131.97999999999999</v>
      </c>
      <c r="I224" s="251"/>
      <c r="J224" s="247"/>
      <c r="K224" s="247"/>
      <c r="L224" s="252"/>
      <c r="M224" s="253"/>
      <c r="N224" s="254"/>
      <c r="O224" s="254"/>
      <c r="P224" s="254"/>
      <c r="Q224" s="254"/>
      <c r="R224" s="254"/>
      <c r="S224" s="254"/>
      <c r="T224" s="255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6" t="s">
        <v>140</v>
      </c>
      <c r="AU224" s="256" t="s">
        <v>87</v>
      </c>
      <c r="AV224" s="14" t="s">
        <v>87</v>
      </c>
      <c r="AW224" s="14" t="s">
        <v>33</v>
      </c>
      <c r="AX224" s="14" t="s">
        <v>77</v>
      </c>
      <c r="AY224" s="256" t="s">
        <v>129</v>
      </c>
    </row>
    <row r="225" s="14" customFormat="1">
      <c r="A225" s="14"/>
      <c r="B225" s="246"/>
      <c r="C225" s="247"/>
      <c r="D225" s="231" t="s">
        <v>140</v>
      </c>
      <c r="E225" s="248" t="s">
        <v>1</v>
      </c>
      <c r="F225" s="249" t="s">
        <v>378</v>
      </c>
      <c r="G225" s="247"/>
      <c r="H225" s="250">
        <v>-2</v>
      </c>
      <c r="I225" s="251"/>
      <c r="J225" s="247"/>
      <c r="K225" s="247"/>
      <c r="L225" s="252"/>
      <c r="M225" s="253"/>
      <c r="N225" s="254"/>
      <c r="O225" s="254"/>
      <c r="P225" s="254"/>
      <c r="Q225" s="254"/>
      <c r="R225" s="254"/>
      <c r="S225" s="254"/>
      <c r="T225" s="255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6" t="s">
        <v>140</v>
      </c>
      <c r="AU225" s="256" t="s">
        <v>87</v>
      </c>
      <c r="AV225" s="14" t="s">
        <v>87</v>
      </c>
      <c r="AW225" s="14" t="s">
        <v>33</v>
      </c>
      <c r="AX225" s="14" t="s">
        <v>77</v>
      </c>
      <c r="AY225" s="256" t="s">
        <v>129</v>
      </c>
    </row>
    <row r="226" s="15" customFormat="1">
      <c r="A226" s="15"/>
      <c r="B226" s="260"/>
      <c r="C226" s="261"/>
      <c r="D226" s="231" t="s">
        <v>140</v>
      </c>
      <c r="E226" s="262" t="s">
        <v>1</v>
      </c>
      <c r="F226" s="263" t="s">
        <v>284</v>
      </c>
      <c r="G226" s="261"/>
      <c r="H226" s="264">
        <v>1052.3059999999998</v>
      </c>
      <c r="I226" s="265"/>
      <c r="J226" s="261"/>
      <c r="K226" s="261"/>
      <c r="L226" s="266"/>
      <c r="M226" s="267"/>
      <c r="N226" s="268"/>
      <c r="O226" s="268"/>
      <c r="P226" s="268"/>
      <c r="Q226" s="268"/>
      <c r="R226" s="268"/>
      <c r="S226" s="268"/>
      <c r="T226" s="269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70" t="s">
        <v>140</v>
      </c>
      <c r="AU226" s="270" t="s">
        <v>87</v>
      </c>
      <c r="AV226" s="15" t="s">
        <v>153</v>
      </c>
      <c r="AW226" s="15" t="s">
        <v>33</v>
      </c>
      <c r="AX226" s="15" t="s">
        <v>85</v>
      </c>
      <c r="AY226" s="270" t="s">
        <v>129</v>
      </c>
    </row>
    <row r="227" s="2" customFormat="1" ht="24.15" customHeight="1">
      <c r="A227" s="38"/>
      <c r="B227" s="39"/>
      <c r="C227" s="218" t="s">
        <v>379</v>
      </c>
      <c r="D227" s="218" t="s">
        <v>132</v>
      </c>
      <c r="E227" s="219" t="s">
        <v>380</v>
      </c>
      <c r="F227" s="220" t="s">
        <v>381</v>
      </c>
      <c r="G227" s="221" t="s">
        <v>272</v>
      </c>
      <c r="H227" s="222">
        <v>15784.59</v>
      </c>
      <c r="I227" s="223"/>
      <c r="J227" s="224">
        <f>ROUND(I227*H227,2)</f>
        <v>0</v>
      </c>
      <c r="K227" s="220" t="s">
        <v>136</v>
      </c>
      <c r="L227" s="44"/>
      <c r="M227" s="225" t="s">
        <v>1</v>
      </c>
      <c r="N227" s="226" t="s">
        <v>42</v>
      </c>
      <c r="O227" s="91"/>
      <c r="P227" s="227">
        <f>O227*H227</f>
        <v>0</v>
      </c>
      <c r="Q227" s="227">
        <v>0</v>
      </c>
      <c r="R227" s="227">
        <f>Q227*H227</f>
        <v>0</v>
      </c>
      <c r="S227" s="227">
        <v>0</v>
      </c>
      <c r="T227" s="228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29" t="s">
        <v>153</v>
      </c>
      <c r="AT227" s="229" t="s">
        <v>132</v>
      </c>
      <c r="AU227" s="229" t="s">
        <v>87</v>
      </c>
      <c r="AY227" s="17" t="s">
        <v>129</v>
      </c>
      <c r="BE227" s="230">
        <f>IF(N227="základní",J227,0)</f>
        <v>0</v>
      </c>
      <c r="BF227" s="230">
        <f>IF(N227="snížená",J227,0)</f>
        <v>0</v>
      </c>
      <c r="BG227" s="230">
        <f>IF(N227="zákl. přenesená",J227,0)</f>
        <v>0</v>
      </c>
      <c r="BH227" s="230">
        <f>IF(N227="sníž. přenesená",J227,0)</f>
        <v>0</v>
      </c>
      <c r="BI227" s="230">
        <f>IF(N227="nulová",J227,0)</f>
        <v>0</v>
      </c>
      <c r="BJ227" s="17" t="s">
        <v>85</v>
      </c>
      <c r="BK227" s="230">
        <f>ROUND(I227*H227,2)</f>
        <v>0</v>
      </c>
      <c r="BL227" s="17" t="s">
        <v>153</v>
      </c>
      <c r="BM227" s="229" t="s">
        <v>382</v>
      </c>
    </row>
    <row r="228" s="2" customFormat="1">
      <c r="A228" s="38"/>
      <c r="B228" s="39"/>
      <c r="C228" s="40"/>
      <c r="D228" s="231" t="s">
        <v>139</v>
      </c>
      <c r="E228" s="40"/>
      <c r="F228" s="232" t="s">
        <v>383</v>
      </c>
      <c r="G228" s="40"/>
      <c r="H228" s="40"/>
      <c r="I228" s="233"/>
      <c r="J228" s="40"/>
      <c r="K228" s="40"/>
      <c r="L228" s="44"/>
      <c r="M228" s="234"/>
      <c r="N228" s="235"/>
      <c r="O228" s="91"/>
      <c r="P228" s="91"/>
      <c r="Q228" s="91"/>
      <c r="R228" s="91"/>
      <c r="S228" s="91"/>
      <c r="T228" s="92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139</v>
      </c>
      <c r="AU228" s="17" t="s">
        <v>87</v>
      </c>
    </row>
    <row r="229" s="13" customFormat="1">
      <c r="A229" s="13"/>
      <c r="B229" s="236"/>
      <c r="C229" s="237"/>
      <c r="D229" s="231" t="s">
        <v>140</v>
      </c>
      <c r="E229" s="238" t="s">
        <v>1</v>
      </c>
      <c r="F229" s="239" t="s">
        <v>369</v>
      </c>
      <c r="G229" s="237"/>
      <c r="H229" s="238" t="s">
        <v>1</v>
      </c>
      <c r="I229" s="240"/>
      <c r="J229" s="237"/>
      <c r="K229" s="237"/>
      <c r="L229" s="241"/>
      <c r="M229" s="242"/>
      <c r="N229" s="243"/>
      <c r="O229" s="243"/>
      <c r="P229" s="243"/>
      <c r="Q229" s="243"/>
      <c r="R229" s="243"/>
      <c r="S229" s="243"/>
      <c r="T229" s="244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5" t="s">
        <v>140</v>
      </c>
      <c r="AU229" s="245" t="s">
        <v>87</v>
      </c>
      <c r="AV229" s="13" t="s">
        <v>85</v>
      </c>
      <c r="AW229" s="13" t="s">
        <v>33</v>
      </c>
      <c r="AX229" s="13" t="s">
        <v>77</v>
      </c>
      <c r="AY229" s="245" t="s">
        <v>129</v>
      </c>
    </row>
    <row r="230" s="14" customFormat="1">
      <c r="A230" s="14"/>
      <c r="B230" s="246"/>
      <c r="C230" s="247"/>
      <c r="D230" s="231" t="s">
        <v>140</v>
      </c>
      <c r="E230" s="248" t="s">
        <v>1</v>
      </c>
      <c r="F230" s="249" t="s">
        <v>384</v>
      </c>
      <c r="G230" s="247"/>
      <c r="H230" s="250">
        <v>15784.59</v>
      </c>
      <c r="I230" s="251"/>
      <c r="J230" s="247"/>
      <c r="K230" s="247"/>
      <c r="L230" s="252"/>
      <c r="M230" s="253"/>
      <c r="N230" s="254"/>
      <c r="O230" s="254"/>
      <c r="P230" s="254"/>
      <c r="Q230" s="254"/>
      <c r="R230" s="254"/>
      <c r="S230" s="254"/>
      <c r="T230" s="255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6" t="s">
        <v>140</v>
      </c>
      <c r="AU230" s="256" t="s">
        <v>87</v>
      </c>
      <c r="AV230" s="14" t="s">
        <v>87</v>
      </c>
      <c r="AW230" s="14" t="s">
        <v>33</v>
      </c>
      <c r="AX230" s="14" t="s">
        <v>85</v>
      </c>
      <c r="AY230" s="256" t="s">
        <v>129</v>
      </c>
    </row>
    <row r="231" s="2" customFormat="1" ht="21.75" customHeight="1">
      <c r="A231" s="38"/>
      <c r="B231" s="39"/>
      <c r="C231" s="218" t="s">
        <v>385</v>
      </c>
      <c r="D231" s="218" t="s">
        <v>132</v>
      </c>
      <c r="E231" s="219" t="s">
        <v>386</v>
      </c>
      <c r="F231" s="220" t="s">
        <v>387</v>
      </c>
      <c r="G231" s="221" t="s">
        <v>272</v>
      </c>
      <c r="H231" s="222">
        <v>481.17000000000002</v>
      </c>
      <c r="I231" s="223"/>
      <c r="J231" s="224">
        <f>ROUND(I231*H231,2)</f>
        <v>0</v>
      </c>
      <c r="K231" s="220" t="s">
        <v>136</v>
      </c>
      <c r="L231" s="44"/>
      <c r="M231" s="225" t="s">
        <v>1</v>
      </c>
      <c r="N231" s="226" t="s">
        <v>42</v>
      </c>
      <c r="O231" s="91"/>
      <c r="P231" s="227">
        <f>O231*H231</f>
        <v>0</v>
      </c>
      <c r="Q231" s="227">
        <v>0</v>
      </c>
      <c r="R231" s="227">
        <f>Q231*H231</f>
        <v>0</v>
      </c>
      <c r="S231" s="227">
        <v>0</v>
      </c>
      <c r="T231" s="228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29" t="s">
        <v>153</v>
      </c>
      <c r="AT231" s="229" t="s">
        <v>132</v>
      </c>
      <c r="AU231" s="229" t="s">
        <v>87</v>
      </c>
      <c r="AY231" s="17" t="s">
        <v>129</v>
      </c>
      <c r="BE231" s="230">
        <f>IF(N231="základní",J231,0)</f>
        <v>0</v>
      </c>
      <c r="BF231" s="230">
        <f>IF(N231="snížená",J231,0)</f>
        <v>0</v>
      </c>
      <c r="BG231" s="230">
        <f>IF(N231="zákl. přenesená",J231,0)</f>
        <v>0</v>
      </c>
      <c r="BH231" s="230">
        <f>IF(N231="sníž. přenesená",J231,0)</f>
        <v>0</v>
      </c>
      <c r="BI231" s="230">
        <f>IF(N231="nulová",J231,0)</f>
        <v>0</v>
      </c>
      <c r="BJ231" s="17" t="s">
        <v>85</v>
      </c>
      <c r="BK231" s="230">
        <f>ROUND(I231*H231,2)</f>
        <v>0</v>
      </c>
      <c r="BL231" s="17" t="s">
        <v>153</v>
      </c>
      <c r="BM231" s="229" t="s">
        <v>388</v>
      </c>
    </row>
    <row r="232" s="2" customFormat="1">
      <c r="A232" s="38"/>
      <c r="B232" s="39"/>
      <c r="C232" s="40"/>
      <c r="D232" s="231" t="s">
        <v>139</v>
      </c>
      <c r="E232" s="40"/>
      <c r="F232" s="232" t="s">
        <v>389</v>
      </c>
      <c r="G232" s="40"/>
      <c r="H232" s="40"/>
      <c r="I232" s="233"/>
      <c r="J232" s="40"/>
      <c r="K232" s="40"/>
      <c r="L232" s="44"/>
      <c r="M232" s="234"/>
      <c r="N232" s="235"/>
      <c r="O232" s="91"/>
      <c r="P232" s="91"/>
      <c r="Q232" s="91"/>
      <c r="R232" s="91"/>
      <c r="S232" s="91"/>
      <c r="T232" s="92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139</v>
      </c>
      <c r="AU232" s="17" t="s">
        <v>87</v>
      </c>
    </row>
    <row r="233" s="13" customFormat="1">
      <c r="A233" s="13"/>
      <c r="B233" s="236"/>
      <c r="C233" s="237"/>
      <c r="D233" s="231" t="s">
        <v>140</v>
      </c>
      <c r="E233" s="238" t="s">
        <v>1</v>
      </c>
      <c r="F233" s="239" t="s">
        <v>368</v>
      </c>
      <c r="G233" s="237"/>
      <c r="H233" s="238" t="s">
        <v>1</v>
      </c>
      <c r="I233" s="240"/>
      <c r="J233" s="237"/>
      <c r="K233" s="237"/>
      <c r="L233" s="241"/>
      <c r="M233" s="242"/>
      <c r="N233" s="243"/>
      <c r="O233" s="243"/>
      <c r="P233" s="243"/>
      <c r="Q233" s="243"/>
      <c r="R233" s="243"/>
      <c r="S233" s="243"/>
      <c r="T233" s="244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5" t="s">
        <v>140</v>
      </c>
      <c r="AU233" s="245" t="s">
        <v>87</v>
      </c>
      <c r="AV233" s="13" t="s">
        <v>85</v>
      </c>
      <c r="AW233" s="13" t="s">
        <v>33</v>
      </c>
      <c r="AX233" s="13" t="s">
        <v>77</v>
      </c>
      <c r="AY233" s="245" t="s">
        <v>129</v>
      </c>
    </row>
    <row r="234" s="13" customFormat="1">
      <c r="A234" s="13"/>
      <c r="B234" s="236"/>
      <c r="C234" s="237"/>
      <c r="D234" s="231" t="s">
        <v>140</v>
      </c>
      <c r="E234" s="238" t="s">
        <v>1</v>
      </c>
      <c r="F234" s="239" t="s">
        <v>369</v>
      </c>
      <c r="G234" s="237"/>
      <c r="H234" s="238" t="s">
        <v>1</v>
      </c>
      <c r="I234" s="240"/>
      <c r="J234" s="237"/>
      <c r="K234" s="237"/>
      <c r="L234" s="241"/>
      <c r="M234" s="242"/>
      <c r="N234" s="243"/>
      <c r="O234" s="243"/>
      <c r="P234" s="243"/>
      <c r="Q234" s="243"/>
      <c r="R234" s="243"/>
      <c r="S234" s="243"/>
      <c r="T234" s="244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5" t="s">
        <v>140</v>
      </c>
      <c r="AU234" s="245" t="s">
        <v>87</v>
      </c>
      <c r="AV234" s="13" t="s">
        <v>85</v>
      </c>
      <c r="AW234" s="13" t="s">
        <v>33</v>
      </c>
      <c r="AX234" s="13" t="s">
        <v>77</v>
      </c>
      <c r="AY234" s="245" t="s">
        <v>129</v>
      </c>
    </row>
    <row r="235" s="14" customFormat="1">
      <c r="A235" s="14"/>
      <c r="B235" s="246"/>
      <c r="C235" s="247"/>
      <c r="D235" s="231" t="s">
        <v>140</v>
      </c>
      <c r="E235" s="248" t="s">
        <v>1</v>
      </c>
      <c r="F235" s="249" t="s">
        <v>390</v>
      </c>
      <c r="G235" s="247"/>
      <c r="H235" s="250">
        <v>991.13999999999999</v>
      </c>
      <c r="I235" s="251"/>
      <c r="J235" s="247"/>
      <c r="K235" s="247"/>
      <c r="L235" s="252"/>
      <c r="M235" s="253"/>
      <c r="N235" s="254"/>
      <c r="O235" s="254"/>
      <c r="P235" s="254"/>
      <c r="Q235" s="254"/>
      <c r="R235" s="254"/>
      <c r="S235" s="254"/>
      <c r="T235" s="255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6" t="s">
        <v>140</v>
      </c>
      <c r="AU235" s="256" t="s">
        <v>87</v>
      </c>
      <c r="AV235" s="14" t="s">
        <v>87</v>
      </c>
      <c r="AW235" s="14" t="s">
        <v>33</v>
      </c>
      <c r="AX235" s="14" t="s">
        <v>77</v>
      </c>
      <c r="AY235" s="256" t="s">
        <v>129</v>
      </c>
    </row>
    <row r="236" s="14" customFormat="1">
      <c r="A236" s="14"/>
      <c r="B236" s="246"/>
      <c r="C236" s="247"/>
      <c r="D236" s="231" t="s">
        <v>140</v>
      </c>
      <c r="E236" s="248" t="s">
        <v>1</v>
      </c>
      <c r="F236" s="249" t="s">
        <v>391</v>
      </c>
      <c r="G236" s="247"/>
      <c r="H236" s="250">
        <v>-509.97000000000003</v>
      </c>
      <c r="I236" s="251"/>
      <c r="J236" s="247"/>
      <c r="K236" s="247"/>
      <c r="L236" s="252"/>
      <c r="M236" s="253"/>
      <c r="N236" s="254"/>
      <c r="O236" s="254"/>
      <c r="P236" s="254"/>
      <c r="Q236" s="254"/>
      <c r="R236" s="254"/>
      <c r="S236" s="254"/>
      <c r="T236" s="255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6" t="s">
        <v>140</v>
      </c>
      <c r="AU236" s="256" t="s">
        <v>87</v>
      </c>
      <c r="AV236" s="14" t="s">
        <v>87</v>
      </c>
      <c r="AW236" s="14" t="s">
        <v>33</v>
      </c>
      <c r="AX236" s="14" t="s">
        <v>77</v>
      </c>
      <c r="AY236" s="256" t="s">
        <v>129</v>
      </c>
    </row>
    <row r="237" s="15" customFormat="1">
      <c r="A237" s="15"/>
      <c r="B237" s="260"/>
      <c r="C237" s="261"/>
      <c r="D237" s="231" t="s">
        <v>140</v>
      </c>
      <c r="E237" s="262" t="s">
        <v>1</v>
      </c>
      <c r="F237" s="263" t="s">
        <v>284</v>
      </c>
      <c r="G237" s="261"/>
      <c r="H237" s="264">
        <v>481.17000000000002</v>
      </c>
      <c r="I237" s="265"/>
      <c r="J237" s="261"/>
      <c r="K237" s="261"/>
      <c r="L237" s="266"/>
      <c r="M237" s="267"/>
      <c r="N237" s="268"/>
      <c r="O237" s="268"/>
      <c r="P237" s="268"/>
      <c r="Q237" s="268"/>
      <c r="R237" s="268"/>
      <c r="S237" s="268"/>
      <c r="T237" s="269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70" t="s">
        <v>140</v>
      </c>
      <c r="AU237" s="270" t="s">
        <v>87</v>
      </c>
      <c r="AV237" s="15" t="s">
        <v>153</v>
      </c>
      <c r="AW237" s="15" t="s">
        <v>33</v>
      </c>
      <c r="AX237" s="15" t="s">
        <v>85</v>
      </c>
      <c r="AY237" s="270" t="s">
        <v>129</v>
      </c>
    </row>
    <row r="238" s="2" customFormat="1" ht="24.15" customHeight="1">
      <c r="A238" s="38"/>
      <c r="B238" s="39"/>
      <c r="C238" s="218" t="s">
        <v>392</v>
      </c>
      <c r="D238" s="218" t="s">
        <v>132</v>
      </c>
      <c r="E238" s="219" t="s">
        <v>393</v>
      </c>
      <c r="F238" s="220" t="s">
        <v>394</v>
      </c>
      <c r="G238" s="221" t="s">
        <v>272</v>
      </c>
      <c r="H238" s="222">
        <v>7217.5500000000002</v>
      </c>
      <c r="I238" s="223"/>
      <c r="J238" s="224">
        <f>ROUND(I238*H238,2)</f>
        <v>0</v>
      </c>
      <c r="K238" s="220" t="s">
        <v>136</v>
      </c>
      <c r="L238" s="44"/>
      <c r="M238" s="225" t="s">
        <v>1</v>
      </c>
      <c r="N238" s="226" t="s">
        <v>42</v>
      </c>
      <c r="O238" s="91"/>
      <c r="P238" s="227">
        <f>O238*H238</f>
        <v>0</v>
      </c>
      <c r="Q238" s="227">
        <v>0</v>
      </c>
      <c r="R238" s="227">
        <f>Q238*H238</f>
        <v>0</v>
      </c>
      <c r="S238" s="227">
        <v>0</v>
      </c>
      <c r="T238" s="228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29" t="s">
        <v>153</v>
      </c>
      <c r="AT238" s="229" t="s">
        <v>132</v>
      </c>
      <c r="AU238" s="229" t="s">
        <v>87</v>
      </c>
      <c r="AY238" s="17" t="s">
        <v>129</v>
      </c>
      <c r="BE238" s="230">
        <f>IF(N238="základní",J238,0)</f>
        <v>0</v>
      </c>
      <c r="BF238" s="230">
        <f>IF(N238="snížená",J238,0)</f>
        <v>0</v>
      </c>
      <c r="BG238" s="230">
        <f>IF(N238="zákl. přenesená",J238,0)</f>
        <v>0</v>
      </c>
      <c r="BH238" s="230">
        <f>IF(N238="sníž. přenesená",J238,0)</f>
        <v>0</v>
      </c>
      <c r="BI238" s="230">
        <f>IF(N238="nulová",J238,0)</f>
        <v>0</v>
      </c>
      <c r="BJ238" s="17" t="s">
        <v>85</v>
      </c>
      <c r="BK238" s="230">
        <f>ROUND(I238*H238,2)</f>
        <v>0</v>
      </c>
      <c r="BL238" s="17" t="s">
        <v>153</v>
      </c>
      <c r="BM238" s="229" t="s">
        <v>395</v>
      </c>
    </row>
    <row r="239" s="2" customFormat="1">
      <c r="A239" s="38"/>
      <c r="B239" s="39"/>
      <c r="C239" s="40"/>
      <c r="D239" s="231" t="s">
        <v>139</v>
      </c>
      <c r="E239" s="40"/>
      <c r="F239" s="232" t="s">
        <v>396</v>
      </c>
      <c r="G239" s="40"/>
      <c r="H239" s="40"/>
      <c r="I239" s="233"/>
      <c r="J239" s="40"/>
      <c r="K239" s="40"/>
      <c r="L239" s="44"/>
      <c r="M239" s="234"/>
      <c r="N239" s="235"/>
      <c r="O239" s="91"/>
      <c r="P239" s="91"/>
      <c r="Q239" s="91"/>
      <c r="R239" s="91"/>
      <c r="S239" s="91"/>
      <c r="T239" s="92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139</v>
      </c>
      <c r="AU239" s="17" t="s">
        <v>87</v>
      </c>
    </row>
    <row r="240" s="13" customFormat="1">
      <c r="A240" s="13"/>
      <c r="B240" s="236"/>
      <c r="C240" s="237"/>
      <c r="D240" s="231" t="s">
        <v>140</v>
      </c>
      <c r="E240" s="238" t="s">
        <v>1</v>
      </c>
      <c r="F240" s="239" t="s">
        <v>369</v>
      </c>
      <c r="G240" s="237"/>
      <c r="H240" s="238" t="s">
        <v>1</v>
      </c>
      <c r="I240" s="240"/>
      <c r="J240" s="237"/>
      <c r="K240" s="237"/>
      <c r="L240" s="241"/>
      <c r="M240" s="242"/>
      <c r="N240" s="243"/>
      <c r="O240" s="243"/>
      <c r="P240" s="243"/>
      <c r="Q240" s="243"/>
      <c r="R240" s="243"/>
      <c r="S240" s="243"/>
      <c r="T240" s="244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5" t="s">
        <v>140</v>
      </c>
      <c r="AU240" s="245" t="s">
        <v>87</v>
      </c>
      <c r="AV240" s="13" t="s">
        <v>85</v>
      </c>
      <c r="AW240" s="13" t="s">
        <v>33</v>
      </c>
      <c r="AX240" s="13" t="s">
        <v>77</v>
      </c>
      <c r="AY240" s="245" t="s">
        <v>129</v>
      </c>
    </row>
    <row r="241" s="14" customFormat="1">
      <c r="A241" s="14"/>
      <c r="B241" s="246"/>
      <c r="C241" s="247"/>
      <c r="D241" s="231" t="s">
        <v>140</v>
      </c>
      <c r="E241" s="248" t="s">
        <v>1</v>
      </c>
      <c r="F241" s="249" t="s">
        <v>397</v>
      </c>
      <c r="G241" s="247"/>
      <c r="H241" s="250">
        <v>7217.5500000000002</v>
      </c>
      <c r="I241" s="251"/>
      <c r="J241" s="247"/>
      <c r="K241" s="247"/>
      <c r="L241" s="252"/>
      <c r="M241" s="253"/>
      <c r="N241" s="254"/>
      <c r="O241" s="254"/>
      <c r="P241" s="254"/>
      <c r="Q241" s="254"/>
      <c r="R241" s="254"/>
      <c r="S241" s="254"/>
      <c r="T241" s="255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6" t="s">
        <v>140</v>
      </c>
      <c r="AU241" s="256" t="s">
        <v>87</v>
      </c>
      <c r="AV241" s="14" t="s">
        <v>87</v>
      </c>
      <c r="AW241" s="14" t="s">
        <v>33</v>
      </c>
      <c r="AX241" s="14" t="s">
        <v>85</v>
      </c>
      <c r="AY241" s="256" t="s">
        <v>129</v>
      </c>
    </row>
    <row r="242" s="2" customFormat="1" ht="16.5" customHeight="1">
      <c r="A242" s="38"/>
      <c r="B242" s="39"/>
      <c r="C242" s="218" t="s">
        <v>398</v>
      </c>
      <c r="D242" s="218" t="s">
        <v>132</v>
      </c>
      <c r="E242" s="219" t="s">
        <v>399</v>
      </c>
      <c r="F242" s="220" t="s">
        <v>400</v>
      </c>
      <c r="G242" s="221" t="s">
        <v>272</v>
      </c>
      <c r="H242" s="222">
        <v>509.97000000000003</v>
      </c>
      <c r="I242" s="223"/>
      <c r="J242" s="224">
        <f>ROUND(I242*H242,2)</f>
        <v>0</v>
      </c>
      <c r="K242" s="220" t="s">
        <v>136</v>
      </c>
      <c r="L242" s="44"/>
      <c r="M242" s="225" t="s">
        <v>1</v>
      </c>
      <c r="N242" s="226" t="s">
        <v>42</v>
      </c>
      <c r="O242" s="91"/>
      <c r="P242" s="227">
        <f>O242*H242</f>
        <v>0</v>
      </c>
      <c r="Q242" s="227">
        <v>0</v>
      </c>
      <c r="R242" s="227">
        <f>Q242*H242</f>
        <v>0</v>
      </c>
      <c r="S242" s="227">
        <v>0</v>
      </c>
      <c r="T242" s="228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29" t="s">
        <v>153</v>
      </c>
      <c r="AT242" s="229" t="s">
        <v>132</v>
      </c>
      <c r="AU242" s="229" t="s">
        <v>87</v>
      </c>
      <c r="AY242" s="17" t="s">
        <v>129</v>
      </c>
      <c r="BE242" s="230">
        <f>IF(N242="základní",J242,0)</f>
        <v>0</v>
      </c>
      <c r="BF242" s="230">
        <f>IF(N242="snížená",J242,0)</f>
        <v>0</v>
      </c>
      <c r="BG242" s="230">
        <f>IF(N242="zákl. přenesená",J242,0)</f>
        <v>0</v>
      </c>
      <c r="BH242" s="230">
        <f>IF(N242="sníž. přenesená",J242,0)</f>
        <v>0</v>
      </c>
      <c r="BI242" s="230">
        <f>IF(N242="nulová",J242,0)</f>
        <v>0</v>
      </c>
      <c r="BJ242" s="17" t="s">
        <v>85</v>
      </c>
      <c r="BK242" s="230">
        <f>ROUND(I242*H242,2)</f>
        <v>0</v>
      </c>
      <c r="BL242" s="17" t="s">
        <v>153</v>
      </c>
      <c r="BM242" s="229" t="s">
        <v>401</v>
      </c>
    </row>
    <row r="243" s="2" customFormat="1">
      <c r="A243" s="38"/>
      <c r="B243" s="39"/>
      <c r="C243" s="40"/>
      <c r="D243" s="231" t="s">
        <v>139</v>
      </c>
      <c r="E243" s="40"/>
      <c r="F243" s="232" t="s">
        <v>402</v>
      </c>
      <c r="G243" s="40"/>
      <c r="H243" s="40"/>
      <c r="I243" s="233"/>
      <c r="J243" s="40"/>
      <c r="K243" s="40"/>
      <c r="L243" s="44"/>
      <c r="M243" s="234"/>
      <c r="N243" s="235"/>
      <c r="O243" s="91"/>
      <c r="P243" s="91"/>
      <c r="Q243" s="91"/>
      <c r="R243" s="91"/>
      <c r="S243" s="91"/>
      <c r="T243" s="92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139</v>
      </c>
      <c r="AU243" s="17" t="s">
        <v>87</v>
      </c>
    </row>
    <row r="244" s="14" customFormat="1">
      <c r="A244" s="14"/>
      <c r="B244" s="246"/>
      <c r="C244" s="247"/>
      <c r="D244" s="231" t="s">
        <v>140</v>
      </c>
      <c r="E244" s="248" t="s">
        <v>1</v>
      </c>
      <c r="F244" s="249" t="s">
        <v>403</v>
      </c>
      <c r="G244" s="247"/>
      <c r="H244" s="250">
        <v>509.97000000000003</v>
      </c>
      <c r="I244" s="251"/>
      <c r="J244" s="247"/>
      <c r="K244" s="247"/>
      <c r="L244" s="252"/>
      <c r="M244" s="253"/>
      <c r="N244" s="254"/>
      <c r="O244" s="254"/>
      <c r="P244" s="254"/>
      <c r="Q244" s="254"/>
      <c r="R244" s="254"/>
      <c r="S244" s="254"/>
      <c r="T244" s="255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6" t="s">
        <v>140</v>
      </c>
      <c r="AU244" s="256" t="s">
        <v>87</v>
      </c>
      <c r="AV244" s="14" t="s">
        <v>87</v>
      </c>
      <c r="AW244" s="14" t="s">
        <v>33</v>
      </c>
      <c r="AX244" s="14" t="s">
        <v>85</v>
      </c>
      <c r="AY244" s="256" t="s">
        <v>129</v>
      </c>
    </row>
    <row r="245" s="2" customFormat="1" ht="16.5" customHeight="1">
      <c r="A245" s="38"/>
      <c r="B245" s="39"/>
      <c r="C245" s="218" t="s">
        <v>404</v>
      </c>
      <c r="D245" s="218" t="s">
        <v>132</v>
      </c>
      <c r="E245" s="219" t="s">
        <v>405</v>
      </c>
      <c r="F245" s="220" t="s">
        <v>406</v>
      </c>
      <c r="G245" s="221" t="s">
        <v>407</v>
      </c>
      <c r="H245" s="222">
        <v>2760.2570000000001</v>
      </c>
      <c r="I245" s="223"/>
      <c r="J245" s="224">
        <f>ROUND(I245*H245,2)</f>
        <v>0</v>
      </c>
      <c r="K245" s="220" t="s">
        <v>136</v>
      </c>
      <c r="L245" s="44"/>
      <c r="M245" s="225" t="s">
        <v>1</v>
      </c>
      <c r="N245" s="226" t="s">
        <v>42</v>
      </c>
      <c r="O245" s="91"/>
      <c r="P245" s="227">
        <f>O245*H245</f>
        <v>0</v>
      </c>
      <c r="Q245" s="227">
        <v>0</v>
      </c>
      <c r="R245" s="227">
        <f>Q245*H245</f>
        <v>0</v>
      </c>
      <c r="S245" s="227">
        <v>0</v>
      </c>
      <c r="T245" s="228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29" t="s">
        <v>153</v>
      </c>
      <c r="AT245" s="229" t="s">
        <v>132</v>
      </c>
      <c r="AU245" s="229" t="s">
        <v>87</v>
      </c>
      <c r="AY245" s="17" t="s">
        <v>129</v>
      </c>
      <c r="BE245" s="230">
        <f>IF(N245="základní",J245,0)</f>
        <v>0</v>
      </c>
      <c r="BF245" s="230">
        <f>IF(N245="snížená",J245,0)</f>
        <v>0</v>
      </c>
      <c r="BG245" s="230">
        <f>IF(N245="zákl. přenesená",J245,0)</f>
        <v>0</v>
      </c>
      <c r="BH245" s="230">
        <f>IF(N245="sníž. přenesená",J245,0)</f>
        <v>0</v>
      </c>
      <c r="BI245" s="230">
        <f>IF(N245="nulová",J245,0)</f>
        <v>0</v>
      </c>
      <c r="BJ245" s="17" t="s">
        <v>85</v>
      </c>
      <c r="BK245" s="230">
        <f>ROUND(I245*H245,2)</f>
        <v>0</v>
      </c>
      <c r="BL245" s="17" t="s">
        <v>153</v>
      </c>
      <c r="BM245" s="229" t="s">
        <v>408</v>
      </c>
    </row>
    <row r="246" s="2" customFormat="1">
      <c r="A246" s="38"/>
      <c r="B246" s="39"/>
      <c r="C246" s="40"/>
      <c r="D246" s="231" t="s">
        <v>139</v>
      </c>
      <c r="E246" s="40"/>
      <c r="F246" s="232" t="s">
        <v>409</v>
      </c>
      <c r="G246" s="40"/>
      <c r="H246" s="40"/>
      <c r="I246" s="233"/>
      <c r="J246" s="40"/>
      <c r="K246" s="40"/>
      <c r="L246" s="44"/>
      <c r="M246" s="234"/>
      <c r="N246" s="235"/>
      <c r="O246" s="91"/>
      <c r="P246" s="91"/>
      <c r="Q246" s="91"/>
      <c r="R246" s="91"/>
      <c r="S246" s="91"/>
      <c r="T246" s="92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139</v>
      </c>
      <c r="AU246" s="17" t="s">
        <v>87</v>
      </c>
    </row>
    <row r="247" s="14" customFormat="1">
      <c r="A247" s="14"/>
      <c r="B247" s="246"/>
      <c r="C247" s="247"/>
      <c r="D247" s="231" t="s">
        <v>140</v>
      </c>
      <c r="E247" s="248" t="s">
        <v>1</v>
      </c>
      <c r="F247" s="249" t="s">
        <v>410</v>
      </c>
      <c r="G247" s="247"/>
      <c r="H247" s="250">
        <v>2760.2570000000001</v>
      </c>
      <c r="I247" s="251"/>
      <c r="J247" s="247"/>
      <c r="K247" s="247"/>
      <c r="L247" s="252"/>
      <c r="M247" s="253"/>
      <c r="N247" s="254"/>
      <c r="O247" s="254"/>
      <c r="P247" s="254"/>
      <c r="Q247" s="254"/>
      <c r="R247" s="254"/>
      <c r="S247" s="254"/>
      <c r="T247" s="255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6" t="s">
        <v>140</v>
      </c>
      <c r="AU247" s="256" t="s">
        <v>87</v>
      </c>
      <c r="AV247" s="14" t="s">
        <v>87</v>
      </c>
      <c r="AW247" s="14" t="s">
        <v>33</v>
      </c>
      <c r="AX247" s="14" t="s">
        <v>85</v>
      </c>
      <c r="AY247" s="256" t="s">
        <v>129</v>
      </c>
    </row>
    <row r="248" s="2" customFormat="1" ht="21.75" customHeight="1">
      <c r="A248" s="38"/>
      <c r="B248" s="39"/>
      <c r="C248" s="218" t="s">
        <v>411</v>
      </c>
      <c r="D248" s="218" t="s">
        <v>132</v>
      </c>
      <c r="E248" s="219" t="s">
        <v>412</v>
      </c>
      <c r="F248" s="220" t="s">
        <v>413</v>
      </c>
      <c r="G248" s="221" t="s">
        <v>272</v>
      </c>
      <c r="H248" s="222">
        <v>131.97999999999999</v>
      </c>
      <c r="I248" s="223"/>
      <c r="J248" s="224">
        <f>ROUND(I248*H248,2)</f>
        <v>0</v>
      </c>
      <c r="K248" s="220" t="s">
        <v>136</v>
      </c>
      <c r="L248" s="44"/>
      <c r="M248" s="225" t="s">
        <v>1</v>
      </c>
      <c r="N248" s="226" t="s">
        <v>42</v>
      </c>
      <c r="O248" s="91"/>
      <c r="P248" s="227">
        <f>O248*H248</f>
        <v>0</v>
      </c>
      <c r="Q248" s="227">
        <v>0</v>
      </c>
      <c r="R248" s="227">
        <f>Q248*H248</f>
        <v>0</v>
      </c>
      <c r="S248" s="227">
        <v>0</v>
      </c>
      <c r="T248" s="228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29" t="s">
        <v>153</v>
      </c>
      <c r="AT248" s="229" t="s">
        <v>132</v>
      </c>
      <c r="AU248" s="229" t="s">
        <v>87</v>
      </c>
      <c r="AY248" s="17" t="s">
        <v>129</v>
      </c>
      <c r="BE248" s="230">
        <f>IF(N248="základní",J248,0)</f>
        <v>0</v>
      </c>
      <c r="BF248" s="230">
        <f>IF(N248="snížená",J248,0)</f>
        <v>0</v>
      </c>
      <c r="BG248" s="230">
        <f>IF(N248="zákl. přenesená",J248,0)</f>
        <v>0</v>
      </c>
      <c r="BH248" s="230">
        <f>IF(N248="sníž. přenesená",J248,0)</f>
        <v>0</v>
      </c>
      <c r="BI248" s="230">
        <f>IF(N248="nulová",J248,0)</f>
        <v>0</v>
      </c>
      <c r="BJ248" s="17" t="s">
        <v>85</v>
      </c>
      <c r="BK248" s="230">
        <f>ROUND(I248*H248,2)</f>
        <v>0</v>
      </c>
      <c r="BL248" s="17" t="s">
        <v>153</v>
      </c>
      <c r="BM248" s="229" t="s">
        <v>414</v>
      </c>
    </row>
    <row r="249" s="2" customFormat="1">
      <c r="A249" s="38"/>
      <c r="B249" s="39"/>
      <c r="C249" s="40"/>
      <c r="D249" s="231" t="s">
        <v>139</v>
      </c>
      <c r="E249" s="40"/>
      <c r="F249" s="232" t="s">
        <v>415</v>
      </c>
      <c r="G249" s="40"/>
      <c r="H249" s="40"/>
      <c r="I249" s="233"/>
      <c r="J249" s="40"/>
      <c r="K249" s="40"/>
      <c r="L249" s="44"/>
      <c r="M249" s="234"/>
      <c r="N249" s="235"/>
      <c r="O249" s="91"/>
      <c r="P249" s="91"/>
      <c r="Q249" s="91"/>
      <c r="R249" s="91"/>
      <c r="S249" s="91"/>
      <c r="T249" s="92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T249" s="17" t="s">
        <v>139</v>
      </c>
      <c r="AU249" s="17" t="s">
        <v>87</v>
      </c>
    </row>
    <row r="250" s="14" customFormat="1">
      <c r="A250" s="14"/>
      <c r="B250" s="246"/>
      <c r="C250" s="247"/>
      <c r="D250" s="231" t="s">
        <v>140</v>
      </c>
      <c r="E250" s="248" t="s">
        <v>1</v>
      </c>
      <c r="F250" s="249" t="s">
        <v>416</v>
      </c>
      <c r="G250" s="247"/>
      <c r="H250" s="250">
        <v>131.97999999999999</v>
      </c>
      <c r="I250" s="251"/>
      <c r="J250" s="247"/>
      <c r="K250" s="247"/>
      <c r="L250" s="252"/>
      <c r="M250" s="253"/>
      <c r="N250" s="254"/>
      <c r="O250" s="254"/>
      <c r="P250" s="254"/>
      <c r="Q250" s="254"/>
      <c r="R250" s="254"/>
      <c r="S250" s="254"/>
      <c r="T250" s="255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6" t="s">
        <v>140</v>
      </c>
      <c r="AU250" s="256" t="s">
        <v>87</v>
      </c>
      <c r="AV250" s="14" t="s">
        <v>87</v>
      </c>
      <c r="AW250" s="14" t="s">
        <v>33</v>
      </c>
      <c r="AX250" s="14" t="s">
        <v>85</v>
      </c>
      <c r="AY250" s="256" t="s">
        <v>129</v>
      </c>
    </row>
    <row r="251" s="2" customFormat="1" ht="21.75" customHeight="1">
      <c r="A251" s="38"/>
      <c r="B251" s="39"/>
      <c r="C251" s="218" t="s">
        <v>417</v>
      </c>
      <c r="D251" s="218" t="s">
        <v>132</v>
      </c>
      <c r="E251" s="219" t="s">
        <v>418</v>
      </c>
      <c r="F251" s="220" t="s">
        <v>419</v>
      </c>
      <c r="G251" s="221" t="s">
        <v>272</v>
      </c>
      <c r="H251" s="222">
        <v>844.92999999999995</v>
      </c>
      <c r="I251" s="223"/>
      <c r="J251" s="224">
        <f>ROUND(I251*H251,2)</f>
        <v>0</v>
      </c>
      <c r="K251" s="220" t="s">
        <v>136</v>
      </c>
      <c r="L251" s="44"/>
      <c r="M251" s="225" t="s">
        <v>1</v>
      </c>
      <c r="N251" s="226" t="s">
        <v>42</v>
      </c>
      <c r="O251" s="91"/>
      <c r="P251" s="227">
        <f>O251*H251</f>
        <v>0</v>
      </c>
      <c r="Q251" s="227">
        <v>0</v>
      </c>
      <c r="R251" s="227">
        <f>Q251*H251</f>
        <v>0</v>
      </c>
      <c r="S251" s="227">
        <v>0</v>
      </c>
      <c r="T251" s="228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29" t="s">
        <v>153</v>
      </c>
      <c r="AT251" s="229" t="s">
        <v>132</v>
      </c>
      <c r="AU251" s="229" t="s">
        <v>87</v>
      </c>
      <c r="AY251" s="17" t="s">
        <v>129</v>
      </c>
      <c r="BE251" s="230">
        <f>IF(N251="základní",J251,0)</f>
        <v>0</v>
      </c>
      <c r="BF251" s="230">
        <f>IF(N251="snížená",J251,0)</f>
        <v>0</v>
      </c>
      <c r="BG251" s="230">
        <f>IF(N251="zákl. přenesená",J251,0)</f>
        <v>0</v>
      </c>
      <c r="BH251" s="230">
        <f>IF(N251="sníž. přenesená",J251,0)</f>
        <v>0</v>
      </c>
      <c r="BI251" s="230">
        <f>IF(N251="nulová",J251,0)</f>
        <v>0</v>
      </c>
      <c r="BJ251" s="17" t="s">
        <v>85</v>
      </c>
      <c r="BK251" s="230">
        <f>ROUND(I251*H251,2)</f>
        <v>0</v>
      </c>
      <c r="BL251" s="17" t="s">
        <v>153</v>
      </c>
      <c r="BM251" s="229" t="s">
        <v>420</v>
      </c>
    </row>
    <row r="252" s="2" customFormat="1">
      <c r="A252" s="38"/>
      <c r="B252" s="39"/>
      <c r="C252" s="40"/>
      <c r="D252" s="231" t="s">
        <v>139</v>
      </c>
      <c r="E252" s="40"/>
      <c r="F252" s="232" t="s">
        <v>421</v>
      </c>
      <c r="G252" s="40"/>
      <c r="H252" s="40"/>
      <c r="I252" s="233"/>
      <c r="J252" s="40"/>
      <c r="K252" s="40"/>
      <c r="L252" s="44"/>
      <c r="M252" s="234"/>
      <c r="N252" s="235"/>
      <c r="O252" s="91"/>
      <c r="P252" s="91"/>
      <c r="Q252" s="91"/>
      <c r="R252" s="91"/>
      <c r="S252" s="91"/>
      <c r="T252" s="92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139</v>
      </c>
      <c r="AU252" s="17" t="s">
        <v>87</v>
      </c>
    </row>
    <row r="253" s="14" customFormat="1">
      <c r="A253" s="14"/>
      <c r="B253" s="246"/>
      <c r="C253" s="247"/>
      <c r="D253" s="231" t="s">
        <v>140</v>
      </c>
      <c r="E253" s="248" t="s">
        <v>1</v>
      </c>
      <c r="F253" s="249" t="s">
        <v>422</v>
      </c>
      <c r="G253" s="247"/>
      <c r="H253" s="250">
        <v>742.86000000000001</v>
      </c>
      <c r="I253" s="251"/>
      <c r="J253" s="247"/>
      <c r="K253" s="247"/>
      <c r="L253" s="252"/>
      <c r="M253" s="253"/>
      <c r="N253" s="254"/>
      <c r="O253" s="254"/>
      <c r="P253" s="254"/>
      <c r="Q253" s="254"/>
      <c r="R253" s="254"/>
      <c r="S253" s="254"/>
      <c r="T253" s="255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6" t="s">
        <v>140</v>
      </c>
      <c r="AU253" s="256" t="s">
        <v>87</v>
      </c>
      <c r="AV253" s="14" t="s">
        <v>87</v>
      </c>
      <c r="AW253" s="14" t="s">
        <v>33</v>
      </c>
      <c r="AX253" s="14" t="s">
        <v>77</v>
      </c>
      <c r="AY253" s="256" t="s">
        <v>129</v>
      </c>
    </row>
    <row r="254" s="14" customFormat="1">
      <c r="A254" s="14"/>
      <c r="B254" s="246"/>
      <c r="C254" s="247"/>
      <c r="D254" s="231" t="s">
        <v>140</v>
      </c>
      <c r="E254" s="248" t="s">
        <v>1</v>
      </c>
      <c r="F254" s="249" t="s">
        <v>423</v>
      </c>
      <c r="G254" s="247"/>
      <c r="H254" s="250">
        <v>102.06999999999999</v>
      </c>
      <c r="I254" s="251"/>
      <c r="J254" s="247"/>
      <c r="K254" s="247"/>
      <c r="L254" s="252"/>
      <c r="M254" s="253"/>
      <c r="N254" s="254"/>
      <c r="O254" s="254"/>
      <c r="P254" s="254"/>
      <c r="Q254" s="254"/>
      <c r="R254" s="254"/>
      <c r="S254" s="254"/>
      <c r="T254" s="255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6" t="s">
        <v>140</v>
      </c>
      <c r="AU254" s="256" t="s">
        <v>87</v>
      </c>
      <c r="AV254" s="14" t="s">
        <v>87</v>
      </c>
      <c r="AW254" s="14" t="s">
        <v>33</v>
      </c>
      <c r="AX254" s="14" t="s">
        <v>77</v>
      </c>
      <c r="AY254" s="256" t="s">
        <v>129</v>
      </c>
    </row>
    <row r="255" s="15" customFormat="1">
      <c r="A255" s="15"/>
      <c r="B255" s="260"/>
      <c r="C255" s="261"/>
      <c r="D255" s="231" t="s">
        <v>140</v>
      </c>
      <c r="E255" s="262" t="s">
        <v>1</v>
      </c>
      <c r="F255" s="263" t="s">
        <v>284</v>
      </c>
      <c r="G255" s="261"/>
      <c r="H255" s="264">
        <v>844.92999999999995</v>
      </c>
      <c r="I255" s="265"/>
      <c r="J255" s="261"/>
      <c r="K255" s="261"/>
      <c r="L255" s="266"/>
      <c r="M255" s="267"/>
      <c r="N255" s="268"/>
      <c r="O255" s="268"/>
      <c r="P255" s="268"/>
      <c r="Q255" s="268"/>
      <c r="R255" s="268"/>
      <c r="S255" s="268"/>
      <c r="T255" s="269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70" t="s">
        <v>140</v>
      </c>
      <c r="AU255" s="270" t="s">
        <v>87</v>
      </c>
      <c r="AV255" s="15" t="s">
        <v>153</v>
      </c>
      <c r="AW255" s="15" t="s">
        <v>33</v>
      </c>
      <c r="AX255" s="15" t="s">
        <v>85</v>
      </c>
      <c r="AY255" s="270" t="s">
        <v>129</v>
      </c>
    </row>
    <row r="256" s="2" customFormat="1" ht="16.5" customHeight="1">
      <c r="A256" s="38"/>
      <c r="B256" s="39"/>
      <c r="C256" s="271" t="s">
        <v>424</v>
      </c>
      <c r="D256" s="271" t="s">
        <v>425</v>
      </c>
      <c r="E256" s="272" t="s">
        <v>426</v>
      </c>
      <c r="F256" s="273" t="s">
        <v>427</v>
      </c>
      <c r="G256" s="274" t="s">
        <v>407</v>
      </c>
      <c r="H256" s="275">
        <v>669.91999999999996</v>
      </c>
      <c r="I256" s="276"/>
      <c r="J256" s="277">
        <f>ROUND(I256*H256,2)</f>
        <v>0</v>
      </c>
      <c r="K256" s="273" t="s">
        <v>136</v>
      </c>
      <c r="L256" s="278"/>
      <c r="M256" s="279" t="s">
        <v>1</v>
      </c>
      <c r="N256" s="280" t="s">
        <v>42</v>
      </c>
      <c r="O256" s="91"/>
      <c r="P256" s="227">
        <f>O256*H256</f>
        <v>0</v>
      </c>
      <c r="Q256" s="227">
        <v>1</v>
      </c>
      <c r="R256" s="227">
        <f>Q256*H256</f>
        <v>669.91999999999996</v>
      </c>
      <c r="S256" s="227">
        <v>0</v>
      </c>
      <c r="T256" s="228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29" t="s">
        <v>183</v>
      </c>
      <c r="AT256" s="229" t="s">
        <v>425</v>
      </c>
      <c r="AU256" s="229" t="s">
        <v>87</v>
      </c>
      <c r="AY256" s="17" t="s">
        <v>129</v>
      </c>
      <c r="BE256" s="230">
        <f>IF(N256="základní",J256,0)</f>
        <v>0</v>
      </c>
      <c r="BF256" s="230">
        <f>IF(N256="snížená",J256,0)</f>
        <v>0</v>
      </c>
      <c r="BG256" s="230">
        <f>IF(N256="zákl. přenesená",J256,0)</f>
        <v>0</v>
      </c>
      <c r="BH256" s="230">
        <f>IF(N256="sníž. přenesená",J256,0)</f>
        <v>0</v>
      </c>
      <c r="BI256" s="230">
        <f>IF(N256="nulová",J256,0)</f>
        <v>0</v>
      </c>
      <c r="BJ256" s="17" t="s">
        <v>85</v>
      </c>
      <c r="BK256" s="230">
        <f>ROUND(I256*H256,2)</f>
        <v>0</v>
      </c>
      <c r="BL256" s="17" t="s">
        <v>153</v>
      </c>
      <c r="BM256" s="229" t="s">
        <v>428</v>
      </c>
    </row>
    <row r="257" s="2" customFormat="1">
      <c r="A257" s="38"/>
      <c r="B257" s="39"/>
      <c r="C257" s="40"/>
      <c r="D257" s="231" t="s">
        <v>139</v>
      </c>
      <c r="E257" s="40"/>
      <c r="F257" s="232" t="s">
        <v>427</v>
      </c>
      <c r="G257" s="40"/>
      <c r="H257" s="40"/>
      <c r="I257" s="233"/>
      <c r="J257" s="40"/>
      <c r="K257" s="40"/>
      <c r="L257" s="44"/>
      <c r="M257" s="234"/>
      <c r="N257" s="235"/>
      <c r="O257" s="91"/>
      <c r="P257" s="91"/>
      <c r="Q257" s="91"/>
      <c r="R257" s="91"/>
      <c r="S257" s="91"/>
      <c r="T257" s="92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139</v>
      </c>
      <c r="AU257" s="17" t="s">
        <v>87</v>
      </c>
    </row>
    <row r="258" s="13" customFormat="1">
      <c r="A258" s="13"/>
      <c r="B258" s="236"/>
      <c r="C258" s="237"/>
      <c r="D258" s="231" t="s">
        <v>140</v>
      </c>
      <c r="E258" s="238" t="s">
        <v>1</v>
      </c>
      <c r="F258" s="239" t="s">
        <v>429</v>
      </c>
      <c r="G258" s="237"/>
      <c r="H258" s="238" t="s">
        <v>1</v>
      </c>
      <c r="I258" s="240"/>
      <c r="J258" s="237"/>
      <c r="K258" s="237"/>
      <c r="L258" s="241"/>
      <c r="M258" s="242"/>
      <c r="N258" s="243"/>
      <c r="O258" s="243"/>
      <c r="P258" s="243"/>
      <c r="Q258" s="243"/>
      <c r="R258" s="243"/>
      <c r="S258" s="243"/>
      <c r="T258" s="244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5" t="s">
        <v>140</v>
      </c>
      <c r="AU258" s="245" t="s">
        <v>87</v>
      </c>
      <c r="AV258" s="13" t="s">
        <v>85</v>
      </c>
      <c r="AW258" s="13" t="s">
        <v>33</v>
      </c>
      <c r="AX258" s="13" t="s">
        <v>77</v>
      </c>
      <c r="AY258" s="245" t="s">
        <v>129</v>
      </c>
    </row>
    <row r="259" s="14" customFormat="1">
      <c r="A259" s="14"/>
      <c r="B259" s="246"/>
      <c r="C259" s="247"/>
      <c r="D259" s="231" t="s">
        <v>140</v>
      </c>
      <c r="E259" s="248" t="s">
        <v>1</v>
      </c>
      <c r="F259" s="249" t="s">
        <v>430</v>
      </c>
      <c r="G259" s="247"/>
      <c r="H259" s="250">
        <v>1689.8599999999999</v>
      </c>
      <c r="I259" s="251"/>
      <c r="J259" s="247"/>
      <c r="K259" s="247"/>
      <c r="L259" s="252"/>
      <c r="M259" s="253"/>
      <c r="N259" s="254"/>
      <c r="O259" s="254"/>
      <c r="P259" s="254"/>
      <c r="Q259" s="254"/>
      <c r="R259" s="254"/>
      <c r="S259" s="254"/>
      <c r="T259" s="255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6" t="s">
        <v>140</v>
      </c>
      <c r="AU259" s="256" t="s">
        <v>87</v>
      </c>
      <c r="AV259" s="14" t="s">
        <v>87</v>
      </c>
      <c r="AW259" s="14" t="s">
        <v>33</v>
      </c>
      <c r="AX259" s="14" t="s">
        <v>77</v>
      </c>
      <c r="AY259" s="256" t="s">
        <v>129</v>
      </c>
    </row>
    <row r="260" s="13" customFormat="1">
      <c r="A260" s="13"/>
      <c r="B260" s="236"/>
      <c r="C260" s="237"/>
      <c r="D260" s="231" t="s">
        <v>140</v>
      </c>
      <c r="E260" s="238" t="s">
        <v>1</v>
      </c>
      <c r="F260" s="239" t="s">
        <v>431</v>
      </c>
      <c r="G260" s="237"/>
      <c r="H260" s="238" t="s">
        <v>1</v>
      </c>
      <c r="I260" s="240"/>
      <c r="J260" s="237"/>
      <c r="K260" s="237"/>
      <c r="L260" s="241"/>
      <c r="M260" s="242"/>
      <c r="N260" s="243"/>
      <c r="O260" s="243"/>
      <c r="P260" s="243"/>
      <c r="Q260" s="243"/>
      <c r="R260" s="243"/>
      <c r="S260" s="243"/>
      <c r="T260" s="244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5" t="s">
        <v>140</v>
      </c>
      <c r="AU260" s="245" t="s">
        <v>87</v>
      </c>
      <c r="AV260" s="13" t="s">
        <v>85</v>
      </c>
      <c r="AW260" s="13" t="s">
        <v>33</v>
      </c>
      <c r="AX260" s="13" t="s">
        <v>77</v>
      </c>
      <c r="AY260" s="245" t="s">
        <v>129</v>
      </c>
    </row>
    <row r="261" s="14" customFormat="1">
      <c r="A261" s="14"/>
      <c r="B261" s="246"/>
      <c r="C261" s="247"/>
      <c r="D261" s="231" t="s">
        <v>140</v>
      </c>
      <c r="E261" s="248" t="s">
        <v>1</v>
      </c>
      <c r="F261" s="249" t="s">
        <v>432</v>
      </c>
      <c r="G261" s="247"/>
      <c r="H261" s="250">
        <v>-1019.9400000000001</v>
      </c>
      <c r="I261" s="251"/>
      <c r="J261" s="247"/>
      <c r="K261" s="247"/>
      <c r="L261" s="252"/>
      <c r="M261" s="253"/>
      <c r="N261" s="254"/>
      <c r="O261" s="254"/>
      <c r="P261" s="254"/>
      <c r="Q261" s="254"/>
      <c r="R261" s="254"/>
      <c r="S261" s="254"/>
      <c r="T261" s="255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6" t="s">
        <v>140</v>
      </c>
      <c r="AU261" s="256" t="s">
        <v>87</v>
      </c>
      <c r="AV261" s="14" t="s">
        <v>87</v>
      </c>
      <c r="AW261" s="14" t="s">
        <v>33</v>
      </c>
      <c r="AX261" s="14" t="s">
        <v>77</v>
      </c>
      <c r="AY261" s="256" t="s">
        <v>129</v>
      </c>
    </row>
    <row r="262" s="15" customFormat="1">
      <c r="A262" s="15"/>
      <c r="B262" s="260"/>
      <c r="C262" s="261"/>
      <c r="D262" s="231" t="s">
        <v>140</v>
      </c>
      <c r="E262" s="262" t="s">
        <v>1</v>
      </c>
      <c r="F262" s="263" t="s">
        <v>284</v>
      </c>
      <c r="G262" s="261"/>
      <c r="H262" s="264">
        <v>669.91999999999996</v>
      </c>
      <c r="I262" s="265"/>
      <c r="J262" s="261"/>
      <c r="K262" s="261"/>
      <c r="L262" s="266"/>
      <c r="M262" s="267"/>
      <c r="N262" s="268"/>
      <c r="O262" s="268"/>
      <c r="P262" s="268"/>
      <c r="Q262" s="268"/>
      <c r="R262" s="268"/>
      <c r="S262" s="268"/>
      <c r="T262" s="269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270" t="s">
        <v>140</v>
      </c>
      <c r="AU262" s="270" t="s">
        <v>87</v>
      </c>
      <c r="AV262" s="15" t="s">
        <v>153</v>
      </c>
      <c r="AW262" s="15" t="s">
        <v>33</v>
      </c>
      <c r="AX262" s="15" t="s">
        <v>85</v>
      </c>
      <c r="AY262" s="270" t="s">
        <v>129</v>
      </c>
    </row>
    <row r="263" s="2" customFormat="1" ht="16.5" customHeight="1">
      <c r="A263" s="38"/>
      <c r="B263" s="39"/>
      <c r="C263" s="218" t="s">
        <v>433</v>
      </c>
      <c r="D263" s="218" t="s">
        <v>132</v>
      </c>
      <c r="E263" s="219" t="s">
        <v>434</v>
      </c>
      <c r="F263" s="220" t="s">
        <v>435</v>
      </c>
      <c r="G263" s="221" t="s">
        <v>272</v>
      </c>
      <c r="H263" s="222">
        <v>0.104</v>
      </c>
      <c r="I263" s="223"/>
      <c r="J263" s="224">
        <f>ROUND(I263*H263,2)</f>
        <v>0</v>
      </c>
      <c r="K263" s="220" t="s">
        <v>136</v>
      </c>
      <c r="L263" s="44"/>
      <c r="M263" s="225" t="s">
        <v>1</v>
      </c>
      <c r="N263" s="226" t="s">
        <v>42</v>
      </c>
      <c r="O263" s="91"/>
      <c r="P263" s="227">
        <f>O263*H263</f>
        <v>0</v>
      </c>
      <c r="Q263" s="227">
        <v>0</v>
      </c>
      <c r="R263" s="227">
        <f>Q263*H263</f>
        <v>0</v>
      </c>
      <c r="S263" s="227">
        <v>0</v>
      </c>
      <c r="T263" s="228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29" t="s">
        <v>153</v>
      </c>
      <c r="AT263" s="229" t="s">
        <v>132</v>
      </c>
      <c r="AU263" s="229" t="s">
        <v>87</v>
      </c>
      <c r="AY263" s="17" t="s">
        <v>129</v>
      </c>
      <c r="BE263" s="230">
        <f>IF(N263="základní",J263,0)</f>
        <v>0</v>
      </c>
      <c r="BF263" s="230">
        <f>IF(N263="snížená",J263,0)</f>
        <v>0</v>
      </c>
      <c r="BG263" s="230">
        <f>IF(N263="zákl. přenesená",J263,0)</f>
        <v>0</v>
      </c>
      <c r="BH263" s="230">
        <f>IF(N263="sníž. přenesená",J263,0)</f>
        <v>0</v>
      </c>
      <c r="BI263" s="230">
        <f>IF(N263="nulová",J263,0)</f>
        <v>0</v>
      </c>
      <c r="BJ263" s="17" t="s">
        <v>85</v>
      </c>
      <c r="BK263" s="230">
        <f>ROUND(I263*H263,2)</f>
        <v>0</v>
      </c>
      <c r="BL263" s="17" t="s">
        <v>153</v>
      </c>
      <c r="BM263" s="229" t="s">
        <v>436</v>
      </c>
    </row>
    <row r="264" s="2" customFormat="1">
      <c r="A264" s="38"/>
      <c r="B264" s="39"/>
      <c r="C264" s="40"/>
      <c r="D264" s="231" t="s">
        <v>139</v>
      </c>
      <c r="E264" s="40"/>
      <c r="F264" s="232" t="s">
        <v>437</v>
      </c>
      <c r="G264" s="40"/>
      <c r="H264" s="40"/>
      <c r="I264" s="233"/>
      <c r="J264" s="40"/>
      <c r="K264" s="40"/>
      <c r="L264" s="44"/>
      <c r="M264" s="234"/>
      <c r="N264" s="235"/>
      <c r="O264" s="91"/>
      <c r="P264" s="91"/>
      <c r="Q264" s="91"/>
      <c r="R264" s="91"/>
      <c r="S264" s="91"/>
      <c r="T264" s="92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7" t="s">
        <v>139</v>
      </c>
      <c r="AU264" s="17" t="s">
        <v>87</v>
      </c>
    </row>
    <row r="265" s="14" customFormat="1">
      <c r="A265" s="14"/>
      <c r="B265" s="246"/>
      <c r="C265" s="247"/>
      <c r="D265" s="231" t="s">
        <v>140</v>
      </c>
      <c r="E265" s="248" t="s">
        <v>1</v>
      </c>
      <c r="F265" s="249" t="s">
        <v>438</v>
      </c>
      <c r="G265" s="247"/>
      <c r="H265" s="250">
        <v>33.420000000000002</v>
      </c>
      <c r="I265" s="251"/>
      <c r="J265" s="247"/>
      <c r="K265" s="247"/>
      <c r="L265" s="252"/>
      <c r="M265" s="253"/>
      <c r="N265" s="254"/>
      <c r="O265" s="254"/>
      <c r="P265" s="254"/>
      <c r="Q265" s="254"/>
      <c r="R265" s="254"/>
      <c r="S265" s="254"/>
      <c r="T265" s="255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6" t="s">
        <v>140</v>
      </c>
      <c r="AU265" s="256" t="s">
        <v>87</v>
      </c>
      <c r="AV265" s="14" t="s">
        <v>87</v>
      </c>
      <c r="AW265" s="14" t="s">
        <v>33</v>
      </c>
      <c r="AX265" s="14" t="s">
        <v>77</v>
      </c>
      <c r="AY265" s="256" t="s">
        <v>129</v>
      </c>
    </row>
    <row r="266" s="14" customFormat="1">
      <c r="A266" s="14"/>
      <c r="B266" s="246"/>
      <c r="C266" s="247"/>
      <c r="D266" s="231" t="s">
        <v>140</v>
      </c>
      <c r="E266" s="248" t="s">
        <v>1</v>
      </c>
      <c r="F266" s="249" t="s">
        <v>439</v>
      </c>
      <c r="G266" s="247"/>
      <c r="H266" s="250">
        <v>6.4800000000000004</v>
      </c>
      <c r="I266" s="251"/>
      <c r="J266" s="247"/>
      <c r="K266" s="247"/>
      <c r="L266" s="252"/>
      <c r="M266" s="253"/>
      <c r="N266" s="254"/>
      <c r="O266" s="254"/>
      <c r="P266" s="254"/>
      <c r="Q266" s="254"/>
      <c r="R266" s="254"/>
      <c r="S266" s="254"/>
      <c r="T266" s="255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6" t="s">
        <v>140</v>
      </c>
      <c r="AU266" s="256" t="s">
        <v>87</v>
      </c>
      <c r="AV266" s="14" t="s">
        <v>87</v>
      </c>
      <c r="AW266" s="14" t="s">
        <v>33</v>
      </c>
      <c r="AX266" s="14" t="s">
        <v>77</v>
      </c>
      <c r="AY266" s="256" t="s">
        <v>129</v>
      </c>
    </row>
    <row r="267" s="14" customFormat="1">
      <c r="A267" s="14"/>
      <c r="B267" s="246"/>
      <c r="C267" s="247"/>
      <c r="D267" s="231" t="s">
        <v>140</v>
      </c>
      <c r="E267" s="248" t="s">
        <v>1</v>
      </c>
      <c r="F267" s="249" t="s">
        <v>440</v>
      </c>
      <c r="G267" s="247"/>
      <c r="H267" s="250">
        <v>-30.992000000000001</v>
      </c>
      <c r="I267" s="251"/>
      <c r="J267" s="247"/>
      <c r="K267" s="247"/>
      <c r="L267" s="252"/>
      <c r="M267" s="253"/>
      <c r="N267" s="254"/>
      <c r="O267" s="254"/>
      <c r="P267" s="254"/>
      <c r="Q267" s="254"/>
      <c r="R267" s="254"/>
      <c r="S267" s="254"/>
      <c r="T267" s="255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6" t="s">
        <v>140</v>
      </c>
      <c r="AU267" s="256" t="s">
        <v>87</v>
      </c>
      <c r="AV267" s="14" t="s">
        <v>87</v>
      </c>
      <c r="AW267" s="14" t="s">
        <v>33</v>
      </c>
      <c r="AX267" s="14" t="s">
        <v>77</v>
      </c>
      <c r="AY267" s="256" t="s">
        <v>129</v>
      </c>
    </row>
    <row r="268" s="13" customFormat="1">
      <c r="A268" s="13"/>
      <c r="B268" s="236"/>
      <c r="C268" s="237"/>
      <c r="D268" s="231" t="s">
        <v>140</v>
      </c>
      <c r="E268" s="238" t="s">
        <v>1</v>
      </c>
      <c r="F268" s="239" t="s">
        <v>441</v>
      </c>
      <c r="G268" s="237"/>
      <c r="H268" s="238" t="s">
        <v>1</v>
      </c>
      <c r="I268" s="240"/>
      <c r="J268" s="237"/>
      <c r="K268" s="237"/>
      <c r="L268" s="241"/>
      <c r="M268" s="242"/>
      <c r="N268" s="243"/>
      <c r="O268" s="243"/>
      <c r="P268" s="243"/>
      <c r="Q268" s="243"/>
      <c r="R268" s="243"/>
      <c r="S268" s="243"/>
      <c r="T268" s="244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5" t="s">
        <v>140</v>
      </c>
      <c r="AU268" s="245" t="s">
        <v>87</v>
      </c>
      <c r="AV268" s="13" t="s">
        <v>85</v>
      </c>
      <c r="AW268" s="13" t="s">
        <v>33</v>
      </c>
      <c r="AX268" s="13" t="s">
        <v>77</v>
      </c>
      <c r="AY268" s="245" t="s">
        <v>129</v>
      </c>
    </row>
    <row r="269" s="14" customFormat="1">
      <c r="A269" s="14"/>
      <c r="B269" s="246"/>
      <c r="C269" s="247"/>
      <c r="D269" s="231" t="s">
        <v>140</v>
      </c>
      <c r="E269" s="248" t="s">
        <v>1</v>
      </c>
      <c r="F269" s="249" t="s">
        <v>442</v>
      </c>
      <c r="G269" s="247"/>
      <c r="H269" s="250">
        <v>-2.4140000000000001</v>
      </c>
      <c r="I269" s="251"/>
      <c r="J269" s="247"/>
      <c r="K269" s="247"/>
      <c r="L269" s="252"/>
      <c r="M269" s="253"/>
      <c r="N269" s="254"/>
      <c r="O269" s="254"/>
      <c r="P269" s="254"/>
      <c r="Q269" s="254"/>
      <c r="R269" s="254"/>
      <c r="S269" s="254"/>
      <c r="T269" s="255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6" t="s">
        <v>140</v>
      </c>
      <c r="AU269" s="256" t="s">
        <v>87</v>
      </c>
      <c r="AV269" s="14" t="s">
        <v>87</v>
      </c>
      <c r="AW269" s="14" t="s">
        <v>33</v>
      </c>
      <c r="AX269" s="14" t="s">
        <v>77</v>
      </c>
      <c r="AY269" s="256" t="s">
        <v>129</v>
      </c>
    </row>
    <row r="270" s="13" customFormat="1">
      <c r="A270" s="13"/>
      <c r="B270" s="236"/>
      <c r="C270" s="237"/>
      <c r="D270" s="231" t="s">
        <v>140</v>
      </c>
      <c r="E270" s="238" t="s">
        <v>1</v>
      </c>
      <c r="F270" s="239" t="s">
        <v>443</v>
      </c>
      <c r="G270" s="237"/>
      <c r="H270" s="238" t="s">
        <v>1</v>
      </c>
      <c r="I270" s="240"/>
      <c r="J270" s="237"/>
      <c r="K270" s="237"/>
      <c r="L270" s="241"/>
      <c r="M270" s="242"/>
      <c r="N270" s="243"/>
      <c r="O270" s="243"/>
      <c r="P270" s="243"/>
      <c r="Q270" s="243"/>
      <c r="R270" s="243"/>
      <c r="S270" s="243"/>
      <c r="T270" s="244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5" t="s">
        <v>140</v>
      </c>
      <c r="AU270" s="245" t="s">
        <v>87</v>
      </c>
      <c r="AV270" s="13" t="s">
        <v>85</v>
      </c>
      <c r="AW270" s="13" t="s">
        <v>33</v>
      </c>
      <c r="AX270" s="13" t="s">
        <v>77</v>
      </c>
      <c r="AY270" s="245" t="s">
        <v>129</v>
      </c>
    </row>
    <row r="271" s="14" customFormat="1">
      <c r="A271" s="14"/>
      <c r="B271" s="246"/>
      <c r="C271" s="247"/>
      <c r="D271" s="231" t="s">
        <v>140</v>
      </c>
      <c r="E271" s="248" t="s">
        <v>1</v>
      </c>
      <c r="F271" s="249" t="s">
        <v>444</v>
      </c>
      <c r="G271" s="247"/>
      <c r="H271" s="250">
        <v>-6.3899999999999997</v>
      </c>
      <c r="I271" s="251"/>
      <c r="J271" s="247"/>
      <c r="K271" s="247"/>
      <c r="L271" s="252"/>
      <c r="M271" s="253"/>
      <c r="N271" s="254"/>
      <c r="O271" s="254"/>
      <c r="P271" s="254"/>
      <c r="Q271" s="254"/>
      <c r="R271" s="254"/>
      <c r="S271" s="254"/>
      <c r="T271" s="255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6" t="s">
        <v>140</v>
      </c>
      <c r="AU271" s="256" t="s">
        <v>87</v>
      </c>
      <c r="AV271" s="14" t="s">
        <v>87</v>
      </c>
      <c r="AW271" s="14" t="s">
        <v>33</v>
      </c>
      <c r="AX271" s="14" t="s">
        <v>77</v>
      </c>
      <c r="AY271" s="256" t="s">
        <v>129</v>
      </c>
    </row>
    <row r="272" s="15" customFormat="1">
      <c r="A272" s="15"/>
      <c r="B272" s="260"/>
      <c r="C272" s="261"/>
      <c r="D272" s="231" t="s">
        <v>140</v>
      </c>
      <c r="E272" s="262" t="s">
        <v>1</v>
      </c>
      <c r="F272" s="263" t="s">
        <v>284</v>
      </c>
      <c r="G272" s="261"/>
      <c r="H272" s="264">
        <v>0.10400000000000501</v>
      </c>
      <c r="I272" s="265"/>
      <c r="J272" s="261"/>
      <c r="K272" s="261"/>
      <c r="L272" s="266"/>
      <c r="M272" s="267"/>
      <c r="N272" s="268"/>
      <c r="O272" s="268"/>
      <c r="P272" s="268"/>
      <c r="Q272" s="268"/>
      <c r="R272" s="268"/>
      <c r="S272" s="268"/>
      <c r="T272" s="269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T272" s="270" t="s">
        <v>140</v>
      </c>
      <c r="AU272" s="270" t="s">
        <v>87</v>
      </c>
      <c r="AV272" s="15" t="s">
        <v>153</v>
      </c>
      <c r="AW272" s="15" t="s">
        <v>33</v>
      </c>
      <c r="AX272" s="15" t="s">
        <v>85</v>
      </c>
      <c r="AY272" s="270" t="s">
        <v>129</v>
      </c>
    </row>
    <row r="273" s="2" customFormat="1" ht="16.5" customHeight="1">
      <c r="A273" s="38"/>
      <c r="B273" s="39"/>
      <c r="C273" s="218" t="s">
        <v>445</v>
      </c>
      <c r="D273" s="218" t="s">
        <v>132</v>
      </c>
      <c r="E273" s="219" t="s">
        <v>446</v>
      </c>
      <c r="F273" s="220" t="s">
        <v>447</v>
      </c>
      <c r="G273" s="221" t="s">
        <v>272</v>
      </c>
      <c r="H273" s="222">
        <v>23.486000000000001</v>
      </c>
      <c r="I273" s="223"/>
      <c r="J273" s="224">
        <f>ROUND(I273*H273,2)</f>
        <v>0</v>
      </c>
      <c r="K273" s="220" t="s">
        <v>136</v>
      </c>
      <c r="L273" s="44"/>
      <c r="M273" s="225" t="s">
        <v>1</v>
      </c>
      <c r="N273" s="226" t="s">
        <v>42</v>
      </c>
      <c r="O273" s="91"/>
      <c r="P273" s="227">
        <f>O273*H273</f>
        <v>0</v>
      </c>
      <c r="Q273" s="227">
        <v>0</v>
      </c>
      <c r="R273" s="227">
        <f>Q273*H273</f>
        <v>0</v>
      </c>
      <c r="S273" s="227">
        <v>0</v>
      </c>
      <c r="T273" s="228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29" t="s">
        <v>153</v>
      </c>
      <c r="AT273" s="229" t="s">
        <v>132</v>
      </c>
      <c r="AU273" s="229" t="s">
        <v>87</v>
      </c>
      <c r="AY273" s="17" t="s">
        <v>129</v>
      </c>
      <c r="BE273" s="230">
        <f>IF(N273="základní",J273,0)</f>
        <v>0</v>
      </c>
      <c r="BF273" s="230">
        <f>IF(N273="snížená",J273,0)</f>
        <v>0</v>
      </c>
      <c r="BG273" s="230">
        <f>IF(N273="zákl. přenesená",J273,0)</f>
        <v>0</v>
      </c>
      <c r="BH273" s="230">
        <f>IF(N273="sníž. přenesená",J273,0)</f>
        <v>0</v>
      </c>
      <c r="BI273" s="230">
        <f>IF(N273="nulová",J273,0)</f>
        <v>0</v>
      </c>
      <c r="BJ273" s="17" t="s">
        <v>85</v>
      </c>
      <c r="BK273" s="230">
        <f>ROUND(I273*H273,2)</f>
        <v>0</v>
      </c>
      <c r="BL273" s="17" t="s">
        <v>153</v>
      </c>
      <c r="BM273" s="229" t="s">
        <v>448</v>
      </c>
    </row>
    <row r="274" s="2" customFormat="1">
      <c r="A274" s="38"/>
      <c r="B274" s="39"/>
      <c r="C274" s="40"/>
      <c r="D274" s="231" t="s">
        <v>139</v>
      </c>
      <c r="E274" s="40"/>
      <c r="F274" s="232" t="s">
        <v>449</v>
      </c>
      <c r="G274" s="40"/>
      <c r="H274" s="40"/>
      <c r="I274" s="233"/>
      <c r="J274" s="40"/>
      <c r="K274" s="40"/>
      <c r="L274" s="44"/>
      <c r="M274" s="234"/>
      <c r="N274" s="235"/>
      <c r="O274" s="91"/>
      <c r="P274" s="91"/>
      <c r="Q274" s="91"/>
      <c r="R274" s="91"/>
      <c r="S274" s="91"/>
      <c r="T274" s="92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7" t="s">
        <v>139</v>
      </c>
      <c r="AU274" s="17" t="s">
        <v>87</v>
      </c>
    </row>
    <row r="275" s="13" customFormat="1">
      <c r="A275" s="13"/>
      <c r="B275" s="236"/>
      <c r="C275" s="237"/>
      <c r="D275" s="231" t="s">
        <v>140</v>
      </c>
      <c r="E275" s="238" t="s">
        <v>1</v>
      </c>
      <c r="F275" s="239" t="s">
        <v>450</v>
      </c>
      <c r="G275" s="237"/>
      <c r="H275" s="238" t="s">
        <v>1</v>
      </c>
      <c r="I275" s="240"/>
      <c r="J275" s="237"/>
      <c r="K275" s="237"/>
      <c r="L275" s="241"/>
      <c r="M275" s="242"/>
      <c r="N275" s="243"/>
      <c r="O275" s="243"/>
      <c r="P275" s="243"/>
      <c r="Q275" s="243"/>
      <c r="R275" s="243"/>
      <c r="S275" s="243"/>
      <c r="T275" s="244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5" t="s">
        <v>140</v>
      </c>
      <c r="AU275" s="245" t="s">
        <v>87</v>
      </c>
      <c r="AV275" s="13" t="s">
        <v>85</v>
      </c>
      <c r="AW275" s="13" t="s">
        <v>33</v>
      </c>
      <c r="AX275" s="13" t="s">
        <v>77</v>
      </c>
      <c r="AY275" s="245" t="s">
        <v>129</v>
      </c>
    </row>
    <row r="276" s="14" customFormat="1">
      <c r="A276" s="14"/>
      <c r="B276" s="246"/>
      <c r="C276" s="247"/>
      <c r="D276" s="231" t="s">
        <v>140</v>
      </c>
      <c r="E276" s="248" t="s">
        <v>1</v>
      </c>
      <c r="F276" s="249" t="s">
        <v>451</v>
      </c>
      <c r="G276" s="247"/>
      <c r="H276" s="250">
        <v>30.992000000000001</v>
      </c>
      <c r="I276" s="251"/>
      <c r="J276" s="247"/>
      <c r="K276" s="247"/>
      <c r="L276" s="252"/>
      <c r="M276" s="253"/>
      <c r="N276" s="254"/>
      <c r="O276" s="254"/>
      <c r="P276" s="254"/>
      <c r="Q276" s="254"/>
      <c r="R276" s="254"/>
      <c r="S276" s="254"/>
      <c r="T276" s="255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6" t="s">
        <v>140</v>
      </c>
      <c r="AU276" s="256" t="s">
        <v>87</v>
      </c>
      <c r="AV276" s="14" t="s">
        <v>87</v>
      </c>
      <c r="AW276" s="14" t="s">
        <v>33</v>
      </c>
      <c r="AX276" s="14" t="s">
        <v>77</v>
      </c>
      <c r="AY276" s="256" t="s">
        <v>129</v>
      </c>
    </row>
    <row r="277" s="13" customFormat="1">
      <c r="A277" s="13"/>
      <c r="B277" s="236"/>
      <c r="C277" s="237"/>
      <c r="D277" s="231" t="s">
        <v>140</v>
      </c>
      <c r="E277" s="238" t="s">
        <v>1</v>
      </c>
      <c r="F277" s="239" t="s">
        <v>452</v>
      </c>
      <c r="G277" s="237"/>
      <c r="H277" s="238" t="s">
        <v>1</v>
      </c>
      <c r="I277" s="240"/>
      <c r="J277" s="237"/>
      <c r="K277" s="237"/>
      <c r="L277" s="241"/>
      <c r="M277" s="242"/>
      <c r="N277" s="243"/>
      <c r="O277" s="243"/>
      <c r="P277" s="243"/>
      <c r="Q277" s="243"/>
      <c r="R277" s="243"/>
      <c r="S277" s="243"/>
      <c r="T277" s="244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5" t="s">
        <v>140</v>
      </c>
      <c r="AU277" s="245" t="s">
        <v>87</v>
      </c>
      <c r="AV277" s="13" t="s">
        <v>85</v>
      </c>
      <c r="AW277" s="13" t="s">
        <v>33</v>
      </c>
      <c r="AX277" s="13" t="s">
        <v>77</v>
      </c>
      <c r="AY277" s="245" t="s">
        <v>129</v>
      </c>
    </row>
    <row r="278" s="14" customFormat="1">
      <c r="A278" s="14"/>
      <c r="B278" s="246"/>
      <c r="C278" s="247"/>
      <c r="D278" s="231" t="s">
        <v>140</v>
      </c>
      <c r="E278" s="248" t="s">
        <v>1</v>
      </c>
      <c r="F278" s="249" t="s">
        <v>453</v>
      </c>
      <c r="G278" s="247"/>
      <c r="H278" s="250">
        <v>-7.5060000000000002</v>
      </c>
      <c r="I278" s="251"/>
      <c r="J278" s="247"/>
      <c r="K278" s="247"/>
      <c r="L278" s="252"/>
      <c r="M278" s="253"/>
      <c r="N278" s="254"/>
      <c r="O278" s="254"/>
      <c r="P278" s="254"/>
      <c r="Q278" s="254"/>
      <c r="R278" s="254"/>
      <c r="S278" s="254"/>
      <c r="T278" s="255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6" t="s">
        <v>140</v>
      </c>
      <c r="AU278" s="256" t="s">
        <v>87</v>
      </c>
      <c r="AV278" s="14" t="s">
        <v>87</v>
      </c>
      <c r="AW278" s="14" t="s">
        <v>33</v>
      </c>
      <c r="AX278" s="14" t="s">
        <v>77</v>
      </c>
      <c r="AY278" s="256" t="s">
        <v>129</v>
      </c>
    </row>
    <row r="279" s="15" customFormat="1">
      <c r="A279" s="15"/>
      <c r="B279" s="260"/>
      <c r="C279" s="261"/>
      <c r="D279" s="231" t="s">
        <v>140</v>
      </c>
      <c r="E279" s="262" t="s">
        <v>1</v>
      </c>
      <c r="F279" s="263" t="s">
        <v>284</v>
      </c>
      <c r="G279" s="261"/>
      <c r="H279" s="264">
        <v>23.486000000000001</v>
      </c>
      <c r="I279" s="265"/>
      <c r="J279" s="261"/>
      <c r="K279" s="261"/>
      <c r="L279" s="266"/>
      <c r="M279" s="267"/>
      <c r="N279" s="268"/>
      <c r="O279" s="268"/>
      <c r="P279" s="268"/>
      <c r="Q279" s="268"/>
      <c r="R279" s="268"/>
      <c r="S279" s="268"/>
      <c r="T279" s="269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70" t="s">
        <v>140</v>
      </c>
      <c r="AU279" s="270" t="s">
        <v>87</v>
      </c>
      <c r="AV279" s="15" t="s">
        <v>153</v>
      </c>
      <c r="AW279" s="15" t="s">
        <v>33</v>
      </c>
      <c r="AX279" s="15" t="s">
        <v>85</v>
      </c>
      <c r="AY279" s="270" t="s">
        <v>129</v>
      </c>
    </row>
    <row r="280" s="2" customFormat="1" ht="16.5" customHeight="1">
      <c r="A280" s="38"/>
      <c r="B280" s="39"/>
      <c r="C280" s="271" t="s">
        <v>454</v>
      </c>
      <c r="D280" s="271" t="s">
        <v>425</v>
      </c>
      <c r="E280" s="272" t="s">
        <v>455</v>
      </c>
      <c r="F280" s="273" t="s">
        <v>456</v>
      </c>
      <c r="G280" s="274" t="s">
        <v>407</v>
      </c>
      <c r="H280" s="275">
        <v>46.972000000000001</v>
      </c>
      <c r="I280" s="276"/>
      <c r="J280" s="277">
        <f>ROUND(I280*H280,2)</f>
        <v>0</v>
      </c>
      <c r="K280" s="273" t="s">
        <v>136</v>
      </c>
      <c r="L280" s="278"/>
      <c r="M280" s="279" t="s">
        <v>1</v>
      </c>
      <c r="N280" s="280" t="s">
        <v>42</v>
      </c>
      <c r="O280" s="91"/>
      <c r="P280" s="227">
        <f>O280*H280</f>
        <v>0</v>
      </c>
      <c r="Q280" s="227">
        <v>1</v>
      </c>
      <c r="R280" s="227">
        <f>Q280*H280</f>
        <v>46.972000000000001</v>
      </c>
      <c r="S280" s="227">
        <v>0</v>
      </c>
      <c r="T280" s="228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29" t="s">
        <v>183</v>
      </c>
      <c r="AT280" s="229" t="s">
        <v>425</v>
      </c>
      <c r="AU280" s="229" t="s">
        <v>87</v>
      </c>
      <c r="AY280" s="17" t="s">
        <v>129</v>
      </c>
      <c r="BE280" s="230">
        <f>IF(N280="základní",J280,0)</f>
        <v>0</v>
      </c>
      <c r="BF280" s="230">
        <f>IF(N280="snížená",J280,0)</f>
        <v>0</v>
      </c>
      <c r="BG280" s="230">
        <f>IF(N280="zákl. přenesená",J280,0)</f>
        <v>0</v>
      </c>
      <c r="BH280" s="230">
        <f>IF(N280="sníž. přenesená",J280,0)</f>
        <v>0</v>
      </c>
      <c r="BI280" s="230">
        <f>IF(N280="nulová",J280,0)</f>
        <v>0</v>
      </c>
      <c r="BJ280" s="17" t="s">
        <v>85</v>
      </c>
      <c r="BK280" s="230">
        <f>ROUND(I280*H280,2)</f>
        <v>0</v>
      </c>
      <c r="BL280" s="17" t="s">
        <v>153</v>
      </c>
      <c r="BM280" s="229" t="s">
        <v>457</v>
      </c>
    </row>
    <row r="281" s="2" customFormat="1">
      <c r="A281" s="38"/>
      <c r="B281" s="39"/>
      <c r="C281" s="40"/>
      <c r="D281" s="231" t="s">
        <v>139</v>
      </c>
      <c r="E281" s="40"/>
      <c r="F281" s="232" t="s">
        <v>456</v>
      </c>
      <c r="G281" s="40"/>
      <c r="H281" s="40"/>
      <c r="I281" s="233"/>
      <c r="J281" s="40"/>
      <c r="K281" s="40"/>
      <c r="L281" s="44"/>
      <c r="M281" s="234"/>
      <c r="N281" s="235"/>
      <c r="O281" s="91"/>
      <c r="P281" s="91"/>
      <c r="Q281" s="91"/>
      <c r="R281" s="91"/>
      <c r="S281" s="91"/>
      <c r="T281" s="92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T281" s="17" t="s">
        <v>139</v>
      </c>
      <c r="AU281" s="17" t="s">
        <v>87</v>
      </c>
    </row>
    <row r="282" s="14" customFormat="1">
      <c r="A282" s="14"/>
      <c r="B282" s="246"/>
      <c r="C282" s="247"/>
      <c r="D282" s="231" t="s">
        <v>140</v>
      </c>
      <c r="E282" s="248" t="s">
        <v>1</v>
      </c>
      <c r="F282" s="249" t="s">
        <v>458</v>
      </c>
      <c r="G282" s="247"/>
      <c r="H282" s="250">
        <v>46.972000000000001</v>
      </c>
      <c r="I282" s="251"/>
      <c r="J282" s="247"/>
      <c r="K282" s="247"/>
      <c r="L282" s="252"/>
      <c r="M282" s="253"/>
      <c r="N282" s="254"/>
      <c r="O282" s="254"/>
      <c r="P282" s="254"/>
      <c r="Q282" s="254"/>
      <c r="R282" s="254"/>
      <c r="S282" s="254"/>
      <c r="T282" s="255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6" t="s">
        <v>140</v>
      </c>
      <c r="AU282" s="256" t="s">
        <v>87</v>
      </c>
      <c r="AV282" s="14" t="s">
        <v>87</v>
      </c>
      <c r="AW282" s="14" t="s">
        <v>33</v>
      </c>
      <c r="AX282" s="14" t="s">
        <v>85</v>
      </c>
      <c r="AY282" s="256" t="s">
        <v>129</v>
      </c>
    </row>
    <row r="283" s="2" customFormat="1" ht="21.75" customHeight="1">
      <c r="A283" s="38"/>
      <c r="B283" s="39"/>
      <c r="C283" s="218" t="s">
        <v>459</v>
      </c>
      <c r="D283" s="218" t="s">
        <v>132</v>
      </c>
      <c r="E283" s="219" t="s">
        <v>460</v>
      </c>
      <c r="F283" s="220" t="s">
        <v>461</v>
      </c>
      <c r="G283" s="221" t="s">
        <v>237</v>
      </c>
      <c r="H283" s="222">
        <v>718.39999999999998</v>
      </c>
      <c r="I283" s="223"/>
      <c r="J283" s="224">
        <f>ROUND(I283*H283,2)</f>
        <v>0</v>
      </c>
      <c r="K283" s="220" t="s">
        <v>136</v>
      </c>
      <c r="L283" s="44"/>
      <c r="M283" s="225" t="s">
        <v>1</v>
      </c>
      <c r="N283" s="226" t="s">
        <v>42</v>
      </c>
      <c r="O283" s="91"/>
      <c r="P283" s="227">
        <f>O283*H283</f>
        <v>0</v>
      </c>
      <c r="Q283" s="227">
        <v>0</v>
      </c>
      <c r="R283" s="227">
        <f>Q283*H283</f>
        <v>0</v>
      </c>
      <c r="S283" s="227">
        <v>0</v>
      </c>
      <c r="T283" s="228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29" t="s">
        <v>153</v>
      </c>
      <c r="AT283" s="229" t="s">
        <v>132</v>
      </c>
      <c r="AU283" s="229" t="s">
        <v>87</v>
      </c>
      <c r="AY283" s="17" t="s">
        <v>129</v>
      </c>
      <c r="BE283" s="230">
        <f>IF(N283="základní",J283,0)</f>
        <v>0</v>
      </c>
      <c r="BF283" s="230">
        <f>IF(N283="snížená",J283,0)</f>
        <v>0</v>
      </c>
      <c r="BG283" s="230">
        <f>IF(N283="zákl. přenesená",J283,0)</f>
        <v>0</v>
      </c>
      <c r="BH283" s="230">
        <f>IF(N283="sníž. přenesená",J283,0)</f>
        <v>0</v>
      </c>
      <c r="BI283" s="230">
        <f>IF(N283="nulová",J283,0)</f>
        <v>0</v>
      </c>
      <c r="BJ283" s="17" t="s">
        <v>85</v>
      </c>
      <c r="BK283" s="230">
        <f>ROUND(I283*H283,2)</f>
        <v>0</v>
      </c>
      <c r="BL283" s="17" t="s">
        <v>153</v>
      </c>
      <c r="BM283" s="229" t="s">
        <v>462</v>
      </c>
    </row>
    <row r="284" s="2" customFormat="1">
      <c r="A284" s="38"/>
      <c r="B284" s="39"/>
      <c r="C284" s="40"/>
      <c r="D284" s="231" t="s">
        <v>139</v>
      </c>
      <c r="E284" s="40"/>
      <c r="F284" s="232" t="s">
        <v>463</v>
      </c>
      <c r="G284" s="40"/>
      <c r="H284" s="40"/>
      <c r="I284" s="233"/>
      <c r="J284" s="40"/>
      <c r="K284" s="40"/>
      <c r="L284" s="44"/>
      <c r="M284" s="234"/>
      <c r="N284" s="235"/>
      <c r="O284" s="91"/>
      <c r="P284" s="91"/>
      <c r="Q284" s="91"/>
      <c r="R284" s="91"/>
      <c r="S284" s="91"/>
      <c r="T284" s="92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T284" s="17" t="s">
        <v>139</v>
      </c>
      <c r="AU284" s="17" t="s">
        <v>87</v>
      </c>
    </row>
    <row r="285" s="14" customFormat="1">
      <c r="A285" s="14"/>
      <c r="B285" s="246"/>
      <c r="C285" s="247"/>
      <c r="D285" s="231" t="s">
        <v>140</v>
      </c>
      <c r="E285" s="248" t="s">
        <v>1</v>
      </c>
      <c r="F285" s="249" t="s">
        <v>464</v>
      </c>
      <c r="G285" s="247"/>
      <c r="H285" s="250">
        <v>718.39999999999998</v>
      </c>
      <c r="I285" s="251"/>
      <c r="J285" s="247"/>
      <c r="K285" s="247"/>
      <c r="L285" s="252"/>
      <c r="M285" s="253"/>
      <c r="N285" s="254"/>
      <c r="O285" s="254"/>
      <c r="P285" s="254"/>
      <c r="Q285" s="254"/>
      <c r="R285" s="254"/>
      <c r="S285" s="254"/>
      <c r="T285" s="255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6" t="s">
        <v>140</v>
      </c>
      <c r="AU285" s="256" t="s">
        <v>87</v>
      </c>
      <c r="AV285" s="14" t="s">
        <v>87</v>
      </c>
      <c r="AW285" s="14" t="s">
        <v>33</v>
      </c>
      <c r="AX285" s="14" t="s">
        <v>85</v>
      </c>
      <c r="AY285" s="256" t="s">
        <v>129</v>
      </c>
    </row>
    <row r="286" s="2" customFormat="1" ht="16.5" customHeight="1">
      <c r="A286" s="38"/>
      <c r="B286" s="39"/>
      <c r="C286" s="218" t="s">
        <v>465</v>
      </c>
      <c r="D286" s="218" t="s">
        <v>132</v>
      </c>
      <c r="E286" s="219" t="s">
        <v>466</v>
      </c>
      <c r="F286" s="220" t="s">
        <v>467</v>
      </c>
      <c r="G286" s="221" t="s">
        <v>237</v>
      </c>
      <c r="H286" s="222">
        <v>574.45000000000005</v>
      </c>
      <c r="I286" s="223"/>
      <c r="J286" s="224">
        <f>ROUND(I286*H286,2)</f>
        <v>0</v>
      </c>
      <c r="K286" s="220" t="s">
        <v>136</v>
      </c>
      <c r="L286" s="44"/>
      <c r="M286" s="225" t="s">
        <v>1</v>
      </c>
      <c r="N286" s="226" t="s">
        <v>42</v>
      </c>
      <c r="O286" s="91"/>
      <c r="P286" s="227">
        <f>O286*H286</f>
        <v>0</v>
      </c>
      <c r="Q286" s="227">
        <v>0</v>
      </c>
      <c r="R286" s="227">
        <f>Q286*H286</f>
        <v>0</v>
      </c>
      <c r="S286" s="227">
        <v>0</v>
      </c>
      <c r="T286" s="228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29" t="s">
        <v>153</v>
      </c>
      <c r="AT286" s="229" t="s">
        <v>132</v>
      </c>
      <c r="AU286" s="229" t="s">
        <v>87</v>
      </c>
      <c r="AY286" s="17" t="s">
        <v>129</v>
      </c>
      <c r="BE286" s="230">
        <f>IF(N286="základní",J286,0)</f>
        <v>0</v>
      </c>
      <c r="BF286" s="230">
        <f>IF(N286="snížená",J286,0)</f>
        <v>0</v>
      </c>
      <c r="BG286" s="230">
        <f>IF(N286="zákl. přenesená",J286,0)</f>
        <v>0</v>
      </c>
      <c r="BH286" s="230">
        <f>IF(N286="sníž. přenesená",J286,0)</f>
        <v>0</v>
      </c>
      <c r="BI286" s="230">
        <f>IF(N286="nulová",J286,0)</f>
        <v>0</v>
      </c>
      <c r="BJ286" s="17" t="s">
        <v>85</v>
      </c>
      <c r="BK286" s="230">
        <f>ROUND(I286*H286,2)</f>
        <v>0</v>
      </c>
      <c r="BL286" s="17" t="s">
        <v>153</v>
      </c>
      <c r="BM286" s="229" t="s">
        <v>468</v>
      </c>
    </row>
    <row r="287" s="2" customFormat="1">
      <c r="A287" s="38"/>
      <c r="B287" s="39"/>
      <c r="C287" s="40"/>
      <c r="D287" s="231" t="s">
        <v>139</v>
      </c>
      <c r="E287" s="40"/>
      <c r="F287" s="232" t="s">
        <v>469</v>
      </c>
      <c r="G287" s="40"/>
      <c r="H287" s="40"/>
      <c r="I287" s="233"/>
      <c r="J287" s="40"/>
      <c r="K287" s="40"/>
      <c r="L287" s="44"/>
      <c r="M287" s="234"/>
      <c r="N287" s="235"/>
      <c r="O287" s="91"/>
      <c r="P287" s="91"/>
      <c r="Q287" s="91"/>
      <c r="R287" s="91"/>
      <c r="S287" s="91"/>
      <c r="T287" s="92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T287" s="17" t="s">
        <v>139</v>
      </c>
      <c r="AU287" s="17" t="s">
        <v>87</v>
      </c>
    </row>
    <row r="288" s="14" customFormat="1">
      <c r="A288" s="14"/>
      <c r="B288" s="246"/>
      <c r="C288" s="247"/>
      <c r="D288" s="231" t="s">
        <v>140</v>
      </c>
      <c r="E288" s="248" t="s">
        <v>1</v>
      </c>
      <c r="F288" s="249" t="s">
        <v>470</v>
      </c>
      <c r="G288" s="247"/>
      <c r="H288" s="250">
        <v>574.45000000000005</v>
      </c>
      <c r="I288" s="251"/>
      <c r="J288" s="247"/>
      <c r="K288" s="247"/>
      <c r="L288" s="252"/>
      <c r="M288" s="253"/>
      <c r="N288" s="254"/>
      <c r="O288" s="254"/>
      <c r="P288" s="254"/>
      <c r="Q288" s="254"/>
      <c r="R288" s="254"/>
      <c r="S288" s="254"/>
      <c r="T288" s="255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6" t="s">
        <v>140</v>
      </c>
      <c r="AU288" s="256" t="s">
        <v>87</v>
      </c>
      <c r="AV288" s="14" t="s">
        <v>87</v>
      </c>
      <c r="AW288" s="14" t="s">
        <v>33</v>
      </c>
      <c r="AX288" s="14" t="s">
        <v>85</v>
      </c>
      <c r="AY288" s="256" t="s">
        <v>129</v>
      </c>
    </row>
    <row r="289" s="2" customFormat="1" ht="21.75" customHeight="1">
      <c r="A289" s="38"/>
      <c r="B289" s="39"/>
      <c r="C289" s="218" t="s">
        <v>471</v>
      </c>
      <c r="D289" s="218" t="s">
        <v>132</v>
      </c>
      <c r="E289" s="219" t="s">
        <v>472</v>
      </c>
      <c r="F289" s="220" t="s">
        <v>473</v>
      </c>
      <c r="G289" s="221" t="s">
        <v>237</v>
      </c>
      <c r="H289" s="222">
        <v>273</v>
      </c>
      <c r="I289" s="223"/>
      <c r="J289" s="224">
        <f>ROUND(I289*H289,2)</f>
        <v>0</v>
      </c>
      <c r="K289" s="220" t="s">
        <v>136</v>
      </c>
      <c r="L289" s="44"/>
      <c r="M289" s="225" t="s">
        <v>1</v>
      </c>
      <c r="N289" s="226" t="s">
        <v>42</v>
      </c>
      <c r="O289" s="91"/>
      <c r="P289" s="227">
        <f>O289*H289</f>
        <v>0</v>
      </c>
      <c r="Q289" s="227">
        <v>0</v>
      </c>
      <c r="R289" s="227">
        <f>Q289*H289</f>
        <v>0</v>
      </c>
      <c r="S289" s="227">
        <v>0</v>
      </c>
      <c r="T289" s="228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29" t="s">
        <v>153</v>
      </c>
      <c r="AT289" s="229" t="s">
        <v>132</v>
      </c>
      <c r="AU289" s="229" t="s">
        <v>87</v>
      </c>
      <c r="AY289" s="17" t="s">
        <v>129</v>
      </c>
      <c r="BE289" s="230">
        <f>IF(N289="základní",J289,0)</f>
        <v>0</v>
      </c>
      <c r="BF289" s="230">
        <f>IF(N289="snížená",J289,0)</f>
        <v>0</v>
      </c>
      <c r="BG289" s="230">
        <f>IF(N289="zákl. přenesená",J289,0)</f>
        <v>0</v>
      </c>
      <c r="BH289" s="230">
        <f>IF(N289="sníž. přenesená",J289,0)</f>
        <v>0</v>
      </c>
      <c r="BI289" s="230">
        <f>IF(N289="nulová",J289,0)</f>
        <v>0</v>
      </c>
      <c r="BJ289" s="17" t="s">
        <v>85</v>
      </c>
      <c r="BK289" s="230">
        <f>ROUND(I289*H289,2)</f>
        <v>0</v>
      </c>
      <c r="BL289" s="17" t="s">
        <v>153</v>
      </c>
      <c r="BM289" s="229" t="s">
        <v>474</v>
      </c>
    </row>
    <row r="290" s="2" customFormat="1">
      <c r="A290" s="38"/>
      <c r="B290" s="39"/>
      <c r="C290" s="40"/>
      <c r="D290" s="231" t="s">
        <v>139</v>
      </c>
      <c r="E290" s="40"/>
      <c r="F290" s="232" t="s">
        <v>475</v>
      </c>
      <c r="G290" s="40"/>
      <c r="H290" s="40"/>
      <c r="I290" s="233"/>
      <c r="J290" s="40"/>
      <c r="K290" s="40"/>
      <c r="L290" s="44"/>
      <c r="M290" s="234"/>
      <c r="N290" s="235"/>
      <c r="O290" s="91"/>
      <c r="P290" s="91"/>
      <c r="Q290" s="91"/>
      <c r="R290" s="91"/>
      <c r="S290" s="91"/>
      <c r="T290" s="92"/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T290" s="17" t="s">
        <v>139</v>
      </c>
      <c r="AU290" s="17" t="s">
        <v>87</v>
      </c>
    </row>
    <row r="291" s="14" customFormat="1">
      <c r="A291" s="14"/>
      <c r="B291" s="246"/>
      <c r="C291" s="247"/>
      <c r="D291" s="231" t="s">
        <v>140</v>
      </c>
      <c r="E291" s="248" t="s">
        <v>1</v>
      </c>
      <c r="F291" s="249" t="s">
        <v>476</v>
      </c>
      <c r="G291" s="247"/>
      <c r="H291" s="250">
        <v>273</v>
      </c>
      <c r="I291" s="251"/>
      <c r="J291" s="247"/>
      <c r="K291" s="247"/>
      <c r="L291" s="252"/>
      <c r="M291" s="253"/>
      <c r="N291" s="254"/>
      <c r="O291" s="254"/>
      <c r="P291" s="254"/>
      <c r="Q291" s="254"/>
      <c r="R291" s="254"/>
      <c r="S291" s="254"/>
      <c r="T291" s="255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6" t="s">
        <v>140</v>
      </c>
      <c r="AU291" s="256" t="s">
        <v>87</v>
      </c>
      <c r="AV291" s="14" t="s">
        <v>87</v>
      </c>
      <c r="AW291" s="14" t="s">
        <v>33</v>
      </c>
      <c r="AX291" s="14" t="s">
        <v>85</v>
      </c>
      <c r="AY291" s="256" t="s">
        <v>129</v>
      </c>
    </row>
    <row r="292" s="2" customFormat="1" ht="16.5" customHeight="1">
      <c r="A292" s="38"/>
      <c r="B292" s="39"/>
      <c r="C292" s="271" t="s">
        <v>477</v>
      </c>
      <c r="D292" s="271" t="s">
        <v>425</v>
      </c>
      <c r="E292" s="272" t="s">
        <v>478</v>
      </c>
      <c r="F292" s="273" t="s">
        <v>479</v>
      </c>
      <c r="G292" s="274" t="s">
        <v>407</v>
      </c>
      <c r="H292" s="275">
        <v>380.13299999999998</v>
      </c>
      <c r="I292" s="276"/>
      <c r="J292" s="277">
        <f>ROUND(I292*H292,2)</f>
        <v>0</v>
      </c>
      <c r="K292" s="273" t="s">
        <v>136</v>
      </c>
      <c r="L292" s="278"/>
      <c r="M292" s="279" t="s">
        <v>1</v>
      </c>
      <c r="N292" s="280" t="s">
        <v>42</v>
      </c>
      <c r="O292" s="91"/>
      <c r="P292" s="227">
        <f>O292*H292</f>
        <v>0</v>
      </c>
      <c r="Q292" s="227">
        <v>1</v>
      </c>
      <c r="R292" s="227">
        <f>Q292*H292</f>
        <v>380.13299999999998</v>
      </c>
      <c r="S292" s="227">
        <v>0</v>
      </c>
      <c r="T292" s="228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29" t="s">
        <v>183</v>
      </c>
      <c r="AT292" s="229" t="s">
        <v>425</v>
      </c>
      <c r="AU292" s="229" t="s">
        <v>87</v>
      </c>
      <c r="AY292" s="17" t="s">
        <v>129</v>
      </c>
      <c r="BE292" s="230">
        <f>IF(N292="základní",J292,0)</f>
        <v>0</v>
      </c>
      <c r="BF292" s="230">
        <f>IF(N292="snížená",J292,0)</f>
        <v>0</v>
      </c>
      <c r="BG292" s="230">
        <f>IF(N292="zákl. přenesená",J292,0)</f>
        <v>0</v>
      </c>
      <c r="BH292" s="230">
        <f>IF(N292="sníž. přenesená",J292,0)</f>
        <v>0</v>
      </c>
      <c r="BI292" s="230">
        <f>IF(N292="nulová",J292,0)</f>
        <v>0</v>
      </c>
      <c r="BJ292" s="17" t="s">
        <v>85</v>
      </c>
      <c r="BK292" s="230">
        <f>ROUND(I292*H292,2)</f>
        <v>0</v>
      </c>
      <c r="BL292" s="17" t="s">
        <v>153</v>
      </c>
      <c r="BM292" s="229" t="s">
        <v>480</v>
      </c>
    </row>
    <row r="293" s="2" customFormat="1">
      <c r="A293" s="38"/>
      <c r="B293" s="39"/>
      <c r="C293" s="40"/>
      <c r="D293" s="231" t="s">
        <v>139</v>
      </c>
      <c r="E293" s="40"/>
      <c r="F293" s="232" t="s">
        <v>479</v>
      </c>
      <c r="G293" s="40"/>
      <c r="H293" s="40"/>
      <c r="I293" s="233"/>
      <c r="J293" s="40"/>
      <c r="K293" s="40"/>
      <c r="L293" s="44"/>
      <c r="M293" s="234"/>
      <c r="N293" s="235"/>
      <c r="O293" s="91"/>
      <c r="P293" s="91"/>
      <c r="Q293" s="91"/>
      <c r="R293" s="91"/>
      <c r="S293" s="91"/>
      <c r="T293" s="92"/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T293" s="17" t="s">
        <v>139</v>
      </c>
      <c r="AU293" s="17" t="s">
        <v>87</v>
      </c>
    </row>
    <row r="294" s="14" customFormat="1">
      <c r="A294" s="14"/>
      <c r="B294" s="246"/>
      <c r="C294" s="247"/>
      <c r="D294" s="231" t="s">
        <v>140</v>
      </c>
      <c r="E294" s="248" t="s">
        <v>1</v>
      </c>
      <c r="F294" s="249" t="s">
        <v>481</v>
      </c>
      <c r="G294" s="247"/>
      <c r="H294" s="250">
        <v>380.13299999999998</v>
      </c>
      <c r="I294" s="251"/>
      <c r="J294" s="247"/>
      <c r="K294" s="247"/>
      <c r="L294" s="252"/>
      <c r="M294" s="253"/>
      <c r="N294" s="254"/>
      <c r="O294" s="254"/>
      <c r="P294" s="254"/>
      <c r="Q294" s="254"/>
      <c r="R294" s="254"/>
      <c r="S294" s="254"/>
      <c r="T294" s="255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6" t="s">
        <v>140</v>
      </c>
      <c r="AU294" s="256" t="s">
        <v>87</v>
      </c>
      <c r="AV294" s="14" t="s">
        <v>87</v>
      </c>
      <c r="AW294" s="14" t="s">
        <v>33</v>
      </c>
      <c r="AX294" s="14" t="s">
        <v>85</v>
      </c>
      <c r="AY294" s="256" t="s">
        <v>129</v>
      </c>
    </row>
    <row r="295" s="13" customFormat="1">
      <c r="A295" s="13"/>
      <c r="B295" s="236"/>
      <c r="C295" s="237"/>
      <c r="D295" s="231" t="s">
        <v>140</v>
      </c>
      <c r="E295" s="238" t="s">
        <v>1</v>
      </c>
      <c r="F295" s="239" t="s">
        <v>482</v>
      </c>
      <c r="G295" s="237"/>
      <c r="H295" s="238" t="s">
        <v>1</v>
      </c>
      <c r="I295" s="240"/>
      <c r="J295" s="237"/>
      <c r="K295" s="237"/>
      <c r="L295" s="241"/>
      <c r="M295" s="242"/>
      <c r="N295" s="243"/>
      <c r="O295" s="243"/>
      <c r="P295" s="243"/>
      <c r="Q295" s="243"/>
      <c r="R295" s="243"/>
      <c r="S295" s="243"/>
      <c r="T295" s="244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5" t="s">
        <v>140</v>
      </c>
      <c r="AU295" s="245" t="s">
        <v>87</v>
      </c>
      <c r="AV295" s="13" t="s">
        <v>85</v>
      </c>
      <c r="AW295" s="13" t="s">
        <v>33</v>
      </c>
      <c r="AX295" s="13" t="s">
        <v>77</v>
      </c>
      <c r="AY295" s="245" t="s">
        <v>129</v>
      </c>
    </row>
    <row r="296" s="13" customFormat="1">
      <c r="A296" s="13"/>
      <c r="B296" s="236"/>
      <c r="C296" s="237"/>
      <c r="D296" s="231" t="s">
        <v>140</v>
      </c>
      <c r="E296" s="238" t="s">
        <v>1</v>
      </c>
      <c r="F296" s="239" t="s">
        <v>483</v>
      </c>
      <c r="G296" s="237"/>
      <c r="H296" s="238" t="s">
        <v>1</v>
      </c>
      <c r="I296" s="240"/>
      <c r="J296" s="237"/>
      <c r="K296" s="237"/>
      <c r="L296" s="241"/>
      <c r="M296" s="242"/>
      <c r="N296" s="243"/>
      <c r="O296" s="243"/>
      <c r="P296" s="243"/>
      <c r="Q296" s="243"/>
      <c r="R296" s="243"/>
      <c r="S296" s="243"/>
      <c r="T296" s="244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5" t="s">
        <v>140</v>
      </c>
      <c r="AU296" s="245" t="s">
        <v>87</v>
      </c>
      <c r="AV296" s="13" t="s">
        <v>85</v>
      </c>
      <c r="AW296" s="13" t="s">
        <v>33</v>
      </c>
      <c r="AX296" s="13" t="s">
        <v>77</v>
      </c>
      <c r="AY296" s="245" t="s">
        <v>129</v>
      </c>
    </row>
    <row r="297" s="2" customFormat="1" ht="16.5" customHeight="1">
      <c r="A297" s="38"/>
      <c r="B297" s="39"/>
      <c r="C297" s="218" t="s">
        <v>484</v>
      </c>
      <c r="D297" s="218" t="s">
        <v>132</v>
      </c>
      <c r="E297" s="219" t="s">
        <v>485</v>
      </c>
      <c r="F297" s="220" t="s">
        <v>486</v>
      </c>
      <c r="G297" s="221" t="s">
        <v>237</v>
      </c>
      <c r="H297" s="222">
        <v>991.39999999999998</v>
      </c>
      <c r="I297" s="223"/>
      <c r="J297" s="224">
        <f>ROUND(I297*H297,2)</f>
        <v>0</v>
      </c>
      <c r="K297" s="220" t="s">
        <v>136</v>
      </c>
      <c r="L297" s="44"/>
      <c r="M297" s="225" t="s">
        <v>1</v>
      </c>
      <c r="N297" s="226" t="s">
        <v>42</v>
      </c>
      <c r="O297" s="91"/>
      <c r="P297" s="227">
        <f>O297*H297</f>
        <v>0</v>
      </c>
      <c r="Q297" s="227">
        <v>0</v>
      </c>
      <c r="R297" s="227">
        <f>Q297*H297</f>
        <v>0</v>
      </c>
      <c r="S297" s="227">
        <v>0</v>
      </c>
      <c r="T297" s="228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29" t="s">
        <v>153</v>
      </c>
      <c r="AT297" s="229" t="s">
        <v>132</v>
      </c>
      <c r="AU297" s="229" t="s">
        <v>87</v>
      </c>
      <c r="AY297" s="17" t="s">
        <v>129</v>
      </c>
      <c r="BE297" s="230">
        <f>IF(N297="základní",J297,0)</f>
        <v>0</v>
      </c>
      <c r="BF297" s="230">
        <f>IF(N297="snížená",J297,0)</f>
        <v>0</v>
      </c>
      <c r="BG297" s="230">
        <f>IF(N297="zákl. přenesená",J297,0)</f>
        <v>0</v>
      </c>
      <c r="BH297" s="230">
        <f>IF(N297="sníž. přenesená",J297,0)</f>
        <v>0</v>
      </c>
      <c r="BI297" s="230">
        <f>IF(N297="nulová",J297,0)</f>
        <v>0</v>
      </c>
      <c r="BJ297" s="17" t="s">
        <v>85</v>
      </c>
      <c r="BK297" s="230">
        <f>ROUND(I297*H297,2)</f>
        <v>0</v>
      </c>
      <c r="BL297" s="17" t="s">
        <v>153</v>
      </c>
      <c r="BM297" s="229" t="s">
        <v>487</v>
      </c>
    </row>
    <row r="298" s="2" customFormat="1">
      <c r="A298" s="38"/>
      <c r="B298" s="39"/>
      <c r="C298" s="40"/>
      <c r="D298" s="231" t="s">
        <v>139</v>
      </c>
      <c r="E298" s="40"/>
      <c r="F298" s="232" t="s">
        <v>488</v>
      </c>
      <c r="G298" s="40"/>
      <c r="H298" s="40"/>
      <c r="I298" s="233"/>
      <c r="J298" s="40"/>
      <c r="K298" s="40"/>
      <c r="L298" s="44"/>
      <c r="M298" s="234"/>
      <c r="N298" s="235"/>
      <c r="O298" s="91"/>
      <c r="P298" s="91"/>
      <c r="Q298" s="91"/>
      <c r="R298" s="91"/>
      <c r="S298" s="91"/>
      <c r="T298" s="92"/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T298" s="17" t="s">
        <v>139</v>
      </c>
      <c r="AU298" s="17" t="s">
        <v>87</v>
      </c>
    </row>
    <row r="299" s="14" customFormat="1">
      <c r="A299" s="14"/>
      <c r="B299" s="246"/>
      <c r="C299" s="247"/>
      <c r="D299" s="231" t="s">
        <v>140</v>
      </c>
      <c r="E299" s="248" t="s">
        <v>1</v>
      </c>
      <c r="F299" s="249" t="s">
        <v>489</v>
      </c>
      <c r="G299" s="247"/>
      <c r="H299" s="250">
        <v>991.39999999999998</v>
      </c>
      <c r="I299" s="251"/>
      <c r="J299" s="247"/>
      <c r="K299" s="247"/>
      <c r="L299" s="252"/>
      <c r="M299" s="253"/>
      <c r="N299" s="254"/>
      <c r="O299" s="254"/>
      <c r="P299" s="254"/>
      <c r="Q299" s="254"/>
      <c r="R299" s="254"/>
      <c r="S299" s="254"/>
      <c r="T299" s="255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6" t="s">
        <v>140</v>
      </c>
      <c r="AU299" s="256" t="s">
        <v>87</v>
      </c>
      <c r="AV299" s="14" t="s">
        <v>87</v>
      </c>
      <c r="AW299" s="14" t="s">
        <v>33</v>
      </c>
      <c r="AX299" s="14" t="s">
        <v>85</v>
      </c>
      <c r="AY299" s="256" t="s">
        <v>129</v>
      </c>
    </row>
    <row r="300" s="2" customFormat="1" ht="16.5" customHeight="1">
      <c r="A300" s="38"/>
      <c r="B300" s="39"/>
      <c r="C300" s="218" t="s">
        <v>490</v>
      </c>
      <c r="D300" s="218" t="s">
        <v>132</v>
      </c>
      <c r="E300" s="219" t="s">
        <v>491</v>
      </c>
      <c r="F300" s="220" t="s">
        <v>492</v>
      </c>
      <c r="G300" s="221" t="s">
        <v>237</v>
      </c>
      <c r="H300" s="222">
        <v>574.45000000000005</v>
      </c>
      <c r="I300" s="223"/>
      <c r="J300" s="224">
        <f>ROUND(I300*H300,2)</f>
        <v>0</v>
      </c>
      <c r="K300" s="220" t="s">
        <v>136</v>
      </c>
      <c r="L300" s="44"/>
      <c r="M300" s="225" t="s">
        <v>1</v>
      </c>
      <c r="N300" s="226" t="s">
        <v>42</v>
      </c>
      <c r="O300" s="91"/>
      <c r="P300" s="227">
        <f>O300*H300</f>
        <v>0</v>
      </c>
      <c r="Q300" s="227">
        <v>0</v>
      </c>
      <c r="R300" s="227">
        <f>Q300*H300</f>
        <v>0</v>
      </c>
      <c r="S300" s="227">
        <v>0</v>
      </c>
      <c r="T300" s="228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29" t="s">
        <v>153</v>
      </c>
      <c r="AT300" s="229" t="s">
        <v>132</v>
      </c>
      <c r="AU300" s="229" t="s">
        <v>87</v>
      </c>
      <c r="AY300" s="17" t="s">
        <v>129</v>
      </c>
      <c r="BE300" s="230">
        <f>IF(N300="základní",J300,0)</f>
        <v>0</v>
      </c>
      <c r="BF300" s="230">
        <f>IF(N300="snížená",J300,0)</f>
        <v>0</v>
      </c>
      <c r="BG300" s="230">
        <f>IF(N300="zákl. přenesená",J300,0)</f>
        <v>0</v>
      </c>
      <c r="BH300" s="230">
        <f>IF(N300="sníž. přenesená",J300,0)</f>
        <v>0</v>
      </c>
      <c r="BI300" s="230">
        <f>IF(N300="nulová",J300,0)</f>
        <v>0</v>
      </c>
      <c r="BJ300" s="17" t="s">
        <v>85</v>
      </c>
      <c r="BK300" s="230">
        <f>ROUND(I300*H300,2)</f>
        <v>0</v>
      </c>
      <c r="BL300" s="17" t="s">
        <v>153</v>
      </c>
      <c r="BM300" s="229" t="s">
        <v>493</v>
      </c>
    </row>
    <row r="301" s="2" customFormat="1">
      <c r="A301" s="38"/>
      <c r="B301" s="39"/>
      <c r="C301" s="40"/>
      <c r="D301" s="231" t="s">
        <v>139</v>
      </c>
      <c r="E301" s="40"/>
      <c r="F301" s="232" t="s">
        <v>494</v>
      </c>
      <c r="G301" s="40"/>
      <c r="H301" s="40"/>
      <c r="I301" s="233"/>
      <c r="J301" s="40"/>
      <c r="K301" s="40"/>
      <c r="L301" s="44"/>
      <c r="M301" s="234"/>
      <c r="N301" s="235"/>
      <c r="O301" s="91"/>
      <c r="P301" s="91"/>
      <c r="Q301" s="91"/>
      <c r="R301" s="91"/>
      <c r="S301" s="91"/>
      <c r="T301" s="92"/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T301" s="17" t="s">
        <v>139</v>
      </c>
      <c r="AU301" s="17" t="s">
        <v>87</v>
      </c>
    </row>
    <row r="302" s="14" customFormat="1">
      <c r="A302" s="14"/>
      <c r="B302" s="246"/>
      <c r="C302" s="247"/>
      <c r="D302" s="231" t="s">
        <v>140</v>
      </c>
      <c r="E302" s="248" t="s">
        <v>1</v>
      </c>
      <c r="F302" s="249" t="s">
        <v>495</v>
      </c>
      <c r="G302" s="247"/>
      <c r="H302" s="250">
        <v>574.45000000000005</v>
      </c>
      <c r="I302" s="251"/>
      <c r="J302" s="247"/>
      <c r="K302" s="247"/>
      <c r="L302" s="252"/>
      <c r="M302" s="253"/>
      <c r="N302" s="254"/>
      <c r="O302" s="254"/>
      <c r="P302" s="254"/>
      <c r="Q302" s="254"/>
      <c r="R302" s="254"/>
      <c r="S302" s="254"/>
      <c r="T302" s="255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6" t="s">
        <v>140</v>
      </c>
      <c r="AU302" s="256" t="s">
        <v>87</v>
      </c>
      <c r="AV302" s="14" t="s">
        <v>87</v>
      </c>
      <c r="AW302" s="14" t="s">
        <v>33</v>
      </c>
      <c r="AX302" s="14" t="s">
        <v>85</v>
      </c>
      <c r="AY302" s="256" t="s">
        <v>129</v>
      </c>
    </row>
    <row r="303" s="2" customFormat="1" ht="16.5" customHeight="1">
      <c r="A303" s="38"/>
      <c r="B303" s="39"/>
      <c r="C303" s="271" t="s">
        <v>496</v>
      </c>
      <c r="D303" s="271" t="s">
        <v>425</v>
      </c>
      <c r="E303" s="272" t="s">
        <v>497</v>
      </c>
      <c r="F303" s="273" t="s">
        <v>498</v>
      </c>
      <c r="G303" s="274" t="s">
        <v>499</v>
      </c>
      <c r="H303" s="275">
        <v>46.975999999999999</v>
      </c>
      <c r="I303" s="276"/>
      <c r="J303" s="277">
        <f>ROUND(I303*H303,2)</f>
        <v>0</v>
      </c>
      <c r="K303" s="273" t="s">
        <v>136</v>
      </c>
      <c r="L303" s="278"/>
      <c r="M303" s="279" t="s">
        <v>1</v>
      </c>
      <c r="N303" s="280" t="s">
        <v>42</v>
      </c>
      <c r="O303" s="91"/>
      <c r="P303" s="227">
        <f>O303*H303</f>
        <v>0</v>
      </c>
      <c r="Q303" s="227">
        <v>0.001</v>
      </c>
      <c r="R303" s="227">
        <f>Q303*H303</f>
        <v>0.046975999999999997</v>
      </c>
      <c r="S303" s="227">
        <v>0</v>
      </c>
      <c r="T303" s="228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29" t="s">
        <v>183</v>
      </c>
      <c r="AT303" s="229" t="s">
        <v>425</v>
      </c>
      <c r="AU303" s="229" t="s">
        <v>87</v>
      </c>
      <c r="AY303" s="17" t="s">
        <v>129</v>
      </c>
      <c r="BE303" s="230">
        <f>IF(N303="základní",J303,0)</f>
        <v>0</v>
      </c>
      <c r="BF303" s="230">
        <f>IF(N303="snížená",J303,0)</f>
        <v>0</v>
      </c>
      <c r="BG303" s="230">
        <f>IF(N303="zákl. přenesená",J303,0)</f>
        <v>0</v>
      </c>
      <c r="BH303" s="230">
        <f>IF(N303="sníž. přenesená",J303,0)</f>
        <v>0</v>
      </c>
      <c r="BI303" s="230">
        <f>IF(N303="nulová",J303,0)</f>
        <v>0</v>
      </c>
      <c r="BJ303" s="17" t="s">
        <v>85</v>
      </c>
      <c r="BK303" s="230">
        <f>ROUND(I303*H303,2)</f>
        <v>0</v>
      </c>
      <c r="BL303" s="17" t="s">
        <v>153</v>
      </c>
      <c r="BM303" s="229" t="s">
        <v>500</v>
      </c>
    </row>
    <row r="304" s="2" customFormat="1">
      <c r="A304" s="38"/>
      <c r="B304" s="39"/>
      <c r="C304" s="40"/>
      <c r="D304" s="231" t="s">
        <v>139</v>
      </c>
      <c r="E304" s="40"/>
      <c r="F304" s="232" t="s">
        <v>498</v>
      </c>
      <c r="G304" s="40"/>
      <c r="H304" s="40"/>
      <c r="I304" s="233"/>
      <c r="J304" s="40"/>
      <c r="K304" s="40"/>
      <c r="L304" s="44"/>
      <c r="M304" s="234"/>
      <c r="N304" s="235"/>
      <c r="O304" s="91"/>
      <c r="P304" s="91"/>
      <c r="Q304" s="91"/>
      <c r="R304" s="91"/>
      <c r="S304" s="91"/>
      <c r="T304" s="92"/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T304" s="17" t="s">
        <v>139</v>
      </c>
      <c r="AU304" s="17" t="s">
        <v>87</v>
      </c>
    </row>
    <row r="305" s="13" customFormat="1">
      <c r="A305" s="13"/>
      <c r="B305" s="236"/>
      <c r="C305" s="237"/>
      <c r="D305" s="231" t="s">
        <v>140</v>
      </c>
      <c r="E305" s="238" t="s">
        <v>1</v>
      </c>
      <c r="F305" s="239" t="s">
        <v>501</v>
      </c>
      <c r="G305" s="237"/>
      <c r="H305" s="238" t="s">
        <v>1</v>
      </c>
      <c r="I305" s="240"/>
      <c r="J305" s="237"/>
      <c r="K305" s="237"/>
      <c r="L305" s="241"/>
      <c r="M305" s="242"/>
      <c r="N305" s="243"/>
      <c r="O305" s="243"/>
      <c r="P305" s="243"/>
      <c r="Q305" s="243"/>
      <c r="R305" s="243"/>
      <c r="S305" s="243"/>
      <c r="T305" s="244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5" t="s">
        <v>140</v>
      </c>
      <c r="AU305" s="245" t="s">
        <v>87</v>
      </c>
      <c r="AV305" s="13" t="s">
        <v>85</v>
      </c>
      <c r="AW305" s="13" t="s">
        <v>33</v>
      </c>
      <c r="AX305" s="13" t="s">
        <v>77</v>
      </c>
      <c r="AY305" s="245" t="s">
        <v>129</v>
      </c>
    </row>
    <row r="306" s="14" customFormat="1">
      <c r="A306" s="14"/>
      <c r="B306" s="246"/>
      <c r="C306" s="247"/>
      <c r="D306" s="231" t="s">
        <v>140</v>
      </c>
      <c r="E306" s="248" t="s">
        <v>1</v>
      </c>
      <c r="F306" s="249" t="s">
        <v>502</v>
      </c>
      <c r="G306" s="247"/>
      <c r="H306" s="250">
        <v>46.975999999999999</v>
      </c>
      <c r="I306" s="251"/>
      <c r="J306" s="247"/>
      <c r="K306" s="247"/>
      <c r="L306" s="252"/>
      <c r="M306" s="253"/>
      <c r="N306" s="254"/>
      <c r="O306" s="254"/>
      <c r="P306" s="254"/>
      <c r="Q306" s="254"/>
      <c r="R306" s="254"/>
      <c r="S306" s="254"/>
      <c r="T306" s="255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6" t="s">
        <v>140</v>
      </c>
      <c r="AU306" s="256" t="s">
        <v>87</v>
      </c>
      <c r="AV306" s="14" t="s">
        <v>87</v>
      </c>
      <c r="AW306" s="14" t="s">
        <v>33</v>
      </c>
      <c r="AX306" s="14" t="s">
        <v>85</v>
      </c>
      <c r="AY306" s="256" t="s">
        <v>129</v>
      </c>
    </row>
    <row r="307" s="2" customFormat="1" ht="16.5" customHeight="1">
      <c r="A307" s="38"/>
      <c r="B307" s="39"/>
      <c r="C307" s="218" t="s">
        <v>503</v>
      </c>
      <c r="D307" s="218" t="s">
        <v>132</v>
      </c>
      <c r="E307" s="219" t="s">
        <v>504</v>
      </c>
      <c r="F307" s="220" t="s">
        <v>505</v>
      </c>
      <c r="G307" s="221" t="s">
        <v>237</v>
      </c>
      <c r="H307" s="222">
        <v>718.39999999999998</v>
      </c>
      <c r="I307" s="223"/>
      <c r="J307" s="224">
        <f>ROUND(I307*H307,2)</f>
        <v>0</v>
      </c>
      <c r="K307" s="220" t="s">
        <v>136</v>
      </c>
      <c r="L307" s="44"/>
      <c r="M307" s="225" t="s">
        <v>1</v>
      </c>
      <c r="N307" s="226" t="s">
        <v>42</v>
      </c>
      <c r="O307" s="91"/>
      <c r="P307" s="227">
        <f>O307*H307</f>
        <v>0</v>
      </c>
      <c r="Q307" s="227">
        <v>0</v>
      </c>
      <c r="R307" s="227">
        <f>Q307*H307</f>
        <v>0</v>
      </c>
      <c r="S307" s="227">
        <v>0</v>
      </c>
      <c r="T307" s="228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29" t="s">
        <v>153</v>
      </c>
      <c r="AT307" s="229" t="s">
        <v>132</v>
      </c>
      <c r="AU307" s="229" t="s">
        <v>87</v>
      </c>
      <c r="AY307" s="17" t="s">
        <v>129</v>
      </c>
      <c r="BE307" s="230">
        <f>IF(N307="základní",J307,0)</f>
        <v>0</v>
      </c>
      <c r="BF307" s="230">
        <f>IF(N307="snížená",J307,0)</f>
        <v>0</v>
      </c>
      <c r="BG307" s="230">
        <f>IF(N307="zákl. přenesená",J307,0)</f>
        <v>0</v>
      </c>
      <c r="BH307" s="230">
        <f>IF(N307="sníž. přenesená",J307,0)</f>
        <v>0</v>
      </c>
      <c r="BI307" s="230">
        <f>IF(N307="nulová",J307,0)</f>
        <v>0</v>
      </c>
      <c r="BJ307" s="17" t="s">
        <v>85</v>
      </c>
      <c r="BK307" s="230">
        <f>ROUND(I307*H307,2)</f>
        <v>0</v>
      </c>
      <c r="BL307" s="17" t="s">
        <v>153</v>
      </c>
      <c r="BM307" s="229" t="s">
        <v>506</v>
      </c>
    </row>
    <row r="308" s="2" customFormat="1">
      <c r="A308" s="38"/>
      <c r="B308" s="39"/>
      <c r="C308" s="40"/>
      <c r="D308" s="231" t="s">
        <v>139</v>
      </c>
      <c r="E308" s="40"/>
      <c r="F308" s="232" t="s">
        <v>507</v>
      </c>
      <c r="G308" s="40"/>
      <c r="H308" s="40"/>
      <c r="I308" s="233"/>
      <c r="J308" s="40"/>
      <c r="K308" s="40"/>
      <c r="L308" s="44"/>
      <c r="M308" s="234"/>
      <c r="N308" s="235"/>
      <c r="O308" s="91"/>
      <c r="P308" s="91"/>
      <c r="Q308" s="91"/>
      <c r="R308" s="91"/>
      <c r="S308" s="91"/>
      <c r="T308" s="92"/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T308" s="17" t="s">
        <v>139</v>
      </c>
      <c r="AU308" s="17" t="s">
        <v>87</v>
      </c>
    </row>
    <row r="309" s="14" customFormat="1">
      <c r="A309" s="14"/>
      <c r="B309" s="246"/>
      <c r="C309" s="247"/>
      <c r="D309" s="231" t="s">
        <v>140</v>
      </c>
      <c r="E309" s="248" t="s">
        <v>1</v>
      </c>
      <c r="F309" s="249" t="s">
        <v>508</v>
      </c>
      <c r="G309" s="247"/>
      <c r="H309" s="250">
        <v>718.39999999999998</v>
      </c>
      <c r="I309" s="251"/>
      <c r="J309" s="247"/>
      <c r="K309" s="247"/>
      <c r="L309" s="252"/>
      <c r="M309" s="253"/>
      <c r="N309" s="254"/>
      <c r="O309" s="254"/>
      <c r="P309" s="254"/>
      <c r="Q309" s="254"/>
      <c r="R309" s="254"/>
      <c r="S309" s="254"/>
      <c r="T309" s="255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6" t="s">
        <v>140</v>
      </c>
      <c r="AU309" s="256" t="s">
        <v>87</v>
      </c>
      <c r="AV309" s="14" t="s">
        <v>87</v>
      </c>
      <c r="AW309" s="14" t="s">
        <v>33</v>
      </c>
      <c r="AX309" s="14" t="s">
        <v>85</v>
      </c>
      <c r="AY309" s="256" t="s">
        <v>129</v>
      </c>
    </row>
    <row r="310" s="2" customFormat="1" ht="16.5" customHeight="1">
      <c r="A310" s="38"/>
      <c r="B310" s="39"/>
      <c r="C310" s="218" t="s">
        <v>509</v>
      </c>
      <c r="D310" s="218" t="s">
        <v>132</v>
      </c>
      <c r="E310" s="219" t="s">
        <v>510</v>
      </c>
      <c r="F310" s="220" t="s">
        <v>511</v>
      </c>
      <c r="G310" s="221" t="s">
        <v>237</v>
      </c>
      <c r="H310" s="222">
        <v>4178.9399999999996</v>
      </c>
      <c r="I310" s="223"/>
      <c r="J310" s="224">
        <f>ROUND(I310*H310,2)</f>
        <v>0</v>
      </c>
      <c r="K310" s="220" t="s">
        <v>136</v>
      </c>
      <c r="L310" s="44"/>
      <c r="M310" s="225" t="s">
        <v>1</v>
      </c>
      <c r="N310" s="226" t="s">
        <v>42</v>
      </c>
      <c r="O310" s="91"/>
      <c r="P310" s="227">
        <f>O310*H310</f>
        <v>0</v>
      </c>
      <c r="Q310" s="227">
        <v>0</v>
      </c>
      <c r="R310" s="227">
        <f>Q310*H310</f>
        <v>0</v>
      </c>
      <c r="S310" s="227">
        <v>0</v>
      </c>
      <c r="T310" s="228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29" t="s">
        <v>153</v>
      </c>
      <c r="AT310" s="229" t="s">
        <v>132</v>
      </c>
      <c r="AU310" s="229" t="s">
        <v>87</v>
      </c>
      <c r="AY310" s="17" t="s">
        <v>129</v>
      </c>
      <c r="BE310" s="230">
        <f>IF(N310="základní",J310,0)</f>
        <v>0</v>
      </c>
      <c r="BF310" s="230">
        <f>IF(N310="snížená",J310,0)</f>
        <v>0</v>
      </c>
      <c r="BG310" s="230">
        <f>IF(N310="zákl. přenesená",J310,0)</f>
        <v>0</v>
      </c>
      <c r="BH310" s="230">
        <f>IF(N310="sníž. přenesená",J310,0)</f>
        <v>0</v>
      </c>
      <c r="BI310" s="230">
        <f>IF(N310="nulová",J310,0)</f>
        <v>0</v>
      </c>
      <c r="BJ310" s="17" t="s">
        <v>85</v>
      </c>
      <c r="BK310" s="230">
        <f>ROUND(I310*H310,2)</f>
        <v>0</v>
      </c>
      <c r="BL310" s="17" t="s">
        <v>153</v>
      </c>
      <c r="BM310" s="229" t="s">
        <v>512</v>
      </c>
    </row>
    <row r="311" s="2" customFormat="1">
      <c r="A311" s="38"/>
      <c r="B311" s="39"/>
      <c r="C311" s="40"/>
      <c r="D311" s="231" t="s">
        <v>139</v>
      </c>
      <c r="E311" s="40"/>
      <c r="F311" s="232" t="s">
        <v>513</v>
      </c>
      <c r="G311" s="40"/>
      <c r="H311" s="40"/>
      <c r="I311" s="233"/>
      <c r="J311" s="40"/>
      <c r="K311" s="40"/>
      <c r="L311" s="44"/>
      <c r="M311" s="234"/>
      <c r="N311" s="235"/>
      <c r="O311" s="91"/>
      <c r="P311" s="91"/>
      <c r="Q311" s="91"/>
      <c r="R311" s="91"/>
      <c r="S311" s="91"/>
      <c r="T311" s="92"/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T311" s="17" t="s">
        <v>139</v>
      </c>
      <c r="AU311" s="17" t="s">
        <v>87</v>
      </c>
    </row>
    <row r="312" s="14" customFormat="1">
      <c r="A312" s="14"/>
      <c r="B312" s="246"/>
      <c r="C312" s="247"/>
      <c r="D312" s="231" t="s">
        <v>140</v>
      </c>
      <c r="E312" s="248" t="s">
        <v>1</v>
      </c>
      <c r="F312" s="249" t="s">
        <v>514</v>
      </c>
      <c r="G312" s="247"/>
      <c r="H312" s="250">
        <v>2064.6100000000001</v>
      </c>
      <c r="I312" s="251"/>
      <c r="J312" s="247"/>
      <c r="K312" s="247"/>
      <c r="L312" s="252"/>
      <c r="M312" s="253"/>
      <c r="N312" s="254"/>
      <c r="O312" s="254"/>
      <c r="P312" s="254"/>
      <c r="Q312" s="254"/>
      <c r="R312" s="254"/>
      <c r="S312" s="254"/>
      <c r="T312" s="255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6" t="s">
        <v>140</v>
      </c>
      <c r="AU312" s="256" t="s">
        <v>87</v>
      </c>
      <c r="AV312" s="14" t="s">
        <v>87</v>
      </c>
      <c r="AW312" s="14" t="s">
        <v>33</v>
      </c>
      <c r="AX312" s="14" t="s">
        <v>77</v>
      </c>
      <c r="AY312" s="256" t="s">
        <v>129</v>
      </c>
    </row>
    <row r="313" s="14" customFormat="1">
      <c r="A313" s="14"/>
      <c r="B313" s="246"/>
      <c r="C313" s="247"/>
      <c r="D313" s="231" t="s">
        <v>140</v>
      </c>
      <c r="E313" s="248" t="s">
        <v>1</v>
      </c>
      <c r="F313" s="249" t="s">
        <v>515</v>
      </c>
      <c r="G313" s="247"/>
      <c r="H313" s="250">
        <v>2114.3299999999999</v>
      </c>
      <c r="I313" s="251"/>
      <c r="J313" s="247"/>
      <c r="K313" s="247"/>
      <c r="L313" s="252"/>
      <c r="M313" s="253"/>
      <c r="N313" s="254"/>
      <c r="O313" s="254"/>
      <c r="P313" s="254"/>
      <c r="Q313" s="254"/>
      <c r="R313" s="254"/>
      <c r="S313" s="254"/>
      <c r="T313" s="255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6" t="s">
        <v>140</v>
      </c>
      <c r="AU313" s="256" t="s">
        <v>87</v>
      </c>
      <c r="AV313" s="14" t="s">
        <v>87</v>
      </c>
      <c r="AW313" s="14" t="s">
        <v>33</v>
      </c>
      <c r="AX313" s="14" t="s">
        <v>77</v>
      </c>
      <c r="AY313" s="256" t="s">
        <v>129</v>
      </c>
    </row>
    <row r="314" s="15" customFormat="1">
      <c r="A314" s="15"/>
      <c r="B314" s="260"/>
      <c r="C314" s="261"/>
      <c r="D314" s="231" t="s">
        <v>140</v>
      </c>
      <c r="E314" s="262" t="s">
        <v>1</v>
      </c>
      <c r="F314" s="263" t="s">
        <v>284</v>
      </c>
      <c r="G314" s="261"/>
      <c r="H314" s="264">
        <v>4178.9400000000005</v>
      </c>
      <c r="I314" s="265"/>
      <c r="J314" s="261"/>
      <c r="K314" s="261"/>
      <c r="L314" s="266"/>
      <c r="M314" s="267"/>
      <c r="N314" s="268"/>
      <c r="O314" s="268"/>
      <c r="P314" s="268"/>
      <c r="Q314" s="268"/>
      <c r="R314" s="268"/>
      <c r="S314" s="268"/>
      <c r="T314" s="269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  <c r="AT314" s="270" t="s">
        <v>140</v>
      </c>
      <c r="AU314" s="270" t="s">
        <v>87</v>
      </c>
      <c r="AV314" s="15" t="s">
        <v>153</v>
      </c>
      <c r="AW314" s="15" t="s">
        <v>33</v>
      </c>
      <c r="AX314" s="15" t="s">
        <v>85</v>
      </c>
      <c r="AY314" s="270" t="s">
        <v>129</v>
      </c>
    </row>
    <row r="315" s="2" customFormat="1" ht="16.5" customHeight="1">
      <c r="A315" s="38"/>
      <c r="B315" s="39"/>
      <c r="C315" s="218" t="s">
        <v>516</v>
      </c>
      <c r="D315" s="218" t="s">
        <v>132</v>
      </c>
      <c r="E315" s="219" t="s">
        <v>517</v>
      </c>
      <c r="F315" s="220" t="s">
        <v>518</v>
      </c>
      <c r="G315" s="221" t="s">
        <v>237</v>
      </c>
      <c r="H315" s="222">
        <v>574.45000000000005</v>
      </c>
      <c r="I315" s="223"/>
      <c r="J315" s="224">
        <f>ROUND(I315*H315,2)</f>
        <v>0</v>
      </c>
      <c r="K315" s="220" t="s">
        <v>136</v>
      </c>
      <c r="L315" s="44"/>
      <c r="M315" s="225" t="s">
        <v>1</v>
      </c>
      <c r="N315" s="226" t="s">
        <v>42</v>
      </c>
      <c r="O315" s="91"/>
      <c r="P315" s="227">
        <f>O315*H315</f>
        <v>0</v>
      </c>
      <c r="Q315" s="227">
        <v>0</v>
      </c>
      <c r="R315" s="227">
        <f>Q315*H315</f>
        <v>0</v>
      </c>
      <c r="S315" s="227">
        <v>0</v>
      </c>
      <c r="T315" s="228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29" t="s">
        <v>153</v>
      </c>
      <c r="AT315" s="229" t="s">
        <v>132</v>
      </c>
      <c r="AU315" s="229" t="s">
        <v>87</v>
      </c>
      <c r="AY315" s="17" t="s">
        <v>129</v>
      </c>
      <c r="BE315" s="230">
        <f>IF(N315="základní",J315,0)</f>
        <v>0</v>
      </c>
      <c r="BF315" s="230">
        <f>IF(N315="snížená",J315,0)</f>
        <v>0</v>
      </c>
      <c r="BG315" s="230">
        <f>IF(N315="zákl. přenesená",J315,0)</f>
        <v>0</v>
      </c>
      <c r="BH315" s="230">
        <f>IF(N315="sníž. přenesená",J315,0)</f>
        <v>0</v>
      </c>
      <c r="BI315" s="230">
        <f>IF(N315="nulová",J315,0)</f>
        <v>0</v>
      </c>
      <c r="BJ315" s="17" t="s">
        <v>85</v>
      </c>
      <c r="BK315" s="230">
        <f>ROUND(I315*H315,2)</f>
        <v>0</v>
      </c>
      <c r="BL315" s="17" t="s">
        <v>153</v>
      </c>
      <c r="BM315" s="229" t="s">
        <v>519</v>
      </c>
    </row>
    <row r="316" s="2" customFormat="1">
      <c r="A316" s="38"/>
      <c r="B316" s="39"/>
      <c r="C316" s="40"/>
      <c r="D316" s="231" t="s">
        <v>139</v>
      </c>
      <c r="E316" s="40"/>
      <c r="F316" s="232" t="s">
        <v>520</v>
      </c>
      <c r="G316" s="40"/>
      <c r="H316" s="40"/>
      <c r="I316" s="233"/>
      <c r="J316" s="40"/>
      <c r="K316" s="40"/>
      <c r="L316" s="44"/>
      <c r="M316" s="234"/>
      <c r="N316" s="235"/>
      <c r="O316" s="91"/>
      <c r="P316" s="91"/>
      <c r="Q316" s="91"/>
      <c r="R316" s="91"/>
      <c r="S316" s="91"/>
      <c r="T316" s="92"/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T316" s="17" t="s">
        <v>139</v>
      </c>
      <c r="AU316" s="17" t="s">
        <v>87</v>
      </c>
    </row>
    <row r="317" s="14" customFormat="1">
      <c r="A317" s="14"/>
      <c r="B317" s="246"/>
      <c r="C317" s="247"/>
      <c r="D317" s="231" t="s">
        <v>140</v>
      </c>
      <c r="E317" s="248" t="s">
        <v>1</v>
      </c>
      <c r="F317" s="249" t="s">
        <v>521</v>
      </c>
      <c r="G317" s="247"/>
      <c r="H317" s="250">
        <v>574.45000000000005</v>
      </c>
      <c r="I317" s="251"/>
      <c r="J317" s="247"/>
      <c r="K317" s="247"/>
      <c r="L317" s="252"/>
      <c r="M317" s="253"/>
      <c r="N317" s="254"/>
      <c r="O317" s="254"/>
      <c r="P317" s="254"/>
      <c r="Q317" s="254"/>
      <c r="R317" s="254"/>
      <c r="S317" s="254"/>
      <c r="T317" s="255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6" t="s">
        <v>140</v>
      </c>
      <c r="AU317" s="256" t="s">
        <v>87</v>
      </c>
      <c r="AV317" s="14" t="s">
        <v>87</v>
      </c>
      <c r="AW317" s="14" t="s">
        <v>33</v>
      </c>
      <c r="AX317" s="14" t="s">
        <v>85</v>
      </c>
      <c r="AY317" s="256" t="s">
        <v>129</v>
      </c>
    </row>
    <row r="318" s="2" customFormat="1" ht="16.5" customHeight="1">
      <c r="A318" s="38"/>
      <c r="B318" s="39"/>
      <c r="C318" s="218" t="s">
        <v>522</v>
      </c>
      <c r="D318" s="218" t="s">
        <v>132</v>
      </c>
      <c r="E318" s="219" t="s">
        <v>523</v>
      </c>
      <c r="F318" s="220" t="s">
        <v>524</v>
      </c>
      <c r="G318" s="221" t="s">
        <v>272</v>
      </c>
      <c r="H318" s="222">
        <v>156.58500000000001</v>
      </c>
      <c r="I318" s="223"/>
      <c r="J318" s="224">
        <f>ROUND(I318*H318,2)</f>
        <v>0</v>
      </c>
      <c r="K318" s="220" t="s">
        <v>136</v>
      </c>
      <c r="L318" s="44"/>
      <c r="M318" s="225" t="s">
        <v>1</v>
      </c>
      <c r="N318" s="226" t="s">
        <v>42</v>
      </c>
      <c r="O318" s="91"/>
      <c r="P318" s="227">
        <f>O318*H318</f>
        <v>0</v>
      </c>
      <c r="Q318" s="227">
        <v>0</v>
      </c>
      <c r="R318" s="227">
        <f>Q318*H318</f>
        <v>0</v>
      </c>
      <c r="S318" s="227">
        <v>0</v>
      </c>
      <c r="T318" s="228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29" t="s">
        <v>153</v>
      </c>
      <c r="AT318" s="229" t="s">
        <v>132</v>
      </c>
      <c r="AU318" s="229" t="s">
        <v>87</v>
      </c>
      <c r="AY318" s="17" t="s">
        <v>129</v>
      </c>
      <c r="BE318" s="230">
        <f>IF(N318="základní",J318,0)</f>
        <v>0</v>
      </c>
      <c r="BF318" s="230">
        <f>IF(N318="snížená",J318,0)</f>
        <v>0</v>
      </c>
      <c r="BG318" s="230">
        <f>IF(N318="zákl. přenesená",J318,0)</f>
        <v>0</v>
      </c>
      <c r="BH318" s="230">
        <f>IF(N318="sníž. přenesená",J318,0)</f>
        <v>0</v>
      </c>
      <c r="BI318" s="230">
        <f>IF(N318="nulová",J318,0)</f>
        <v>0</v>
      </c>
      <c r="BJ318" s="17" t="s">
        <v>85</v>
      </c>
      <c r="BK318" s="230">
        <f>ROUND(I318*H318,2)</f>
        <v>0</v>
      </c>
      <c r="BL318" s="17" t="s">
        <v>153</v>
      </c>
      <c r="BM318" s="229" t="s">
        <v>525</v>
      </c>
    </row>
    <row r="319" s="2" customFormat="1">
      <c r="A319" s="38"/>
      <c r="B319" s="39"/>
      <c r="C319" s="40"/>
      <c r="D319" s="231" t="s">
        <v>139</v>
      </c>
      <c r="E319" s="40"/>
      <c r="F319" s="232" t="s">
        <v>526</v>
      </c>
      <c r="G319" s="40"/>
      <c r="H319" s="40"/>
      <c r="I319" s="233"/>
      <c r="J319" s="40"/>
      <c r="K319" s="40"/>
      <c r="L319" s="44"/>
      <c r="M319" s="234"/>
      <c r="N319" s="235"/>
      <c r="O319" s="91"/>
      <c r="P319" s="91"/>
      <c r="Q319" s="91"/>
      <c r="R319" s="91"/>
      <c r="S319" s="91"/>
      <c r="T319" s="92"/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T319" s="17" t="s">
        <v>139</v>
      </c>
      <c r="AU319" s="17" t="s">
        <v>87</v>
      </c>
    </row>
    <row r="320" s="13" customFormat="1">
      <c r="A320" s="13"/>
      <c r="B320" s="236"/>
      <c r="C320" s="237"/>
      <c r="D320" s="231" t="s">
        <v>140</v>
      </c>
      <c r="E320" s="238" t="s">
        <v>1</v>
      </c>
      <c r="F320" s="239" t="s">
        <v>527</v>
      </c>
      <c r="G320" s="237"/>
      <c r="H320" s="238" t="s">
        <v>1</v>
      </c>
      <c r="I320" s="240"/>
      <c r="J320" s="237"/>
      <c r="K320" s="237"/>
      <c r="L320" s="241"/>
      <c r="M320" s="242"/>
      <c r="N320" s="243"/>
      <c r="O320" s="243"/>
      <c r="P320" s="243"/>
      <c r="Q320" s="243"/>
      <c r="R320" s="243"/>
      <c r="S320" s="243"/>
      <c r="T320" s="244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5" t="s">
        <v>140</v>
      </c>
      <c r="AU320" s="245" t="s">
        <v>87</v>
      </c>
      <c r="AV320" s="13" t="s">
        <v>85</v>
      </c>
      <c r="AW320" s="13" t="s">
        <v>33</v>
      </c>
      <c r="AX320" s="13" t="s">
        <v>77</v>
      </c>
      <c r="AY320" s="245" t="s">
        <v>129</v>
      </c>
    </row>
    <row r="321" s="14" customFormat="1">
      <c r="A321" s="14"/>
      <c r="B321" s="246"/>
      <c r="C321" s="247"/>
      <c r="D321" s="231" t="s">
        <v>140</v>
      </c>
      <c r="E321" s="248" t="s">
        <v>1</v>
      </c>
      <c r="F321" s="249" t="s">
        <v>528</v>
      </c>
      <c r="G321" s="247"/>
      <c r="H321" s="250">
        <v>156.58500000000001</v>
      </c>
      <c r="I321" s="251"/>
      <c r="J321" s="247"/>
      <c r="K321" s="247"/>
      <c r="L321" s="252"/>
      <c r="M321" s="253"/>
      <c r="N321" s="254"/>
      <c r="O321" s="254"/>
      <c r="P321" s="254"/>
      <c r="Q321" s="254"/>
      <c r="R321" s="254"/>
      <c r="S321" s="254"/>
      <c r="T321" s="255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6" t="s">
        <v>140</v>
      </c>
      <c r="AU321" s="256" t="s">
        <v>87</v>
      </c>
      <c r="AV321" s="14" t="s">
        <v>87</v>
      </c>
      <c r="AW321" s="14" t="s">
        <v>33</v>
      </c>
      <c r="AX321" s="14" t="s">
        <v>85</v>
      </c>
      <c r="AY321" s="256" t="s">
        <v>129</v>
      </c>
    </row>
    <row r="322" s="12" customFormat="1" ht="22.8" customHeight="1">
      <c r="A322" s="12"/>
      <c r="B322" s="202"/>
      <c r="C322" s="203"/>
      <c r="D322" s="204" t="s">
        <v>76</v>
      </c>
      <c r="E322" s="216" t="s">
        <v>87</v>
      </c>
      <c r="F322" s="216" t="s">
        <v>529</v>
      </c>
      <c r="G322" s="203"/>
      <c r="H322" s="203"/>
      <c r="I322" s="206"/>
      <c r="J322" s="217">
        <f>BK322</f>
        <v>0</v>
      </c>
      <c r="K322" s="203"/>
      <c r="L322" s="208"/>
      <c r="M322" s="209"/>
      <c r="N322" s="210"/>
      <c r="O322" s="210"/>
      <c r="P322" s="211">
        <f>SUM(P323:P359)</f>
        <v>0</v>
      </c>
      <c r="Q322" s="210"/>
      <c r="R322" s="211">
        <f>SUM(R323:R359)</f>
        <v>36.3943102</v>
      </c>
      <c r="S322" s="210"/>
      <c r="T322" s="212">
        <f>SUM(T323:T359)</f>
        <v>0</v>
      </c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R322" s="213" t="s">
        <v>85</v>
      </c>
      <c r="AT322" s="214" t="s">
        <v>76</v>
      </c>
      <c r="AU322" s="214" t="s">
        <v>85</v>
      </c>
      <c r="AY322" s="213" t="s">
        <v>129</v>
      </c>
      <c r="BK322" s="215">
        <f>SUM(BK323:BK359)</f>
        <v>0</v>
      </c>
    </row>
    <row r="323" s="2" customFormat="1" ht="16.5" customHeight="1">
      <c r="A323" s="38"/>
      <c r="B323" s="39"/>
      <c r="C323" s="218" t="s">
        <v>530</v>
      </c>
      <c r="D323" s="218" t="s">
        <v>132</v>
      </c>
      <c r="E323" s="219" t="s">
        <v>531</v>
      </c>
      <c r="F323" s="220" t="s">
        <v>532</v>
      </c>
      <c r="G323" s="221" t="s">
        <v>272</v>
      </c>
      <c r="H323" s="222">
        <v>64.718999999999994</v>
      </c>
      <c r="I323" s="223"/>
      <c r="J323" s="224">
        <f>ROUND(I323*H323,2)</f>
        <v>0</v>
      </c>
      <c r="K323" s="220" t="s">
        <v>136</v>
      </c>
      <c r="L323" s="44"/>
      <c r="M323" s="225" t="s">
        <v>1</v>
      </c>
      <c r="N323" s="226" t="s">
        <v>42</v>
      </c>
      <c r="O323" s="91"/>
      <c r="P323" s="227">
        <f>O323*H323</f>
        <v>0</v>
      </c>
      <c r="Q323" s="227">
        <v>0</v>
      </c>
      <c r="R323" s="227">
        <f>Q323*H323</f>
        <v>0</v>
      </c>
      <c r="S323" s="227">
        <v>0</v>
      </c>
      <c r="T323" s="228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29" t="s">
        <v>153</v>
      </c>
      <c r="AT323" s="229" t="s">
        <v>132</v>
      </c>
      <c r="AU323" s="229" t="s">
        <v>87</v>
      </c>
      <c r="AY323" s="17" t="s">
        <v>129</v>
      </c>
      <c r="BE323" s="230">
        <f>IF(N323="základní",J323,0)</f>
        <v>0</v>
      </c>
      <c r="BF323" s="230">
        <f>IF(N323="snížená",J323,0)</f>
        <v>0</v>
      </c>
      <c r="BG323" s="230">
        <f>IF(N323="zákl. přenesená",J323,0)</f>
        <v>0</v>
      </c>
      <c r="BH323" s="230">
        <f>IF(N323="sníž. přenesená",J323,0)</f>
        <v>0</v>
      </c>
      <c r="BI323" s="230">
        <f>IF(N323="nulová",J323,0)</f>
        <v>0</v>
      </c>
      <c r="BJ323" s="17" t="s">
        <v>85</v>
      </c>
      <c r="BK323" s="230">
        <f>ROUND(I323*H323,2)</f>
        <v>0</v>
      </c>
      <c r="BL323" s="17" t="s">
        <v>153</v>
      </c>
      <c r="BM323" s="229" t="s">
        <v>533</v>
      </c>
    </row>
    <row r="324" s="2" customFormat="1">
      <c r="A324" s="38"/>
      <c r="B324" s="39"/>
      <c r="C324" s="40"/>
      <c r="D324" s="231" t="s">
        <v>139</v>
      </c>
      <c r="E324" s="40"/>
      <c r="F324" s="232" t="s">
        <v>534</v>
      </c>
      <c r="G324" s="40"/>
      <c r="H324" s="40"/>
      <c r="I324" s="233"/>
      <c r="J324" s="40"/>
      <c r="K324" s="40"/>
      <c r="L324" s="44"/>
      <c r="M324" s="234"/>
      <c r="N324" s="235"/>
      <c r="O324" s="91"/>
      <c r="P324" s="91"/>
      <c r="Q324" s="91"/>
      <c r="R324" s="91"/>
      <c r="S324" s="91"/>
      <c r="T324" s="92"/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T324" s="17" t="s">
        <v>139</v>
      </c>
      <c r="AU324" s="17" t="s">
        <v>87</v>
      </c>
    </row>
    <row r="325" s="14" customFormat="1">
      <c r="A325" s="14"/>
      <c r="B325" s="246"/>
      <c r="C325" s="247"/>
      <c r="D325" s="231" t="s">
        <v>140</v>
      </c>
      <c r="E325" s="248" t="s">
        <v>1</v>
      </c>
      <c r="F325" s="249" t="s">
        <v>535</v>
      </c>
      <c r="G325" s="247"/>
      <c r="H325" s="250">
        <v>29.518000000000001</v>
      </c>
      <c r="I325" s="251"/>
      <c r="J325" s="247"/>
      <c r="K325" s="247"/>
      <c r="L325" s="252"/>
      <c r="M325" s="253"/>
      <c r="N325" s="254"/>
      <c r="O325" s="254"/>
      <c r="P325" s="254"/>
      <c r="Q325" s="254"/>
      <c r="R325" s="254"/>
      <c r="S325" s="254"/>
      <c r="T325" s="255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6" t="s">
        <v>140</v>
      </c>
      <c r="AU325" s="256" t="s">
        <v>87</v>
      </c>
      <c r="AV325" s="14" t="s">
        <v>87</v>
      </c>
      <c r="AW325" s="14" t="s">
        <v>33</v>
      </c>
      <c r="AX325" s="14" t="s">
        <v>77</v>
      </c>
      <c r="AY325" s="256" t="s">
        <v>129</v>
      </c>
    </row>
    <row r="326" s="14" customFormat="1">
      <c r="A326" s="14"/>
      <c r="B326" s="246"/>
      <c r="C326" s="247"/>
      <c r="D326" s="231" t="s">
        <v>140</v>
      </c>
      <c r="E326" s="248" t="s">
        <v>1</v>
      </c>
      <c r="F326" s="249" t="s">
        <v>536</v>
      </c>
      <c r="G326" s="247"/>
      <c r="H326" s="250">
        <v>-14.759</v>
      </c>
      <c r="I326" s="251"/>
      <c r="J326" s="247"/>
      <c r="K326" s="247"/>
      <c r="L326" s="252"/>
      <c r="M326" s="253"/>
      <c r="N326" s="254"/>
      <c r="O326" s="254"/>
      <c r="P326" s="254"/>
      <c r="Q326" s="254"/>
      <c r="R326" s="254"/>
      <c r="S326" s="254"/>
      <c r="T326" s="255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6" t="s">
        <v>140</v>
      </c>
      <c r="AU326" s="256" t="s">
        <v>87</v>
      </c>
      <c r="AV326" s="14" t="s">
        <v>87</v>
      </c>
      <c r="AW326" s="14" t="s">
        <v>33</v>
      </c>
      <c r="AX326" s="14" t="s">
        <v>77</v>
      </c>
      <c r="AY326" s="256" t="s">
        <v>129</v>
      </c>
    </row>
    <row r="327" s="14" customFormat="1">
      <c r="A327" s="14"/>
      <c r="B327" s="246"/>
      <c r="C327" s="247"/>
      <c r="D327" s="231" t="s">
        <v>140</v>
      </c>
      <c r="E327" s="248" t="s">
        <v>1</v>
      </c>
      <c r="F327" s="249" t="s">
        <v>537</v>
      </c>
      <c r="G327" s="247"/>
      <c r="H327" s="250">
        <v>24.219999999999999</v>
      </c>
      <c r="I327" s="251"/>
      <c r="J327" s="247"/>
      <c r="K327" s="247"/>
      <c r="L327" s="252"/>
      <c r="M327" s="253"/>
      <c r="N327" s="254"/>
      <c r="O327" s="254"/>
      <c r="P327" s="254"/>
      <c r="Q327" s="254"/>
      <c r="R327" s="254"/>
      <c r="S327" s="254"/>
      <c r="T327" s="255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6" t="s">
        <v>140</v>
      </c>
      <c r="AU327" s="256" t="s">
        <v>87</v>
      </c>
      <c r="AV327" s="14" t="s">
        <v>87</v>
      </c>
      <c r="AW327" s="14" t="s">
        <v>33</v>
      </c>
      <c r="AX327" s="14" t="s">
        <v>77</v>
      </c>
      <c r="AY327" s="256" t="s">
        <v>129</v>
      </c>
    </row>
    <row r="328" s="14" customFormat="1">
      <c r="A328" s="14"/>
      <c r="B328" s="246"/>
      <c r="C328" s="247"/>
      <c r="D328" s="231" t="s">
        <v>140</v>
      </c>
      <c r="E328" s="248" t="s">
        <v>1</v>
      </c>
      <c r="F328" s="249" t="s">
        <v>538</v>
      </c>
      <c r="G328" s="247"/>
      <c r="H328" s="250">
        <v>25.739999999999998</v>
      </c>
      <c r="I328" s="251"/>
      <c r="J328" s="247"/>
      <c r="K328" s="247"/>
      <c r="L328" s="252"/>
      <c r="M328" s="253"/>
      <c r="N328" s="254"/>
      <c r="O328" s="254"/>
      <c r="P328" s="254"/>
      <c r="Q328" s="254"/>
      <c r="R328" s="254"/>
      <c r="S328" s="254"/>
      <c r="T328" s="255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56" t="s">
        <v>140</v>
      </c>
      <c r="AU328" s="256" t="s">
        <v>87</v>
      </c>
      <c r="AV328" s="14" t="s">
        <v>87</v>
      </c>
      <c r="AW328" s="14" t="s">
        <v>33</v>
      </c>
      <c r="AX328" s="14" t="s">
        <v>77</v>
      </c>
      <c r="AY328" s="256" t="s">
        <v>129</v>
      </c>
    </row>
    <row r="329" s="15" customFormat="1">
      <c r="A329" s="15"/>
      <c r="B329" s="260"/>
      <c r="C329" s="261"/>
      <c r="D329" s="231" t="s">
        <v>140</v>
      </c>
      <c r="E329" s="262" t="s">
        <v>1</v>
      </c>
      <c r="F329" s="263" t="s">
        <v>284</v>
      </c>
      <c r="G329" s="261"/>
      <c r="H329" s="264">
        <v>64.718999999999994</v>
      </c>
      <c r="I329" s="265"/>
      <c r="J329" s="261"/>
      <c r="K329" s="261"/>
      <c r="L329" s="266"/>
      <c r="M329" s="267"/>
      <c r="N329" s="268"/>
      <c r="O329" s="268"/>
      <c r="P329" s="268"/>
      <c r="Q329" s="268"/>
      <c r="R329" s="268"/>
      <c r="S329" s="268"/>
      <c r="T329" s="269"/>
      <c r="U329" s="15"/>
      <c r="V329" s="15"/>
      <c r="W329" s="15"/>
      <c r="X329" s="15"/>
      <c r="Y329" s="15"/>
      <c r="Z329" s="15"/>
      <c r="AA329" s="15"/>
      <c r="AB329" s="15"/>
      <c r="AC329" s="15"/>
      <c r="AD329" s="15"/>
      <c r="AE329" s="15"/>
      <c r="AT329" s="270" t="s">
        <v>140</v>
      </c>
      <c r="AU329" s="270" t="s">
        <v>87</v>
      </c>
      <c r="AV329" s="15" t="s">
        <v>153</v>
      </c>
      <c r="AW329" s="15" t="s">
        <v>33</v>
      </c>
      <c r="AX329" s="15" t="s">
        <v>85</v>
      </c>
      <c r="AY329" s="270" t="s">
        <v>129</v>
      </c>
    </row>
    <row r="330" s="2" customFormat="1" ht="16.5" customHeight="1">
      <c r="A330" s="38"/>
      <c r="B330" s="39"/>
      <c r="C330" s="218" t="s">
        <v>539</v>
      </c>
      <c r="D330" s="218" t="s">
        <v>132</v>
      </c>
      <c r="E330" s="219" t="s">
        <v>540</v>
      </c>
      <c r="F330" s="220" t="s">
        <v>541</v>
      </c>
      <c r="G330" s="221" t="s">
        <v>272</v>
      </c>
      <c r="H330" s="222">
        <v>122.34</v>
      </c>
      <c r="I330" s="223"/>
      <c r="J330" s="224">
        <f>ROUND(I330*H330,2)</f>
        <v>0</v>
      </c>
      <c r="K330" s="220" t="s">
        <v>136</v>
      </c>
      <c r="L330" s="44"/>
      <c r="M330" s="225" t="s">
        <v>1</v>
      </c>
      <c r="N330" s="226" t="s">
        <v>42</v>
      </c>
      <c r="O330" s="91"/>
      <c r="P330" s="227">
        <f>O330*H330</f>
        <v>0</v>
      </c>
      <c r="Q330" s="227">
        <v>0</v>
      </c>
      <c r="R330" s="227">
        <f>Q330*H330</f>
        <v>0</v>
      </c>
      <c r="S330" s="227">
        <v>0</v>
      </c>
      <c r="T330" s="228">
        <f>S330*H330</f>
        <v>0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229" t="s">
        <v>153</v>
      </c>
      <c r="AT330" s="229" t="s">
        <v>132</v>
      </c>
      <c r="AU330" s="229" t="s">
        <v>87</v>
      </c>
      <c r="AY330" s="17" t="s">
        <v>129</v>
      </c>
      <c r="BE330" s="230">
        <f>IF(N330="základní",J330,0)</f>
        <v>0</v>
      </c>
      <c r="BF330" s="230">
        <f>IF(N330="snížená",J330,0)</f>
        <v>0</v>
      </c>
      <c r="BG330" s="230">
        <f>IF(N330="zákl. přenesená",J330,0)</f>
        <v>0</v>
      </c>
      <c r="BH330" s="230">
        <f>IF(N330="sníž. přenesená",J330,0)</f>
        <v>0</v>
      </c>
      <c r="BI330" s="230">
        <f>IF(N330="nulová",J330,0)</f>
        <v>0</v>
      </c>
      <c r="BJ330" s="17" t="s">
        <v>85</v>
      </c>
      <c r="BK330" s="230">
        <f>ROUND(I330*H330,2)</f>
        <v>0</v>
      </c>
      <c r="BL330" s="17" t="s">
        <v>153</v>
      </c>
      <c r="BM330" s="229" t="s">
        <v>542</v>
      </c>
    </row>
    <row r="331" s="2" customFormat="1">
      <c r="A331" s="38"/>
      <c r="B331" s="39"/>
      <c r="C331" s="40"/>
      <c r="D331" s="231" t="s">
        <v>139</v>
      </c>
      <c r="E331" s="40"/>
      <c r="F331" s="232" t="s">
        <v>543</v>
      </c>
      <c r="G331" s="40"/>
      <c r="H331" s="40"/>
      <c r="I331" s="233"/>
      <c r="J331" s="40"/>
      <c r="K331" s="40"/>
      <c r="L331" s="44"/>
      <c r="M331" s="234"/>
      <c r="N331" s="235"/>
      <c r="O331" s="91"/>
      <c r="P331" s="91"/>
      <c r="Q331" s="91"/>
      <c r="R331" s="91"/>
      <c r="S331" s="91"/>
      <c r="T331" s="92"/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T331" s="17" t="s">
        <v>139</v>
      </c>
      <c r="AU331" s="17" t="s">
        <v>87</v>
      </c>
    </row>
    <row r="332" s="14" customFormat="1">
      <c r="A332" s="14"/>
      <c r="B332" s="246"/>
      <c r="C332" s="247"/>
      <c r="D332" s="231" t="s">
        <v>140</v>
      </c>
      <c r="E332" s="248" t="s">
        <v>1</v>
      </c>
      <c r="F332" s="249" t="s">
        <v>544</v>
      </c>
      <c r="G332" s="247"/>
      <c r="H332" s="250">
        <v>122.34</v>
      </c>
      <c r="I332" s="251"/>
      <c r="J332" s="247"/>
      <c r="K332" s="247"/>
      <c r="L332" s="252"/>
      <c r="M332" s="253"/>
      <c r="N332" s="254"/>
      <c r="O332" s="254"/>
      <c r="P332" s="254"/>
      <c r="Q332" s="254"/>
      <c r="R332" s="254"/>
      <c r="S332" s="254"/>
      <c r="T332" s="255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56" t="s">
        <v>140</v>
      </c>
      <c r="AU332" s="256" t="s">
        <v>87</v>
      </c>
      <c r="AV332" s="14" t="s">
        <v>87</v>
      </c>
      <c r="AW332" s="14" t="s">
        <v>33</v>
      </c>
      <c r="AX332" s="14" t="s">
        <v>85</v>
      </c>
      <c r="AY332" s="256" t="s">
        <v>129</v>
      </c>
    </row>
    <row r="333" s="2" customFormat="1" ht="16.5" customHeight="1">
      <c r="A333" s="38"/>
      <c r="B333" s="39"/>
      <c r="C333" s="218" t="s">
        <v>545</v>
      </c>
      <c r="D333" s="218" t="s">
        <v>132</v>
      </c>
      <c r="E333" s="219" t="s">
        <v>546</v>
      </c>
      <c r="F333" s="220" t="s">
        <v>547</v>
      </c>
      <c r="G333" s="221" t="s">
        <v>237</v>
      </c>
      <c r="H333" s="222">
        <v>770.25</v>
      </c>
      <c r="I333" s="223"/>
      <c r="J333" s="224">
        <f>ROUND(I333*H333,2)</f>
        <v>0</v>
      </c>
      <c r="K333" s="220" t="s">
        <v>136</v>
      </c>
      <c r="L333" s="44"/>
      <c r="M333" s="225" t="s">
        <v>1</v>
      </c>
      <c r="N333" s="226" t="s">
        <v>42</v>
      </c>
      <c r="O333" s="91"/>
      <c r="P333" s="227">
        <f>O333*H333</f>
        <v>0</v>
      </c>
      <c r="Q333" s="227">
        <v>0.00027</v>
      </c>
      <c r="R333" s="227">
        <f>Q333*H333</f>
        <v>0.2079675</v>
      </c>
      <c r="S333" s="227">
        <v>0</v>
      </c>
      <c r="T333" s="228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29" t="s">
        <v>153</v>
      </c>
      <c r="AT333" s="229" t="s">
        <v>132</v>
      </c>
      <c r="AU333" s="229" t="s">
        <v>87</v>
      </c>
      <c r="AY333" s="17" t="s">
        <v>129</v>
      </c>
      <c r="BE333" s="230">
        <f>IF(N333="základní",J333,0)</f>
        <v>0</v>
      </c>
      <c r="BF333" s="230">
        <f>IF(N333="snížená",J333,0)</f>
        <v>0</v>
      </c>
      <c r="BG333" s="230">
        <f>IF(N333="zákl. přenesená",J333,0)</f>
        <v>0</v>
      </c>
      <c r="BH333" s="230">
        <f>IF(N333="sníž. přenesená",J333,0)</f>
        <v>0</v>
      </c>
      <c r="BI333" s="230">
        <f>IF(N333="nulová",J333,0)</f>
        <v>0</v>
      </c>
      <c r="BJ333" s="17" t="s">
        <v>85</v>
      </c>
      <c r="BK333" s="230">
        <f>ROUND(I333*H333,2)</f>
        <v>0</v>
      </c>
      <c r="BL333" s="17" t="s">
        <v>153</v>
      </c>
      <c r="BM333" s="229" t="s">
        <v>548</v>
      </c>
    </row>
    <row r="334" s="2" customFormat="1">
      <c r="A334" s="38"/>
      <c r="B334" s="39"/>
      <c r="C334" s="40"/>
      <c r="D334" s="231" t="s">
        <v>139</v>
      </c>
      <c r="E334" s="40"/>
      <c r="F334" s="232" t="s">
        <v>549</v>
      </c>
      <c r="G334" s="40"/>
      <c r="H334" s="40"/>
      <c r="I334" s="233"/>
      <c r="J334" s="40"/>
      <c r="K334" s="40"/>
      <c r="L334" s="44"/>
      <c r="M334" s="234"/>
      <c r="N334" s="235"/>
      <c r="O334" s="91"/>
      <c r="P334" s="91"/>
      <c r="Q334" s="91"/>
      <c r="R334" s="91"/>
      <c r="S334" s="91"/>
      <c r="T334" s="92"/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T334" s="17" t="s">
        <v>139</v>
      </c>
      <c r="AU334" s="17" t="s">
        <v>87</v>
      </c>
    </row>
    <row r="335" s="14" customFormat="1">
      <c r="A335" s="14"/>
      <c r="B335" s="246"/>
      <c r="C335" s="247"/>
      <c r="D335" s="231" t="s">
        <v>140</v>
      </c>
      <c r="E335" s="248" t="s">
        <v>1</v>
      </c>
      <c r="F335" s="249" t="s">
        <v>550</v>
      </c>
      <c r="G335" s="247"/>
      <c r="H335" s="250">
        <v>770.25</v>
      </c>
      <c r="I335" s="251"/>
      <c r="J335" s="247"/>
      <c r="K335" s="247"/>
      <c r="L335" s="252"/>
      <c r="M335" s="253"/>
      <c r="N335" s="254"/>
      <c r="O335" s="254"/>
      <c r="P335" s="254"/>
      <c r="Q335" s="254"/>
      <c r="R335" s="254"/>
      <c r="S335" s="254"/>
      <c r="T335" s="255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56" t="s">
        <v>140</v>
      </c>
      <c r="AU335" s="256" t="s">
        <v>87</v>
      </c>
      <c r="AV335" s="14" t="s">
        <v>87</v>
      </c>
      <c r="AW335" s="14" t="s">
        <v>33</v>
      </c>
      <c r="AX335" s="14" t="s">
        <v>85</v>
      </c>
      <c r="AY335" s="256" t="s">
        <v>129</v>
      </c>
    </row>
    <row r="336" s="2" customFormat="1" ht="16.5" customHeight="1">
      <c r="A336" s="38"/>
      <c r="B336" s="39"/>
      <c r="C336" s="271" t="s">
        <v>551</v>
      </c>
      <c r="D336" s="271" t="s">
        <v>425</v>
      </c>
      <c r="E336" s="272" t="s">
        <v>552</v>
      </c>
      <c r="F336" s="273" t="s">
        <v>553</v>
      </c>
      <c r="G336" s="274" t="s">
        <v>237</v>
      </c>
      <c r="H336" s="275">
        <v>785.65499999999997</v>
      </c>
      <c r="I336" s="276"/>
      <c r="J336" s="277">
        <f>ROUND(I336*H336,2)</f>
        <v>0</v>
      </c>
      <c r="K336" s="273" t="s">
        <v>136</v>
      </c>
      <c r="L336" s="278"/>
      <c r="M336" s="279" t="s">
        <v>1</v>
      </c>
      <c r="N336" s="280" t="s">
        <v>42</v>
      </c>
      <c r="O336" s="91"/>
      <c r="P336" s="227">
        <f>O336*H336</f>
        <v>0</v>
      </c>
      <c r="Q336" s="227">
        <v>0.00050000000000000001</v>
      </c>
      <c r="R336" s="227">
        <f>Q336*H336</f>
        <v>0.3928275</v>
      </c>
      <c r="S336" s="227">
        <v>0</v>
      </c>
      <c r="T336" s="228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29" t="s">
        <v>183</v>
      </c>
      <c r="AT336" s="229" t="s">
        <v>425</v>
      </c>
      <c r="AU336" s="229" t="s">
        <v>87</v>
      </c>
      <c r="AY336" s="17" t="s">
        <v>129</v>
      </c>
      <c r="BE336" s="230">
        <f>IF(N336="základní",J336,0)</f>
        <v>0</v>
      </c>
      <c r="BF336" s="230">
        <f>IF(N336="snížená",J336,0)</f>
        <v>0</v>
      </c>
      <c r="BG336" s="230">
        <f>IF(N336="zákl. přenesená",J336,0)</f>
        <v>0</v>
      </c>
      <c r="BH336" s="230">
        <f>IF(N336="sníž. přenesená",J336,0)</f>
        <v>0</v>
      </c>
      <c r="BI336" s="230">
        <f>IF(N336="nulová",J336,0)</f>
        <v>0</v>
      </c>
      <c r="BJ336" s="17" t="s">
        <v>85</v>
      </c>
      <c r="BK336" s="230">
        <f>ROUND(I336*H336,2)</f>
        <v>0</v>
      </c>
      <c r="BL336" s="17" t="s">
        <v>153</v>
      </c>
      <c r="BM336" s="229" t="s">
        <v>554</v>
      </c>
    </row>
    <row r="337" s="2" customFormat="1">
      <c r="A337" s="38"/>
      <c r="B337" s="39"/>
      <c r="C337" s="40"/>
      <c r="D337" s="231" t="s">
        <v>139</v>
      </c>
      <c r="E337" s="40"/>
      <c r="F337" s="232" t="s">
        <v>553</v>
      </c>
      <c r="G337" s="40"/>
      <c r="H337" s="40"/>
      <c r="I337" s="233"/>
      <c r="J337" s="40"/>
      <c r="K337" s="40"/>
      <c r="L337" s="44"/>
      <c r="M337" s="234"/>
      <c r="N337" s="235"/>
      <c r="O337" s="91"/>
      <c r="P337" s="91"/>
      <c r="Q337" s="91"/>
      <c r="R337" s="91"/>
      <c r="S337" s="91"/>
      <c r="T337" s="92"/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T337" s="17" t="s">
        <v>139</v>
      </c>
      <c r="AU337" s="17" t="s">
        <v>87</v>
      </c>
    </row>
    <row r="338" s="14" customFormat="1">
      <c r="A338" s="14"/>
      <c r="B338" s="246"/>
      <c r="C338" s="247"/>
      <c r="D338" s="231" t="s">
        <v>140</v>
      </c>
      <c r="E338" s="248" t="s">
        <v>1</v>
      </c>
      <c r="F338" s="249" t="s">
        <v>555</v>
      </c>
      <c r="G338" s="247"/>
      <c r="H338" s="250">
        <v>770.25</v>
      </c>
      <c r="I338" s="251"/>
      <c r="J338" s="247"/>
      <c r="K338" s="247"/>
      <c r="L338" s="252"/>
      <c r="M338" s="253"/>
      <c r="N338" s="254"/>
      <c r="O338" s="254"/>
      <c r="P338" s="254"/>
      <c r="Q338" s="254"/>
      <c r="R338" s="254"/>
      <c r="S338" s="254"/>
      <c r="T338" s="255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56" t="s">
        <v>140</v>
      </c>
      <c r="AU338" s="256" t="s">
        <v>87</v>
      </c>
      <c r="AV338" s="14" t="s">
        <v>87</v>
      </c>
      <c r="AW338" s="14" t="s">
        <v>33</v>
      </c>
      <c r="AX338" s="14" t="s">
        <v>85</v>
      </c>
      <c r="AY338" s="256" t="s">
        <v>129</v>
      </c>
    </row>
    <row r="339" s="13" customFormat="1">
      <c r="A339" s="13"/>
      <c r="B339" s="236"/>
      <c r="C339" s="237"/>
      <c r="D339" s="231" t="s">
        <v>140</v>
      </c>
      <c r="E339" s="238" t="s">
        <v>1</v>
      </c>
      <c r="F339" s="239" t="s">
        <v>556</v>
      </c>
      <c r="G339" s="237"/>
      <c r="H339" s="238" t="s">
        <v>1</v>
      </c>
      <c r="I339" s="240"/>
      <c r="J339" s="237"/>
      <c r="K339" s="237"/>
      <c r="L339" s="241"/>
      <c r="M339" s="242"/>
      <c r="N339" s="243"/>
      <c r="O339" s="243"/>
      <c r="P339" s="243"/>
      <c r="Q339" s="243"/>
      <c r="R339" s="243"/>
      <c r="S339" s="243"/>
      <c r="T339" s="244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5" t="s">
        <v>140</v>
      </c>
      <c r="AU339" s="245" t="s">
        <v>87</v>
      </c>
      <c r="AV339" s="13" t="s">
        <v>85</v>
      </c>
      <c r="AW339" s="13" t="s">
        <v>33</v>
      </c>
      <c r="AX339" s="13" t="s">
        <v>77</v>
      </c>
      <c r="AY339" s="245" t="s">
        <v>129</v>
      </c>
    </row>
    <row r="340" s="14" customFormat="1">
      <c r="A340" s="14"/>
      <c r="B340" s="246"/>
      <c r="C340" s="247"/>
      <c r="D340" s="231" t="s">
        <v>140</v>
      </c>
      <c r="E340" s="247"/>
      <c r="F340" s="249" t="s">
        <v>557</v>
      </c>
      <c r="G340" s="247"/>
      <c r="H340" s="250">
        <v>785.65499999999997</v>
      </c>
      <c r="I340" s="251"/>
      <c r="J340" s="247"/>
      <c r="K340" s="247"/>
      <c r="L340" s="252"/>
      <c r="M340" s="253"/>
      <c r="N340" s="254"/>
      <c r="O340" s="254"/>
      <c r="P340" s="254"/>
      <c r="Q340" s="254"/>
      <c r="R340" s="254"/>
      <c r="S340" s="254"/>
      <c r="T340" s="255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56" t="s">
        <v>140</v>
      </c>
      <c r="AU340" s="256" t="s">
        <v>87</v>
      </c>
      <c r="AV340" s="14" t="s">
        <v>87</v>
      </c>
      <c r="AW340" s="14" t="s">
        <v>4</v>
      </c>
      <c r="AX340" s="14" t="s">
        <v>85</v>
      </c>
      <c r="AY340" s="256" t="s">
        <v>129</v>
      </c>
    </row>
    <row r="341" s="2" customFormat="1" ht="24.15" customHeight="1">
      <c r="A341" s="38"/>
      <c r="B341" s="39"/>
      <c r="C341" s="218" t="s">
        <v>558</v>
      </c>
      <c r="D341" s="218" t="s">
        <v>132</v>
      </c>
      <c r="E341" s="219" t="s">
        <v>559</v>
      </c>
      <c r="F341" s="220" t="s">
        <v>560</v>
      </c>
      <c r="G341" s="221" t="s">
        <v>255</v>
      </c>
      <c r="H341" s="222">
        <v>163.80000000000001</v>
      </c>
      <c r="I341" s="223"/>
      <c r="J341" s="224">
        <f>ROUND(I341*H341,2)</f>
        <v>0</v>
      </c>
      <c r="K341" s="220" t="s">
        <v>136</v>
      </c>
      <c r="L341" s="44"/>
      <c r="M341" s="225" t="s">
        <v>1</v>
      </c>
      <c r="N341" s="226" t="s">
        <v>42</v>
      </c>
      <c r="O341" s="91"/>
      <c r="P341" s="227">
        <f>O341*H341</f>
        <v>0</v>
      </c>
      <c r="Q341" s="227">
        <v>0.20469000000000001</v>
      </c>
      <c r="R341" s="227">
        <f>Q341*H341</f>
        <v>33.528222000000007</v>
      </c>
      <c r="S341" s="227">
        <v>0</v>
      </c>
      <c r="T341" s="228">
        <f>S341*H341</f>
        <v>0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229" t="s">
        <v>153</v>
      </c>
      <c r="AT341" s="229" t="s">
        <v>132</v>
      </c>
      <c r="AU341" s="229" t="s">
        <v>87</v>
      </c>
      <c r="AY341" s="17" t="s">
        <v>129</v>
      </c>
      <c r="BE341" s="230">
        <f>IF(N341="základní",J341,0)</f>
        <v>0</v>
      </c>
      <c r="BF341" s="230">
        <f>IF(N341="snížená",J341,0)</f>
        <v>0</v>
      </c>
      <c r="BG341" s="230">
        <f>IF(N341="zákl. přenesená",J341,0)</f>
        <v>0</v>
      </c>
      <c r="BH341" s="230">
        <f>IF(N341="sníž. přenesená",J341,0)</f>
        <v>0</v>
      </c>
      <c r="BI341" s="230">
        <f>IF(N341="nulová",J341,0)</f>
        <v>0</v>
      </c>
      <c r="BJ341" s="17" t="s">
        <v>85</v>
      </c>
      <c r="BK341" s="230">
        <f>ROUND(I341*H341,2)</f>
        <v>0</v>
      </c>
      <c r="BL341" s="17" t="s">
        <v>153</v>
      </c>
      <c r="BM341" s="229" t="s">
        <v>561</v>
      </c>
    </row>
    <row r="342" s="2" customFormat="1">
      <c r="A342" s="38"/>
      <c r="B342" s="39"/>
      <c r="C342" s="40"/>
      <c r="D342" s="231" t="s">
        <v>139</v>
      </c>
      <c r="E342" s="40"/>
      <c r="F342" s="232" t="s">
        <v>562</v>
      </c>
      <c r="G342" s="40"/>
      <c r="H342" s="40"/>
      <c r="I342" s="233"/>
      <c r="J342" s="40"/>
      <c r="K342" s="40"/>
      <c r="L342" s="44"/>
      <c r="M342" s="234"/>
      <c r="N342" s="235"/>
      <c r="O342" s="91"/>
      <c r="P342" s="91"/>
      <c r="Q342" s="91"/>
      <c r="R342" s="91"/>
      <c r="S342" s="91"/>
      <c r="T342" s="92"/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T342" s="17" t="s">
        <v>139</v>
      </c>
      <c r="AU342" s="17" t="s">
        <v>87</v>
      </c>
    </row>
    <row r="343" s="14" customFormat="1">
      <c r="A343" s="14"/>
      <c r="B343" s="246"/>
      <c r="C343" s="247"/>
      <c r="D343" s="231" t="s">
        <v>140</v>
      </c>
      <c r="E343" s="248" t="s">
        <v>1</v>
      </c>
      <c r="F343" s="249" t="s">
        <v>563</v>
      </c>
      <c r="G343" s="247"/>
      <c r="H343" s="250">
        <v>163.80000000000001</v>
      </c>
      <c r="I343" s="251"/>
      <c r="J343" s="247"/>
      <c r="K343" s="247"/>
      <c r="L343" s="252"/>
      <c r="M343" s="253"/>
      <c r="N343" s="254"/>
      <c r="O343" s="254"/>
      <c r="P343" s="254"/>
      <c r="Q343" s="254"/>
      <c r="R343" s="254"/>
      <c r="S343" s="254"/>
      <c r="T343" s="255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6" t="s">
        <v>140</v>
      </c>
      <c r="AU343" s="256" t="s">
        <v>87</v>
      </c>
      <c r="AV343" s="14" t="s">
        <v>87</v>
      </c>
      <c r="AW343" s="14" t="s">
        <v>33</v>
      </c>
      <c r="AX343" s="14" t="s">
        <v>85</v>
      </c>
      <c r="AY343" s="256" t="s">
        <v>129</v>
      </c>
    </row>
    <row r="344" s="2" customFormat="1" ht="16.5" customHeight="1">
      <c r="A344" s="38"/>
      <c r="B344" s="39"/>
      <c r="C344" s="218" t="s">
        <v>564</v>
      </c>
      <c r="D344" s="218" t="s">
        <v>132</v>
      </c>
      <c r="E344" s="219" t="s">
        <v>565</v>
      </c>
      <c r="F344" s="220" t="s">
        <v>566</v>
      </c>
      <c r="G344" s="221" t="s">
        <v>237</v>
      </c>
      <c r="H344" s="222">
        <v>560.15999999999997</v>
      </c>
      <c r="I344" s="223"/>
      <c r="J344" s="224">
        <f>ROUND(I344*H344,2)</f>
        <v>0</v>
      </c>
      <c r="K344" s="220" t="s">
        <v>136</v>
      </c>
      <c r="L344" s="44"/>
      <c r="M344" s="225" t="s">
        <v>1</v>
      </c>
      <c r="N344" s="226" t="s">
        <v>42</v>
      </c>
      <c r="O344" s="91"/>
      <c r="P344" s="227">
        <f>O344*H344</f>
        <v>0</v>
      </c>
      <c r="Q344" s="227">
        <v>0.00010000000000000001</v>
      </c>
      <c r="R344" s="227">
        <f>Q344*H344</f>
        <v>0.056015999999999996</v>
      </c>
      <c r="S344" s="227">
        <v>0</v>
      </c>
      <c r="T344" s="228">
        <f>S344*H344</f>
        <v>0</v>
      </c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229" t="s">
        <v>153</v>
      </c>
      <c r="AT344" s="229" t="s">
        <v>132</v>
      </c>
      <c r="AU344" s="229" t="s">
        <v>87</v>
      </c>
      <c r="AY344" s="17" t="s">
        <v>129</v>
      </c>
      <c r="BE344" s="230">
        <f>IF(N344="základní",J344,0)</f>
        <v>0</v>
      </c>
      <c r="BF344" s="230">
        <f>IF(N344="snížená",J344,0)</f>
        <v>0</v>
      </c>
      <c r="BG344" s="230">
        <f>IF(N344="zákl. přenesená",J344,0)</f>
        <v>0</v>
      </c>
      <c r="BH344" s="230">
        <f>IF(N344="sníž. přenesená",J344,0)</f>
        <v>0</v>
      </c>
      <c r="BI344" s="230">
        <f>IF(N344="nulová",J344,0)</f>
        <v>0</v>
      </c>
      <c r="BJ344" s="17" t="s">
        <v>85</v>
      </c>
      <c r="BK344" s="230">
        <f>ROUND(I344*H344,2)</f>
        <v>0</v>
      </c>
      <c r="BL344" s="17" t="s">
        <v>153</v>
      </c>
      <c r="BM344" s="229" t="s">
        <v>567</v>
      </c>
    </row>
    <row r="345" s="2" customFormat="1">
      <c r="A345" s="38"/>
      <c r="B345" s="39"/>
      <c r="C345" s="40"/>
      <c r="D345" s="231" t="s">
        <v>139</v>
      </c>
      <c r="E345" s="40"/>
      <c r="F345" s="232" t="s">
        <v>568</v>
      </c>
      <c r="G345" s="40"/>
      <c r="H345" s="40"/>
      <c r="I345" s="233"/>
      <c r="J345" s="40"/>
      <c r="K345" s="40"/>
      <c r="L345" s="44"/>
      <c r="M345" s="234"/>
      <c r="N345" s="235"/>
      <c r="O345" s="91"/>
      <c r="P345" s="91"/>
      <c r="Q345" s="91"/>
      <c r="R345" s="91"/>
      <c r="S345" s="91"/>
      <c r="T345" s="92"/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T345" s="17" t="s">
        <v>139</v>
      </c>
      <c r="AU345" s="17" t="s">
        <v>87</v>
      </c>
    </row>
    <row r="346" s="14" customFormat="1">
      <c r="A346" s="14"/>
      <c r="B346" s="246"/>
      <c r="C346" s="247"/>
      <c r="D346" s="231" t="s">
        <v>140</v>
      </c>
      <c r="E346" s="248" t="s">
        <v>1</v>
      </c>
      <c r="F346" s="249" t="s">
        <v>569</v>
      </c>
      <c r="G346" s="247"/>
      <c r="H346" s="250">
        <v>560.15999999999997</v>
      </c>
      <c r="I346" s="251"/>
      <c r="J346" s="247"/>
      <c r="K346" s="247"/>
      <c r="L346" s="252"/>
      <c r="M346" s="253"/>
      <c r="N346" s="254"/>
      <c r="O346" s="254"/>
      <c r="P346" s="254"/>
      <c r="Q346" s="254"/>
      <c r="R346" s="254"/>
      <c r="S346" s="254"/>
      <c r="T346" s="255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56" t="s">
        <v>140</v>
      </c>
      <c r="AU346" s="256" t="s">
        <v>87</v>
      </c>
      <c r="AV346" s="14" t="s">
        <v>87</v>
      </c>
      <c r="AW346" s="14" t="s">
        <v>33</v>
      </c>
      <c r="AX346" s="14" t="s">
        <v>85</v>
      </c>
      <c r="AY346" s="256" t="s">
        <v>129</v>
      </c>
    </row>
    <row r="347" s="2" customFormat="1" ht="16.5" customHeight="1">
      <c r="A347" s="38"/>
      <c r="B347" s="39"/>
      <c r="C347" s="271" t="s">
        <v>570</v>
      </c>
      <c r="D347" s="271" t="s">
        <v>425</v>
      </c>
      <c r="E347" s="272" t="s">
        <v>571</v>
      </c>
      <c r="F347" s="273" t="s">
        <v>572</v>
      </c>
      <c r="G347" s="274" t="s">
        <v>237</v>
      </c>
      <c r="H347" s="275">
        <v>644.18399999999997</v>
      </c>
      <c r="I347" s="276"/>
      <c r="J347" s="277">
        <f>ROUND(I347*H347,2)</f>
        <v>0</v>
      </c>
      <c r="K347" s="273" t="s">
        <v>136</v>
      </c>
      <c r="L347" s="278"/>
      <c r="M347" s="279" t="s">
        <v>1</v>
      </c>
      <c r="N347" s="280" t="s">
        <v>42</v>
      </c>
      <c r="O347" s="91"/>
      <c r="P347" s="227">
        <f>O347*H347</f>
        <v>0</v>
      </c>
      <c r="Q347" s="227">
        <v>0.00029999999999999997</v>
      </c>
      <c r="R347" s="227">
        <f>Q347*H347</f>
        <v>0.19325519999999996</v>
      </c>
      <c r="S347" s="227">
        <v>0</v>
      </c>
      <c r="T347" s="228">
        <f>S347*H347</f>
        <v>0</v>
      </c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229" t="s">
        <v>183</v>
      </c>
      <c r="AT347" s="229" t="s">
        <v>425</v>
      </c>
      <c r="AU347" s="229" t="s">
        <v>87</v>
      </c>
      <c r="AY347" s="17" t="s">
        <v>129</v>
      </c>
      <c r="BE347" s="230">
        <f>IF(N347="základní",J347,0)</f>
        <v>0</v>
      </c>
      <c r="BF347" s="230">
        <f>IF(N347="snížená",J347,0)</f>
        <v>0</v>
      </c>
      <c r="BG347" s="230">
        <f>IF(N347="zákl. přenesená",J347,0)</f>
        <v>0</v>
      </c>
      <c r="BH347" s="230">
        <f>IF(N347="sníž. přenesená",J347,0)</f>
        <v>0</v>
      </c>
      <c r="BI347" s="230">
        <f>IF(N347="nulová",J347,0)</f>
        <v>0</v>
      </c>
      <c r="BJ347" s="17" t="s">
        <v>85</v>
      </c>
      <c r="BK347" s="230">
        <f>ROUND(I347*H347,2)</f>
        <v>0</v>
      </c>
      <c r="BL347" s="17" t="s">
        <v>153</v>
      </c>
      <c r="BM347" s="229" t="s">
        <v>573</v>
      </c>
    </row>
    <row r="348" s="2" customFormat="1">
      <c r="A348" s="38"/>
      <c r="B348" s="39"/>
      <c r="C348" s="40"/>
      <c r="D348" s="231" t="s">
        <v>139</v>
      </c>
      <c r="E348" s="40"/>
      <c r="F348" s="232" t="s">
        <v>572</v>
      </c>
      <c r="G348" s="40"/>
      <c r="H348" s="40"/>
      <c r="I348" s="233"/>
      <c r="J348" s="40"/>
      <c r="K348" s="40"/>
      <c r="L348" s="44"/>
      <c r="M348" s="234"/>
      <c r="N348" s="235"/>
      <c r="O348" s="91"/>
      <c r="P348" s="91"/>
      <c r="Q348" s="91"/>
      <c r="R348" s="91"/>
      <c r="S348" s="91"/>
      <c r="T348" s="92"/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T348" s="17" t="s">
        <v>139</v>
      </c>
      <c r="AU348" s="17" t="s">
        <v>87</v>
      </c>
    </row>
    <row r="349" s="14" customFormat="1">
      <c r="A349" s="14"/>
      <c r="B349" s="246"/>
      <c r="C349" s="247"/>
      <c r="D349" s="231" t="s">
        <v>140</v>
      </c>
      <c r="E349" s="248" t="s">
        <v>1</v>
      </c>
      <c r="F349" s="249" t="s">
        <v>574</v>
      </c>
      <c r="G349" s="247"/>
      <c r="H349" s="250">
        <v>560.15999999999997</v>
      </c>
      <c r="I349" s="251"/>
      <c r="J349" s="247"/>
      <c r="K349" s="247"/>
      <c r="L349" s="252"/>
      <c r="M349" s="253"/>
      <c r="N349" s="254"/>
      <c r="O349" s="254"/>
      <c r="P349" s="254"/>
      <c r="Q349" s="254"/>
      <c r="R349" s="254"/>
      <c r="S349" s="254"/>
      <c r="T349" s="255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56" t="s">
        <v>140</v>
      </c>
      <c r="AU349" s="256" t="s">
        <v>87</v>
      </c>
      <c r="AV349" s="14" t="s">
        <v>87</v>
      </c>
      <c r="AW349" s="14" t="s">
        <v>33</v>
      </c>
      <c r="AX349" s="14" t="s">
        <v>85</v>
      </c>
      <c r="AY349" s="256" t="s">
        <v>129</v>
      </c>
    </row>
    <row r="350" s="14" customFormat="1">
      <c r="A350" s="14"/>
      <c r="B350" s="246"/>
      <c r="C350" s="247"/>
      <c r="D350" s="231" t="s">
        <v>140</v>
      </c>
      <c r="E350" s="247"/>
      <c r="F350" s="249" t="s">
        <v>575</v>
      </c>
      <c r="G350" s="247"/>
      <c r="H350" s="250">
        <v>644.18399999999997</v>
      </c>
      <c r="I350" s="251"/>
      <c r="J350" s="247"/>
      <c r="K350" s="247"/>
      <c r="L350" s="252"/>
      <c r="M350" s="253"/>
      <c r="N350" s="254"/>
      <c r="O350" s="254"/>
      <c r="P350" s="254"/>
      <c r="Q350" s="254"/>
      <c r="R350" s="254"/>
      <c r="S350" s="254"/>
      <c r="T350" s="255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6" t="s">
        <v>140</v>
      </c>
      <c r="AU350" s="256" t="s">
        <v>87</v>
      </c>
      <c r="AV350" s="14" t="s">
        <v>87</v>
      </c>
      <c r="AW350" s="14" t="s">
        <v>4</v>
      </c>
      <c r="AX350" s="14" t="s">
        <v>85</v>
      </c>
      <c r="AY350" s="256" t="s">
        <v>129</v>
      </c>
    </row>
    <row r="351" s="2" customFormat="1" ht="16.5" customHeight="1">
      <c r="A351" s="38"/>
      <c r="B351" s="39"/>
      <c r="C351" s="218" t="s">
        <v>576</v>
      </c>
      <c r="D351" s="218" t="s">
        <v>132</v>
      </c>
      <c r="E351" s="219" t="s">
        <v>577</v>
      </c>
      <c r="F351" s="220" t="s">
        <v>578</v>
      </c>
      <c r="G351" s="221" t="s">
        <v>272</v>
      </c>
      <c r="H351" s="222">
        <v>0.80000000000000004</v>
      </c>
      <c r="I351" s="223"/>
      <c r="J351" s="224">
        <f>ROUND(I351*H351,2)</f>
        <v>0</v>
      </c>
      <c r="K351" s="220" t="s">
        <v>136</v>
      </c>
      <c r="L351" s="44"/>
      <c r="M351" s="225" t="s">
        <v>1</v>
      </c>
      <c r="N351" s="226" t="s">
        <v>42</v>
      </c>
      <c r="O351" s="91"/>
      <c r="P351" s="227">
        <f>O351*H351</f>
        <v>0</v>
      </c>
      <c r="Q351" s="227">
        <v>2.5018699999999998</v>
      </c>
      <c r="R351" s="227">
        <f>Q351*H351</f>
        <v>2.0014959999999999</v>
      </c>
      <c r="S351" s="227">
        <v>0</v>
      </c>
      <c r="T351" s="228">
        <f>S351*H351</f>
        <v>0</v>
      </c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229" t="s">
        <v>153</v>
      </c>
      <c r="AT351" s="229" t="s">
        <v>132</v>
      </c>
      <c r="AU351" s="229" t="s">
        <v>87</v>
      </c>
      <c r="AY351" s="17" t="s">
        <v>129</v>
      </c>
      <c r="BE351" s="230">
        <f>IF(N351="základní",J351,0)</f>
        <v>0</v>
      </c>
      <c r="BF351" s="230">
        <f>IF(N351="snížená",J351,0)</f>
        <v>0</v>
      </c>
      <c r="BG351" s="230">
        <f>IF(N351="zákl. přenesená",J351,0)</f>
        <v>0</v>
      </c>
      <c r="BH351" s="230">
        <f>IF(N351="sníž. přenesená",J351,0)</f>
        <v>0</v>
      </c>
      <c r="BI351" s="230">
        <f>IF(N351="nulová",J351,0)</f>
        <v>0</v>
      </c>
      <c r="BJ351" s="17" t="s">
        <v>85</v>
      </c>
      <c r="BK351" s="230">
        <f>ROUND(I351*H351,2)</f>
        <v>0</v>
      </c>
      <c r="BL351" s="17" t="s">
        <v>153</v>
      </c>
      <c r="BM351" s="229" t="s">
        <v>579</v>
      </c>
    </row>
    <row r="352" s="2" customFormat="1">
      <c r="A352" s="38"/>
      <c r="B352" s="39"/>
      <c r="C352" s="40"/>
      <c r="D352" s="231" t="s">
        <v>139</v>
      </c>
      <c r="E352" s="40"/>
      <c r="F352" s="232" t="s">
        <v>580</v>
      </c>
      <c r="G352" s="40"/>
      <c r="H352" s="40"/>
      <c r="I352" s="233"/>
      <c r="J352" s="40"/>
      <c r="K352" s="40"/>
      <c r="L352" s="44"/>
      <c r="M352" s="234"/>
      <c r="N352" s="235"/>
      <c r="O352" s="91"/>
      <c r="P352" s="91"/>
      <c r="Q352" s="91"/>
      <c r="R352" s="91"/>
      <c r="S352" s="91"/>
      <c r="T352" s="92"/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T352" s="17" t="s">
        <v>139</v>
      </c>
      <c r="AU352" s="17" t="s">
        <v>87</v>
      </c>
    </row>
    <row r="353" s="14" customFormat="1">
      <c r="A353" s="14"/>
      <c r="B353" s="246"/>
      <c r="C353" s="247"/>
      <c r="D353" s="231" t="s">
        <v>140</v>
      </c>
      <c r="E353" s="248" t="s">
        <v>1</v>
      </c>
      <c r="F353" s="249" t="s">
        <v>581</v>
      </c>
      <c r="G353" s="247"/>
      <c r="H353" s="250">
        <v>0.80000000000000004</v>
      </c>
      <c r="I353" s="251"/>
      <c r="J353" s="247"/>
      <c r="K353" s="247"/>
      <c r="L353" s="252"/>
      <c r="M353" s="253"/>
      <c r="N353" s="254"/>
      <c r="O353" s="254"/>
      <c r="P353" s="254"/>
      <c r="Q353" s="254"/>
      <c r="R353" s="254"/>
      <c r="S353" s="254"/>
      <c r="T353" s="255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56" t="s">
        <v>140</v>
      </c>
      <c r="AU353" s="256" t="s">
        <v>87</v>
      </c>
      <c r="AV353" s="14" t="s">
        <v>87</v>
      </c>
      <c r="AW353" s="14" t="s">
        <v>33</v>
      </c>
      <c r="AX353" s="14" t="s">
        <v>85</v>
      </c>
      <c r="AY353" s="256" t="s">
        <v>129</v>
      </c>
    </row>
    <row r="354" s="2" customFormat="1" ht="16.5" customHeight="1">
      <c r="A354" s="38"/>
      <c r="B354" s="39"/>
      <c r="C354" s="218" t="s">
        <v>582</v>
      </c>
      <c r="D354" s="218" t="s">
        <v>132</v>
      </c>
      <c r="E354" s="219" t="s">
        <v>583</v>
      </c>
      <c r="F354" s="220" t="s">
        <v>584</v>
      </c>
      <c r="G354" s="221" t="s">
        <v>237</v>
      </c>
      <c r="H354" s="222">
        <v>5.4000000000000004</v>
      </c>
      <c r="I354" s="223"/>
      <c r="J354" s="224">
        <f>ROUND(I354*H354,2)</f>
        <v>0</v>
      </c>
      <c r="K354" s="220" t="s">
        <v>136</v>
      </c>
      <c r="L354" s="44"/>
      <c r="M354" s="225" t="s">
        <v>1</v>
      </c>
      <c r="N354" s="226" t="s">
        <v>42</v>
      </c>
      <c r="O354" s="91"/>
      <c r="P354" s="227">
        <f>O354*H354</f>
        <v>0</v>
      </c>
      <c r="Q354" s="227">
        <v>0.0026900000000000001</v>
      </c>
      <c r="R354" s="227">
        <f>Q354*H354</f>
        <v>0.014526000000000003</v>
      </c>
      <c r="S354" s="227">
        <v>0</v>
      </c>
      <c r="T354" s="228">
        <f>S354*H354</f>
        <v>0</v>
      </c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R354" s="229" t="s">
        <v>153</v>
      </c>
      <c r="AT354" s="229" t="s">
        <v>132</v>
      </c>
      <c r="AU354" s="229" t="s">
        <v>87</v>
      </c>
      <c r="AY354" s="17" t="s">
        <v>129</v>
      </c>
      <c r="BE354" s="230">
        <f>IF(N354="základní",J354,0)</f>
        <v>0</v>
      </c>
      <c r="BF354" s="230">
        <f>IF(N354="snížená",J354,0)</f>
        <v>0</v>
      </c>
      <c r="BG354" s="230">
        <f>IF(N354="zákl. přenesená",J354,0)</f>
        <v>0</v>
      </c>
      <c r="BH354" s="230">
        <f>IF(N354="sníž. přenesená",J354,0)</f>
        <v>0</v>
      </c>
      <c r="BI354" s="230">
        <f>IF(N354="nulová",J354,0)</f>
        <v>0</v>
      </c>
      <c r="BJ354" s="17" t="s">
        <v>85</v>
      </c>
      <c r="BK354" s="230">
        <f>ROUND(I354*H354,2)</f>
        <v>0</v>
      </c>
      <c r="BL354" s="17" t="s">
        <v>153</v>
      </c>
      <c r="BM354" s="229" t="s">
        <v>585</v>
      </c>
    </row>
    <row r="355" s="2" customFormat="1">
      <c r="A355" s="38"/>
      <c r="B355" s="39"/>
      <c r="C355" s="40"/>
      <c r="D355" s="231" t="s">
        <v>139</v>
      </c>
      <c r="E355" s="40"/>
      <c r="F355" s="232" t="s">
        <v>586</v>
      </c>
      <c r="G355" s="40"/>
      <c r="H355" s="40"/>
      <c r="I355" s="233"/>
      <c r="J355" s="40"/>
      <c r="K355" s="40"/>
      <c r="L355" s="44"/>
      <c r="M355" s="234"/>
      <c r="N355" s="235"/>
      <c r="O355" s="91"/>
      <c r="P355" s="91"/>
      <c r="Q355" s="91"/>
      <c r="R355" s="91"/>
      <c r="S355" s="91"/>
      <c r="T355" s="92"/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T355" s="17" t="s">
        <v>139</v>
      </c>
      <c r="AU355" s="17" t="s">
        <v>87</v>
      </c>
    </row>
    <row r="356" s="14" customFormat="1">
      <c r="A356" s="14"/>
      <c r="B356" s="246"/>
      <c r="C356" s="247"/>
      <c r="D356" s="231" t="s">
        <v>140</v>
      </c>
      <c r="E356" s="248" t="s">
        <v>1</v>
      </c>
      <c r="F356" s="249" t="s">
        <v>587</v>
      </c>
      <c r="G356" s="247"/>
      <c r="H356" s="250">
        <v>5.4000000000000004</v>
      </c>
      <c r="I356" s="251"/>
      <c r="J356" s="247"/>
      <c r="K356" s="247"/>
      <c r="L356" s="252"/>
      <c r="M356" s="253"/>
      <c r="N356" s="254"/>
      <c r="O356" s="254"/>
      <c r="P356" s="254"/>
      <c r="Q356" s="254"/>
      <c r="R356" s="254"/>
      <c r="S356" s="254"/>
      <c r="T356" s="255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56" t="s">
        <v>140</v>
      </c>
      <c r="AU356" s="256" t="s">
        <v>87</v>
      </c>
      <c r="AV356" s="14" t="s">
        <v>87</v>
      </c>
      <c r="AW356" s="14" t="s">
        <v>33</v>
      </c>
      <c r="AX356" s="14" t="s">
        <v>85</v>
      </c>
      <c r="AY356" s="256" t="s">
        <v>129</v>
      </c>
    </row>
    <row r="357" s="2" customFormat="1" ht="16.5" customHeight="1">
      <c r="A357" s="38"/>
      <c r="B357" s="39"/>
      <c r="C357" s="218" t="s">
        <v>588</v>
      </c>
      <c r="D357" s="218" t="s">
        <v>132</v>
      </c>
      <c r="E357" s="219" t="s">
        <v>589</v>
      </c>
      <c r="F357" s="220" t="s">
        <v>590</v>
      </c>
      <c r="G357" s="221" t="s">
        <v>237</v>
      </c>
      <c r="H357" s="222">
        <v>5.4000000000000004</v>
      </c>
      <c r="I357" s="223"/>
      <c r="J357" s="224">
        <f>ROUND(I357*H357,2)</f>
        <v>0</v>
      </c>
      <c r="K357" s="220" t="s">
        <v>136</v>
      </c>
      <c r="L357" s="44"/>
      <c r="M357" s="225" t="s">
        <v>1</v>
      </c>
      <c r="N357" s="226" t="s">
        <v>42</v>
      </c>
      <c r="O357" s="91"/>
      <c r="P357" s="227">
        <f>O357*H357</f>
        <v>0</v>
      </c>
      <c r="Q357" s="227">
        <v>0</v>
      </c>
      <c r="R357" s="227">
        <f>Q357*H357</f>
        <v>0</v>
      </c>
      <c r="S357" s="227">
        <v>0</v>
      </c>
      <c r="T357" s="228">
        <f>S357*H357</f>
        <v>0</v>
      </c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R357" s="229" t="s">
        <v>153</v>
      </c>
      <c r="AT357" s="229" t="s">
        <v>132</v>
      </c>
      <c r="AU357" s="229" t="s">
        <v>87</v>
      </c>
      <c r="AY357" s="17" t="s">
        <v>129</v>
      </c>
      <c r="BE357" s="230">
        <f>IF(N357="základní",J357,0)</f>
        <v>0</v>
      </c>
      <c r="BF357" s="230">
        <f>IF(N357="snížená",J357,0)</f>
        <v>0</v>
      </c>
      <c r="BG357" s="230">
        <f>IF(N357="zákl. přenesená",J357,0)</f>
        <v>0</v>
      </c>
      <c r="BH357" s="230">
        <f>IF(N357="sníž. přenesená",J357,0)</f>
        <v>0</v>
      </c>
      <c r="BI357" s="230">
        <f>IF(N357="nulová",J357,0)</f>
        <v>0</v>
      </c>
      <c r="BJ357" s="17" t="s">
        <v>85</v>
      </c>
      <c r="BK357" s="230">
        <f>ROUND(I357*H357,2)</f>
        <v>0</v>
      </c>
      <c r="BL357" s="17" t="s">
        <v>153</v>
      </c>
      <c r="BM357" s="229" t="s">
        <v>591</v>
      </c>
    </row>
    <row r="358" s="2" customFormat="1">
      <c r="A358" s="38"/>
      <c r="B358" s="39"/>
      <c r="C358" s="40"/>
      <c r="D358" s="231" t="s">
        <v>139</v>
      </c>
      <c r="E358" s="40"/>
      <c r="F358" s="232" t="s">
        <v>592</v>
      </c>
      <c r="G358" s="40"/>
      <c r="H358" s="40"/>
      <c r="I358" s="233"/>
      <c r="J358" s="40"/>
      <c r="K358" s="40"/>
      <c r="L358" s="44"/>
      <c r="M358" s="234"/>
      <c r="N358" s="235"/>
      <c r="O358" s="91"/>
      <c r="P358" s="91"/>
      <c r="Q358" s="91"/>
      <c r="R358" s="91"/>
      <c r="S358" s="91"/>
      <c r="T358" s="92"/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T358" s="17" t="s">
        <v>139</v>
      </c>
      <c r="AU358" s="17" t="s">
        <v>87</v>
      </c>
    </row>
    <row r="359" s="14" customFormat="1">
      <c r="A359" s="14"/>
      <c r="B359" s="246"/>
      <c r="C359" s="247"/>
      <c r="D359" s="231" t="s">
        <v>140</v>
      </c>
      <c r="E359" s="248" t="s">
        <v>1</v>
      </c>
      <c r="F359" s="249" t="s">
        <v>593</v>
      </c>
      <c r="G359" s="247"/>
      <c r="H359" s="250">
        <v>5.4000000000000004</v>
      </c>
      <c r="I359" s="251"/>
      <c r="J359" s="247"/>
      <c r="K359" s="247"/>
      <c r="L359" s="252"/>
      <c r="M359" s="253"/>
      <c r="N359" s="254"/>
      <c r="O359" s="254"/>
      <c r="P359" s="254"/>
      <c r="Q359" s="254"/>
      <c r="R359" s="254"/>
      <c r="S359" s="254"/>
      <c r="T359" s="255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56" t="s">
        <v>140</v>
      </c>
      <c r="AU359" s="256" t="s">
        <v>87</v>
      </c>
      <c r="AV359" s="14" t="s">
        <v>87</v>
      </c>
      <c r="AW359" s="14" t="s">
        <v>33</v>
      </c>
      <c r="AX359" s="14" t="s">
        <v>85</v>
      </c>
      <c r="AY359" s="256" t="s">
        <v>129</v>
      </c>
    </row>
    <row r="360" s="12" customFormat="1" ht="22.8" customHeight="1">
      <c r="A360" s="12"/>
      <c r="B360" s="202"/>
      <c r="C360" s="203"/>
      <c r="D360" s="204" t="s">
        <v>76</v>
      </c>
      <c r="E360" s="216" t="s">
        <v>148</v>
      </c>
      <c r="F360" s="216" t="s">
        <v>594</v>
      </c>
      <c r="G360" s="203"/>
      <c r="H360" s="203"/>
      <c r="I360" s="206"/>
      <c r="J360" s="217">
        <f>BK360</f>
        <v>0</v>
      </c>
      <c r="K360" s="203"/>
      <c r="L360" s="208"/>
      <c r="M360" s="209"/>
      <c r="N360" s="210"/>
      <c r="O360" s="210"/>
      <c r="P360" s="211">
        <f>SUM(P361:P366)</f>
        <v>0</v>
      </c>
      <c r="Q360" s="210"/>
      <c r="R360" s="211">
        <f>SUM(R361:R366)</f>
        <v>2.7019216000000004</v>
      </c>
      <c r="S360" s="210"/>
      <c r="T360" s="212">
        <f>SUM(T361:T366)</f>
        <v>0</v>
      </c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R360" s="213" t="s">
        <v>85</v>
      </c>
      <c r="AT360" s="214" t="s">
        <v>76</v>
      </c>
      <c r="AU360" s="214" t="s">
        <v>85</v>
      </c>
      <c r="AY360" s="213" t="s">
        <v>129</v>
      </c>
      <c r="BK360" s="215">
        <f>SUM(BK361:BK366)</f>
        <v>0</v>
      </c>
    </row>
    <row r="361" s="2" customFormat="1" ht="16.5" customHeight="1">
      <c r="A361" s="38"/>
      <c r="B361" s="39"/>
      <c r="C361" s="218" t="s">
        <v>595</v>
      </c>
      <c r="D361" s="218" t="s">
        <v>132</v>
      </c>
      <c r="E361" s="219" t="s">
        <v>596</v>
      </c>
      <c r="F361" s="220" t="s">
        <v>597</v>
      </c>
      <c r="G361" s="221" t="s">
        <v>255</v>
      </c>
      <c r="H361" s="222">
        <v>6.0800000000000001</v>
      </c>
      <c r="I361" s="223"/>
      <c r="J361" s="224">
        <f>ROUND(I361*H361,2)</f>
        <v>0</v>
      </c>
      <c r="K361" s="220" t="s">
        <v>136</v>
      </c>
      <c r="L361" s="44"/>
      <c r="M361" s="225" t="s">
        <v>1</v>
      </c>
      <c r="N361" s="226" t="s">
        <v>42</v>
      </c>
      <c r="O361" s="91"/>
      <c r="P361" s="227">
        <f>O361*H361</f>
        <v>0</v>
      </c>
      <c r="Q361" s="227">
        <v>0.24127000000000001</v>
      </c>
      <c r="R361" s="227">
        <f>Q361*H361</f>
        <v>1.4669216000000001</v>
      </c>
      <c r="S361" s="227">
        <v>0</v>
      </c>
      <c r="T361" s="228">
        <f>S361*H361</f>
        <v>0</v>
      </c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R361" s="229" t="s">
        <v>153</v>
      </c>
      <c r="AT361" s="229" t="s">
        <v>132</v>
      </c>
      <c r="AU361" s="229" t="s">
        <v>87</v>
      </c>
      <c r="AY361" s="17" t="s">
        <v>129</v>
      </c>
      <c r="BE361" s="230">
        <f>IF(N361="základní",J361,0)</f>
        <v>0</v>
      </c>
      <c r="BF361" s="230">
        <f>IF(N361="snížená",J361,0)</f>
        <v>0</v>
      </c>
      <c r="BG361" s="230">
        <f>IF(N361="zákl. přenesená",J361,0)</f>
        <v>0</v>
      </c>
      <c r="BH361" s="230">
        <f>IF(N361="sníž. přenesená",J361,0)</f>
        <v>0</v>
      </c>
      <c r="BI361" s="230">
        <f>IF(N361="nulová",J361,0)</f>
        <v>0</v>
      </c>
      <c r="BJ361" s="17" t="s">
        <v>85</v>
      </c>
      <c r="BK361" s="230">
        <f>ROUND(I361*H361,2)</f>
        <v>0</v>
      </c>
      <c r="BL361" s="17" t="s">
        <v>153</v>
      </c>
      <c r="BM361" s="229" t="s">
        <v>598</v>
      </c>
    </row>
    <row r="362" s="2" customFormat="1">
      <c r="A362" s="38"/>
      <c r="B362" s="39"/>
      <c r="C362" s="40"/>
      <c r="D362" s="231" t="s">
        <v>139</v>
      </c>
      <c r="E362" s="40"/>
      <c r="F362" s="232" t="s">
        <v>599</v>
      </c>
      <c r="G362" s="40"/>
      <c r="H362" s="40"/>
      <c r="I362" s="233"/>
      <c r="J362" s="40"/>
      <c r="K362" s="40"/>
      <c r="L362" s="44"/>
      <c r="M362" s="234"/>
      <c r="N362" s="235"/>
      <c r="O362" s="91"/>
      <c r="P362" s="91"/>
      <c r="Q362" s="91"/>
      <c r="R362" s="91"/>
      <c r="S362" s="91"/>
      <c r="T362" s="92"/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T362" s="17" t="s">
        <v>139</v>
      </c>
      <c r="AU362" s="17" t="s">
        <v>87</v>
      </c>
    </row>
    <row r="363" s="14" customFormat="1">
      <c r="A363" s="14"/>
      <c r="B363" s="246"/>
      <c r="C363" s="247"/>
      <c r="D363" s="231" t="s">
        <v>140</v>
      </c>
      <c r="E363" s="248" t="s">
        <v>1</v>
      </c>
      <c r="F363" s="249" t="s">
        <v>600</v>
      </c>
      <c r="G363" s="247"/>
      <c r="H363" s="250">
        <v>6.0800000000000001</v>
      </c>
      <c r="I363" s="251"/>
      <c r="J363" s="247"/>
      <c r="K363" s="247"/>
      <c r="L363" s="252"/>
      <c r="M363" s="253"/>
      <c r="N363" s="254"/>
      <c r="O363" s="254"/>
      <c r="P363" s="254"/>
      <c r="Q363" s="254"/>
      <c r="R363" s="254"/>
      <c r="S363" s="254"/>
      <c r="T363" s="255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56" t="s">
        <v>140</v>
      </c>
      <c r="AU363" s="256" t="s">
        <v>87</v>
      </c>
      <c r="AV363" s="14" t="s">
        <v>87</v>
      </c>
      <c r="AW363" s="14" t="s">
        <v>33</v>
      </c>
      <c r="AX363" s="14" t="s">
        <v>85</v>
      </c>
      <c r="AY363" s="256" t="s">
        <v>129</v>
      </c>
    </row>
    <row r="364" s="2" customFormat="1" ht="16.5" customHeight="1">
      <c r="A364" s="38"/>
      <c r="B364" s="39"/>
      <c r="C364" s="271" t="s">
        <v>601</v>
      </c>
      <c r="D364" s="271" t="s">
        <v>425</v>
      </c>
      <c r="E364" s="272" t="s">
        <v>602</v>
      </c>
      <c r="F364" s="273" t="s">
        <v>603</v>
      </c>
      <c r="G364" s="274" t="s">
        <v>604</v>
      </c>
      <c r="H364" s="275">
        <v>38</v>
      </c>
      <c r="I364" s="276"/>
      <c r="J364" s="277">
        <f>ROUND(I364*H364,2)</f>
        <v>0</v>
      </c>
      <c r="K364" s="273" t="s">
        <v>136</v>
      </c>
      <c r="L364" s="278"/>
      <c r="M364" s="279" t="s">
        <v>1</v>
      </c>
      <c r="N364" s="280" t="s">
        <v>42</v>
      </c>
      <c r="O364" s="91"/>
      <c r="P364" s="227">
        <f>O364*H364</f>
        <v>0</v>
      </c>
      <c r="Q364" s="227">
        <v>0.032500000000000001</v>
      </c>
      <c r="R364" s="227">
        <f>Q364*H364</f>
        <v>1.2350000000000001</v>
      </c>
      <c r="S364" s="227">
        <v>0</v>
      </c>
      <c r="T364" s="228">
        <f>S364*H364</f>
        <v>0</v>
      </c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R364" s="229" t="s">
        <v>183</v>
      </c>
      <c r="AT364" s="229" t="s">
        <v>425</v>
      </c>
      <c r="AU364" s="229" t="s">
        <v>87</v>
      </c>
      <c r="AY364" s="17" t="s">
        <v>129</v>
      </c>
      <c r="BE364" s="230">
        <f>IF(N364="základní",J364,0)</f>
        <v>0</v>
      </c>
      <c r="BF364" s="230">
        <f>IF(N364="snížená",J364,0)</f>
        <v>0</v>
      </c>
      <c r="BG364" s="230">
        <f>IF(N364="zákl. přenesená",J364,0)</f>
        <v>0</v>
      </c>
      <c r="BH364" s="230">
        <f>IF(N364="sníž. přenesená",J364,0)</f>
        <v>0</v>
      </c>
      <c r="BI364" s="230">
        <f>IF(N364="nulová",J364,0)</f>
        <v>0</v>
      </c>
      <c r="BJ364" s="17" t="s">
        <v>85</v>
      </c>
      <c r="BK364" s="230">
        <f>ROUND(I364*H364,2)</f>
        <v>0</v>
      </c>
      <c r="BL364" s="17" t="s">
        <v>153</v>
      </c>
      <c r="BM364" s="229" t="s">
        <v>605</v>
      </c>
    </row>
    <row r="365" s="2" customFormat="1">
      <c r="A365" s="38"/>
      <c r="B365" s="39"/>
      <c r="C365" s="40"/>
      <c r="D365" s="231" t="s">
        <v>139</v>
      </c>
      <c r="E365" s="40"/>
      <c r="F365" s="232" t="s">
        <v>603</v>
      </c>
      <c r="G365" s="40"/>
      <c r="H365" s="40"/>
      <c r="I365" s="233"/>
      <c r="J365" s="40"/>
      <c r="K365" s="40"/>
      <c r="L365" s="44"/>
      <c r="M365" s="234"/>
      <c r="N365" s="235"/>
      <c r="O365" s="91"/>
      <c r="P365" s="91"/>
      <c r="Q365" s="91"/>
      <c r="R365" s="91"/>
      <c r="S365" s="91"/>
      <c r="T365" s="92"/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T365" s="17" t="s">
        <v>139</v>
      </c>
      <c r="AU365" s="17" t="s">
        <v>87</v>
      </c>
    </row>
    <row r="366" s="14" customFormat="1">
      <c r="A366" s="14"/>
      <c r="B366" s="246"/>
      <c r="C366" s="247"/>
      <c r="D366" s="231" t="s">
        <v>140</v>
      </c>
      <c r="E366" s="248" t="s">
        <v>1</v>
      </c>
      <c r="F366" s="249" t="s">
        <v>606</v>
      </c>
      <c r="G366" s="247"/>
      <c r="H366" s="250">
        <v>38</v>
      </c>
      <c r="I366" s="251"/>
      <c r="J366" s="247"/>
      <c r="K366" s="247"/>
      <c r="L366" s="252"/>
      <c r="M366" s="253"/>
      <c r="N366" s="254"/>
      <c r="O366" s="254"/>
      <c r="P366" s="254"/>
      <c r="Q366" s="254"/>
      <c r="R366" s="254"/>
      <c r="S366" s="254"/>
      <c r="T366" s="255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56" t="s">
        <v>140</v>
      </c>
      <c r="AU366" s="256" t="s">
        <v>87</v>
      </c>
      <c r="AV366" s="14" t="s">
        <v>87</v>
      </c>
      <c r="AW366" s="14" t="s">
        <v>33</v>
      </c>
      <c r="AX366" s="14" t="s">
        <v>85</v>
      </c>
      <c r="AY366" s="256" t="s">
        <v>129</v>
      </c>
    </row>
    <row r="367" s="12" customFormat="1" ht="22.8" customHeight="1">
      <c r="A367" s="12"/>
      <c r="B367" s="202"/>
      <c r="C367" s="203"/>
      <c r="D367" s="204" t="s">
        <v>76</v>
      </c>
      <c r="E367" s="216" t="s">
        <v>153</v>
      </c>
      <c r="F367" s="216" t="s">
        <v>607</v>
      </c>
      <c r="G367" s="203"/>
      <c r="H367" s="203"/>
      <c r="I367" s="206"/>
      <c r="J367" s="217">
        <f>BK367</f>
        <v>0</v>
      </c>
      <c r="K367" s="203"/>
      <c r="L367" s="208"/>
      <c r="M367" s="209"/>
      <c r="N367" s="210"/>
      <c r="O367" s="210"/>
      <c r="P367" s="211">
        <f>SUM(P368:P400)</f>
        <v>0</v>
      </c>
      <c r="Q367" s="210"/>
      <c r="R367" s="211">
        <f>SUM(R368:R400)</f>
        <v>46.563981419999998</v>
      </c>
      <c r="S367" s="210"/>
      <c r="T367" s="212">
        <f>SUM(T368:T400)</f>
        <v>0</v>
      </c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R367" s="213" t="s">
        <v>85</v>
      </c>
      <c r="AT367" s="214" t="s">
        <v>76</v>
      </c>
      <c r="AU367" s="214" t="s">
        <v>85</v>
      </c>
      <c r="AY367" s="213" t="s">
        <v>129</v>
      </c>
      <c r="BK367" s="215">
        <f>SUM(BK368:BK400)</f>
        <v>0</v>
      </c>
    </row>
    <row r="368" s="2" customFormat="1" ht="16.5" customHeight="1">
      <c r="A368" s="38"/>
      <c r="B368" s="39"/>
      <c r="C368" s="218" t="s">
        <v>608</v>
      </c>
      <c r="D368" s="218" t="s">
        <v>132</v>
      </c>
      <c r="E368" s="219" t="s">
        <v>609</v>
      </c>
      <c r="F368" s="220" t="s">
        <v>610</v>
      </c>
      <c r="G368" s="221" t="s">
        <v>255</v>
      </c>
      <c r="H368" s="222">
        <v>28</v>
      </c>
      <c r="I368" s="223"/>
      <c r="J368" s="224">
        <f>ROUND(I368*H368,2)</f>
        <v>0</v>
      </c>
      <c r="K368" s="220" t="s">
        <v>136</v>
      </c>
      <c r="L368" s="44"/>
      <c r="M368" s="225" t="s">
        <v>1</v>
      </c>
      <c r="N368" s="226" t="s">
        <v>42</v>
      </c>
      <c r="O368" s="91"/>
      <c r="P368" s="227">
        <f>O368*H368</f>
        <v>0</v>
      </c>
      <c r="Q368" s="227">
        <v>0.03465</v>
      </c>
      <c r="R368" s="227">
        <f>Q368*H368</f>
        <v>0.97019999999999995</v>
      </c>
      <c r="S368" s="227">
        <v>0</v>
      </c>
      <c r="T368" s="228">
        <f>S368*H368</f>
        <v>0</v>
      </c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R368" s="229" t="s">
        <v>153</v>
      </c>
      <c r="AT368" s="229" t="s">
        <v>132</v>
      </c>
      <c r="AU368" s="229" t="s">
        <v>87</v>
      </c>
      <c r="AY368" s="17" t="s">
        <v>129</v>
      </c>
      <c r="BE368" s="230">
        <f>IF(N368="základní",J368,0)</f>
        <v>0</v>
      </c>
      <c r="BF368" s="230">
        <f>IF(N368="snížená",J368,0)</f>
        <v>0</v>
      </c>
      <c r="BG368" s="230">
        <f>IF(N368="zákl. přenesená",J368,0)</f>
        <v>0</v>
      </c>
      <c r="BH368" s="230">
        <f>IF(N368="sníž. přenesená",J368,0)</f>
        <v>0</v>
      </c>
      <c r="BI368" s="230">
        <f>IF(N368="nulová",J368,0)</f>
        <v>0</v>
      </c>
      <c r="BJ368" s="17" t="s">
        <v>85</v>
      </c>
      <c r="BK368" s="230">
        <f>ROUND(I368*H368,2)</f>
        <v>0</v>
      </c>
      <c r="BL368" s="17" t="s">
        <v>153</v>
      </c>
      <c r="BM368" s="229" t="s">
        <v>611</v>
      </c>
    </row>
    <row r="369" s="2" customFormat="1">
      <c r="A369" s="38"/>
      <c r="B369" s="39"/>
      <c r="C369" s="40"/>
      <c r="D369" s="231" t="s">
        <v>139</v>
      </c>
      <c r="E369" s="40"/>
      <c r="F369" s="232" t="s">
        <v>612</v>
      </c>
      <c r="G369" s="40"/>
      <c r="H369" s="40"/>
      <c r="I369" s="233"/>
      <c r="J369" s="40"/>
      <c r="K369" s="40"/>
      <c r="L369" s="44"/>
      <c r="M369" s="234"/>
      <c r="N369" s="235"/>
      <c r="O369" s="91"/>
      <c r="P369" s="91"/>
      <c r="Q369" s="91"/>
      <c r="R369" s="91"/>
      <c r="S369" s="91"/>
      <c r="T369" s="92"/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T369" s="17" t="s">
        <v>139</v>
      </c>
      <c r="AU369" s="17" t="s">
        <v>87</v>
      </c>
    </row>
    <row r="370" s="14" customFormat="1">
      <c r="A370" s="14"/>
      <c r="B370" s="246"/>
      <c r="C370" s="247"/>
      <c r="D370" s="231" t="s">
        <v>140</v>
      </c>
      <c r="E370" s="248" t="s">
        <v>1</v>
      </c>
      <c r="F370" s="249" t="s">
        <v>613</v>
      </c>
      <c r="G370" s="247"/>
      <c r="H370" s="250">
        <v>28</v>
      </c>
      <c r="I370" s="251"/>
      <c r="J370" s="247"/>
      <c r="K370" s="247"/>
      <c r="L370" s="252"/>
      <c r="M370" s="253"/>
      <c r="N370" s="254"/>
      <c r="O370" s="254"/>
      <c r="P370" s="254"/>
      <c r="Q370" s="254"/>
      <c r="R370" s="254"/>
      <c r="S370" s="254"/>
      <c r="T370" s="255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56" t="s">
        <v>140</v>
      </c>
      <c r="AU370" s="256" t="s">
        <v>87</v>
      </c>
      <c r="AV370" s="14" t="s">
        <v>87</v>
      </c>
      <c r="AW370" s="14" t="s">
        <v>33</v>
      </c>
      <c r="AX370" s="14" t="s">
        <v>85</v>
      </c>
      <c r="AY370" s="256" t="s">
        <v>129</v>
      </c>
    </row>
    <row r="371" s="2" customFormat="1" ht="16.5" customHeight="1">
      <c r="A371" s="38"/>
      <c r="B371" s="39"/>
      <c r="C371" s="271" t="s">
        <v>614</v>
      </c>
      <c r="D371" s="271" t="s">
        <v>425</v>
      </c>
      <c r="E371" s="272" t="s">
        <v>615</v>
      </c>
      <c r="F371" s="273" t="s">
        <v>616</v>
      </c>
      <c r="G371" s="274" t="s">
        <v>604</v>
      </c>
      <c r="H371" s="275">
        <v>28</v>
      </c>
      <c r="I371" s="276"/>
      <c r="J371" s="277">
        <f>ROUND(I371*H371,2)</f>
        <v>0</v>
      </c>
      <c r="K371" s="273" t="s">
        <v>136</v>
      </c>
      <c r="L371" s="278"/>
      <c r="M371" s="279" t="s">
        <v>1</v>
      </c>
      <c r="N371" s="280" t="s">
        <v>42</v>
      </c>
      <c r="O371" s="91"/>
      <c r="P371" s="227">
        <f>O371*H371</f>
        <v>0</v>
      </c>
      <c r="Q371" s="227">
        <v>0.14699999999999999</v>
      </c>
      <c r="R371" s="227">
        <f>Q371*H371</f>
        <v>4.1159999999999997</v>
      </c>
      <c r="S371" s="227">
        <v>0</v>
      </c>
      <c r="T371" s="228">
        <f>S371*H371</f>
        <v>0</v>
      </c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R371" s="229" t="s">
        <v>183</v>
      </c>
      <c r="AT371" s="229" t="s">
        <v>425</v>
      </c>
      <c r="AU371" s="229" t="s">
        <v>87</v>
      </c>
      <c r="AY371" s="17" t="s">
        <v>129</v>
      </c>
      <c r="BE371" s="230">
        <f>IF(N371="základní",J371,0)</f>
        <v>0</v>
      </c>
      <c r="BF371" s="230">
        <f>IF(N371="snížená",J371,0)</f>
        <v>0</v>
      </c>
      <c r="BG371" s="230">
        <f>IF(N371="zákl. přenesená",J371,0)</f>
        <v>0</v>
      </c>
      <c r="BH371" s="230">
        <f>IF(N371="sníž. přenesená",J371,0)</f>
        <v>0</v>
      </c>
      <c r="BI371" s="230">
        <f>IF(N371="nulová",J371,0)</f>
        <v>0</v>
      </c>
      <c r="BJ371" s="17" t="s">
        <v>85</v>
      </c>
      <c r="BK371" s="230">
        <f>ROUND(I371*H371,2)</f>
        <v>0</v>
      </c>
      <c r="BL371" s="17" t="s">
        <v>153</v>
      </c>
      <c r="BM371" s="229" t="s">
        <v>617</v>
      </c>
    </row>
    <row r="372" s="2" customFormat="1">
      <c r="A372" s="38"/>
      <c r="B372" s="39"/>
      <c r="C372" s="40"/>
      <c r="D372" s="231" t="s">
        <v>139</v>
      </c>
      <c r="E372" s="40"/>
      <c r="F372" s="232" t="s">
        <v>616</v>
      </c>
      <c r="G372" s="40"/>
      <c r="H372" s="40"/>
      <c r="I372" s="233"/>
      <c r="J372" s="40"/>
      <c r="K372" s="40"/>
      <c r="L372" s="44"/>
      <c r="M372" s="234"/>
      <c r="N372" s="235"/>
      <c r="O372" s="91"/>
      <c r="P372" s="91"/>
      <c r="Q372" s="91"/>
      <c r="R372" s="91"/>
      <c r="S372" s="91"/>
      <c r="T372" s="92"/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T372" s="17" t="s">
        <v>139</v>
      </c>
      <c r="AU372" s="17" t="s">
        <v>87</v>
      </c>
    </row>
    <row r="373" s="14" customFormat="1">
      <c r="A373" s="14"/>
      <c r="B373" s="246"/>
      <c r="C373" s="247"/>
      <c r="D373" s="231" t="s">
        <v>140</v>
      </c>
      <c r="E373" s="248" t="s">
        <v>1</v>
      </c>
      <c r="F373" s="249" t="s">
        <v>618</v>
      </c>
      <c r="G373" s="247"/>
      <c r="H373" s="250">
        <v>28</v>
      </c>
      <c r="I373" s="251"/>
      <c r="J373" s="247"/>
      <c r="K373" s="247"/>
      <c r="L373" s="252"/>
      <c r="M373" s="253"/>
      <c r="N373" s="254"/>
      <c r="O373" s="254"/>
      <c r="P373" s="254"/>
      <c r="Q373" s="254"/>
      <c r="R373" s="254"/>
      <c r="S373" s="254"/>
      <c r="T373" s="255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56" t="s">
        <v>140</v>
      </c>
      <c r="AU373" s="256" t="s">
        <v>87</v>
      </c>
      <c r="AV373" s="14" t="s">
        <v>87</v>
      </c>
      <c r="AW373" s="14" t="s">
        <v>33</v>
      </c>
      <c r="AX373" s="14" t="s">
        <v>85</v>
      </c>
      <c r="AY373" s="256" t="s">
        <v>129</v>
      </c>
    </row>
    <row r="374" s="2" customFormat="1" ht="16.5" customHeight="1">
      <c r="A374" s="38"/>
      <c r="B374" s="39"/>
      <c r="C374" s="218" t="s">
        <v>619</v>
      </c>
      <c r="D374" s="218" t="s">
        <v>132</v>
      </c>
      <c r="E374" s="219" t="s">
        <v>620</v>
      </c>
      <c r="F374" s="220" t="s">
        <v>621</v>
      </c>
      <c r="G374" s="221" t="s">
        <v>237</v>
      </c>
      <c r="H374" s="222">
        <v>9.0399999999999991</v>
      </c>
      <c r="I374" s="223"/>
      <c r="J374" s="224">
        <f>ROUND(I374*H374,2)</f>
        <v>0</v>
      </c>
      <c r="K374" s="220" t="s">
        <v>136</v>
      </c>
      <c r="L374" s="44"/>
      <c r="M374" s="225" t="s">
        <v>1</v>
      </c>
      <c r="N374" s="226" t="s">
        <v>42</v>
      </c>
      <c r="O374" s="91"/>
      <c r="P374" s="227">
        <f>O374*H374</f>
        <v>0</v>
      </c>
      <c r="Q374" s="227">
        <v>0.24290000000000001</v>
      </c>
      <c r="R374" s="227">
        <f>Q374*H374</f>
        <v>2.1958159999999998</v>
      </c>
      <c r="S374" s="227">
        <v>0</v>
      </c>
      <c r="T374" s="228">
        <f>S374*H374</f>
        <v>0</v>
      </c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R374" s="229" t="s">
        <v>153</v>
      </c>
      <c r="AT374" s="229" t="s">
        <v>132</v>
      </c>
      <c r="AU374" s="229" t="s">
        <v>87</v>
      </c>
      <c r="AY374" s="17" t="s">
        <v>129</v>
      </c>
      <c r="BE374" s="230">
        <f>IF(N374="základní",J374,0)</f>
        <v>0</v>
      </c>
      <c r="BF374" s="230">
        <f>IF(N374="snížená",J374,0)</f>
        <v>0</v>
      </c>
      <c r="BG374" s="230">
        <f>IF(N374="zákl. přenesená",J374,0)</f>
        <v>0</v>
      </c>
      <c r="BH374" s="230">
        <f>IF(N374="sníž. přenesená",J374,0)</f>
        <v>0</v>
      </c>
      <c r="BI374" s="230">
        <f>IF(N374="nulová",J374,0)</f>
        <v>0</v>
      </c>
      <c r="BJ374" s="17" t="s">
        <v>85</v>
      </c>
      <c r="BK374" s="230">
        <f>ROUND(I374*H374,2)</f>
        <v>0</v>
      </c>
      <c r="BL374" s="17" t="s">
        <v>153</v>
      </c>
      <c r="BM374" s="229" t="s">
        <v>622</v>
      </c>
    </row>
    <row r="375" s="2" customFormat="1">
      <c r="A375" s="38"/>
      <c r="B375" s="39"/>
      <c r="C375" s="40"/>
      <c r="D375" s="231" t="s">
        <v>139</v>
      </c>
      <c r="E375" s="40"/>
      <c r="F375" s="232" t="s">
        <v>623</v>
      </c>
      <c r="G375" s="40"/>
      <c r="H375" s="40"/>
      <c r="I375" s="233"/>
      <c r="J375" s="40"/>
      <c r="K375" s="40"/>
      <c r="L375" s="44"/>
      <c r="M375" s="234"/>
      <c r="N375" s="235"/>
      <c r="O375" s="91"/>
      <c r="P375" s="91"/>
      <c r="Q375" s="91"/>
      <c r="R375" s="91"/>
      <c r="S375" s="91"/>
      <c r="T375" s="92"/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T375" s="17" t="s">
        <v>139</v>
      </c>
      <c r="AU375" s="17" t="s">
        <v>87</v>
      </c>
    </row>
    <row r="376" s="14" customFormat="1">
      <c r="A376" s="14"/>
      <c r="B376" s="246"/>
      <c r="C376" s="247"/>
      <c r="D376" s="231" t="s">
        <v>140</v>
      </c>
      <c r="E376" s="248" t="s">
        <v>1</v>
      </c>
      <c r="F376" s="249" t="s">
        <v>624</v>
      </c>
      <c r="G376" s="247"/>
      <c r="H376" s="250">
        <v>9.0399999999999991</v>
      </c>
      <c r="I376" s="251"/>
      <c r="J376" s="247"/>
      <c r="K376" s="247"/>
      <c r="L376" s="252"/>
      <c r="M376" s="253"/>
      <c r="N376" s="254"/>
      <c r="O376" s="254"/>
      <c r="P376" s="254"/>
      <c r="Q376" s="254"/>
      <c r="R376" s="254"/>
      <c r="S376" s="254"/>
      <c r="T376" s="255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56" t="s">
        <v>140</v>
      </c>
      <c r="AU376" s="256" t="s">
        <v>87</v>
      </c>
      <c r="AV376" s="14" t="s">
        <v>87</v>
      </c>
      <c r="AW376" s="14" t="s">
        <v>33</v>
      </c>
      <c r="AX376" s="14" t="s">
        <v>85</v>
      </c>
      <c r="AY376" s="256" t="s">
        <v>129</v>
      </c>
    </row>
    <row r="377" s="2" customFormat="1" ht="16.5" customHeight="1">
      <c r="A377" s="38"/>
      <c r="B377" s="39"/>
      <c r="C377" s="218" t="s">
        <v>625</v>
      </c>
      <c r="D377" s="218" t="s">
        <v>132</v>
      </c>
      <c r="E377" s="219" t="s">
        <v>626</v>
      </c>
      <c r="F377" s="220" t="s">
        <v>627</v>
      </c>
      <c r="G377" s="221" t="s">
        <v>272</v>
      </c>
      <c r="H377" s="222">
        <v>6.3899999999999997</v>
      </c>
      <c r="I377" s="223"/>
      <c r="J377" s="224">
        <f>ROUND(I377*H377,2)</f>
        <v>0</v>
      </c>
      <c r="K377" s="220" t="s">
        <v>136</v>
      </c>
      <c r="L377" s="44"/>
      <c r="M377" s="225" t="s">
        <v>1</v>
      </c>
      <c r="N377" s="226" t="s">
        <v>42</v>
      </c>
      <c r="O377" s="91"/>
      <c r="P377" s="227">
        <f>O377*H377</f>
        <v>0</v>
      </c>
      <c r="Q377" s="227">
        <v>1.8907700000000001</v>
      </c>
      <c r="R377" s="227">
        <f>Q377*H377</f>
        <v>12.0820203</v>
      </c>
      <c r="S377" s="227">
        <v>0</v>
      </c>
      <c r="T377" s="228">
        <f>S377*H377</f>
        <v>0</v>
      </c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R377" s="229" t="s">
        <v>153</v>
      </c>
      <c r="AT377" s="229" t="s">
        <v>132</v>
      </c>
      <c r="AU377" s="229" t="s">
        <v>87</v>
      </c>
      <c r="AY377" s="17" t="s">
        <v>129</v>
      </c>
      <c r="BE377" s="230">
        <f>IF(N377="základní",J377,0)</f>
        <v>0</v>
      </c>
      <c r="BF377" s="230">
        <f>IF(N377="snížená",J377,0)</f>
        <v>0</v>
      </c>
      <c r="BG377" s="230">
        <f>IF(N377="zákl. přenesená",J377,0)</f>
        <v>0</v>
      </c>
      <c r="BH377" s="230">
        <f>IF(N377="sníž. přenesená",J377,0)</f>
        <v>0</v>
      </c>
      <c r="BI377" s="230">
        <f>IF(N377="nulová",J377,0)</f>
        <v>0</v>
      </c>
      <c r="BJ377" s="17" t="s">
        <v>85</v>
      </c>
      <c r="BK377" s="230">
        <f>ROUND(I377*H377,2)</f>
        <v>0</v>
      </c>
      <c r="BL377" s="17" t="s">
        <v>153</v>
      </c>
      <c r="BM377" s="229" t="s">
        <v>628</v>
      </c>
    </row>
    <row r="378" s="2" customFormat="1">
      <c r="A378" s="38"/>
      <c r="B378" s="39"/>
      <c r="C378" s="40"/>
      <c r="D378" s="231" t="s">
        <v>139</v>
      </c>
      <c r="E378" s="40"/>
      <c r="F378" s="232" t="s">
        <v>629</v>
      </c>
      <c r="G378" s="40"/>
      <c r="H378" s="40"/>
      <c r="I378" s="233"/>
      <c r="J378" s="40"/>
      <c r="K378" s="40"/>
      <c r="L378" s="44"/>
      <c r="M378" s="234"/>
      <c r="N378" s="235"/>
      <c r="O378" s="91"/>
      <c r="P378" s="91"/>
      <c r="Q378" s="91"/>
      <c r="R378" s="91"/>
      <c r="S378" s="91"/>
      <c r="T378" s="92"/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T378" s="17" t="s">
        <v>139</v>
      </c>
      <c r="AU378" s="17" t="s">
        <v>87</v>
      </c>
    </row>
    <row r="379" s="14" customFormat="1">
      <c r="A379" s="14"/>
      <c r="B379" s="246"/>
      <c r="C379" s="247"/>
      <c r="D379" s="231" t="s">
        <v>140</v>
      </c>
      <c r="E379" s="248" t="s">
        <v>1</v>
      </c>
      <c r="F379" s="249" t="s">
        <v>630</v>
      </c>
      <c r="G379" s="247"/>
      <c r="H379" s="250">
        <v>6.3899999999999997</v>
      </c>
      <c r="I379" s="251"/>
      <c r="J379" s="247"/>
      <c r="K379" s="247"/>
      <c r="L379" s="252"/>
      <c r="M379" s="253"/>
      <c r="N379" s="254"/>
      <c r="O379" s="254"/>
      <c r="P379" s="254"/>
      <c r="Q379" s="254"/>
      <c r="R379" s="254"/>
      <c r="S379" s="254"/>
      <c r="T379" s="255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56" t="s">
        <v>140</v>
      </c>
      <c r="AU379" s="256" t="s">
        <v>87</v>
      </c>
      <c r="AV379" s="14" t="s">
        <v>87</v>
      </c>
      <c r="AW379" s="14" t="s">
        <v>33</v>
      </c>
      <c r="AX379" s="14" t="s">
        <v>85</v>
      </c>
      <c r="AY379" s="256" t="s">
        <v>129</v>
      </c>
    </row>
    <row r="380" s="2" customFormat="1" ht="16.5" customHeight="1">
      <c r="A380" s="38"/>
      <c r="B380" s="39"/>
      <c r="C380" s="218" t="s">
        <v>631</v>
      </c>
      <c r="D380" s="218" t="s">
        <v>132</v>
      </c>
      <c r="E380" s="219" t="s">
        <v>632</v>
      </c>
      <c r="F380" s="220" t="s">
        <v>633</v>
      </c>
      <c r="G380" s="221" t="s">
        <v>604</v>
      </c>
      <c r="H380" s="222">
        <v>1</v>
      </c>
      <c r="I380" s="223"/>
      <c r="J380" s="224">
        <f>ROUND(I380*H380,2)</f>
        <v>0</v>
      </c>
      <c r="K380" s="220" t="s">
        <v>136</v>
      </c>
      <c r="L380" s="44"/>
      <c r="M380" s="225" t="s">
        <v>1</v>
      </c>
      <c r="N380" s="226" t="s">
        <v>42</v>
      </c>
      <c r="O380" s="91"/>
      <c r="P380" s="227">
        <f>O380*H380</f>
        <v>0</v>
      </c>
      <c r="Q380" s="227">
        <v>0.22394</v>
      </c>
      <c r="R380" s="227">
        <f>Q380*H380</f>
        <v>0.22394</v>
      </c>
      <c r="S380" s="227">
        <v>0</v>
      </c>
      <c r="T380" s="228">
        <f>S380*H380</f>
        <v>0</v>
      </c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R380" s="229" t="s">
        <v>153</v>
      </c>
      <c r="AT380" s="229" t="s">
        <v>132</v>
      </c>
      <c r="AU380" s="229" t="s">
        <v>87</v>
      </c>
      <c r="AY380" s="17" t="s">
        <v>129</v>
      </c>
      <c r="BE380" s="230">
        <f>IF(N380="základní",J380,0)</f>
        <v>0</v>
      </c>
      <c r="BF380" s="230">
        <f>IF(N380="snížená",J380,0)</f>
        <v>0</v>
      </c>
      <c r="BG380" s="230">
        <f>IF(N380="zákl. přenesená",J380,0)</f>
        <v>0</v>
      </c>
      <c r="BH380" s="230">
        <f>IF(N380="sníž. přenesená",J380,0)</f>
        <v>0</v>
      </c>
      <c r="BI380" s="230">
        <f>IF(N380="nulová",J380,0)</f>
        <v>0</v>
      </c>
      <c r="BJ380" s="17" t="s">
        <v>85</v>
      </c>
      <c r="BK380" s="230">
        <f>ROUND(I380*H380,2)</f>
        <v>0</v>
      </c>
      <c r="BL380" s="17" t="s">
        <v>153</v>
      </c>
      <c r="BM380" s="229" t="s">
        <v>634</v>
      </c>
    </row>
    <row r="381" s="2" customFormat="1">
      <c r="A381" s="38"/>
      <c r="B381" s="39"/>
      <c r="C381" s="40"/>
      <c r="D381" s="231" t="s">
        <v>139</v>
      </c>
      <c r="E381" s="40"/>
      <c r="F381" s="232" t="s">
        <v>635</v>
      </c>
      <c r="G381" s="40"/>
      <c r="H381" s="40"/>
      <c r="I381" s="233"/>
      <c r="J381" s="40"/>
      <c r="K381" s="40"/>
      <c r="L381" s="44"/>
      <c r="M381" s="234"/>
      <c r="N381" s="235"/>
      <c r="O381" s="91"/>
      <c r="P381" s="91"/>
      <c r="Q381" s="91"/>
      <c r="R381" s="91"/>
      <c r="S381" s="91"/>
      <c r="T381" s="92"/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T381" s="17" t="s">
        <v>139</v>
      </c>
      <c r="AU381" s="17" t="s">
        <v>87</v>
      </c>
    </row>
    <row r="382" s="14" customFormat="1">
      <c r="A382" s="14"/>
      <c r="B382" s="246"/>
      <c r="C382" s="247"/>
      <c r="D382" s="231" t="s">
        <v>140</v>
      </c>
      <c r="E382" s="248" t="s">
        <v>1</v>
      </c>
      <c r="F382" s="249" t="s">
        <v>636</v>
      </c>
      <c r="G382" s="247"/>
      <c r="H382" s="250">
        <v>1</v>
      </c>
      <c r="I382" s="251"/>
      <c r="J382" s="247"/>
      <c r="K382" s="247"/>
      <c r="L382" s="252"/>
      <c r="M382" s="253"/>
      <c r="N382" s="254"/>
      <c r="O382" s="254"/>
      <c r="P382" s="254"/>
      <c r="Q382" s="254"/>
      <c r="R382" s="254"/>
      <c r="S382" s="254"/>
      <c r="T382" s="255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56" t="s">
        <v>140</v>
      </c>
      <c r="AU382" s="256" t="s">
        <v>87</v>
      </c>
      <c r="AV382" s="14" t="s">
        <v>87</v>
      </c>
      <c r="AW382" s="14" t="s">
        <v>33</v>
      </c>
      <c r="AX382" s="14" t="s">
        <v>85</v>
      </c>
      <c r="AY382" s="256" t="s">
        <v>129</v>
      </c>
    </row>
    <row r="383" s="2" customFormat="1" ht="16.5" customHeight="1">
      <c r="A383" s="38"/>
      <c r="B383" s="39"/>
      <c r="C383" s="271" t="s">
        <v>637</v>
      </c>
      <c r="D383" s="271" t="s">
        <v>425</v>
      </c>
      <c r="E383" s="272" t="s">
        <v>638</v>
      </c>
      <c r="F383" s="273" t="s">
        <v>639</v>
      </c>
      <c r="G383" s="274" t="s">
        <v>604</v>
      </c>
      <c r="H383" s="275">
        <v>1</v>
      </c>
      <c r="I383" s="276"/>
      <c r="J383" s="277">
        <f>ROUND(I383*H383,2)</f>
        <v>0</v>
      </c>
      <c r="K383" s="273" t="s">
        <v>136</v>
      </c>
      <c r="L383" s="278"/>
      <c r="M383" s="279" t="s">
        <v>1</v>
      </c>
      <c r="N383" s="280" t="s">
        <v>42</v>
      </c>
      <c r="O383" s="91"/>
      <c r="P383" s="227">
        <f>O383*H383</f>
        <v>0</v>
      </c>
      <c r="Q383" s="227">
        <v>0.033000000000000002</v>
      </c>
      <c r="R383" s="227">
        <f>Q383*H383</f>
        <v>0.033000000000000002</v>
      </c>
      <c r="S383" s="227">
        <v>0</v>
      </c>
      <c r="T383" s="228">
        <f>S383*H383</f>
        <v>0</v>
      </c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R383" s="229" t="s">
        <v>183</v>
      </c>
      <c r="AT383" s="229" t="s">
        <v>425</v>
      </c>
      <c r="AU383" s="229" t="s">
        <v>87</v>
      </c>
      <c r="AY383" s="17" t="s">
        <v>129</v>
      </c>
      <c r="BE383" s="230">
        <f>IF(N383="základní",J383,0)</f>
        <v>0</v>
      </c>
      <c r="BF383" s="230">
        <f>IF(N383="snížená",J383,0)</f>
        <v>0</v>
      </c>
      <c r="BG383" s="230">
        <f>IF(N383="zákl. přenesená",J383,0)</f>
        <v>0</v>
      </c>
      <c r="BH383" s="230">
        <f>IF(N383="sníž. přenesená",J383,0)</f>
        <v>0</v>
      </c>
      <c r="BI383" s="230">
        <f>IF(N383="nulová",J383,0)</f>
        <v>0</v>
      </c>
      <c r="BJ383" s="17" t="s">
        <v>85</v>
      </c>
      <c r="BK383" s="230">
        <f>ROUND(I383*H383,2)</f>
        <v>0</v>
      </c>
      <c r="BL383" s="17" t="s">
        <v>153</v>
      </c>
      <c r="BM383" s="229" t="s">
        <v>640</v>
      </c>
    </row>
    <row r="384" s="2" customFormat="1">
      <c r="A384" s="38"/>
      <c r="B384" s="39"/>
      <c r="C384" s="40"/>
      <c r="D384" s="231" t="s">
        <v>139</v>
      </c>
      <c r="E384" s="40"/>
      <c r="F384" s="232" t="s">
        <v>639</v>
      </c>
      <c r="G384" s="40"/>
      <c r="H384" s="40"/>
      <c r="I384" s="233"/>
      <c r="J384" s="40"/>
      <c r="K384" s="40"/>
      <c r="L384" s="44"/>
      <c r="M384" s="234"/>
      <c r="N384" s="235"/>
      <c r="O384" s="91"/>
      <c r="P384" s="91"/>
      <c r="Q384" s="91"/>
      <c r="R384" s="91"/>
      <c r="S384" s="91"/>
      <c r="T384" s="92"/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T384" s="17" t="s">
        <v>139</v>
      </c>
      <c r="AU384" s="17" t="s">
        <v>87</v>
      </c>
    </row>
    <row r="385" s="14" customFormat="1">
      <c r="A385" s="14"/>
      <c r="B385" s="246"/>
      <c r="C385" s="247"/>
      <c r="D385" s="231" t="s">
        <v>140</v>
      </c>
      <c r="E385" s="248" t="s">
        <v>1</v>
      </c>
      <c r="F385" s="249" t="s">
        <v>641</v>
      </c>
      <c r="G385" s="247"/>
      <c r="H385" s="250">
        <v>1</v>
      </c>
      <c r="I385" s="251"/>
      <c r="J385" s="247"/>
      <c r="K385" s="247"/>
      <c r="L385" s="252"/>
      <c r="M385" s="253"/>
      <c r="N385" s="254"/>
      <c r="O385" s="254"/>
      <c r="P385" s="254"/>
      <c r="Q385" s="254"/>
      <c r="R385" s="254"/>
      <c r="S385" s="254"/>
      <c r="T385" s="255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56" t="s">
        <v>140</v>
      </c>
      <c r="AU385" s="256" t="s">
        <v>87</v>
      </c>
      <c r="AV385" s="14" t="s">
        <v>87</v>
      </c>
      <c r="AW385" s="14" t="s">
        <v>33</v>
      </c>
      <c r="AX385" s="14" t="s">
        <v>85</v>
      </c>
      <c r="AY385" s="256" t="s">
        <v>129</v>
      </c>
    </row>
    <row r="386" s="13" customFormat="1">
      <c r="A386" s="13"/>
      <c r="B386" s="236"/>
      <c r="C386" s="237"/>
      <c r="D386" s="231" t="s">
        <v>140</v>
      </c>
      <c r="E386" s="238" t="s">
        <v>1</v>
      </c>
      <c r="F386" s="239" t="s">
        <v>642</v>
      </c>
      <c r="G386" s="237"/>
      <c r="H386" s="238" t="s">
        <v>1</v>
      </c>
      <c r="I386" s="240"/>
      <c r="J386" s="237"/>
      <c r="K386" s="237"/>
      <c r="L386" s="241"/>
      <c r="M386" s="242"/>
      <c r="N386" s="243"/>
      <c r="O386" s="243"/>
      <c r="P386" s="243"/>
      <c r="Q386" s="243"/>
      <c r="R386" s="243"/>
      <c r="S386" s="243"/>
      <c r="T386" s="244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5" t="s">
        <v>140</v>
      </c>
      <c r="AU386" s="245" t="s">
        <v>87</v>
      </c>
      <c r="AV386" s="13" t="s">
        <v>85</v>
      </c>
      <c r="AW386" s="13" t="s">
        <v>33</v>
      </c>
      <c r="AX386" s="13" t="s">
        <v>77</v>
      </c>
      <c r="AY386" s="245" t="s">
        <v>129</v>
      </c>
    </row>
    <row r="387" s="2" customFormat="1" ht="16.5" customHeight="1">
      <c r="A387" s="38"/>
      <c r="B387" s="39"/>
      <c r="C387" s="218" t="s">
        <v>643</v>
      </c>
      <c r="D387" s="218" t="s">
        <v>132</v>
      </c>
      <c r="E387" s="219" t="s">
        <v>644</v>
      </c>
      <c r="F387" s="220" t="s">
        <v>645</v>
      </c>
      <c r="G387" s="221" t="s">
        <v>272</v>
      </c>
      <c r="H387" s="222">
        <v>0.95999999999999996</v>
      </c>
      <c r="I387" s="223"/>
      <c r="J387" s="224">
        <f>ROUND(I387*H387,2)</f>
        <v>0</v>
      </c>
      <c r="K387" s="220" t="s">
        <v>136</v>
      </c>
      <c r="L387" s="44"/>
      <c r="M387" s="225" t="s">
        <v>1</v>
      </c>
      <c r="N387" s="226" t="s">
        <v>42</v>
      </c>
      <c r="O387" s="91"/>
      <c r="P387" s="227">
        <f>O387*H387</f>
        <v>0</v>
      </c>
      <c r="Q387" s="227">
        <v>2.13408</v>
      </c>
      <c r="R387" s="227">
        <f>Q387*H387</f>
        <v>2.0487167999999998</v>
      </c>
      <c r="S387" s="227">
        <v>0</v>
      </c>
      <c r="T387" s="228">
        <f>S387*H387</f>
        <v>0</v>
      </c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R387" s="229" t="s">
        <v>153</v>
      </c>
      <c r="AT387" s="229" t="s">
        <v>132</v>
      </c>
      <c r="AU387" s="229" t="s">
        <v>87</v>
      </c>
      <c r="AY387" s="17" t="s">
        <v>129</v>
      </c>
      <c r="BE387" s="230">
        <f>IF(N387="základní",J387,0)</f>
        <v>0</v>
      </c>
      <c r="BF387" s="230">
        <f>IF(N387="snížená",J387,0)</f>
        <v>0</v>
      </c>
      <c r="BG387" s="230">
        <f>IF(N387="zákl. přenesená",J387,0)</f>
        <v>0</v>
      </c>
      <c r="BH387" s="230">
        <f>IF(N387="sníž. přenesená",J387,0)</f>
        <v>0</v>
      </c>
      <c r="BI387" s="230">
        <f>IF(N387="nulová",J387,0)</f>
        <v>0</v>
      </c>
      <c r="BJ387" s="17" t="s">
        <v>85</v>
      </c>
      <c r="BK387" s="230">
        <f>ROUND(I387*H387,2)</f>
        <v>0</v>
      </c>
      <c r="BL387" s="17" t="s">
        <v>153</v>
      </c>
      <c r="BM387" s="229" t="s">
        <v>646</v>
      </c>
    </row>
    <row r="388" s="2" customFormat="1">
      <c r="A388" s="38"/>
      <c r="B388" s="39"/>
      <c r="C388" s="40"/>
      <c r="D388" s="231" t="s">
        <v>139</v>
      </c>
      <c r="E388" s="40"/>
      <c r="F388" s="232" t="s">
        <v>647</v>
      </c>
      <c r="G388" s="40"/>
      <c r="H388" s="40"/>
      <c r="I388" s="233"/>
      <c r="J388" s="40"/>
      <c r="K388" s="40"/>
      <c r="L388" s="44"/>
      <c r="M388" s="234"/>
      <c r="N388" s="235"/>
      <c r="O388" s="91"/>
      <c r="P388" s="91"/>
      <c r="Q388" s="91"/>
      <c r="R388" s="91"/>
      <c r="S388" s="91"/>
      <c r="T388" s="92"/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T388" s="17" t="s">
        <v>139</v>
      </c>
      <c r="AU388" s="17" t="s">
        <v>87</v>
      </c>
    </row>
    <row r="389" s="14" customFormat="1">
      <c r="A389" s="14"/>
      <c r="B389" s="246"/>
      <c r="C389" s="247"/>
      <c r="D389" s="231" t="s">
        <v>140</v>
      </c>
      <c r="E389" s="248" t="s">
        <v>1</v>
      </c>
      <c r="F389" s="249" t="s">
        <v>648</v>
      </c>
      <c r="G389" s="247"/>
      <c r="H389" s="250">
        <v>0.95999999999999996</v>
      </c>
      <c r="I389" s="251"/>
      <c r="J389" s="247"/>
      <c r="K389" s="247"/>
      <c r="L389" s="252"/>
      <c r="M389" s="253"/>
      <c r="N389" s="254"/>
      <c r="O389" s="254"/>
      <c r="P389" s="254"/>
      <c r="Q389" s="254"/>
      <c r="R389" s="254"/>
      <c r="S389" s="254"/>
      <c r="T389" s="255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56" t="s">
        <v>140</v>
      </c>
      <c r="AU389" s="256" t="s">
        <v>87</v>
      </c>
      <c r="AV389" s="14" t="s">
        <v>87</v>
      </c>
      <c r="AW389" s="14" t="s">
        <v>33</v>
      </c>
      <c r="AX389" s="14" t="s">
        <v>85</v>
      </c>
      <c r="AY389" s="256" t="s">
        <v>129</v>
      </c>
    </row>
    <row r="390" s="2" customFormat="1" ht="16.5" customHeight="1">
      <c r="A390" s="38"/>
      <c r="B390" s="39"/>
      <c r="C390" s="218" t="s">
        <v>649</v>
      </c>
      <c r="D390" s="218" t="s">
        <v>132</v>
      </c>
      <c r="E390" s="219" t="s">
        <v>650</v>
      </c>
      <c r="F390" s="220" t="s">
        <v>651</v>
      </c>
      <c r="G390" s="221" t="s">
        <v>272</v>
      </c>
      <c r="H390" s="222">
        <v>3.5190000000000001</v>
      </c>
      <c r="I390" s="223"/>
      <c r="J390" s="224">
        <f>ROUND(I390*H390,2)</f>
        <v>0</v>
      </c>
      <c r="K390" s="220" t="s">
        <v>136</v>
      </c>
      <c r="L390" s="44"/>
      <c r="M390" s="225" t="s">
        <v>1</v>
      </c>
      <c r="N390" s="226" t="s">
        <v>42</v>
      </c>
      <c r="O390" s="91"/>
      <c r="P390" s="227">
        <f>O390*H390</f>
        <v>0</v>
      </c>
      <c r="Q390" s="227">
        <v>2.4340799999999998</v>
      </c>
      <c r="R390" s="227">
        <f>Q390*H390</f>
        <v>8.5655275199999998</v>
      </c>
      <c r="S390" s="227">
        <v>0</v>
      </c>
      <c r="T390" s="228">
        <f>S390*H390</f>
        <v>0</v>
      </c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R390" s="229" t="s">
        <v>153</v>
      </c>
      <c r="AT390" s="229" t="s">
        <v>132</v>
      </c>
      <c r="AU390" s="229" t="s">
        <v>87</v>
      </c>
      <c r="AY390" s="17" t="s">
        <v>129</v>
      </c>
      <c r="BE390" s="230">
        <f>IF(N390="základní",J390,0)</f>
        <v>0</v>
      </c>
      <c r="BF390" s="230">
        <f>IF(N390="snížená",J390,0)</f>
        <v>0</v>
      </c>
      <c r="BG390" s="230">
        <f>IF(N390="zákl. přenesená",J390,0)</f>
        <v>0</v>
      </c>
      <c r="BH390" s="230">
        <f>IF(N390="sníž. přenesená",J390,0)</f>
        <v>0</v>
      </c>
      <c r="BI390" s="230">
        <f>IF(N390="nulová",J390,0)</f>
        <v>0</v>
      </c>
      <c r="BJ390" s="17" t="s">
        <v>85</v>
      </c>
      <c r="BK390" s="230">
        <f>ROUND(I390*H390,2)</f>
        <v>0</v>
      </c>
      <c r="BL390" s="17" t="s">
        <v>153</v>
      </c>
      <c r="BM390" s="229" t="s">
        <v>652</v>
      </c>
    </row>
    <row r="391" s="2" customFormat="1">
      <c r="A391" s="38"/>
      <c r="B391" s="39"/>
      <c r="C391" s="40"/>
      <c r="D391" s="231" t="s">
        <v>139</v>
      </c>
      <c r="E391" s="40"/>
      <c r="F391" s="232" t="s">
        <v>653</v>
      </c>
      <c r="G391" s="40"/>
      <c r="H391" s="40"/>
      <c r="I391" s="233"/>
      <c r="J391" s="40"/>
      <c r="K391" s="40"/>
      <c r="L391" s="44"/>
      <c r="M391" s="234"/>
      <c r="N391" s="235"/>
      <c r="O391" s="91"/>
      <c r="P391" s="91"/>
      <c r="Q391" s="91"/>
      <c r="R391" s="91"/>
      <c r="S391" s="91"/>
      <c r="T391" s="92"/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T391" s="17" t="s">
        <v>139</v>
      </c>
      <c r="AU391" s="17" t="s">
        <v>87</v>
      </c>
    </row>
    <row r="392" s="14" customFormat="1">
      <c r="A392" s="14"/>
      <c r="B392" s="246"/>
      <c r="C392" s="247"/>
      <c r="D392" s="231" t="s">
        <v>140</v>
      </c>
      <c r="E392" s="248" t="s">
        <v>1</v>
      </c>
      <c r="F392" s="249" t="s">
        <v>654</v>
      </c>
      <c r="G392" s="247"/>
      <c r="H392" s="250">
        <v>3.5190000000000001</v>
      </c>
      <c r="I392" s="251"/>
      <c r="J392" s="247"/>
      <c r="K392" s="247"/>
      <c r="L392" s="252"/>
      <c r="M392" s="253"/>
      <c r="N392" s="254"/>
      <c r="O392" s="254"/>
      <c r="P392" s="254"/>
      <c r="Q392" s="254"/>
      <c r="R392" s="254"/>
      <c r="S392" s="254"/>
      <c r="T392" s="255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56" t="s">
        <v>140</v>
      </c>
      <c r="AU392" s="256" t="s">
        <v>87</v>
      </c>
      <c r="AV392" s="14" t="s">
        <v>87</v>
      </c>
      <c r="AW392" s="14" t="s">
        <v>33</v>
      </c>
      <c r="AX392" s="14" t="s">
        <v>85</v>
      </c>
      <c r="AY392" s="256" t="s">
        <v>129</v>
      </c>
    </row>
    <row r="393" s="13" customFormat="1">
      <c r="A393" s="13"/>
      <c r="B393" s="236"/>
      <c r="C393" s="237"/>
      <c r="D393" s="231" t="s">
        <v>140</v>
      </c>
      <c r="E393" s="238" t="s">
        <v>1</v>
      </c>
      <c r="F393" s="239" t="s">
        <v>655</v>
      </c>
      <c r="G393" s="237"/>
      <c r="H393" s="238" t="s">
        <v>1</v>
      </c>
      <c r="I393" s="240"/>
      <c r="J393" s="237"/>
      <c r="K393" s="237"/>
      <c r="L393" s="241"/>
      <c r="M393" s="242"/>
      <c r="N393" s="243"/>
      <c r="O393" s="243"/>
      <c r="P393" s="243"/>
      <c r="Q393" s="243"/>
      <c r="R393" s="243"/>
      <c r="S393" s="243"/>
      <c r="T393" s="244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45" t="s">
        <v>140</v>
      </c>
      <c r="AU393" s="245" t="s">
        <v>87</v>
      </c>
      <c r="AV393" s="13" t="s">
        <v>85</v>
      </c>
      <c r="AW393" s="13" t="s">
        <v>33</v>
      </c>
      <c r="AX393" s="13" t="s">
        <v>77</v>
      </c>
      <c r="AY393" s="245" t="s">
        <v>129</v>
      </c>
    </row>
    <row r="394" s="2" customFormat="1" ht="16.5" customHeight="1">
      <c r="A394" s="38"/>
      <c r="B394" s="39"/>
      <c r="C394" s="218" t="s">
        <v>656</v>
      </c>
      <c r="D394" s="218" t="s">
        <v>132</v>
      </c>
      <c r="E394" s="219" t="s">
        <v>657</v>
      </c>
      <c r="F394" s="220" t="s">
        <v>658</v>
      </c>
      <c r="G394" s="221" t="s">
        <v>272</v>
      </c>
      <c r="H394" s="222">
        <v>5.2000000000000002</v>
      </c>
      <c r="I394" s="223"/>
      <c r="J394" s="224">
        <f>ROUND(I394*H394,2)</f>
        <v>0</v>
      </c>
      <c r="K394" s="220" t="s">
        <v>136</v>
      </c>
      <c r="L394" s="44"/>
      <c r="M394" s="225" t="s">
        <v>1</v>
      </c>
      <c r="N394" s="226" t="s">
        <v>42</v>
      </c>
      <c r="O394" s="91"/>
      <c r="P394" s="227">
        <f>O394*H394</f>
        <v>0</v>
      </c>
      <c r="Q394" s="227">
        <v>1.8480000000000001</v>
      </c>
      <c r="R394" s="227">
        <f>Q394*H394</f>
        <v>9.6096000000000004</v>
      </c>
      <c r="S394" s="227">
        <v>0</v>
      </c>
      <c r="T394" s="228">
        <f>S394*H394</f>
        <v>0</v>
      </c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R394" s="229" t="s">
        <v>153</v>
      </c>
      <c r="AT394" s="229" t="s">
        <v>132</v>
      </c>
      <c r="AU394" s="229" t="s">
        <v>87</v>
      </c>
      <c r="AY394" s="17" t="s">
        <v>129</v>
      </c>
      <c r="BE394" s="230">
        <f>IF(N394="základní",J394,0)</f>
        <v>0</v>
      </c>
      <c r="BF394" s="230">
        <f>IF(N394="snížená",J394,0)</f>
        <v>0</v>
      </c>
      <c r="BG394" s="230">
        <f>IF(N394="zákl. přenesená",J394,0)</f>
        <v>0</v>
      </c>
      <c r="BH394" s="230">
        <f>IF(N394="sníž. přenesená",J394,0)</f>
        <v>0</v>
      </c>
      <c r="BI394" s="230">
        <f>IF(N394="nulová",J394,0)</f>
        <v>0</v>
      </c>
      <c r="BJ394" s="17" t="s">
        <v>85</v>
      </c>
      <c r="BK394" s="230">
        <f>ROUND(I394*H394,2)</f>
        <v>0</v>
      </c>
      <c r="BL394" s="17" t="s">
        <v>153</v>
      </c>
      <c r="BM394" s="229" t="s">
        <v>659</v>
      </c>
    </row>
    <row r="395" s="2" customFormat="1">
      <c r="A395" s="38"/>
      <c r="B395" s="39"/>
      <c r="C395" s="40"/>
      <c r="D395" s="231" t="s">
        <v>139</v>
      </c>
      <c r="E395" s="40"/>
      <c r="F395" s="232" t="s">
        <v>660</v>
      </c>
      <c r="G395" s="40"/>
      <c r="H395" s="40"/>
      <c r="I395" s="233"/>
      <c r="J395" s="40"/>
      <c r="K395" s="40"/>
      <c r="L395" s="44"/>
      <c r="M395" s="234"/>
      <c r="N395" s="235"/>
      <c r="O395" s="91"/>
      <c r="P395" s="91"/>
      <c r="Q395" s="91"/>
      <c r="R395" s="91"/>
      <c r="S395" s="91"/>
      <c r="T395" s="92"/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T395" s="17" t="s">
        <v>139</v>
      </c>
      <c r="AU395" s="17" t="s">
        <v>87</v>
      </c>
    </row>
    <row r="396" s="14" customFormat="1">
      <c r="A396" s="14"/>
      <c r="B396" s="246"/>
      <c r="C396" s="247"/>
      <c r="D396" s="231" t="s">
        <v>140</v>
      </c>
      <c r="E396" s="248" t="s">
        <v>1</v>
      </c>
      <c r="F396" s="249" t="s">
        <v>661</v>
      </c>
      <c r="G396" s="247"/>
      <c r="H396" s="250">
        <v>5.2000000000000002</v>
      </c>
      <c r="I396" s="251"/>
      <c r="J396" s="247"/>
      <c r="K396" s="247"/>
      <c r="L396" s="252"/>
      <c r="M396" s="253"/>
      <c r="N396" s="254"/>
      <c r="O396" s="254"/>
      <c r="P396" s="254"/>
      <c r="Q396" s="254"/>
      <c r="R396" s="254"/>
      <c r="S396" s="254"/>
      <c r="T396" s="255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56" t="s">
        <v>140</v>
      </c>
      <c r="AU396" s="256" t="s">
        <v>87</v>
      </c>
      <c r="AV396" s="14" t="s">
        <v>87</v>
      </c>
      <c r="AW396" s="14" t="s">
        <v>33</v>
      </c>
      <c r="AX396" s="14" t="s">
        <v>85</v>
      </c>
      <c r="AY396" s="256" t="s">
        <v>129</v>
      </c>
    </row>
    <row r="397" s="2" customFormat="1" ht="16.5" customHeight="1">
      <c r="A397" s="38"/>
      <c r="B397" s="39"/>
      <c r="C397" s="218" t="s">
        <v>662</v>
      </c>
      <c r="D397" s="218" t="s">
        <v>132</v>
      </c>
      <c r="E397" s="219" t="s">
        <v>663</v>
      </c>
      <c r="F397" s="220" t="s">
        <v>664</v>
      </c>
      <c r="G397" s="221" t="s">
        <v>237</v>
      </c>
      <c r="H397" s="222">
        <v>9.0399999999999991</v>
      </c>
      <c r="I397" s="223"/>
      <c r="J397" s="224">
        <f>ROUND(I397*H397,2)</f>
        <v>0</v>
      </c>
      <c r="K397" s="220" t="s">
        <v>136</v>
      </c>
      <c r="L397" s="44"/>
      <c r="M397" s="225" t="s">
        <v>1</v>
      </c>
      <c r="N397" s="226" t="s">
        <v>42</v>
      </c>
      <c r="O397" s="91"/>
      <c r="P397" s="227">
        <f>O397*H397</f>
        <v>0</v>
      </c>
      <c r="Q397" s="227">
        <v>0.74326999999999999</v>
      </c>
      <c r="R397" s="227">
        <f>Q397*H397</f>
        <v>6.7191607999999992</v>
      </c>
      <c r="S397" s="227">
        <v>0</v>
      </c>
      <c r="T397" s="228">
        <f>S397*H397</f>
        <v>0</v>
      </c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R397" s="229" t="s">
        <v>153</v>
      </c>
      <c r="AT397" s="229" t="s">
        <v>132</v>
      </c>
      <c r="AU397" s="229" t="s">
        <v>87</v>
      </c>
      <c r="AY397" s="17" t="s">
        <v>129</v>
      </c>
      <c r="BE397" s="230">
        <f>IF(N397="základní",J397,0)</f>
        <v>0</v>
      </c>
      <c r="BF397" s="230">
        <f>IF(N397="snížená",J397,0)</f>
        <v>0</v>
      </c>
      <c r="BG397" s="230">
        <f>IF(N397="zákl. přenesená",J397,0)</f>
        <v>0</v>
      </c>
      <c r="BH397" s="230">
        <f>IF(N397="sníž. přenesená",J397,0)</f>
        <v>0</v>
      </c>
      <c r="BI397" s="230">
        <f>IF(N397="nulová",J397,0)</f>
        <v>0</v>
      </c>
      <c r="BJ397" s="17" t="s">
        <v>85</v>
      </c>
      <c r="BK397" s="230">
        <f>ROUND(I397*H397,2)</f>
        <v>0</v>
      </c>
      <c r="BL397" s="17" t="s">
        <v>153</v>
      </c>
      <c r="BM397" s="229" t="s">
        <v>665</v>
      </c>
    </row>
    <row r="398" s="2" customFormat="1">
      <c r="A398" s="38"/>
      <c r="B398" s="39"/>
      <c r="C398" s="40"/>
      <c r="D398" s="231" t="s">
        <v>139</v>
      </c>
      <c r="E398" s="40"/>
      <c r="F398" s="232" t="s">
        <v>666</v>
      </c>
      <c r="G398" s="40"/>
      <c r="H398" s="40"/>
      <c r="I398" s="233"/>
      <c r="J398" s="40"/>
      <c r="K398" s="40"/>
      <c r="L398" s="44"/>
      <c r="M398" s="234"/>
      <c r="N398" s="235"/>
      <c r="O398" s="91"/>
      <c r="P398" s="91"/>
      <c r="Q398" s="91"/>
      <c r="R398" s="91"/>
      <c r="S398" s="91"/>
      <c r="T398" s="92"/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T398" s="17" t="s">
        <v>139</v>
      </c>
      <c r="AU398" s="17" t="s">
        <v>87</v>
      </c>
    </row>
    <row r="399" s="14" customFormat="1">
      <c r="A399" s="14"/>
      <c r="B399" s="246"/>
      <c r="C399" s="247"/>
      <c r="D399" s="231" t="s">
        <v>140</v>
      </c>
      <c r="E399" s="248" t="s">
        <v>1</v>
      </c>
      <c r="F399" s="249" t="s">
        <v>667</v>
      </c>
      <c r="G399" s="247"/>
      <c r="H399" s="250">
        <v>9.0399999999999991</v>
      </c>
      <c r="I399" s="251"/>
      <c r="J399" s="247"/>
      <c r="K399" s="247"/>
      <c r="L399" s="252"/>
      <c r="M399" s="253"/>
      <c r="N399" s="254"/>
      <c r="O399" s="254"/>
      <c r="P399" s="254"/>
      <c r="Q399" s="254"/>
      <c r="R399" s="254"/>
      <c r="S399" s="254"/>
      <c r="T399" s="255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56" t="s">
        <v>140</v>
      </c>
      <c r="AU399" s="256" t="s">
        <v>87</v>
      </c>
      <c r="AV399" s="14" t="s">
        <v>87</v>
      </c>
      <c r="AW399" s="14" t="s">
        <v>33</v>
      </c>
      <c r="AX399" s="14" t="s">
        <v>85</v>
      </c>
      <c r="AY399" s="256" t="s">
        <v>129</v>
      </c>
    </row>
    <row r="400" s="13" customFormat="1">
      <c r="A400" s="13"/>
      <c r="B400" s="236"/>
      <c r="C400" s="237"/>
      <c r="D400" s="231" t="s">
        <v>140</v>
      </c>
      <c r="E400" s="238" t="s">
        <v>1</v>
      </c>
      <c r="F400" s="239" t="s">
        <v>668</v>
      </c>
      <c r="G400" s="237"/>
      <c r="H400" s="238" t="s">
        <v>1</v>
      </c>
      <c r="I400" s="240"/>
      <c r="J400" s="237"/>
      <c r="K400" s="237"/>
      <c r="L400" s="241"/>
      <c r="M400" s="242"/>
      <c r="N400" s="243"/>
      <c r="O400" s="243"/>
      <c r="P400" s="243"/>
      <c r="Q400" s="243"/>
      <c r="R400" s="243"/>
      <c r="S400" s="243"/>
      <c r="T400" s="244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5" t="s">
        <v>140</v>
      </c>
      <c r="AU400" s="245" t="s">
        <v>87</v>
      </c>
      <c r="AV400" s="13" t="s">
        <v>85</v>
      </c>
      <c r="AW400" s="13" t="s">
        <v>33</v>
      </c>
      <c r="AX400" s="13" t="s">
        <v>77</v>
      </c>
      <c r="AY400" s="245" t="s">
        <v>129</v>
      </c>
    </row>
    <row r="401" s="12" customFormat="1" ht="22.8" customHeight="1">
      <c r="A401" s="12"/>
      <c r="B401" s="202"/>
      <c r="C401" s="203"/>
      <c r="D401" s="204" t="s">
        <v>76</v>
      </c>
      <c r="E401" s="216" t="s">
        <v>128</v>
      </c>
      <c r="F401" s="216" t="s">
        <v>669</v>
      </c>
      <c r="G401" s="203"/>
      <c r="H401" s="203"/>
      <c r="I401" s="206"/>
      <c r="J401" s="217">
        <f>BK401</f>
        <v>0</v>
      </c>
      <c r="K401" s="203"/>
      <c r="L401" s="208"/>
      <c r="M401" s="209"/>
      <c r="N401" s="210"/>
      <c r="O401" s="210"/>
      <c r="P401" s="211">
        <f>SUM(P402:P494)</f>
        <v>0</v>
      </c>
      <c r="Q401" s="210"/>
      <c r="R401" s="211">
        <f>SUM(R402:R494)</f>
        <v>551.81014619999996</v>
      </c>
      <c r="S401" s="210"/>
      <c r="T401" s="212">
        <f>SUM(T402:T494)</f>
        <v>0</v>
      </c>
      <c r="U401" s="12"/>
      <c r="V401" s="12"/>
      <c r="W401" s="12"/>
      <c r="X401" s="12"/>
      <c r="Y401" s="12"/>
      <c r="Z401" s="12"/>
      <c r="AA401" s="12"/>
      <c r="AB401" s="12"/>
      <c r="AC401" s="12"/>
      <c r="AD401" s="12"/>
      <c r="AE401" s="12"/>
      <c r="AR401" s="213" t="s">
        <v>85</v>
      </c>
      <c r="AT401" s="214" t="s">
        <v>76</v>
      </c>
      <c r="AU401" s="214" t="s">
        <v>85</v>
      </c>
      <c r="AY401" s="213" t="s">
        <v>129</v>
      </c>
      <c r="BK401" s="215">
        <f>SUM(BK402:BK494)</f>
        <v>0</v>
      </c>
    </row>
    <row r="402" s="2" customFormat="1" ht="16.5" customHeight="1">
      <c r="A402" s="38"/>
      <c r="B402" s="39"/>
      <c r="C402" s="218" t="s">
        <v>670</v>
      </c>
      <c r="D402" s="218" t="s">
        <v>132</v>
      </c>
      <c r="E402" s="219" t="s">
        <v>671</v>
      </c>
      <c r="F402" s="220" t="s">
        <v>672</v>
      </c>
      <c r="G402" s="221" t="s">
        <v>237</v>
      </c>
      <c r="H402" s="222">
        <v>26.5</v>
      </c>
      <c r="I402" s="223"/>
      <c r="J402" s="224">
        <f>ROUND(I402*H402,2)</f>
        <v>0</v>
      </c>
      <c r="K402" s="220" t="s">
        <v>136</v>
      </c>
      <c r="L402" s="44"/>
      <c r="M402" s="225" t="s">
        <v>1</v>
      </c>
      <c r="N402" s="226" t="s">
        <v>42</v>
      </c>
      <c r="O402" s="91"/>
      <c r="P402" s="227">
        <f>O402*H402</f>
        <v>0</v>
      </c>
      <c r="Q402" s="227">
        <v>0</v>
      </c>
      <c r="R402" s="227">
        <f>Q402*H402</f>
        <v>0</v>
      </c>
      <c r="S402" s="227">
        <v>0</v>
      </c>
      <c r="T402" s="228">
        <f>S402*H402</f>
        <v>0</v>
      </c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  <c r="AE402" s="38"/>
      <c r="AR402" s="229" t="s">
        <v>153</v>
      </c>
      <c r="AT402" s="229" t="s">
        <v>132</v>
      </c>
      <c r="AU402" s="229" t="s">
        <v>87</v>
      </c>
      <c r="AY402" s="17" t="s">
        <v>129</v>
      </c>
      <c r="BE402" s="230">
        <f>IF(N402="základní",J402,0)</f>
        <v>0</v>
      </c>
      <c r="BF402" s="230">
        <f>IF(N402="snížená",J402,0)</f>
        <v>0</v>
      </c>
      <c r="BG402" s="230">
        <f>IF(N402="zákl. přenesená",J402,0)</f>
        <v>0</v>
      </c>
      <c r="BH402" s="230">
        <f>IF(N402="sníž. přenesená",J402,0)</f>
        <v>0</v>
      </c>
      <c r="BI402" s="230">
        <f>IF(N402="nulová",J402,0)</f>
        <v>0</v>
      </c>
      <c r="BJ402" s="17" t="s">
        <v>85</v>
      </c>
      <c r="BK402" s="230">
        <f>ROUND(I402*H402,2)</f>
        <v>0</v>
      </c>
      <c r="BL402" s="17" t="s">
        <v>153</v>
      </c>
      <c r="BM402" s="229" t="s">
        <v>673</v>
      </c>
    </row>
    <row r="403" s="2" customFormat="1">
      <c r="A403" s="38"/>
      <c r="B403" s="39"/>
      <c r="C403" s="40"/>
      <c r="D403" s="231" t="s">
        <v>139</v>
      </c>
      <c r="E403" s="40"/>
      <c r="F403" s="232" t="s">
        <v>674</v>
      </c>
      <c r="G403" s="40"/>
      <c r="H403" s="40"/>
      <c r="I403" s="233"/>
      <c r="J403" s="40"/>
      <c r="K403" s="40"/>
      <c r="L403" s="44"/>
      <c r="M403" s="234"/>
      <c r="N403" s="235"/>
      <c r="O403" s="91"/>
      <c r="P403" s="91"/>
      <c r="Q403" s="91"/>
      <c r="R403" s="91"/>
      <c r="S403" s="91"/>
      <c r="T403" s="92"/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T403" s="17" t="s">
        <v>139</v>
      </c>
      <c r="AU403" s="17" t="s">
        <v>87</v>
      </c>
    </row>
    <row r="404" s="14" customFormat="1">
      <c r="A404" s="14"/>
      <c r="B404" s="246"/>
      <c r="C404" s="247"/>
      <c r="D404" s="231" t="s">
        <v>140</v>
      </c>
      <c r="E404" s="248" t="s">
        <v>1</v>
      </c>
      <c r="F404" s="249" t="s">
        <v>675</v>
      </c>
      <c r="G404" s="247"/>
      <c r="H404" s="250">
        <v>16.100000000000001</v>
      </c>
      <c r="I404" s="251"/>
      <c r="J404" s="247"/>
      <c r="K404" s="247"/>
      <c r="L404" s="252"/>
      <c r="M404" s="253"/>
      <c r="N404" s="254"/>
      <c r="O404" s="254"/>
      <c r="P404" s="254"/>
      <c r="Q404" s="254"/>
      <c r="R404" s="254"/>
      <c r="S404" s="254"/>
      <c r="T404" s="255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56" t="s">
        <v>140</v>
      </c>
      <c r="AU404" s="256" t="s">
        <v>87</v>
      </c>
      <c r="AV404" s="14" t="s">
        <v>87</v>
      </c>
      <c r="AW404" s="14" t="s">
        <v>33</v>
      </c>
      <c r="AX404" s="14" t="s">
        <v>77</v>
      </c>
      <c r="AY404" s="256" t="s">
        <v>129</v>
      </c>
    </row>
    <row r="405" s="14" customFormat="1">
      <c r="A405" s="14"/>
      <c r="B405" s="246"/>
      <c r="C405" s="247"/>
      <c r="D405" s="231" t="s">
        <v>140</v>
      </c>
      <c r="E405" s="248" t="s">
        <v>1</v>
      </c>
      <c r="F405" s="249" t="s">
        <v>676</v>
      </c>
      <c r="G405" s="247"/>
      <c r="H405" s="250">
        <v>10.4</v>
      </c>
      <c r="I405" s="251"/>
      <c r="J405" s="247"/>
      <c r="K405" s="247"/>
      <c r="L405" s="252"/>
      <c r="M405" s="253"/>
      <c r="N405" s="254"/>
      <c r="O405" s="254"/>
      <c r="P405" s="254"/>
      <c r="Q405" s="254"/>
      <c r="R405" s="254"/>
      <c r="S405" s="254"/>
      <c r="T405" s="255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56" t="s">
        <v>140</v>
      </c>
      <c r="AU405" s="256" t="s">
        <v>87</v>
      </c>
      <c r="AV405" s="14" t="s">
        <v>87</v>
      </c>
      <c r="AW405" s="14" t="s">
        <v>33</v>
      </c>
      <c r="AX405" s="14" t="s">
        <v>77</v>
      </c>
      <c r="AY405" s="256" t="s">
        <v>129</v>
      </c>
    </row>
    <row r="406" s="15" customFormat="1">
      <c r="A406" s="15"/>
      <c r="B406" s="260"/>
      <c r="C406" s="261"/>
      <c r="D406" s="231" t="s">
        <v>140</v>
      </c>
      <c r="E406" s="262" t="s">
        <v>1</v>
      </c>
      <c r="F406" s="263" t="s">
        <v>284</v>
      </c>
      <c r="G406" s="261"/>
      <c r="H406" s="264">
        <v>26.5</v>
      </c>
      <c r="I406" s="265"/>
      <c r="J406" s="261"/>
      <c r="K406" s="261"/>
      <c r="L406" s="266"/>
      <c r="M406" s="267"/>
      <c r="N406" s="268"/>
      <c r="O406" s="268"/>
      <c r="P406" s="268"/>
      <c r="Q406" s="268"/>
      <c r="R406" s="268"/>
      <c r="S406" s="268"/>
      <c r="T406" s="269"/>
      <c r="U406" s="15"/>
      <c r="V406" s="15"/>
      <c r="W406" s="15"/>
      <c r="X406" s="15"/>
      <c r="Y406" s="15"/>
      <c r="Z406" s="15"/>
      <c r="AA406" s="15"/>
      <c r="AB406" s="15"/>
      <c r="AC406" s="15"/>
      <c r="AD406" s="15"/>
      <c r="AE406" s="15"/>
      <c r="AT406" s="270" t="s">
        <v>140</v>
      </c>
      <c r="AU406" s="270" t="s">
        <v>87</v>
      </c>
      <c r="AV406" s="15" t="s">
        <v>153</v>
      </c>
      <c r="AW406" s="15" t="s">
        <v>33</v>
      </c>
      <c r="AX406" s="15" t="s">
        <v>85</v>
      </c>
      <c r="AY406" s="270" t="s">
        <v>129</v>
      </c>
    </row>
    <row r="407" s="2" customFormat="1" ht="16.5" customHeight="1">
      <c r="A407" s="38"/>
      <c r="B407" s="39"/>
      <c r="C407" s="218" t="s">
        <v>677</v>
      </c>
      <c r="D407" s="218" t="s">
        <v>132</v>
      </c>
      <c r="E407" s="219" t="s">
        <v>678</v>
      </c>
      <c r="F407" s="220" t="s">
        <v>679</v>
      </c>
      <c r="G407" s="221" t="s">
        <v>237</v>
      </c>
      <c r="H407" s="222">
        <v>2019.0999999999999</v>
      </c>
      <c r="I407" s="223"/>
      <c r="J407" s="224">
        <f>ROUND(I407*H407,2)</f>
        <v>0</v>
      </c>
      <c r="K407" s="220" t="s">
        <v>136</v>
      </c>
      <c r="L407" s="44"/>
      <c r="M407" s="225" t="s">
        <v>1</v>
      </c>
      <c r="N407" s="226" t="s">
        <v>42</v>
      </c>
      <c r="O407" s="91"/>
      <c r="P407" s="227">
        <f>O407*H407</f>
        <v>0</v>
      </c>
      <c r="Q407" s="227">
        <v>0</v>
      </c>
      <c r="R407" s="227">
        <f>Q407*H407</f>
        <v>0</v>
      </c>
      <c r="S407" s="227">
        <v>0</v>
      </c>
      <c r="T407" s="228">
        <f>S407*H407</f>
        <v>0</v>
      </c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R407" s="229" t="s">
        <v>153</v>
      </c>
      <c r="AT407" s="229" t="s">
        <v>132</v>
      </c>
      <c r="AU407" s="229" t="s">
        <v>87</v>
      </c>
      <c r="AY407" s="17" t="s">
        <v>129</v>
      </c>
      <c r="BE407" s="230">
        <f>IF(N407="základní",J407,0)</f>
        <v>0</v>
      </c>
      <c r="BF407" s="230">
        <f>IF(N407="snížená",J407,0)</f>
        <v>0</v>
      </c>
      <c r="BG407" s="230">
        <f>IF(N407="zákl. přenesená",J407,0)</f>
        <v>0</v>
      </c>
      <c r="BH407" s="230">
        <f>IF(N407="sníž. přenesená",J407,0)</f>
        <v>0</v>
      </c>
      <c r="BI407" s="230">
        <f>IF(N407="nulová",J407,0)</f>
        <v>0</v>
      </c>
      <c r="BJ407" s="17" t="s">
        <v>85</v>
      </c>
      <c r="BK407" s="230">
        <f>ROUND(I407*H407,2)</f>
        <v>0</v>
      </c>
      <c r="BL407" s="17" t="s">
        <v>153</v>
      </c>
      <c r="BM407" s="229" t="s">
        <v>680</v>
      </c>
    </row>
    <row r="408" s="2" customFormat="1">
      <c r="A408" s="38"/>
      <c r="B408" s="39"/>
      <c r="C408" s="40"/>
      <c r="D408" s="231" t="s">
        <v>139</v>
      </c>
      <c r="E408" s="40"/>
      <c r="F408" s="232" t="s">
        <v>681</v>
      </c>
      <c r="G408" s="40"/>
      <c r="H408" s="40"/>
      <c r="I408" s="233"/>
      <c r="J408" s="40"/>
      <c r="K408" s="40"/>
      <c r="L408" s="44"/>
      <c r="M408" s="234"/>
      <c r="N408" s="235"/>
      <c r="O408" s="91"/>
      <c r="P408" s="91"/>
      <c r="Q408" s="91"/>
      <c r="R408" s="91"/>
      <c r="S408" s="91"/>
      <c r="T408" s="92"/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T408" s="17" t="s">
        <v>139</v>
      </c>
      <c r="AU408" s="17" t="s">
        <v>87</v>
      </c>
    </row>
    <row r="409" s="13" customFormat="1">
      <c r="A409" s="13"/>
      <c r="B409" s="236"/>
      <c r="C409" s="237"/>
      <c r="D409" s="231" t="s">
        <v>140</v>
      </c>
      <c r="E409" s="238" t="s">
        <v>1</v>
      </c>
      <c r="F409" s="239" t="s">
        <v>682</v>
      </c>
      <c r="G409" s="237"/>
      <c r="H409" s="238" t="s">
        <v>1</v>
      </c>
      <c r="I409" s="240"/>
      <c r="J409" s="237"/>
      <c r="K409" s="237"/>
      <c r="L409" s="241"/>
      <c r="M409" s="242"/>
      <c r="N409" s="243"/>
      <c r="O409" s="243"/>
      <c r="P409" s="243"/>
      <c r="Q409" s="243"/>
      <c r="R409" s="243"/>
      <c r="S409" s="243"/>
      <c r="T409" s="244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5" t="s">
        <v>140</v>
      </c>
      <c r="AU409" s="245" t="s">
        <v>87</v>
      </c>
      <c r="AV409" s="13" t="s">
        <v>85</v>
      </c>
      <c r="AW409" s="13" t="s">
        <v>33</v>
      </c>
      <c r="AX409" s="13" t="s">
        <v>77</v>
      </c>
      <c r="AY409" s="245" t="s">
        <v>129</v>
      </c>
    </row>
    <row r="410" s="14" customFormat="1">
      <c r="A410" s="14"/>
      <c r="B410" s="246"/>
      <c r="C410" s="247"/>
      <c r="D410" s="231" t="s">
        <v>140</v>
      </c>
      <c r="E410" s="248" t="s">
        <v>1</v>
      </c>
      <c r="F410" s="249" t="s">
        <v>683</v>
      </c>
      <c r="G410" s="247"/>
      <c r="H410" s="250">
        <v>1104</v>
      </c>
      <c r="I410" s="251"/>
      <c r="J410" s="247"/>
      <c r="K410" s="247"/>
      <c r="L410" s="252"/>
      <c r="M410" s="253"/>
      <c r="N410" s="254"/>
      <c r="O410" s="254"/>
      <c r="P410" s="254"/>
      <c r="Q410" s="254"/>
      <c r="R410" s="254"/>
      <c r="S410" s="254"/>
      <c r="T410" s="255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56" t="s">
        <v>140</v>
      </c>
      <c r="AU410" s="256" t="s">
        <v>87</v>
      </c>
      <c r="AV410" s="14" t="s">
        <v>87</v>
      </c>
      <c r="AW410" s="14" t="s">
        <v>33</v>
      </c>
      <c r="AX410" s="14" t="s">
        <v>77</v>
      </c>
      <c r="AY410" s="256" t="s">
        <v>129</v>
      </c>
    </row>
    <row r="411" s="14" customFormat="1">
      <c r="A411" s="14"/>
      <c r="B411" s="246"/>
      <c r="C411" s="247"/>
      <c r="D411" s="231" t="s">
        <v>140</v>
      </c>
      <c r="E411" s="248" t="s">
        <v>1</v>
      </c>
      <c r="F411" s="249" t="s">
        <v>684</v>
      </c>
      <c r="G411" s="247"/>
      <c r="H411" s="250">
        <v>837</v>
      </c>
      <c r="I411" s="251"/>
      <c r="J411" s="247"/>
      <c r="K411" s="247"/>
      <c r="L411" s="252"/>
      <c r="M411" s="253"/>
      <c r="N411" s="254"/>
      <c r="O411" s="254"/>
      <c r="P411" s="254"/>
      <c r="Q411" s="254"/>
      <c r="R411" s="254"/>
      <c r="S411" s="254"/>
      <c r="T411" s="255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56" t="s">
        <v>140</v>
      </c>
      <c r="AU411" s="256" t="s">
        <v>87</v>
      </c>
      <c r="AV411" s="14" t="s">
        <v>87</v>
      </c>
      <c r="AW411" s="14" t="s">
        <v>33</v>
      </c>
      <c r="AX411" s="14" t="s">
        <v>77</v>
      </c>
      <c r="AY411" s="256" t="s">
        <v>129</v>
      </c>
    </row>
    <row r="412" s="14" customFormat="1">
      <c r="A412" s="14"/>
      <c r="B412" s="246"/>
      <c r="C412" s="247"/>
      <c r="D412" s="231" t="s">
        <v>140</v>
      </c>
      <c r="E412" s="248" t="s">
        <v>1</v>
      </c>
      <c r="F412" s="249" t="s">
        <v>685</v>
      </c>
      <c r="G412" s="247"/>
      <c r="H412" s="250">
        <v>34</v>
      </c>
      <c r="I412" s="251"/>
      <c r="J412" s="247"/>
      <c r="K412" s="247"/>
      <c r="L412" s="252"/>
      <c r="M412" s="253"/>
      <c r="N412" s="254"/>
      <c r="O412" s="254"/>
      <c r="P412" s="254"/>
      <c r="Q412" s="254"/>
      <c r="R412" s="254"/>
      <c r="S412" s="254"/>
      <c r="T412" s="255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56" t="s">
        <v>140</v>
      </c>
      <c r="AU412" s="256" t="s">
        <v>87</v>
      </c>
      <c r="AV412" s="14" t="s">
        <v>87</v>
      </c>
      <c r="AW412" s="14" t="s">
        <v>33</v>
      </c>
      <c r="AX412" s="14" t="s">
        <v>77</v>
      </c>
      <c r="AY412" s="256" t="s">
        <v>129</v>
      </c>
    </row>
    <row r="413" s="14" customFormat="1">
      <c r="A413" s="14"/>
      <c r="B413" s="246"/>
      <c r="C413" s="247"/>
      <c r="D413" s="231" t="s">
        <v>140</v>
      </c>
      <c r="E413" s="248" t="s">
        <v>1</v>
      </c>
      <c r="F413" s="249" t="s">
        <v>686</v>
      </c>
      <c r="G413" s="247"/>
      <c r="H413" s="250">
        <v>44.100000000000001</v>
      </c>
      <c r="I413" s="251"/>
      <c r="J413" s="247"/>
      <c r="K413" s="247"/>
      <c r="L413" s="252"/>
      <c r="M413" s="253"/>
      <c r="N413" s="254"/>
      <c r="O413" s="254"/>
      <c r="P413" s="254"/>
      <c r="Q413" s="254"/>
      <c r="R413" s="254"/>
      <c r="S413" s="254"/>
      <c r="T413" s="255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56" t="s">
        <v>140</v>
      </c>
      <c r="AU413" s="256" t="s">
        <v>87</v>
      </c>
      <c r="AV413" s="14" t="s">
        <v>87</v>
      </c>
      <c r="AW413" s="14" t="s">
        <v>33</v>
      </c>
      <c r="AX413" s="14" t="s">
        <v>77</v>
      </c>
      <c r="AY413" s="256" t="s">
        <v>129</v>
      </c>
    </row>
    <row r="414" s="15" customFormat="1">
      <c r="A414" s="15"/>
      <c r="B414" s="260"/>
      <c r="C414" s="261"/>
      <c r="D414" s="231" t="s">
        <v>140</v>
      </c>
      <c r="E414" s="262" t="s">
        <v>1</v>
      </c>
      <c r="F414" s="263" t="s">
        <v>284</v>
      </c>
      <c r="G414" s="261"/>
      <c r="H414" s="264">
        <v>2019.0999999999999</v>
      </c>
      <c r="I414" s="265"/>
      <c r="J414" s="261"/>
      <c r="K414" s="261"/>
      <c r="L414" s="266"/>
      <c r="M414" s="267"/>
      <c r="N414" s="268"/>
      <c r="O414" s="268"/>
      <c r="P414" s="268"/>
      <c r="Q414" s="268"/>
      <c r="R414" s="268"/>
      <c r="S414" s="268"/>
      <c r="T414" s="269"/>
      <c r="U414" s="15"/>
      <c r="V414" s="15"/>
      <c r="W414" s="15"/>
      <c r="X414" s="15"/>
      <c r="Y414" s="15"/>
      <c r="Z414" s="15"/>
      <c r="AA414" s="15"/>
      <c r="AB414" s="15"/>
      <c r="AC414" s="15"/>
      <c r="AD414" s="15"/>
      <c r="AE414" s="15"/>
      <c r="AT414" s="270" t="s">
        <v>140</v>
      </c>
      <c r="AU414" s="270" t="s">
        <v>87</v>
      </c>
      <c r="AV414" s="15" t="s">
        <v>153</v>
      </c>
      <c r="AW414" s="15" t="s">
        <v>33</v>
      </c>
      <c r="AX414" s="15" t="s">
        <v>85</v>
      </c>
      <c r="AY414" s="270" t="s">
        <v>129</v>
      </c>
    </row>
    <row r="415" s="2" customFormat="1" ht="16.5" customHeight="1">
      <c r="A415" s="38"/>
      <c r="B415" s="39"/>
      <c r="C415" s="218" t="s">
        <v>687</v>
      </c>
      <c r="D415" s="218" t="s">
        <v>132</v>
      </c>
      <c r="E415" s="219" t="s">
        <v>688</v>
      </c>
      <c r="F415" s="220" t="s">
        <v>689</v>
      </c>
      <c r="G415" s="221" t="s">
        <v>237</v>
      </c>
      <c r="H415" s="222">
        <v>1975</v>
      </c>
      <c r="I415" s="223"/>
      <c r="J415" s="224">
        <f>ROUND(I415*H415,2)</f>
        <v>0</v>
      </c>
      <c r="K415" s="220" t="s">
        <v>136</v>
      </c>
      <c r="L415" s="44"/>
      <c r="M415" s="225" t="s">
        <v>1</v>
      </c>
      <c r="N415" s="226" t="s">
        <v>42</v>
      </c>
      <c r="O415" s="91"/>
      <c r="P415" s="227">
        <f>O415*H415</f>
        <v>0</v>
      </c>
      <c r="Q415" s="227">
        <v>0</v>
      </c>
      <c r="R415" s="227">
        <f>Q415*H415</f>
        <v>0</v>
      </c>
      <c r="S415" s="227">
        <v>0</v>
      </c>
      <c r="T415" s="228">
        <f>S415*H415</f>
        <v>0</v>
      </c>
      <c r="U415" s="38"/>
      <c r="V415" s="38"/>
      <c r="W415" s="38"/>
      <c r="X415" s="38"/>
      <c r="Y415" s="38"/>
      <c r="Z415" s="38"/>
      <c r="AA415" s="38"/>
      <c r="AB415" s="38"/>
      <c r="AC415" s="38"/>
      <c r="AD415" s="38"/>
      <c r="AE415" s="38"/>
      <c r="AR415" s="229" t="s">
        <v>153</v>
      </c>
      <c r="AT415" s="229" t="s">
        <v>132</v>
      </c>
      <c r="AU415" s="229" t="s">
        <v>87</v>
      </c>
      <c r="AY415" s="17" t="s">
        <v>129</v>
      </c>
      <c r="BE415" s="230">
        <f>IF(N415="základní",J415,0)</f>
        <v>0</v>
      </c>
      <c r="BF415" s="230">
        <f>IF(N415="snížená",J415,0)</f>
        <v>0</v>
      </c>
      <c r="BG415" s="230">
        <f>IF(N415="zákl. přenesená",J415,0)</f>
        <v>0</v>
      </c>
      <c r="BH415" s="230">
        <f>IF(N415="sníž. přenesená",J415,0)</f>
        <v>0</v>
      </c>
      <c r="BI415" s="230">
        <f>IF(N415="nulová",J415,0)</f>
        <v>0</v>
      </c>
      <c r="BJ415" s="17" t="s">
        <v>85</v>
      </c>
      <c r="BK415" s="230">
        <f>ROUND(I415*H415,2)</f>
        <v>0</v>
      </c>
      <c r="BL415" s="17" t="s">
        <v>153</v>
      </c>
      <c r="BM415" s="229" t="s">
        <v>690</v>
      </c>
    </row>
    <row r="416" s="2" customFormat="1">
      <c r="A416" s="38"/>
      <c r="B416" s="39"/>
      <c r="C416" s="40"/>
      <c r="D416" s="231" t="s">
        <v>139</v>
      </c>
      <c r="E416" s="40"/>
      <c r="F416" s="232" t="s">
        <v>691</v>
      </c>
      <c r="G416" s="40"/>
      <c r="H416" s="40"/>
      <c r="I416" s="233"/>
      <c r="J416" s="40"/>
      <c r="K416" s="40"/>
      <c r="L416" s="44"/>
      <c r="M416" s="234"/>
      <c r="N416" s="235"/>
      <c r="O416" s="91"/>
      <c r="P416" s="91"/>
      <c r="Q416" s="91"/>
      <c r="R416" s="91"/>
      <c r="S416" s="91"/>
      <c r="T416" s="92"/>
      <c r="U416" s="38"/>
      <c r="V416" s="38"/>
      <c r="W416" s="38"/>
      <c r="X416" s="38"/>
      <c r="Y416" s="38"/>
      <c r="Z416" s="38"/>
      <c r="AA416" s="38"/>
      <c r="AB416" s="38"/>
      <c r="AC416" s="38"/>
      <c r="AD416" s="38"/>
      <c r="AE416" s="38"/>
      <c r="AT416" s="17" t="s">
        <v>139</v>
      </c>
      <c r="AU416" s="17" t="s">
        <v>87</v>
      </c>
    </row>
    <row r="417" s="13" customFormat="1">
      <c r="A417" s="13"/>
      <c r="B417" s="236"/>
      <c r="C417" s="237"/>
      <c r="D417" s="231" t="s">
        <v>140</v>
      </c>
      <c r="E417" s="238" t="s">
        <v>1</v>
      </c>
      <c r="F417" s="239" t="s">
        <v>692</v>
      </c>
      <c r="G417" s="237"/>
      <c r="H417" s="238" t="s">
        <v>1</v>
      </c>
      <c r="I417" s="240"/>
      <c r="J417" s="237"/>
      <c r="K417" s="237"/>
      <c r="L417" s="241"/>
      <c r="M417" s="242"/>
      <c r="N417" s="243"/>
      <c r="O417" s="243"/>
      <c r="P417" s="243"/>
      <c r="Q417" s="243"/>
      <c r="R417" s="243"/>
      <c r="S417" s="243"/>
      <c r="T417" s="244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45" t="s">
        <v>140</v>
      </c>
      <c r="AU417" s="245" t="s">
        <v>87</v>
      </c>
      <c r="AV417" s="13" t="s">
        <v>85</v>
      </c>
      <c r="AW417" s="13" t="s">
        <v>33</v>
      </c>
      <c r="AX417" s="13" t="s">
        <v>77</v>
      </c>
      <c r="AY417" s="245" t="s">
        <v>129</v>
      </c>
    </row>
    <row r="418" s="14" customFormat="1">
      <c r="A418" s="14"/>
      <c r="B418" s="246"/>
      <c r="C418" s="247"/>
      <c r="D418" s="231" t="s">
        <v>140</v>
      </c>
      <c r="E418" s="248" t="s">
        <v>1</v>
      </c>
      <c r="F418" s="249" t="s">
        <v>683</v>
      </c>
      <c r="G418" s="247"/>
      <c r="H418" s="250">
        <v>1104</v>
      </c>
      <c r="I418" s="251"/>
      <c r="J418" s="247"/>
      <c r="K418" s="247"/>
      <c r="L418" s="252"/>
      <c r="M418" s="253"/>
      <c r="N418" s="254"/>
      <c r="O418" s="254"/>
      <c r="P418" s="254"/>
      <c r="Q418" s="254"/>
      <c r="R418" s="254"/>
      <c r="S418" s="254"/>
      <c r="T418" s="255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56" t="s">
        <v>140</v>
      </c>
      <c r="AU418" s="256" t="s">
        <v>87</v>
      </c>
      <c r="AV418" s="14" t="s">
        <v>87</v>
      </c>
      <c r="AW418" s="14" t="s">
        <v>33</v>
      </c>
      <c r="AX418" s="14" t="s">
        <v>77</v>
      </c>
      <c r="AY418" s="256" t="s">
        <v>129</v>
      </c>
    </row>
    <row r="419" s="14" customFormat="1">
      <c r="A419" s="14"/>
      <c r="B419" s="246"/>
      <c r="C419" s="247"/>
      <c r="D419" s="231" t="s">
        <v>140</v>
      </c>
      <c r="E419" s="248" t="s">
        <v>1</v>
      </c>
      <c r="F419" s="249" t="s">
        <v>684</v>
      </c>
      <c r="G419" s="247"/>
      <c r="H419" s="250">
        <v>837</v>
      </c>
      <c r="I419" s="251"/>
      <c r="J419" s="247"/>
      <c r="K419" s="247"/>
      <c r="L419" s="252"/>
      <c r="M419" s="253"/>
      <c r="N419" s="254"/>
      <c r="O419" s="254"/>
      <c r="P419" s="254"/>
      <c r="Q419" s="254"/>
      <c r="R419" s="254"/>
      <c r="S419" s="254"/>
      <c r="T419" s="255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56" t="s">
        <v>140</v>
      </c>
      <c r="AU419" s="256" t="s">
        <v>87</v>
      </c>
      <c r="AV419" s="14" t="s">
        <v>87</v>
      </c>
      <c r="AW419" s="14" t="s">
        <v>33</v>
      </c>
      <c r="AX419" s="14" t="s">
        <v>77</v>
      </c>
      <c r="AY419" s="256" t="s">
        <v>129</v>
      </c>
    </row>
    <row r="420" s="14" customFormat="1">
      <c r="A420" s="14"/>
      <c r="B420" s="246"/>
      <c r="C420" s="247"/>
      <c r="D420" s="231" t="s">
        <v>140</v>
      </c>
      <c r="E420" s="248" t="s">
        <v>1</v>
      </c>
      <c r="F420" s="249" t="s">
        <v>685</v>
      </c>
      <c r="G420" s="247"/>
      <c r="H420" s="250">
        <v>34</v>
      </c>
      <c r="I420" s="251"/>
      <c r="J420" s="247"/>
      <c r="K420" s="247"/>
      <c r="L420" s="252"/>
      <c r="M420" s="253"/>
      <c r="N420" s="254"/>
      <c r="O420" s="254"/>
      <c r="P420" s="254"/>
      <c r="Q420" s="254"/>
      <c r="R420" s="254"/>
      <c r="S420" s="254"/>
      <c r="T420" s="255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56" t="s">
        <v>140</v>
      </c>
      <c r="AU420" s="256" t="s">
        <v>87</v>
      </c>
      <c r="AV420" s="14" t="s">
        <v>87</v>
      </c>
      <c r="AW420" s="14" t="s">
        <v>33</v>
      </c>
      <c r="AX420" s="14" t="s">
        <v>77</v>
      </c>
      <c r="AY420" s="256" t="s">
        <v>129</v>
      </c>
    </row>
    <row r="421" s="15" customFormat="1">
      <c r="A421" s="15"/>
      <c r="B421" s="260"/>
      <c r="C421" s="261"/>
      <c r="D421" s="231" t="s">
        <v>140</v>
      </c>
      <c r="E421" s="262" t="s">
        <v>1</v>
      </c>
      <c r="F421" s="263" t="s">
        <v>284</v>
      </c>
      <c r="G421" s="261"/>
      <c r="H421" s="264">
        <v>1975</v>
      </c>
      <c r="I421" s="265"/>
      <c r="J421" s="261"/>
      <c r="K421" s="261"/>
      <c r="L421" s="266"/>
      <c r="M421" s="267"/>
      <c r="N421" s="268"/>
      <c r="O421" s="268"/>
      <c r="P421" s="268"/>
      <c r="Q421" s="268"/>
      <c r="R421" s="268"/>
      <c r="S421" s="268"/>
      <c r="T421" s="269"/>
      <c r="U421" s="15"/>
      <c r="V421" s="15"/>
      <c r="W421" s="15"/>
      <c r="X421" s="15"/>
      <c r="Y421" s="15"/>
      <c r="Z421" s="15"/>
      <c r="AA421" s="15"/>
      <c r="AB421" s="15"/>
      <c r="AC421" s="15"/>
      <c r="AD421" s="15"/>
      <c r="AE421" s="15"/>
      <c r="AT421" s="270" t="s">
        <v>140</v>
      </c>
      <c r="AU421" s="270" t="s">
        <v>87</v>
      </c>
      <c r="AV421" s="15" t="s">
        <v>153</v>
      </c>
      <c r="AW421" s="15" t="s">
        <v>33</v>
      </c>
      <c r="AX421" s="15" t="s">
        <v>85</v>
      </c>
      <c r="AY421" s="270" t="s">
        <v>129</v>
      </c>
    </row>
    <row r="422" s="2" customFormat="1" ht="16.5" customHeight="1">
      <c r="A422" s="38"/>
      <c r="B422" s="39"/>
      <c r="C422" s="218" t="s">
        <v>693</v>
      </c>
      <c r="D422" s="218" t="s">
        <v>132</v>
      </c>
      <c r="E422" s="219" t="s">
        <v>694</v>
      </c>
      <c r="F422" s="220" t="s">
        <v>695</v>
      </c>
      <c r="G422" s="221" t="s">
        <v>237</v>
      </c>
      <c r="H422" s="222">
        <v>26.5</v>
      </c>
      <c r="I422" s="223"/>
      <c r="J422" s="224">
        <f>ROUND(I422*H422,2)</f>
        <v>0</v>
      </c>
      <c r="K422" s="220" t="s">
        <v>136</v>
      </c>
      <c r="L422" s="44"/>
      <c r="M422" s="225" t="s">
        <v>1</v>
      </c>
      <c r="N422" s="226" t="s">
        <v>42</v>
      </c>
      <c r="O422" s="91"/>
      <c r="P422" s="227">
        <f>O422*H422</f>
        <v>0</v>
      </c>
      <c r="Q422" s="227">
        <v>0</v>
      </c>
      <c r="R422" s="227">
        <f>Q422*H422</f>
        <v>0</v>
      </c>
      <c r="S422" s="227">
        <v>0</v>
      </c>
      <c r="T422" s="228">
        <f>S422*H422</f>
        <v>0</v>
      </c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  <c r="AE422" s="38"/>
      <c r="AR422" s="229" t="s">
        <v>153</v>
      </c>
      <c r="AT422" s="229" t="s">
        <v>132</v>
      </c>
      <c r="AU422" s="229" t="s">
        <v>87</v>
      </c>
      <c r="AY422" s="17" t="s">
        <v>129</v>
      </c>
      <c r="BE422" s="230">
        <f>IF(N422="základní",J422,0)</f>
        <v>0</v>
      </c>
      <c r="BF422" s="230">
        <f>IF(N422="snížená",J422,0)</f>
        <v>0</v>
      </c>
      <c r="BG422" s="230">
        <f>IF(N422="zákl. přenesená",J422,0)</f>
        <v>0</v>
      </c>
      <c r="BH422" s="230">
        <f>IF(N422="sníž. přenesená",J422,0)</f>
        <v>0</v>
      </c>
      <c r="BI422" s="230">
        <f>IF(N422="nulová",J422,0)</f>
        <v>0</v>
      </c>
      <c r="BJ422" s="17" t="s">
        <v>85</v>
      </c>
      <c r="BK422" s="230">
        <f>ROUND(I422*H422,2)</f>
        <v>0</v>
      </c>
      <c r="BL422" s="17" t="s">
        <v>153</v>
      </c>
      <c r="BM422" s="229" t="s">
        <v>696</v>
      </c>
    </row>
    <row r="423" s="2" customFormat="1">
      <c r="A423" s="38"/>
      <c r="B423" s="39"/>
      <c r="C423" s="40"/>
      <c r="D423" s="231" t="s">
        <v>139</v>
      </c>
      <c r="E423" s="40"/>
      <c r="F423" s="232" t="s">
        <v>697</v>
      </c>
      <c r="G423" s="40"/>
      <c r="H423" s="40"/>
      <c r="I423" s="233"/>
      <c r="J423" s="40"/>
      <c r="K423" s="40"/>
      <c r="L423" s="44"/>
      <c r="M423" s="234"/>
      <c r="N423" s="235"/>
      <c r="O423" s="91"/>
      <c r="P423" s="91"/>
      <c r="Q423" s="91"/>
      <c r="R423" s="91"/>
      <c r="S423" s="91"/>
      <c r="T423" s="92"/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T423" s="17" t="s">
        <v>139</v>
      </c>
      <c r="AU423" s="17" t="s">
        <v>87</v>
      </c>
    </row>
    <row r="424" s="13" customFormat="1">
      <c r="A424" s="13"/>
      <c r="B424" s="236"/>
      <c r="C424" s="237"/>
      <c r="D424" s="231" t="s">
        <v>140</v>
      </c>
      <c r="E424" s="238" t="s">
        <v>1</v>
      </c>
      <c r="F424" s="239" t="s">
        <v>698</v>
      </c>
      <c r="G424" s="237"/>
      <c r="H424" s="238" t="s">
        <v>1</v>
      </c>
      <c r="I424" s="240"/>
      <c r="J424" s="237"/>
      <c r="K424" s="237"/>
      <c r="L424" s="241"/>
      <c r="M424" s="242"/>
      <c r="N424" s="243"/>
      <c r="O424" s="243"/>
      <c r="P424" s="243"/>
      <c r="Q424" s="243"/>
      <c r="R424" s="243"/>
      <c r="S424" s="243"/>
      <c r="T424" s="244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45" t="s">
        <v>140</v>
      </c>
      <c r="AU424" s="245" t="s">
        <v>87</v>
      </c>
      <c r="AV424" s="13" t="s">
        <v>85</v>
      </c>
      <c r="AW424" s="13" t="s">
        <v>33</v>
      </c>
      <c r="AX424" s="13" t="s">
        <v>77</v>
      </c>
      <c r="AY424" s="245" t="s">
        <v>129</v>
      </c>
    </row>
    <row r="425" s="14" customFormat="1">
      <c r="A425" s="14"/>
      <c r="B425" s="246"/>
      <c r="C425" s="247"/>
      <c r="D425" s="231" t="s">
        <v>140</v>
      </c>
      <c r="E425" s="248" t="s">
        <v>1</v>
      </c>
      <c r="F425" s="249" t="s">
        <v>699</v>
      </c>
      <c r="G425" s="247"/>
      <c r="H425" s="250">
        <v>16.100000000000001</v>
      </c>
      <c r="I425" s="251"/>
      <c r="J425" s="247"/>
      <c r="K425" s="247"/>
      <c r="L425" s="252"/>
      <c r="M425" s="253"/>
      <c r="N425" s="254"/>
      <c r="O425" s="254"/>
      <c r="P425" s="254"/>
      <c r="Q425" s="254"/>
      <c r="R425" s="254"/>
      <c r="S425" s="254"/>
      <c r="T425" s="255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56" t="s">
        <v>140</v>
      </c>
      <c r="AU425" s="256" t="s">
        <v>87</v>
      </c>
      <c r="AV425" s="14" t="s">
        <v>87</v>
      </c>
      <c r="AW425" s="14" t="s">
        <v>33</v>
      </c>
      <c r="AX425" s="14" t="s">
        <v>77</v>
      </c>
      <c r="AY425" s="256" t="s">
        <v>129</v>
      </c>
    </row>
    <row r="426" s="14" customFormat="1">
      <c r="A426" s="14"/>
      <c r="B426" s="246"/>
      <c r="C426" s="247"/>
      <c r="D426" s="231" t="s">
        <v>140</v>
      </c>
      <c r="E426" s="248" t="s">
        <v>1</v>
      </c>
      <c r="F426" s="249" t="s">
        <v>700</v>
      </c>
      <c r="G426" s="247"/>
      <c r="H426" s="250">
        <v>10.4</v>
      </c>
      <c r="I426" s="251"/>
      <c r="J426" s="247"/>
      <c r="K426" s="247"/>
      <c r="L426" s="252"/>
      <c r="M426" s="253"/>
      <c r="N426" s="254"/>
      <c r="O426" s="254"/>
      <c r="P426" s="254"/>
      <c r="Q426" s="254"/>
      <c r="R426" s="254"/>
      <c r="S426" s="254"/>
      <c r="T426" s="255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56" t="s">
        <v>140</v>
      </c>
      <c r="AU426" s="256" t="s">
        <v>87</v>
      </c>
      <c r="AV426" s="14" t="s">
        <v>87</v>
      </c>
      <c r="AW426" s="14" t="s">
        <v>33</v>
      </c>
      <c r="AX426" s="14" t="s">
        <v>77</v>
      </c>
      <c r="AY426" s="256" t="s">
        <v>129</v>
      </c>
    </row>
    <row r="427" s="15" customFormat="1">
      <c r="A427" s="15"/>
      <c r="B427" s="260"/>
      <c r="C427" s="261"/>
      <c r="D427" s="231" t="s">
        <v>140</v>
      </c>
      <c r="E427" s="262" t="s">
        <v>1</v>
      </c>
      <c r="F427" s="263" t="s">
        <v>284</v>
      </c>
      <c r="G427" s="261"/>
      <c r="H427" s="264">
        <v>26.5</v>
      </c>
      <c r="I427" s="265"/>
      <c r="J427" s="261"/>
      <c r="K427" s="261"/>
      <c r="L427" s="266"/>
      <c r="M427" s="267"/>
      <c r="N427" s="268"/>
      <c r="O427" s="268"/>
      <c r="P427" s="268"/>
      <c r="Q427" s="268"/>
      <c r="R427" s="268"/>
      <c r="S427" s="268"/>
      <c r="T427" s="269"/>
      <c r="U427" s="15"/>
      <c r="V427" s="15"/>
      <c r="W427" s="15"/>
      <c r="X427" s="15"/>
      <c r="Y427" s="15"/>
      <c r="Z427" s="15"/>
      <c r="AA427" s="15"/>
      <c r="AB427" s="15"/>
      <c r="AC427" s="15"/>
      <c r="AD427" s="15"/>
      <c r="AE427" s="15"/>
      <c r="AT427" s="270" t="s">
        <v>140</v>
      </c>
      <c r="AU427" s="270" t="s">
        <v>87</v>
      </c>
      <c r="AV427" s="15" t="s">
        <v>153</v>
      </c>
      <c r="AW427" s="15" t="s">
        <v>33</v>
      </c>
      <c r="AX427" s="15" t="s">
        <v>85</v>
      </c>
      <c r="AY427" s="270" t="s">
        <v>129</v>
      </c>
    </row>
    <row r="428" s="2" customFormat="1" ht="21.75" customHeight="1">
      <c r="A428" s="38"/>
      <c r="B428" s="39"/>
      <c r="C428" s="218" t="s">
        <v>701</v>
      </c>
      <c r="D428" s="218" t="s">
        <v>132</v>
      </c>
      <c r="E428" s="219" t="s">
        <v>702</v>
      </c>
      <c r="F428" s="220" t="s">
        <v>703</v>
      </c>
      <c r="G428" s="221" t="s">
        <v>237</v>
      </c>
      <c r="H428" s="222">
        <v>10.300000000000001</v>
      </c>
      <c r="I428" s="223"/>
      <c r="J428" s="224">
        <f>ROUND(I428*H428,2)</f>
        <v>0</v>
      </c>
      <c r="K428" s="220" t="s">
        <v>136</v>
      </c>
      <c r="L428" s="44"/>
      <c r="M428" s="225" t="s">
        <v>1</v>
      </c>
      <c r="N428" s="226" t="s">
        <v>42</v>
      </c>
      <c r="O428" s="91"/>
      <c r="P428" s="227">
        <f>O428*H428</f>
        <v>0</v>
      </c>
      <c r="Q428" s="227">
        <v>0.12966</v>
      </c>
      <c r="R428" s="227">
        <f>Q428*H428</f>
        <v>1.3354980000000001</v>
      </c>
      <c r="S428" s="227">
        <v>0</v>
      </c>
      <c r="T428" s="228">
        <f>S428*H428</f>
        <v>0</v>
      </c>
      <c r="U428" s="38"/>
      <c r="V428" s="38"/>
      <c r="W428" s="38"/>
      <c r="X428" s="38"/>
      <c r="Y428" s="38"/>
      <c r="Z428" s="38"/>
      <c r="AA428" s="38"/>
      <c r="AB428" s="38"/>
      <c r="AC428" s="38"/>
      <c r="AD428" s="38"/>
      <c r="AE428" s="38"/>
      <c r="AR428" s="229" t="s">
        <v>153</v>
      </c>
      <c r="AT428" s="229" t="s">
        <v>132</v>
      </c>
      <c r="AU428" s="229" t="s">
        <v>87</v>
      </c>
      <c r="AY428" s="17" t="s">
        <v>129</v>
      </c>
      <c r="BE428" s="230">
        <f>IF(N428="základní",J428,0)</f>
        <v>0</v>
      </c>
      <c r="BF428" s="230">
        <f>IF(N428="snížená",J428,0)</f>
        <v>0</v>
      </c>
      <c r="BG428" s="230">
        <f>IF(N428="zákl. přenesená",J428,0)</f>
        <v>0</v>
      </c>
      <c r="BH428" s="230">
        <f>IF(N428="sníž. přenesená",J428,0)</f>
        <v>0</v>
      </c>
      <c r="BI428" s="230">
        <f>IF(N428="nulová",J428,0)</f>
        <v>0</v>
      </c>
      <c r="BJ428" s="17" t="s">
        <v>85</v>
      </c>
      <c r="BK428" s="230">
        <f>ROUND(I428*H428,2)</f>
        <v>0</v>
      </c>
      <c r="BL428" s="17" t="s">
        <v>153</v>
      </c>
      <c r="BM428" s="229" t="s">
        <v>704</v>
      </c>
    </row>
    <row r="429" s="2" customFormat="1">
      <c r="A429" s="38"/>
      <c r="B429" s="39"/>
      <c r="C429" s="40"/>
      <c r="D429" s="231" t="s">
        <v>139</v>
      </c>
      <c r="E429" s="40"/>
      <c r="F429" s="232" t="s">
        <v>705</v>
      </c>
      <c r="G429" s="40"/>
      <c r="H429" s="40"/>
      <c r="I429" s="233"/>
      <c r="J429" s="40"/>
      <c r="K429" s="40"/>
      <c r="L429" s="44"/>
      <c r="M429" s="234"/>
      <c r="N429" s="235"/>
      <c r="O429" s="91"/>
      <c r="P429" s="91"/>
      <c r="Q429" s="91"/>
      <c r="R429" s="91"/>
      <c r="S429" s="91"/>
      <c r="T429" s="92"/>
      <c r="U429" s="38"/>
      <c r="V429" s="38"/>
      <c r="W429" s="38"/>
      <c r="X429" s="38"/>
      <c r="Y429" s="38"/>
      <c r="Z429" s="38"/>
      <c r="AA429" s="38"/>
      <c r="AB429" s="38"/>
      <c r="AC429" s="38"/>
      <c r="AD429" s="38"/>
      <c r="AE429" s="38"/>
      <c r="AT429" s="17" t="s">
        <v>139</v>
      </c>
      <c r="AU429" s="17" t="s">
        <v>87</v>
      </c>
    </row>
    <row r="430" s="13" customFormat="1">
      <c r="A430" s="13"/>
      <c r="B430" s="236"/>
      <c r="C430" s="237"/>
      <c r="D430" s="231" t="s">
        <v>140</v>
      </c>
      <c r="E430" s="238" t="s">
        <v>1</v>
      </c>
      <c r="F430" s="239" t="s">
        <v>706</v>
      </c>
      <c r="G430" s="237"/>
      <c r="H430" s="238" t="s">
        <v>1</v>
      </c>
      <c r="I430" s="240"/>
      <c r="J430" s="237"/>
      <c r="K430" s="237"/>
      <c r="L430" s="241"/>
      <c r="M430" s="242"/>
      <c r="N430" s="243"/>
      <c r="O430" s="243"/>
      <c r="P430" s="243"/>
      <c r="Q430" s="243"/>
      <c r="R430" s="243"/>
      <c r="S430" s="243"/>
      <c r="T430" s="244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45" t="s">
        <v>140</v>
      </c>
      <c r="AU430" s="245" t="s">
        <v>87</v>
      </c>
      <c r="AV430" s="13" t="s">
        <v>85</v>
      </c>
      <c r="AW430" s="13" t="s">
        <v>33</v>
      </c>
      <c r="AX430" s="13" t="s">
        <v>77</v>
      </c>
      <c r="AY430" s="245" t="s">
        <v>129</v>
      </c>
    </row>
    <row r="431" s="14" customFormat="1">
      <c r="A431" s="14"/>
      <c r="B431" s="246"/>
      <c r="C431" s="247"/>
      <c r="D431" s="231" t="s">
        <v>140</v>
      </c>
      <c r="E431" s="248" t="s">
        <v>1</v>
      </c>
      <c r="F431" s="249" t="s">
        <v>707</v>
      </c>
      <c r="G431" s="247"/>
      <c r="H431" s="250">
        <v>10.300000000000001</v>
      </c>
      <c r="I431" s="251"/>
      <c r="J431" s="247"/>
      <c r="K431" s="247"/>
      <c r="L431" s="252"/>
      <c r="M431" s="253"/>
      <c r="N431" s="254"/>
      <c r="O431" s="254"/>
      <c r="P431" s="254"/>
      <c r="Q431" s="254"/>
      <c r="R431" s="254"/>
      <c r="S431" s="254"/>
      <c r="T431" s="255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56" t="s">
        <v>140</v>
      </c>
      <c r="AU431" s="256" t="s">
        <v>87</v>
      </c>
      <c r="AV431" s="14" t="s">
        <v>87</v>
      </c>
      <c r="AW431" s="14" t="s">
        <v>33</v>
      </c>
      <c r="AX431" s="14" t="s">
        <v>85</v>
      </c>
      <c r="AY431" s="256" t="s">
        <v>129</v>
      </c>
    </row>
    <row r="432" s="2" customFormat="1" ht="16.5" customHeight="1">
      <c r="A432" s="38"/>
      <c r="B432" s="39"/>
      <c r="C432" s="218" t="s">
        <v>708</v>
      </c>
      <c r="D432" s="218" t="s">
        <v>132</v>
      </c>
      <c r="E432" s="219" t="s">
        <v>709</v>
      </c>
      <c r="F432" s="220" t="s">
        <v>710</v>
      </c>
      <c r="G432" s="221" t="s">
        <v>237</v>
      </c>
      <c r="H432" s="222">
        <v>10.300000000000001</v>
      </c>
      <c r="I432" s="223"/>
      <c r="J432" s="224">
        <f>ROUND(I432*H432,2)</f>
        <v>0</v>
      </c>
      <c r="K432" s="220" t="s">
        <v>136</v>
      </c>
      <c r="L432" s="44"/>
      <c r="M432" s="225" t="s">
        <v>1</v>
      </c>
      <c r="N432" s="226" t="s">
        <v>42</v>
      </c>
      <c r="O432" s="91"/>
      <c r="P432" s="227">
        <f>O432*H432</f>
        <v>0</v>
      </c>
      <c r="Q432" s="227">
        <v>0</v>
      </c>
      <c r="R432" s="227">
        <f>Q432*H432</f>
        <v>0</v>
      </c>
      <c r="S432" s="227">
        <v>0</v>
      </c>
      <c r="T432" s="228">
        <f>S432*H432</f>
        <v>0</v>
      </c>
      <c r="U432" s="38"/>
      <c r="V432" s="38"/>
      <c r="W432" s="38"/>
      <c r="X432" s="38"/>
      <c r="Y432" s="38"/>
      <c r="Z432" s="38"/>
      <c r="AA432" s="38"/>
      <c r="AB432" s="38"/>
      <c r="AC432" s="38"/>
      <c r="AD432" s="38"/>
      <c r="AE432" s="38"/>
      <c r="AR432" s="229" t="s">
        <v>153</v>
      </c>
      <c r="AT432" s="229" t="s">
        <v>132</v>
      </c>
      <c r="AU432" s="229" t="s">
        <v>87</v>
      </c>
      <c r="AY432" s="17" t="s">
        <v>129</v>
      </c>
      <c r="BE432" s="230">
        <f>IF(N432="základní",J432,0)</f>
        <v>0</v>
      </c>
      <c r="BF432" s="230">
        <f>IF(N432="snížená",J432,0)</f>
        <v>0</v>
      </c>
      <c r="BG432" s="230">
        <f>IF(N432="zákl. přenesená",J432,0)</f>
        <v>0</v>
      </c>
      <c r="BH432" s="230">
        <f>IF(N432="sníž. přenesená",J432,0)</f>
        <v>0</v>
      </c>
      <c r="BI432" s="230">
        <f>IF(N432="nulová",J432,0)</f>
        <v>0</v>
      </c>
      <c r="BJ432" s="17" t="s">
        <v>85</v>
      </c>
      <c r="BK432" s="230">
        <f>ROUND(I432*H432,2)</f>
        <v>0</v>
      </c>
      <c r="BL432" s="17" t="s">
        <v>153</v>
      </c>
      <c r="BM432" s="229" t="s">
        <v>711</v>
      </c>
    </row>
    <row r="433" s="2" customFormat="1">
      <c r="A433" s="38"/>
      <c r="B433" s="39"/>
      <c r="C433" s="40"/>
      <c r="D433" s="231" t="s">
        <v>139</v>
      </c>
      <c r="E433" s="40"/>
      <c r="F433" s="232" t="s">
        <v>712</v>
      </c>
      <c r="G433" s="40"/>
      <c r="H433" s="40"/>
      <c r="I433" s="233"/>
      <c r="J433" s="40"/>
      <c r="K433" s="40"/>
      <c r="L433" s="44"/>
      <c r="M433" s="234"/>
      <c r="N433" s="235"/>
      <c r="O433" s="91"/>
      <c r="P433" s="91"/>
      <c r="Q433" s="91"/>
      <c r="R433" s="91"/>
      <c r="S433" s="91"/>
      <c r="T433" s="92"/>
      <c r="U433" s="38"/>
      <c r="V433" s="38"/>
      <c r="W433" s="38"/>
      <c r="X433" s="38"/>
      <c r="Y433" s="38"/>
      <c r="Z433" s="38"/>
      <c r="AA433" s="38"/>
      <c r="AB433" s="38"/>
      <c r="AC433" s="38"/>
      <c r="AD433" s="38"/>
      <c r="AE433" s="38"/>
      <c r="AT433" s="17" t="s">
        <v>139</v>
      </c>
      <c r="AU433" s="17" t="s">
        <v>87</v>
      </c>
    </row>
    <row r="434" s="13" customFormat="1">
      <c r="A434" s="13"/>
      <c r="B434" s="236"/>
      <c r="C434" s="237"/>
      <c r="D434" s="231" t="s">
        <v>140</v>
      </c>
      <c r="E434" s="238" t="s">
        <v>1</v>
      </c>
      <c r="F434" s="239" t="s">
        <v>713</v>
      </c>
      <c r="G434" s="237"/>
      <c r="H434" s="238" t="s">
        <v>1</v>
      </c>
      <c r="I434" s="240"/>
      <c r="J434" s="237"/>
      <c r="K434" s="237"/>
      <c r="L434" s="241"/>
      <c r="M434" s="242"/>
      <c r="N434" s="243"/>
      <c r="O434" s="243"/>
      <c r="P434" s="243"/>
      <c r="Q434" s="243"/>
      <c r="R434" s="243"/>
      <c r="S434" s="243"/>
      <c r="T434" s="244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45" t="s">
        <v>140</v>
      </c>
      <c r="AU434" s="245" t="s">
        <v>87</v>
      </c>
      <c r="AV434" s="13" t="s">
        <v>85</v>
      </c>
      <c r="AW434" s="13" t="s">
        <v>33</v>
      </c>
      <c r="AX434" s="13" t="s">
        <v>77</v>
      </c>
      <c r="AY434" s="245" t="s">
        <v>129</v>
      </c>
    </row>
    <row r="435" s="13" customFormat="1">
      <c r="A435" s="13"/>
      <c r="B435" s="236"/>
      <c r="C435" s="237"/>
      <c r="D435" s="231" t="s">
        <v>140</v>
      </c>
      <c r="E435" s="238" t="s">
        <v>1</v>
      </c>
      <c r="F435" s="239" t="s">
        <v>714</v>
      </c>
      <c r="G435" s="237"/>
      <c r="H435" s="238" t="s">
        <v>1</v>
      </c>
      <c r="I435" s="240"/>
      <c r="J435" s="237"/>
      <c r="K435" s="237"/>
      <c r="L435" s="241"/>
      <c r="M435" s="242"/>
      <c r="N435" s="243"/>
      <c r="O435" s="243"/>
      <c r="P435" s="243"/>
      <c r="Q435" s="243"/>
      <c r="R435" s="243"/>
      <c r="S435" s="243"/>
      <c r="T435" s="244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45" t="s">
        <v>140</v>
      </c>
      <c r="AU435" s="245" t="s">
        <v>87</v>
      </c>
      <c r="AV435" s="13" t="s">
        <v>85</v>
      </c>
      <c r="AW435" s="13" t="s">
        <v>33</v>
      </c>
      <c r="AX435" s="13" t="s">
        <v>77</v>
      </c>
      <c r="AY435" s="245" t="s">
        <v>129</v>
      </c>
    </row>
    <row r="436" s="14" customFormat="1">
      <c r="A436" s="14"/>
      <c r="B436" s="246"/>
      <c r="C436" s="247"/>
      <c r="D436" s="231" t="s">
        <v>140</v>
      </c>
      <c r="E436" s="248" t="s">
        <v>1</v>
      </c>
      <c r="F436" s="249" t="s">
        <v>707</v>
      </c>
      <c r="G436" s="247"/>
      <c r="H436" s="250">
        <v>10.300000000000001</v>
      </c>
      <c r="I436" s="251"/>
      <c r="J436" s="247"/>
      <c r="K436" s="247"/>
      <c r="L436" s="252"/>
      <c r="M436" s="253"/>
      <c r="N436" s="254"/>
      <c r="O436" s="254"/>
      <c r="P436" s="254"/>
      <c r="Q436" s="254"/>
      <c r="R436" s="254"/>
      <c r="S436" s="254"/>
      <c r="T436" s="255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56" t="s">
        <v>140</v>
      </c>
      <c r="AU436" s="256" t="s">
        <v>87</v>
      </c>
      <c r="AV436" s="14" t="s">
        <v>87</v>
      </c>
      <c r="AW436" s="14" t="s">
        <v>33</v>
      </c>
      <c r="AX436" s="14" t="s">
        <v>85</v>
      </c>
      <c r="AY436" s="256" t="s">
        <v>129</v>
      </c>
    </row>
    <row r="437" s="2" customFormat="1" ht="16.5" customHeight="1">
      <c r="A437" s="38"/>
      <c r="B437" s="39"/>
      <c r="C437" s="218" t="s">
        <v>715</v>
      </c>
      <c r="D437" s="218" t="s">
        <v>132</v>
      </c>
      <c r="E437" s="219" t="s">
        <v>716</v>
      </c>
      <c r="F437" s="220" t="s">
        <v>717</v>
      </c>
      <c r="G437" s="221" t="s">
        <v>237</v>
      </c>
      <c r="H437" s="222">
        <v>21.359999999999999</v>
      </c>
      <c r="I437" s="223"/>
      <c r="J437" s="224">
        <f>ROUND(I437*H437,2)</f>
        <v>0</v>
      </c>
      <c r="K437" s="220" t="s">
        <v>136</v>
      </c>
      <c r="L437" s="44"/>
      <c r="M437" s="225" t="s">
        <v>1</v>
      </c>
      <c r="N437" s="226" t="s">
        <v>42</v>
      </c>
      <c r="O437" s="91"/>
      <c r="P437" s="227">
        <f>O437*H437</f>
        <v>0</v>
      </c>
      <c r="Q437" s="227">
        <v>0.089219999999999994</v>
      </c>
      <c r="R437" s="227">
        <f>Q437*H437</f>
        <v>1.9057391999999997</v>
      </c>
      <c r="S437" s="227">
        <v>0</v>
      </c>
      <c r="T437" s="228">
        <f>S437*H437</f>
        <v>0</v>
      </c>
      <c r="U437" s="38"/>
      <c r="V437" s="38"/>
      <c r="W437" s="38"/>
      <c r="X437" s="38"/>
      <c r="Y437" s="38"/>
      <c r="Z437" s="38"/>
      <c r="AA437" s="38"/>
      <c r="AB437" s="38"/>
      <c r="AC437" s="38"/>
      <c r="AD437" s="38"/>
      <c r="AE437" s="38"/>
      <c r="AR437" s="229" t="s">
        <v>153</v>
      </c>
      <c r="AT437" s="229" t="s">
        <v>132</v>
      </c>
      <c r="AU437" s="229" t="s">
        <v>87</v>
      </c>
      <c r="AY437" s="17" t="s">
        <v>129</v>
      </c>
      <c r="BE437" s="230">
        <f>IF(N437="základní",J437,0)</f>
        <v>0</v>
      </c>
      <c r="BF437" s="230">
        <f>IF(N437="snížená",J437,0)</f>
        <v>0</v>
      </c>
      <c r="BG437" s="230">
        <f>IF(N437="zákl. přenesená",J437,0)</f>
        <v>0</v>
      </c>
      <c r="BH437" s="230">
        <f>IF(N437="sníž. přenesená",J437,0)</f>
        <v>0</v>
      </c>
      <c r="BI437" s="230">
        <f>IF(N437="nulová",J437,0)</f>
        <v>0</v>
      </c>
      <c r="BJ437" s="17" t="s">
        <v>85</v>
      </c>
      <c r="BK437" s="230">
        <f>ROUND(I437*H437,2)</f>
        <v>0</v>
      </c>
      <c r="BL437" s="17" t="s">
        <v>153</v>
      </c>
      <c r="BM437" s="229" t="s">
        <v>718</v>
      </c>
    </row>
    <row r="438" s="2" customFormat="1">
      <c r="A438" s="38"/>
      <c r="B438" s="39"/>
      <c r="C438" s="40"/>
      <c r="D438" s="231" t="s">
        <v>139</v>
      </c>
      <c r="E438" s="40"/>
      <c r="F438" s="232" t="s">
        <v>719</v>
      </c>
      <c r="G438" s="40"/>
      <c r="H438" s="40"/>
      <c r="I438" s="233"/>
      <c r="J438" s="40"/>
      <c r="K438" s="40"/>
      <c r="L438" s="44"/>
      <c r="M438" s="234"/>
      <c r="N438" s="235"/>
      <c r="O438" s="91"/>
      <c r="P438" s="91"/>
      <c r="Q438" s="91"/>
      <c r="R438" s="91"/>
      <c r="S438" s="91"/>
      <c r="T438" s="92"/>
      <c r="U438" s="38"/>
      <c r="V438" s="38"/>
      <c r="W438" s="38"/>
      <c r="X438" s="38"/>
      <c r="Y438" s="38"/>
      <c r="Z438" s="38"/>
      <c r="AA438" s="38"/>
      <c r="AB438" s="38"/>
      <c r="AC438" s="38"/>
      <c r="AD438" s="38"/>
      <c r="AE438" s="38"/>
      <c r="AT438" s="17" t="s">
        <v>139</v>
      </c>
      <c r="AU438" s="17" t="s">
        <v>87</v>
      </c>
    </row>
    <row r="439" s="14" customFormat="1">
      <c r="A439" s="14"/>
      <c r="B439" s="246"/>
      <c r="C439" s="247"/>
      <c r="D439" s="231" t="s">
        <v>140</v>
      </c>
      <c r="E439" s="248" t="s">
        <v>1</v>
      </c>
      <c r="F439" s="249" t="s">
        <v>720</v>
      </c>
      <c r="G439" s="247"/>
      <c r="H439" s="250">
        <v>16.100000000000001</v>
      </c>
      <c r="I439" s="251"/>
      <c r="J439" s="247"/>
      <c r="K439" s="247"/>
      <c r="L439" s="252"/>
      <c r="M439" s="253"/>
      <c r="N439" s="254"/>
      <c r="O439" s="254"/>
      <c r="P439" s="254"/>
      <c r="Q439" s="254"/>
      <c r="R439" s="254"/>
      <c r="S439" s="254"/>
      <c r="T439" s="255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56" t="s">
        <v>140</v>
      </c>
      <c r="AU439" s="256" t="s">
        <v>87</v>
      </c>
      <c r="AV439" s="14" t="s">
        <v>87</v>
      </c>
      <c r="AW439" s="14" t="s">
        <v>33</v>
      </c>
      <c r="AX439" s="14" t="s">
        <v>77</v>
      </c>
      <c r="AY439" s="256" t="s">
        <v>129</v>
      </c>
    </row>
    <row r="440" s="14" customFormat="1">
      <c r="A440" s="14"/>
      <c r="B440" s="246"/>
      <c r="C440" s="247"/>
      <c r="D440" s="231" t="s">
        <v>140</v>
      </c>
      <c r="E440" s="248" t="s">
        <v>1</v>
      </c>
      <c r="F440" s="249" t="s">
        <v>721</v>
      </c>
      <c r="G440" s="247"/>
      <c r="H440" s="250">
        <v>5.2599999999999998</v>
      </c>
      <c r="I440" s="251"/>
      <c r="J440" s="247"/>
      <c r="K440" s="247"/>
      <c r="L440" s="252"/>
      <c r="M440" s="253"/>
      <c r="N440" s="254"/>
      <c r="O440" s="254"/>
      <c r="P440" s="254"/>
      <c r="Q440" s="254"/>
      <c r="R440" s="254"/>
      <c r="S440" s="254"/>
      <c r="T440" s="255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56" t="s">
        <v>140</v>
      </c>
      <c r="AU440" s="256" t="s">
        <v>87</v>
      </c>
      <c r="AV440" s="14" t="s">
        <v>87</v>
      </c>
      <c r="AW440" s="14" t="s">
        <v>33</v>
      </c>
      <c r="AX440" s="14" t="s">
        <v>77</v>
      </c>
      <c r="AY440" s="256" t="s">
        <v>129</v>
      </c>
    </row>
    <row r="441" s="15" customFormat="1">
      <c r="A441" s="15"/>
      <c r="B441" s="260"/>
      <c r="C441" s="261"/>
      <c r="D441" s="231" t="s">
        <v>140</v>
      </c>
      <c r="E441" s="262" t="s">
        <v>1</v>
      </c>
      <c r="F441" s="263" t="s">
        <v>284</v>
      </c>
      <c r="G441" s="261"/>
      <c r="H441" s="264">
        <v>21.359999999999999</v>
      </c>
      <c r="I441" s="265"/>
      <c r="J441" s="261"/>
      <c r="K441" s="261"/>
      <c r="L441" s="266"/>
      <c r="M441" s="267"/>
      <c r="N441" s="268"/>
      <c r="O441" s="268"/>
      <c r="P441" s="268"/>
      <c r="Q441" s="268"/>
      <c r="R441" s="268"/>
      <c r="S441" s="268"/>
      <c r="T441" s="269"/>
      <c r="U441" s="15"/>
      <c r="V441" s="15"/>
      <c r="W441" s="15"/>
      <c r="X441" s="15"/>
      <c r="Y441" s="15"/>
      <c r="Z441" s="15"/>
      <c r="AA441" s="15"/>
      <c r="AB441" s="15"/>
      <c r="AC441" s="15"/>
      <c r="AD441" s="15"/>
      <c r="AE441" s="15"/>
      <c r="AT441" s="270" t="s">
        <v>140</v>
      </c>
      <c r="AU441" s="270" t="s">
        <v>87</v>
      </c>
      <c r="AV441" s="15" t="s">
        <v>153</v>
      </c>
      <c r="AW441" s="15" t="s">
        <v>33</v>
      </c>
      <c r="AX441" s="15" t="s">
        <v>85</v>
      </c>
      <c r="AY441" s="270" t="s">
        <v>129</v>
      </c>
    </row>
    <row r="442" s="2" customFormat="1" ht="16.5" customHeight="1">
      <c r="A442" s="38"/>
      <c r="B442" s="39"/>
      <c r="C442" s="271" t="s">
        <v>722</v>
      </c>
      <c r="D442" s="271" t="s">
        <v>425</v>
      </c>
      <c r="E442" s="272" t="s">
        <v>723</v>
      </c>
      <c r="F442" s="273" t="s">
        <v>724</v>
      </c>
      <c r="G442" s="274" t="s">
        <v>237</v>
      </c>
      <c r="H442" s="275">
        <v>13.974</v>
      </c>
      <c r="I442" s="276"/>
      <c r="J442" s="277">
        <f>ROUND(I442*H442,2)</f>
        <v>0</v>
      </c>
      <c r="K442" s="273" t="s">
        <v>136</v>
      </c>
      <c r="L442" s="278"/>
      <c r="M442" s="279" t="s">
        <v>1</v>
      </c>
      <c r="N442" s="280" t="s">
        <v>42</v>
      </c>
      <c r="O442" s="91"/>
      <c r="P442" s="227">
        <f>O442*H442</f>
        <v>0</v>
      </c>
      <c r="Q442" s="227">
        <v>0.13100000000000001</v>
      </c>
      <c r="R442" s="227">
        <f>Q442*H442</f>
        <v>1.8305940000000001</v>
      </c>
      <c r="S442" s="227">
        <v>0</v>
      </c>
      <c r="T442" s="228">
        <f>S442*H442</f>
        <v>0</v>
      </c>
      <c r="U442" s="38"/>
      <c r="V442" s="38"/>
      <c r="W442" s="38"/>
      <c r="X442" s="38"/>
      <c r="Y442" s="38"/>
      <c r="Z442" s="38"/>
      <c r="AA442" s="38"/>
      <c r="AB442" s="38"/>
      <c r="AC442" s="38"/>
      <c r="AD442" s="38"/>
      <c r="AE442" s="38"/>
      <c r="AR442" s="229" t="s">
        <v>183</v>
      </c>
      <c r="AT442" s="229" t="s">
        <v>425</v>
      </c>
      <c r="AU442" s="229" t="s">
        <v>87</v>
      </c>
      <c r="AY442" s="17" t="s">
        <v>129</v>
      </c>
      <c r="BE442" s="230">
        <f>IF(N442="základní",J442,0)</f>
        <v>0</v>
      </c>
      <c r="BF442" s="230">
        <f>IF(N442="snížená",J442,0)</f>
        <v>0</v>
      </c>
      <c r="BG442" s="230">
        <f>IF(N442="zákl. přenesená",J442,0)</f>
        <v>0</v>
      </c>
      <c r="BH442" s="230">
        <f>IF(N442="sníž. přenesená",J442,0)</f>
        <v>0</v>
      </c>
      <c r="BI442" s="230">
        <f>IF(N442="nulová",J442,0)</f>
        <v>0</v>
      </c>
      <c r="BJ442" s="17" t="s">
        <v>85</v>
      </c>
      <c r="BK442" s="230">
        <f>ROUND(I442*H442,2)</f>
        <v>0</v>
      </c>
      <c r="BL442" s="17" t="s">
        <v>153</v>
      </c>
      <c r="BM442" s="229" t="s">
        <v>725</v>
      </c>
    </row>
    <row r="443" s="2" customFormat="1">
      <c r="A443" s="38"/>
      <c r="B443" s="39"/>
      <c r="C443" s="40"/>
      <c r="D443" s="231" t="s">
        <v>139</v>
      </c>
      <c r="E443" s="40"/>
      <c r="F443" s="232" t="s">
        <v>724</v>
      </c>
      <c r="G443" s="40"/>
      <c r="H443" s="40"/>
      <c r="I443" s="233"/>
      <c r="J443" s="40"/>
      <c r="K443" s="40"/>
      <c r="L443" s="44"/>
      <c r="M443" s="234"/>
      <c r="N443" s="235"/>
      <c r="O443" s="91"/>
      <c r="P443" s="91"/>
      <c r="Q443" s="91"/>
      <c r="R443" s="91"/>
      <c r="S443" s="91"/>
      <c r="T443" s="92"/>
      <c r="U443" s="38"/>
      <c r="V443" s="38"/>
      <c r="W443" s="38"/>
      <c r="X443" s="38"/>
      <c r="Y443" s="38"/>
      <c r="Z443" s="38"/>
      <c r="AA443" s="38"/>
      <c r="AB443" s="38"/>
      <c r="AC443" s="38"/>
      <c r="AD443" s="38"/>
      <c r="AE443" s="38"/>
      <c r="AT443" s="17" t="s">
        <v>139</v>
      </c>
      <c r="AU443" s="17" t="s">
        <v>87</v>
      </c>
    </row>
    <row r="444" s="13" customFormat="1">
      <c r="A444" s="13"/>
      <c r="B444" s="236"/>
      <c r="C444" s="237"/>
      <c r="D444" s="231" t="s">
        <v>140</v>
      </c>
      <c r="E444" s="238" t="s">
        <v>1</v>
      </c>
      <c r="F444" s="239" t="s">
        <v>726</v>
      </c>
      <c r="G444" s="237"/>
      <c r="H444" s="238" t="s">
        <v>1</v>
      </c>
      <c r="I444" s="240"/>
      <c r="J444" s="237"/>
      <c r="K444" s="237"/>
      <c r="L444" s="241"/>
      <c r="M444" s="242"/>
      <c r="N444" s="243"/>
      <c r="O444" s="243"/>
      <c r="P444" s="243"/>
      <c r="Q444" s="243"/>
      <c r="R444" s="243"/>
      <c r="S444" s="243"/>
      <c r="T444" s="244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45" t="s">
        <v>140</v>
      </c>
      <c r="AU444" s="245" t="s">
        <v>87</v>
      </c>
      <c r="AV444" s="13" t="s">
        <v>85</v>
      </c>
      <c r="AW444" s="13" t="s">
        <v>33</v>
      </c>
      <c r="AX444" s="13" t="s">
        <v>77</v>
      </c>
      <c r="AY444" s="245" t="s">
        <v>129</v>
      </c>
    </row>
    <row r="445" s="14" customFormat="1">
      <c r="A445" s="14"/>
      <c r="B445" s="246"/>
      <c r="C445" s="247"/>
      <c r="D445" s="231" t="s">
        <v>140</v>
      </c>
      <c r="E445" s="248" t="s">
        <v>1</v>
      </c>
      <c r="F445" s="249" t="s">
        <v>727</v>
      </c>
      <c r="G445" s="247"/>
      <c r="H445" s="250">
        <v>16.100000000000001</v>
      </c>
      <c r="I445" s="251"/>
      <c r="J445" s="247"/>
      <c r="K445" s="247"/>
      <c r="L445" s="252"/>
      <c r="M445" s="253"/>
      <c r="N445" s="254"/>
      <c r="O445" s="254"/>
      <c r="P445" s="254"/>
      <c r="Q445" s="254"/>
      <c r="R445" s="254"/>
      <c r="S445" s="254"/>
      <c r="T445" s="255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56" t="s">
        <v>140</v>
      </c>
      <c r="AU445" s="256" t="s">
        <v>87</v>
      </c>
      <c r="AV445" s="14" t="s">
        <v>87</v>
      </c>
      <c r="AW445" s="14" t="s">
        <v>33</v>
      </c>
      <c r="AX445" s="14" t="s">
        <v>77</v>
      </c>
      <c r="AY445" s="256" t="s">
        <v>129</v>
      </c>
    </row>
    <row r="446" s="14" customFormat="1">
      <c r="A446" s="14"/>
      <c r="B446" s="246"/>
      <c r="C446" s="247"/>
      <c r="D446" s="231" t="s">
        <v>140</v>
      </c>
      <c r="E446" s="248" t="s">
        <v>1</v>
      </c>
      <c r="F446" s="249" t="s">
        <v>728</v>
      </c>
      <c r="G446" s="247"/>
      <c r="H446" s="250">
        <v>-2.3999999999999999</v>
      </c>
      <c r="I446" s="251"/>
      <c r="J446" s="247"/>
      <c r="K446" s="247"/>
      <c r="L446" s="252"/>
      <c r="M446" s="253"/>
      <c r="N446" s="254"/>
      <c r="O446" s="254"/>
      <c r="P446" s="254"/>
      <c r="Q446" s="254"/>
      <c r="R446" s="254"/>
      <c r="S446" s="254"/>
      <c r="T446" s="255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56" t="s">
        <v>140</v>
      </c>
      <c r="AU446" s="256" t="s">
        <v>87</v>
      </c>
      <c r="AV446" s="14" t="s">
        <v>87</v>
      </c>
      <c r="AW446" s="14" t="s">
        <v>33</v>
      </c>
      <c r="AX446" s="14" t="s">
        <v>77</v>
      </c>
      <c r="AY446" s="256" t="s">
        <v>129</v>
      </c>
    </row>
    <row r="447" s="15" customFormat="1">
      <c r="A447" s="15"/>
      <c r="B447" s="260"/>
      <c r="C447" s="261"/>
      <c r="D447" s="231" t="s">
        <v>140</v>
      </c>
      <c r="E447" s="262" t="s">
        <v>1</v>
      </c>
      <c r="F447" s="263" t="s">
        <v>284</v>
      </c>
      <c r="G447" s="261"/>
      <c r="H447" s="264">
        <v>13.699999999999999</v>
      </c>
      <c r="I447" s="265"/>
      <c r="J447" s="261"/>
      <c r="K447" s="261"/>
      <c r="L447" s="266"/>
      <c r="M447" s="267"/>
      <c r="N447" s="268"/>
      <c r="O447" s="268"/>
      <c r="P447" s="268"/>
      <c r="Q447" s="268"/>
      <c r="R447" s="268"/>
      <c r="S447" s="268"/>
      <c r="T447" s="269"/>
      <c r="U447" s="15"/>
      <c r="V447" s="15"/>
      <c r="W447" s="15"/>
      <c r="X447" s="15"/>
      <c r="Y447" s="15"/>
      <c r="Z447" s="15"/>
      <c r="AA447" s="15"/>
      <c r="AB447" s="15"/>
      <c r="AC447" s="15"/>
      <c r="AD447" s="15"/>
      <c r="AE447" s="15"/>
      <c r="AT447" s="270" t="s">
        <v>140</v>
      </c>
      <c r="AU447" s="270" t="s">
        <v>87</v>
      </c>
      <c r="AV447" s="15" t="s">
        <v>153</v>
      </c>
      <c r="AW447" s="15" t="s">
        <v>33</v>
      </c>
      <c r="AX447" s="15" t="s">
        <v>85</v>
      </c>
      <c r="AY447" s="270" t="s">
        <v>129</v>
      </c>
    </row>
    <row r="448" s="14" customFormat="1">
      <c r="A448" s="14"/>
      <c r="B448" s="246"/>
      <c r="C448" s="247"/>
      <c r="D448" s="231" t="s">
        <v>140</v>
      </c>
      <c r="E448" s="247"/>
      <c r="F448" s="249" t="s">
        <v>729</v>
      </c>
      <c r="G448" s="247"/>
      <c r="H448" s="250">
        <v>13.974</v>
      </c>
      <c r="I448" s="251"/>
      <c r="J448" s="247"/>
      <c r="K448" s="247"/>
      <c r="L448" s="252"/>
      <c r="M448" s="253"/>
      <c r="N448" s="254"/>
      <c r="O448" s="254"/>
      <c r="P448" s="254"/>
      <c r="Q448" s="254"/>
      <c r="R448" s="254"/>
      <c r="S448" s="254"/>
      <c r="T448" s="255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56" t="s">
        <v>140</v>
      </c>
      <c r="AU448" s="256" t="s">
        <v>87</v>
      </c>
      <c r="AV448" s="14" t="s">
        <v>87</v>
      </c>
      <c r="AW448" s="14" t="s">
        <v>4</v>
      </c>
      <c r="AX448" s="14" t="s">
        <v>85</v>
      </c>
      <c r="AY448" s="256" t="s">
        <v>129</v>
      </c>
    </row>
    <row r="449" s="2" customFormat="1" ht="16.5" customHeight="1">
      <c r="A449" s="38"/>
      <c r="B449" s="39"/>
      <c r="C449" s="271" t="s">
        <v>730</v>
      </c>
      <c r="D449" s="271" t="s">
        <v>425</v>
      </c>
      <c r="E449" s="272" t="s">
        <v>731</v>
      </c>
      <c r="F449" s="273" t="s">
        <v>732</v>
      </c>
      <c r="G449" s="274" t="s">
        <v>237</v>
      </c>
      <c r="H449" s="275">
        <v>2.472</v>
      </c>
      <c r="I449" s="276"/>
      <c r="J449" s="277">
        <f>ROUND(I449*H449,2)</f>
        <v>0</v>
      </c>
      <c r="K449" s="273" t="s">
        <v>136</v>
      </c>
      <c r="L449" s="278"/>
      <c r="M449" s="279" t="s">
        <v>1</v>
      </c>
      <c r="N449" s="280" t="s">
        <v>42</v>
      </c>
      <c r="O449" s="91"/>
      <c r="P449" s="227">
        <f>O449*H449</f>
        <v>0</v>
      </c>
      <c r="Q449" s="227">
        <v>0.13100000000000001</v>
      </c>
      <c r="R449" s="227">
        <f>Q449*H449</f>
        <v>0.32383200000000001</v>
      </c>
      <c r="S449" s="227">
        <v>0</v>
      </c>
      <c r="T449" s="228">
        <f>S449*H449</f>
        <v>0</v>
      </c>
      <c r="U449" s="38"/>
      <c r="V449" s="38"/>
      <c r="W449" s="38"/>
      <c r="X449" s="38"/>
      <c r="Y449" s="38"/>
      <c r="Z449" s="38"/>
      <c r="AA449" s="38"/>
      <c r="AB449" s="38"/>
      <c r="AC449" s="38"/>
      <c r="AD449" s="38"/>
      <c r="AE449" s="38"/>
      <c r="AR449" s="229" t="s">
        <v>183</v>
      </c>
      <c r="AT449" s="229" t="s">
        <v>425</v>
      </c>
      <c r="AU449" s="229" t="s">
        <v>87</v>
      </c>
      <c r="AY449" s="17" t="s">
        <v>129</v>
      </c>
      <c r="BE449" s="230">
        <f>IF(N449="základní",J449,0)</f>
        <v>0</v>
      </c>
      <c r="BF449" s="230">
        <f>IF(N449="snížená",J449,0)</f>
        <v>0</v>
      </c>
      <c r="BG449" s="230">
        <f>IF(N449="zákl. přenesená",J449,0)</f>
        <v>0</v>
      </c>
      <c r="BH449" s="230">
        <f>IF(N449="sníž. přenesená",J449,0)</f>
        <v>0</v>
      </c>
      <c r="BI449" s="230">
        <f>IF(N449="nulová",J449,0)</f>
        <v>0</v>
      </c>
      <c r="BJ449" s="17" t="s">
        <v>85</v>
      </c>
      <c r="BK449" s="230">
        <f>ROUND(I449*H449,2)</f>
        <v>0</v>
      </c>
      <c r="BL449" s="17" t="s">
        <v>153</v>
      </c>
      <c r="BM449" s="229" t="s">
        <v>733</v>
      </c>
    </row>
    <row r="450" s="2" customFormat="1">
      <c r="A450" s="38"/>
      <c r="B450" s="39"/>
      <c r="C450" s="40"/>
      <c r="D450" s="231" t="s">
        <v>139</v>
      </c>
      <c r="E450" s="40"/>
      <c r="F450" s="232" t="s">
        <v>732</v>
      </c>
      <c r="G450" s="40"/>
      <c r="H450" s="40"/>
      <c r="I450" s="233"/>
      <c r="J450" s="40"/>
      <c r="K450" s="40"/>
      <c r="L450" s="44"/>
      <c r="M450" s="234"/>
      <c r="N450" s="235"/>
      <c r="O450" s="91"/>
      <c r="P450" s="91"/>
      <c r="Q450" s="91"/>
      <c r="R450" s="91"/>
      <c r="S450" s="91"/>
      <c r="T450" s="92"/>
      <c r="U450" s="38"/>
      <c r="V450" s="38"/>
      <c r="W450" s="38"/>
      <c r="X450" s="38"/>
      <c r="Y450" s="38"/>
      <c r="Z450" s="38"/>
      <c r="AA450" s="38"/>
      <c r="AB450" s="38"/>
      <c r="AC450" s="38"/>
      <c r="AD450" s="38"/>
      <c r="AE450" s="38"/>
      <c r="AT450" s="17" t="s">
        <v>139</v>
      </c>
      <c r="AU450" s="17" t="s">
        <v>87</v>
      </c>
    </row>
    <row r="451" s="13" customFormat="1">
      <c r="A451" s="13"/>
      <c r="B451" s="236"/>
      <c r="C451" s="237"/>
      <c r="D451" s="231" t="s">
        <v>140</v>
      </c>
      <c r="E451" s="238" t="s">
        <v>1</v>
      </c>
      <c r="F451" s="239" t="s">
        <v>734</v>
      </c>
      <c r="G451" s="237"/>
      <c r="H451" s="238" t="s">
        <v>1</v>
      </c>
      <c r="I451" s="240"/>
      <c r="J451" s="237"/>
      <c r="K451" s="237"/>
      <c r="L451" s="241"/>
      <c r="M451" s="242"/>
      <c r="N451" s="243"/>
      <c r="O451" s="243"/>
      <c r="P451" s="243"/>
      <c r="Q451" s="243"/>
      <c r="R451" s="243"/>
      <c r="S451" s="243"/>
      <c r="T451" s="244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45" t="s">
        <v>140</v>
      </c>
      <c r="AU451" s="245" t="s">
        <v>87</v>
      </c>
      <c r="AV451" s="13" t="s">
        <v>85</v>
      </c>
      <c r="AW451" s="13" t="s">
        <v>33</v>
      </c>
      <c r="AX451" s="13" t="s">
        <v>77</v>
      </c>
      <c r="AY451" s="245" t="s">
        <v>129</v>
      </c>
    </row>
    <row r="452" s="14" customFormat="1">
      <c r="A452" s="14"/>
      <c r="B452" s="246"/>
      <c r="C452" s="247"/>
      <c r="D452" s="231" t="s">
        <v>140</v>
      </c>
      <c r="E452" s="248" t="s">
        <v>1</v>
      </c>
      <c r="F452" s="249" t="s">
        <v>735</v>
      </c>
      <c r="G452" s="247"/>
      <c r="H452" s="250">
        <v>2.3999999999999999</v>
      </c>
      <c r="I452" s="251"/>
      <c r="J452" s="247"/>
      <c r="K452" s="247"/>
      <c r="L452" s="252"/>
      <c r="M452" s="253"/>
      <c r="N452" s="254"/>
      <c r="O452" s="254"/>
      <c r="P452" s="254"/>
      <c r="Q452" s="254"/>
      <c r="R452" s="254"/>
      <c r="S452" s="254"/>
      <c r="T452" s="255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56" t="s">
        <v>140</v>
      </c>
      <c r="AU452" s="256" t="s">
        <v>87</v>
      </c>
      <c r="AV452" s="14" t="s">
        <v>87</v>
      </c>
      <c r="AW452" s="14" t="s">
        <v>33</v>
      </c>
      <c r="AX452" s="14" t="s">
        <v>85</v>
      </c>
      <c r="AY452" s="256" t="s">
        <v>129</v>
      </c>
    </row>
    <row r="453" s="14" customFormat="1">
      <c r="A453" s="14"/>
      <c r="B453" s="246"/>
      <c r="C453" s="247"/>
      <c r="D453" s="231" t="s">
        <v>140</v>
      </c>
      <c r="E453" s="247"/>
      <c r="F453" s="249" t="s">
        <v>736</v>
      </c>
      <c r="G453" s="247"/>
      <c r="H453" s="250">
        <v>2.472</v>
      </c>
      <c r="I453" s="251"/>
      <c r="J453" s="247"/>
      <c r="K453" s="247"/>
      <c r="L453" s="252"/>
      <c r="M453" s="253"/>
      <c r="N453" s="254"/>
      <c r="O453" s="254"/>
      <c r="P453" s="254"/>
      <c r="Q453" s="254"/>
      <c r="R453" s="254"/>
      <c r="S453" s="254"/>
      <c r="T453" s="255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56" t="s">
        <v>140</v>
      </c>
      <c r="AU453" s="256" t="s">
        <v>87</v>
      </c>
      <c r="AV453" s="14" t="s">
        <v>87</v>
      </c>
      <c r="AW453" s="14" t="s">
        <v>4</v>
      </c>
      <c r="AX453" s="14" t="s">
        <v>85</v>
      </c>
      <c r="AY453" s="256" t="s">
        <v>129</v>
      </c>
    </row>
    <row r="454" s="2" customFormat="1" ht="16.5" customHeight="1">
      <c r="A454" s="38"/>
      <c r="B454" s="39"/>
      <c r="C454" s="271" t="s">
        <v>737</v>
      </c>
      <c r="D454" s="271" t="s">
        <v>425</v>
      </c>
      <c r="E454" s="272" t="s">
        <v>738</v>
      </c>
      <c r="F454" s="273" t="s">
        <v>739</v>
      </c>
      <c r="G454" s="274" t="s">
        <v>237</v>
      </c>
      <c r="H454" s="275">
        <v>0.68000000000000005</v>
      </c>
      <c r="I454" s="276"/>
      <c r="J454" s="277">
        <f>ROUND(I454*H454,2)</f>
        <v>0</v>
      </c>
      <c r="K454" s="273" t="s">
        <v>136</v>
      </c>
      <c r="L454" s="278"/>
      <c r="M454" s="279" t="s">
        <v>1</v>
      </c>
      <c r="N454" s="280" t="s">
        <v>42</v>
      </c>
      <c r="O454" s="91"/>
      <c r="P454" s="227">
        <f>O454*H454</f>
        <v>0</v>
      </c>
      <c r="Q454" s="227">
        <v>0.13100000000000001</v>
      </c>
      <c r="R454" s="227">
        <f>Q454*H454</f>
        <v>0.089080000000000006</v>
      </c>
      <c r="S454" s="227">
        <v>0</v>
      </c>
      <c r="T454" s="228">
        <f>S454*H454</f>
        <v>0</v>
      </c>
      <c r="U454" s="38"/>
      <c r="V454" s="38"/>
      <c r="W454" s="38"/>
      <c r="X454" s="38"/>
      <c r="Y454" s="38"/>
      <c r="Z454" s="38"/>
      <c r="AA454" s="38"/>
      <c r="AB454" s="38"/>
      <c r="AC454" s="38"/>
      <c r="AD454" s="38"/>
      <c r="AE454" s="38"/>
      <c r="AR454" s="229" t="s">
        <v>183</v>
      </c>
      <c r="AT454" s="229" t="s">
        <v>425</v>
      </c>
      <c r="AU454" s="229" t="s">
        <v>87</v>
      </c>
      <c r="AY454" s="17" t="s">
        <v>129</v>
      </c>
      <c r="BE454" s="230">
        <f>IF(N454="základní",J454,0)</f>
        <v>0</v>
      </c>
      <c r="BF454" s="230">
        <f>IF(N454="snížená",J454,0)</f>
        <v>0</v>
      </c>
      <c r="BG454" s="230">
        <f>IF(N454="zákl. přenesená",J454,0)</f>
        <v>0</v>
      </c>
      <c r="BH454" s="230">
        <f>IF(N454="sníž. přenesená",J454,0)</f>
        <v>0</v>
      </c>
      <c r="BI454" s="230">
        <f>IF(N454="nulová",J454,0)</f>
        <v>0</v>
      </c>
      <c r="BJ454" s="17" t="s">
        <v>85</v>
      </c>
      <c r="BK454" s="230">
        <f>ROUND(I454*H454,2)</f>
        <v>0</v>
      </c>
      <c r="BL454" s="17" t="s">
        <v>153</v>
      </c>
      <c r="BM454" s="229" t="s">
        <v>740</v>
      </c>
    </row>
    <row r="455" s="2" customFormat="1">
      <c r="A455" s="38"/>
      <c r="B455" s="39"/>
      <c r="C455" s="40"/>
      <c r="D455" s="231" t="s">
        <v>139</v>
      </c>
      <c r="E455" s="40"/>
      <c r="F455" s="232" t="s">
        <v>739</v>
      </c>
      <c r="G455" s="40"/>
      <c r="H455" s="40"/>
      <c r="I455" s="233"/>
      <c r="J455" s="40"/>
      <c r="K455" s="40"/>
      <c r="L455" s="44"/>
      <c r="M455" s="234"/>
      <c r="N455" s="235"/>
      <c r="O455" s="91"/>
      <c r="P455" s="91"/>
      <c r="Q455" s="91"/>
      <c r="R455" s="91"/>
      <c r="S455" s="91"/>
      <c r="T455" s="92"/>
      <c r="U455" s="38"/>
      <c r="V455" s="38"/>
      <c r="W455" s="38"/>
      <c r="X455" s="38"/>
      <c r="Y455" s="38"/>
      <c r="Z455" s="38"/>
      <c r="AA455" s="38"/>
      <c r="AB455" s="38"/>
      <c r="AC455" s="38"/>
      <c r="AD455" s="38"/>
      <c r="AE455" s="38"/>
      <c r="AT455" s="17" t="s">
        <v>139</v>
      </c>
      <c r="AU455" s="17" t="s">
        <v>87</v>
      </c>
    </row>
    <row r="456" s="13" customFormat="1">
      <c r="A456" s="13"/>
      <c r="B456" s="236"/>
      <c r="C456" s="237"/>
      <c r="D456" s="231" t="s">
        <v>140</v>
      </c>
      <c r="E456" s="238" t="s">
        <v>1</v>
      </c>
      <c r="F456" s="239" t="s">
        <v>741</v>
      </c>
      <c r="G456" s="237"/>
      <c r="H456" s="238" t="s">
        <v>1</v>
      </c>
      <c r="I456" s="240"/>
      <c r="J456" s="237"/>
      <c r="K456" s="237"/>
      <c r="L456" s="241"/>
      <c r="M456" s="242"/>
      <c r="N456" s="243"/>
      <c r="O456" s="243"/>
      <c r="P456" s="243"/>
      <c r="Q456" s="243"/>
      <c r="R456" s="243"/>
      <c r="S456" s="243"/>
      <c r="T456" s="244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45" t="s">
        <v>140</v>
      </c>
      <c r="AU456" s="245" t="s">
        <v>87</v>
      </c>
      <c r="AV456" s="13" t="s">
        <v>85</v>
      </c>
      <c r="AW456" s="13" t="s">
        <v>33</v>
      </c>
      <c r="AX456" s="13" t="s">
        <v>77</v>
      </c>
      <c r="AY456" s="245" t="s">
        <v>129</v>
      </c>
    </row>
    <row r="457" s="14" customFormat="1">
      <c r="A457" s="14"/>
      <c r="B457" s="246"/>
      <c r="C457" s="247"/>
      <c r="D457" s="231" t="s">
        <v>140</v>
      </c>
      <c r="E457" s="248" t="s">
        <v>1</v>
      </c>
      <c r="F457" s="249" t="s">
        <v>742</v>
      </c>
      <c r="G457" s="247"/>
      <c r="H457" s="250">
        <v>0.66000000000000003</v>
      </c>
      <c r="I457" s="251"/>
      <c r="J457" s="247"/>
      <c r="K457" s="247"/>
      <c r="L457" s="252"/>
      <c r="M457" s="253"/>
      <c r="N457" s="254"/>
      <c r="O457" s="254"/>
      <c r="P457" s="254"/>
      <c r="Q457" s="254"/>
      <c r="R457" s="254"/>
      <c r="S457" s="254"/>
      <c r="T457" s="255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56" t="s">
        <v>140</v>
      </c>
      <c r="AU457" s="256" t="s">
        <v>87</v>
      </c>
      <c r="AV457" s="14" t="s">
        <v>87</v>
      </c>
      <c r="AW457" s="14" t="s">
        <v>33</v>
      </c>
      <c r="AX457" s="14" t="s">
        <v>85</v>
      </c>
      <c r="AY457" s="256" t="s">
        <v>129</v>
      </c>
    </row>
    <row r="458" s="14" customFormat="1">
      <c r="A458" s="14"/>
      <c r="B458" s="246"/>
      <c r="C458" s="247"/>
      <c r="D458" s="231" t="s">
        <v>140</v>
      </c>
      <c r="E458" s="247"/>
      <c r="F458" s="249" t="s">
        <v>743</v>
      </c>
      <c r="G458" s="247"/>
      <c r="H458" s="250">
        <v>0.68000000000000005</v>
      </c>
      <c r="I458" s="251"/>
      <c r="J458" s="247"/>
      <c r="K458" s="247"/>
      <c r="L458" s="252"/>
      <c r="M458" s="253"/>
      <c r="N458" s="254"/>
      <c r="O458" s="254"/>
      <c r="P458" s="254"/>
      <c r="Q458" s="254"/>
      <c r="R458" s="254"/>
      <c r="S458" s="254"/>
      <c r="T458" s="255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56" t="s">
        <v>140</v>
      </c>
      <c r="AU458" s="256" t="s">
        <v>87</v>
      </c>
      <c r="AV458" s="14" t="s">
        <v>87</v>
      </c>
      <c r="AW458" s="14" t="s">
        <v>4</v>
      </c>
      <c r="AX458" s="14" t="s">
        <v>85</v>
      </c>
      <c r="AY458" s="256" t="s">
        <v>129</v>
      </c>
    </row>
    <row r="459" s="2" customFormat="1" ht="16.5" customHeight="1">
      <c r="A459" s="38"/>
      <c r="B459" s="39"/>
      <c r="C459" s="218" t="s">
        <v>744</v>
      </c>
      <c r="D459" s="218" t="s">
        <v>132</v>
      </c>
      <c r="E459" s="219" t="s">
        <v>745</v>
      </c>
      <c r="F459" s="220" t="s">
        <v>746</v>
      </c>
      <c r="G459" s="221" t="s">
        <v>237</v>
      </c>
      <c r="H459" s="222">
        <v>1975</v>
      </c>
      <c r="I459" s="223"/>
      <c r="J459" s="224">
        <f>ROUND(I459*H459,2)</f>
        <v>0</v>
      </c>
      <c r="K459" s="220" t="s">
        <v>136</v>
      </c>
      <c r="L459" s="44"/>
      <c r="M459" s="225" t="s">
        <v>1</v>
      </c>
      <c r="N459" s="226" t="s">
        <v>42</v>
      </c>
      <c r="O459" s="91"/>
      <c r="P459" s="227">
        <f>O459*H459</f>
        <v>0</v>
      </c>
      <c r="Q459" s="227">
        <v>0.098000000000000004</v>
      </c>
      <c r="R459" s="227">
        <f>Q459*H459</f>
        <v>193.55000000000001</v>
      </c>
      <c r="S459" s="227">
        <v>0</v>
      </c>
      <c r="T459" s="228">
        <f>S459*H459</f>
        <v>0</v>
      </c>
      <c r="U459" s="38"/>
      <c r="V459" s="38"/>
      <c r="W459" s="38"/>
      <c r="X459" s="38"/>
      <c r="Y459" s="38"/>
      <c r="Z459" s="38"/>
      <c r="AA459" s="38"/>
      <c r="AB459" s="38"/>
      <c r="AC459" s="38"/>
      <c r="AD459" s="38"/>
      <c r="AE459" s="38"/>
      <c r="AR459" s="229" t="s">
        <v>153</v>
      </c>
      <c r="AT459" s="229" t="s">
        <v>132</v>
      </c>
      <c r="AU459" s="229" t="s">
        <v>87</v>
      </c>
      <c r="AY459" s="17" t="s">
        <v>129</v>
      </c>
      <c r="BE459" s="230">
        <f>IF(N459="základní",J459,0)</f>
        <v>0</v>
      </c>
      <c r="BF459" s="230">
        <f>IF(N459="snížená",J459,0)</f>
        <v>0</v>
      </c>
      <c r="BG459" s="230">
        <f>IF(N459="zákl. přenesená",J459,0)</f>
        <v>0</v>
      </c>
      <c r="BH459" s="230">
        <f>IF(N459="sníž. přenesená",J459,0)</f>
        <v>0</v>
      </c>
      <c r="BI459" s="230">
        <f>IF(N459="nulová",J459,0)</f>
        <v>0</v>
      </c>
      <c r="BJ459" s="17" t="s">
        <v>85</v>
      </c>
      <c r="BK459" s="230">
        <f>ROUND(I459*H459,2)</f>
        <v>0</v>
      </c>
      <c r="BL459" s="17" t="s">
        <v>153</v>
      </c>
      <c r="BM459" s="229" t="s">
        <v>747</v>
      </c>
    </row>
    <row r="460" s="2" customFormat="1">
      <c r="A460" s="38"/>
      <c r="B460" s="39"/>
      <c r="C460" s="40"/>
      <c r="D460" s="231" t="s">
        <v>139</v>
      </c>
      <c r="E460" s="40"/>
      <c r="F460" s="232" t="s">
        <v>748</v>
      </c>
      <c r="G460" s="40"/>
      <c r="H460" s="40"/>
      <c r="I460" s="233"/>
      <c r="J460" s="40"/>
      <c r="K460" s="40"/>
      <c r="L460" s="44"/>
      <c r="M460" s="234"/>
      <c r="N460" s="235"/>
      <c r="O460" s="91"/>
      <c r="P460" s="91"/>
      <c r="Q460" s="91"/>
      <c r="R460" s="91"/>
      <c r="S460" s="91"/>
      <c r="T460" s="92"/>
      <c r="U460" s="38"/>
      <c r="V460" s="38"/>
      <c r="W460" s="38"/>
      <c r="X460" s="38"/>
      <c r="Y460" s="38"/>
      <c r="Z460" s="38"/>
      <c r="AA460" s="38"/>
      <c r="AB460" s="38"/>
      <c r="AC460" s="38"/>
      <c r="AD460" s="38"/>
      <c r="AE460" s="38"/>
      <c r="AT460" s="17" t="s">
        <v>139</v>
      </c>
      <c r="AU460" s="17" t="s">
        <v>87</v>
      </c>
    </row>
    <row r="461" s="14" customFormat="1">
      <c r="A461" s="14"/>
      <c r="B461" s="246"/>
      <c r="C461" s="247"/>
      <c r="D461" s="231" t="s">
        <v>140</v>
      </c>
      <c r="E461" s="248" t="s">
        <v>1</v>
      </c>
      <c r="F461" s="249" t="s">
        <v>683</v>
      </c>
      <c r="G461" s="247"/>
      <c r="H461" s="250">
        <v>1104</v>
      </c>
      <c r="I461" s="251"/>
      <c r="J461" s="247"/>
      <c r="K461" s="247"/>
      <c r="L461" s="252"/>
      <c r="M461" s="253"/>
      <c r="N461" s="254"/>
      <c r="O461" s="254"/>
      <c r="P461" s="254"/>
      <c r="Q461" s="254"/>
      <c r="R461" s="254"/>
      <c r="S461" s="254"/>
      <c r="T461" s="255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56" t="s">
        <v>140</v>
      </c>
      <c r="AU461" s="256" t="s">
        <v>87</v>
      </c>
      <c r="AV461" s="14" t="s">
        <v>87</v>
      </c>
      <c r="AW461" s="14" t="s">
        <v>33</v>
      </c>
      <c r="AX461" s="14" t="s">
        <v>77</v>
      </c>
      <c r="AY461" s="256" t="s">
        <v>129</v>
      </c>
    </row>
    <row r="462" s="14" customFormat="1">
      <c r="A462" s="14"/>
      <c r="B462" s="246"/>
      <c r="C462" s="247"/>
      <c r="D462" s="231" t="s">
        <v>140</v>
      </c>
      <c r="E462" s="248" t="s">
        <v>1</v>
      </c>
      <c r="F462" s="249" t="s">
        <v>684</v>
      </c>
      <c r="G462" s="247"/>
      <c r="H462" s="250">
        <v>837</v>
      </c>
      <c r="I462" s="251"/>
      <c r="J462" s="247"/>
      <c r="K462" s="247"/>
      <c r="L462" s="252"/>
      <c r="M462" s="253"/>
      <c r="N462" s="254"/>
      <c r="O462" s="254"/>
      <c r="P462" s="254"/>
      <c r="Q462" s="254"/>
      <c r="R462" s="254"/>
      <c r="S462" s="254"/>
      <c r="T462" s="255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56" t="s">
        <v>140</v>
      </c>
      <c r="AU462" s="256" t="s">
        <v>87</v>
      </c>
      <c r="AV462" s="14" t="s">
        <v>87</v>
      </c>
      <c r="AW462" s="14" t="s">
        <v>33</v>
      </c>
      <c r="AX462" s="14" t="s">
        <v>77</v>
      </c>
      <c r="AY462" s="256" t="s">
        <v>129</v>
      </c>
    </row>
    <row r="463" s="14" customFormat="1">
      <c r="A463" s="14"/>
      <c r="B463" s="246"/>
      <c r="C463" s="247"/>
      <c r="D463" s="231" t="s">
        <v>140</v>
      </c>
      <c r="E463" s="248" t="s">
        <v>1</v>
      </c>
      <c r="F463" s="249" t="s">
        <v>749</v>
      </c>
      <c r="G463" s="247"/>
      <c r="H463" s="250">
        <v>34</v>
      </c>
      <c r="I463" s="251"/>
      <c r="J463" s="247"/>
      <c r="K463" s="247"/>
      <c r="L463" s="252"/>
      <c r="M463" s="253"/>
      <c r="N463" s="254"/>
      <c r="O463" s="254"/>
      <c r="P463" s="254"/>
      <c r="Q463" s="254"/>
      <c r="R463" s="254"/>
      <c r="S463" s="254"/>
      <c r="T463" s="255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56" t="s">
        <v>140</v>
      </c>
      <c r="AU463" s="256" t="s">
        <v>87</v>
      </c>
      <c r="AV463" s="14" t="s">
        <v>87</v>
      </c>
      <c r="AW463" s="14" t="s">
        <v>33</v>
      </c>
      <c r="AX463" s="14" t="s">
        <v>77</v>
      </c>
      <c r="AY463" s="256" t="s">
        <v>129</v>
      </c>
    </row>
    <row r="464" s="15" customFormat="1">
      <c r="A464" s="15"/>
      <c r="B464" s="260"/>
      <c r="C464" s="261"/>
      <c r="D464" s="231" t="s">
        <v>140</v>
      </c>
      <c r="E464" s="262" t="s">
        <v>1</v>
      </c>
      <c r="F464" s="263" t="s">
        <v>284</v>
      </c>
      <c r="G464" s="261"/>
      <c r="H464" s="264">
        <v>1975</v>
      </c>
      <c r="I464" s="265"/>
      <c r="J464" s="261"/>
      <c r="K464" s="261"/>
      <c r="L464" s="266"/>
      <c r="M464" s="267"/>
      <c r="N464" s="268"/>
      <c r="O464" s="268"/>
      <c r="P464" s="268"/>
      <c r="Q464" s="268"/>
      <c r="R464" s="268"/>
      <c r="S464" s="268"/>
      <c r="T464" s="269"/>
      <c r="U464" s="15"/>
      <c r="V464" s="15"/>
      <c r="W464" s="15"/>
      <c r="X464" s="15"/>
      <c r="Y464" s="15"/>
      <c r="Z464" s="15"/>
      <c r="AA464" s="15"/>
      <c r="AB464" s="15"/>
      <c r="AC464" s="15"/>
      <c r="AD464" s="15"/>
      <c r="AE464" s="15"/>
      <c r="AT464" s="270" t="s">
        <v>140</v>
      </c>
      <c r="AU464" s="270" t="s">
        <v>87</v>
      </c>
      <c r="AV464" s="15" t="s">
        <v>153</v>
      </c>
      <c r="AW464" s="15" t="s">
        <v>33</v>
      </c>
      <c r="AX464" s="15" t="s">
        <v>85</v>
      </c>
      <c r="AY464" s="270" t="s">
        <v>129</v>
      </c>
    </row>
    <row r="465" s="2" customFormat="1" ht="16.5" customHeight="1">
      <c r="A465" s="38"/>
      <c r="B465" s="39"/>
      <c r="C465" s="271" t="s">
        <v>750</v>
      </c>
      <c r="D465" s="271" t="s">
        <v>425</v>
      </c>
      <c r="E465" s="272" t="s">
        <v>751</v>
      </c>
      <c r="F465" s="273" t="s">
        <v>752</v>
      </c>
      <c r="G465" s="274" t="s">
        <v>237</v>
      </c>
      <c r="H465" s="275">
        <v>1115.04</v>
      </c>
      <c r="I465" s="276"/>
      <c r="J465" s="277">
        <f>ROUND(I465*H465,2)</f>
        <v>0</v>
      </c>
      <c r="K465" s="273" t="s">
        <v>1</v>
      </c>
      <c r="L465" s="278"/>
      <c r="M465" s="279" t="s">
        <v>1</v>
      </c>
      <c r="N465" s="280" t="s">
        <v>42</v>
      </c>
      <c r="O465" s="91"/>
      <c r="P465" s="227">
        <f>O465*H465</f>
        <v>0</v>
      </c>
      <c r="Q465" s="227">
        <v>0.1363</v>
      </c>
      <c r="R465" s="227">
        <f>Q465*H465</f>
        <v>151.979952</v>
      </c>
      <c r="S465" s="227">
        <v>0</v>
      </c>
      <c r="T465" s="228">
        <f>S465*H465</f>
        <v>0</v>
      </c>
      <c r="U465" s="38"/>
      <c r="V465" s="38"/>
      <c r="W465" s="38"/>
      <c r="X465" s="38"/>
      <c r="Y465" s="38"/>
      <c r="Z465" s="38"/>
      <c r="AA465" s="38"/>
      <c r="AB465" s="38"/>
      <c r="AC465" s="38"/>
      <c r="AD465" s="38"/>
      <c r="AE465" s="38"/>
      <c r="AR465" s="229" t="s">
        <v>183</v>
      </c>
      <c r="AT465" s="229" t="s">
        <v>425</v>
      </c>
      <c r="AU465" s="229" t="s">
        <v>87</v>
      </c>
      <c r="AY465" s="17" t="s">
        <v>129</v>
      </c>
      <c r="BE465" s="230">
        <f>IF(N465="základní",J465,0)</f>
        <v>0</v>
      </c>
      <c r="BF465" s="230">
        <f>IF(N465="snížená",J465,0)</f>
        <v>0</v>
      </c>
      <c r="BG465" s="230">
        <f>IF(N465="zákl. přenesená",J465,0)</f>
        <v>0</v>
      </c>
      <c r="BH465" s="230">
        <f>IF(N465="sníž. přenesená",J465,0)</f>
        <v>0</v>
      </c>
      <c r="BI465" s="230">
        <f>IF(N465="nulová",J465,0)</f>
        <v>0</v>
      </c>
      <c r="BJ465" s="17" t="s">
        <v>85</v>
      </c>
      <c r="BK465" s="230">
        <f>ROUND(I465*H465,2)</f>
        <v>0</v>
      </c>
      <c r="BL465" s="17" t="s">
        <v>153</v>
      </c>
      <c r="BM465" s="229" t="s">
        <v>753</v>
      </c>
    </row>
    <row r="466" s="2" customFormat="1">
      <c r="A466" s="38"/>
      <c r="B466" s="39"/>
      <c r="C466" s="40"/>
      <c r="D466" s="231" t="s">
        <v>139</v>
      </c>
      <c r="E466" s="40"/>
      <c r="F466" s="232" t="s">
        <v>752</v>
      </c>
      <c r="G466" s="40"/>
      <c r="H466" s="40"/>
      <c r="I466" s="233"/>
      <c r="J466" s="40"/>
      <c r="K466" s="40"/>
      <c r="L466" s="44"/>
      <c r="M466" s="234"/>
      <c r="N466" s="235"/>
      <c r="O466" s="91"/>
      <c r="P466" s="91"/>
      <c r="Q466" s="91"/>
      <c r="R466" s="91"/>
      <c r="S466" s="91"/>
      <c r="T466" s="92"/>
      <c r="U466" s="38"/>
      <c r="V466" s="38"/>
      <c r="W466" s="38"/>
      <c r="X466" s="38"/>
      <c r="Y466" s="38"/>
      <c r="Z466" s="38"/>
      <c r="AA466" s="38"/>
      <c r="AB466" s="38"/>
      <c r="AC466" s="38"/>
      <c r="AD466" s="38"/>
      <c r="AE466" s="38"/>
      <c r="AT466" s="17" t="s">
        <v>139</v>
      </c>
      <c r="AU466" s="17" t="s">
        <v>87</v>
      </c>
    </row>
    <row r="467" s="14" customFormat="1">
      <c r="A467" s="14"/>
      <c r="B467" s="246"/>
      <c r="C467" s="247"/>
      <c r="D467" s="231" t="s">
        <v>140</v>
      </c>
      <c r="E467" s="248" t="s">
        <v>1</v>
      </c>
      <c r="F467" s="249" t="s">
        <v>754</v>
      </c>
      <c r="G467" s="247"/>
      <c r="H467" s="250">
        <v>1104</v>
      </c>
      <c r="I467" s="251"/>
      <c r="J467" s="247"/>
      <c r="K467" s="247"/>
      <c r="L467" s="252"/>
      <c r="M467" s="253"/>
      <c r="N467" s="254"/>
      <c r="O467" s="254"/>
      <c r="P467" s="254"/>
      <c r="Q467" s="254"/>
      <c r="R467" s="254"/>
      <c r="S467" s="254"/>
      <c r="T467" s="255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56" t="s">
        <v>140</v>
      </c>
      <c r="AU467" s="256" t="s">
        <v>87</v>
      </c>
      <c r="AV467" s="14" t="s">
        <v>87</v>
      </c>
      <c r="AW467" s="14" t="s">
        <v>33</v>
      </c>
      <c r="AX467" s="14" t="s">
        <v>85</v>
      </c>
      <c r="AY467" s="256" t="s">
        <v>129</v>
      </c>
    </row>
    <row r="468" s="13" customFormat="1">
      <c r="A468" s="13"/>
      <c r="B468" s="236"/>
      <c r="C468" s="237"/>
      <c r="D468" s="231" t="s">
        <v>140</v>
      </c>
      <c r="E468" s="238" t="s">
        <v>1</v>
      </c>
      <c r="F468" s="239" t="s">
        <v>755</v>
      </c>
      <c r="G468" s="237"/>
      <c r="H468" s="238" t="s">
        <v>1</v>
      </c>
      <c r="I468" s="240"/>
      <c r="J468" s="237"/>
      <c r="K468" s="237"/>
      <c r="L468" s="241"/>
      <c r="M468" s="242"/>
      <c r="N468" s="243"/>
      <c r="O468" s="243"/>
      <c r="P468" s="243"/>
      <c r="Q468" s="243"/>
      <c r="R468" s="243"/>
      <c r="S468" s="243"/>
      <c r="T468" s="244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45" t="s">
        <v>140</v>
      </c>
      <c r="AU468" s="245" t="s">
        <v>87</v>
      </c>
      <c r="AV468" s="13" t="s">
        <v>85</v>
      </c>
      <c r="AW468" s="13" t="s">
        <v>33</v>
      </c>
      <c r="AX468" s="13" t="s">
        <v>77</v>
      </c>
      <c r="AY468" s="245" t="s">
        <v>129</v>
      </c>
    </row>
    <row r="469" s="14" customFormat="1">
      <c r="A469" s="14"/>
      <c r="B469" s="246"/>
      <c r="C469" s="247"/>
      <c r="D469" s="231" t="s">
        <v>140</v>
      </c>
      <c r="E469" s="247"/>
      <c r="F469" s="249" t="s">
        <v>756</v>
      </c>
      <c r="G469" s="247"/>
      <c r="H469" s="250">
        <v>1115.04</v>
      </c>
      <c r="I469" s="251"/>
      <c r="J469" s="247"/>
      <c r="K469" s="247"/>
      <c r="L469" s="252"/>
      <c r="M469" s="253"/>
      <c r="N469" s="254"/>
      <c r="O469" s="254"/>
      <c r="P469" s="254"/>
      <c r="Q469" s="254"/>
      <c r="R469" s="254"/>
      <c r="S469" s="254"/>
      <c r="T469" s="255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56" t="s">
        <v>140</v>
      </c>
      <c r="AU469" s="256" t="s">
        <v>87</v>
      </c>
      <c r="AV469" s="14" t="s">
        <v>87</v>
      </c>
      <c r="AW469" s="14" t="s">
        <v>4</v>
      </c>
      <c r="AX469" s="14" t="s">
        <v>85</v>
      </c>
      <c r="AY469" s="256" t="s">
        <v>129</v>
      </c>
    </row>
    <row r="470" s="2" customFormat="1" ht="16.5" customHeight="1">
      <c r="A470" s="38"/>
      <c r="B470" s="39"/>
      <c r="C470" s="271" t="s">
        <v>757</v>
      </c>
      <c r="D470" s="271" t="s">
        <v>425</v>
      </c>
      <c r="E470" s="272" t="s">
        <v>758</v>
      </c>
      <c r="F470" s="273" t="s">
        <v>759</v>
      </c>
      <c r="G470" s="274" t="s">
        <v>237</v>
      </c>
      <c r="H470" s="275">
        <v>848.35000000000002</v>
      </c>
      <c r="I470" s="276"/>
      <c r="J470" s="277">
        <f>ROUND(I470*H470,2)</f>
        <v>0</v>
      </c>
      <c r="K470" s="273" t="s">
        <v>1</v>
      </c>
      <c r="L470" s="278"/>
      <c r="M470" s="279" t="s">
        <v>1</v>
      </c>
      <c r="N470" s="280" t="s">
        <v>42</v>
      </c>
      <c r="O470" s="91"/>
      <c r="P470" s="227">
        <f>O470*H470</f>
        <v>0</v>
      </c>
      <c r="Q470" s="227">
        <v>0.1363</v>
      </c>
      <c r="R470" s="227">
        <f>Q470*H470</f>
        <v>115.630105</v>
      </c>
      <c r="S470" s="227">
        <v>0</v>
      </c>
      <c r="T470" s="228">
        <f>S470*H470</f>
        <v>0</v>
      </c>
      <c r="U470" s="38"/>
      <c r="V470" s="38"/>
      <c r="W470" s="38"/>
      <c r="X470" s="38"/>
      <c r="Y470" s="38"/>
      <c r="Z470" s="38"/>
      <c r="AA470" s="38"/>
      <c r="AB470" s="38"/>
      <c r="AC470" s="38"/>
      <c r="AD470" s="38"/>
      <c r="AE470" s="38"/>
      <c r="AR470" s="229" t="s">
        <v>183</v>
      </c>
      <c r="AT470" s="229" t="s">
        <v>425</v>
      </c>
      <c r="AU470" s="229" t="s">
        <v>87</v>
      </c>
      <c r="AY470" s="17" t="s">
        <v>129</v>
      </c>
      <c r="BE470" s="230">
        <f>IF(N470="základní",J470,0)</f>
        <v>0</v>
      </c>
      <c r="BF470" s="230">
        <f>IF(N470="snížená",J470,0)</f>
        <v>0</v>
      </c>
      <c r="BG470" s="230">
        <f>IF(N470="zákl. přenesená",J470,0)</f>
        <v>0</v>
      </c>
      <c r="BH470" s="230">
        <f>IF(N470="sníž. přenesená",J470,0)</f>
        <v>0</v>
      </c>
      <c r="BI470" s="230">
        <f>IF(N470="nulová",J470,0)</f>
        <v>0</v>
      </c>
      <c r="BJ470" s="17" t="s">
        <v>85</v>
      </c>
      <c r="BK470" s="230">
        <f>ROUND(I470*H470,2)</f>
        <v>0</v>
      </c>
      <c r="BL470" s="17" t="s">
        <v>153</v>
      </c>
      <c r="BM470" s="229" t="s">
        <v>760</v>
      </c>
    </row>
    <row r="471" s="2" customFormat="1">
      <c r="A471" s="38"/>
      <c r="B471" s="39"/>
      <c r="C471" s="40"/>
      <c r="D471" s="231" t="s">
        <v>139</v>
      </c>
      <c r="E471" s="40"/>
      <c r="F471" s="232" t="s">
        <v>759</v>
      </c>
      <c r="G471" s="40"/>
      <c r="H471" s="40"/>
      <c r="I471" s="233"/>
      <c r="J471" s="40"/>
      <c r="K471" s="40"/>
      <c r="L471" s="44"/>
      <c r="M471" s="234"/>
      <c r="N471" s="235"/>
      <c r="O471" s="91"/>
      <c r="P471" s="91"/>
      <c r="Q471" s="91"/>
      <c r="R471" s="91"/>
      <c r="S471" s="91"/>
      <c r="T471" s="92"/>
      <c r="U471" s="38"/>
      <c r="V471" s="38"/>
      <c r="W471" s="38"/>
      <c r="X471" s="38"/>
      <c r="Y471" s="38"/>
      <c r="Z471" s="38"/>
      <c r="AA471" s="38"/>
      <c r="AB471" s="38"/>
      <c r="AC471" s="38"/>
      <c r="AD471" s="38"/>
      <c r="AE471" s="38"/>
      <c r="AT471" s="17" t="s">
        <v>139</v>
      </c>
      <c r="AU471" s="17" t="s">
        <v>87</v>
      </c>
    </row>
    <row r="472" s="14" customFormat="1">
      <c r="A472" s="14"/>
      <c r="B472" s="246"/>
      <c r="C472" s="247"/>
      <c r="D472" s="231" t="s">
        <v>140</v>
      </c>
      <c r="E472" s="248" t="s">
        <v>1</v>
      </c>
      <c r="F472" s="249" t="s">
        <v>761</v>
      </c>
      <c r="G472" s="247"/>
      <c r="H472" s="250">
        <v>837</v>
      </c>
      <c r="I472" s="251"/>
      <c r="J472" s="247"/>
      <c r="K472" s="247"/>
      <c r="L472" s="252"/>
      <c r="M472" s="253"/>
      <c r="N472" s="254"/>
      <c r="O472" s="254"/>
      <c r="P472" s="254"/>
      <c r="Q472" s="254"/>
      <c r="R472" s="254"/>
      <c r="S472" s="254"/>
      <c r="T472" s="255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56" t="s">
        <v>140</v>
      </c>
      <c r="AU472" s="256" t="s">
        <v>87</v>
      </c>
      <c r="AV472" s="14" t="s">
        <v>87</v>
      </c>
      <c r="AW472" s="14" t="s">
        <v>33</v>
      </c>
      <c r="AX472" s="14" t="s">
        <v>77</v>
      </c>
      <c r="AY472" s="256" t="s">
        <v>129</v>
      </c>
    </row>
    <row r="473" s="14" customFormat="1">
      <c r="A473" s="14"/>
      <c r="B473" s="246"/>
      <c r="C473" s="247"/>
      <c r="D473" s="231" t="s">
        <v>140</v>
      </c>
      <c r="E473" s="248" t="s">
        <v>1</v>
      </c>
      <c r="F473" s="249" t="s">
        <v>762</v>
      </c>
      <c r="G473" s="247"/>
      <c r="H473" s="250">
        <v>34</v>
      </c>
      <c r="I473" s="251"/>
      <c r="J473" s="247"/>
      <c r="K473" s="247"/>
      <c r="L473" s="252"/>
      <c r="M473" s="253"/>
      <c r="N473" s="254"/>
      <c r="O473" s="254"/>
      <c r="P473" s="254"/>
      <c r="Q473" s="254"/>
      <c r="R473" s="254"/>
      <c r="S473" s="254"/>
      <c r="T473" s="255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56" t="s">
        <v>140</v>
      </c>
      <c r="AU473" s="256" t="s">
        <v>87</v>
      </c>
      <c r="AV473" s="14" t="s">
        <v>87</v>
      </c>
      <c r="AW473" s="14" t="s">
        <v>33</v>
      </c>
      <c r="AX473" s="14" t="s">
        <v>77</v>
      </c>
      <c r="AY473" s="256" t="s">
        <v>129</v>
      </c>
    </row>
    <row r="474" s="14" customFormat="1">
      <c r="A474" s="14"/>
      <c r="B474" s="246"/>
      <c r="C474" s="247"/>
      <c r="D474" s="231" t="s">
        <v>140</v>
      </c>
      <c r="E474" s="248" t="s">
        <v>1</v>
      </c>
      <c r="F474" s="249" t="s">
        <v>763</v>
      </c>
      <c r="G474" s="247"/>
      <c r="H474" s="250">
        <v>-31.050000000000001</v>
      </c>
      <c r="I474" s="251"/>
      <c r="J474" s="247"/>
      <c r="K474" s="247"/>
      <c r="L474" s="252"/>
      <c r="M474" s="253"/>
      <c r="N474" s="254"/>
      <c r="O474" s="254"/>
      <c r="P474" s="254"/>
      <c r="Q474" s="254"/>
      <c r="R474" s="254"/>
      <c r="S474" s="254"/>
      <c r="T474" s="255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56" t="s">
        <v>140</v>
      </c>
      <c r="AU474" s="256" t="s">
        <v>87</v>
      </c>
      <c r="AV474" s="14" t="s">
        <v>87</v>
      </c>
      <c r="AW474" s="14" t="s">
        <v>33</v>
      </c>
      <c r="AX474" s="14" t="s">
        <v>77</v>
      </c>
      <c r="AY474" s="256" t="s">
        <v>129</v>
      </c>
    </row>
    <row r="475" s="13" customFormat="1">
      <c r="A475" s="13"/>
      <c r="B475" s="236"/>
      <c r="C475" s="237"/>
      <c r="D475" s="231" t="s">
        <v>140</v>
      </c>
      <c r="E475" s="238" t="s">
        <v>1</v>
      </c>
      <c r="F475" s="239" t="s">
        <v>755</v>
      </c>
      <c r="G475" s="237"/>
      <c r="H475" s="238" t="s">
        <v>1</v>
      </c>
      <c r="I475" s="240"/>
      <c r="J475" s="237"/>
      <c r="K475" s="237"/>
      <c r="L475" s="241"/>
      <c r="M475" s="242"/>
      <c r="N475" s="243"/>
      <c r="O475" s="243"/>
      <c r="P475" s="243"/>
      <c r="Q475" s="243"/>
      <c r="R475" s="243"/>
      <c r="S475" s="243"/>
      <c r="T475" s="244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45" t="s">
        <v>140</v>
      </c>
      <c r="AU475" s="245" t="s">
        <v>87</v>
      </c>
      <c r="AV475" s="13" t="s">
        <v>85</v>
      </c>
      <c r="AW475" s="13" t="s">
        <v>33</v>
      </c>
      <c r="AX475" s="13" t="s">
        <v>77</v>
      </c>
      <c r="AY475" s="245" t="s">
        <v>129</v>
      </c>
    </row>
    <row r="476" s="15" customFormat="1">
      <c r="A476" s="15"/>
      <c r="B476" s="260"/>
      <c r="C476" s="261"/>
      <c r="D476" s="231" t="s">
        <v>140</v>
      </c>
      <c r="E476" s="262" t="s">
        <v>1</v>
      </c>
      <c r="F476" s="263" t="s">
        <v>284</v>
      </c>
      <c r="G476" s="261"/>
      <c r="H476" s="264">
        <v>839.95000000000005</v>
      </c>
      <c r="I476" s="265"/>
      <c r="J476" s="261"/>
      <c r="K476" s="261"/>
      <c r="L476" s="266"/>
      <c r="M476" s="267"/>
      <c r="N476" s="268"/>
      <c r="O476" s="268"/>
      <c r="P476" s="268"/>
      <c r="Q476" s="268"/>
      <c r="R476" s="268"/>
      <c r="S476" s="268"/>
      <c r="T476" s="269"/>
      <c r="U476" s="15"/>
      <c r="V476" s="15"/>
      <c r="W476" s="15"/>
      <c r="X476" s="15"/>
      <c r="Y476" s="15"/>
      <c r="Z476" s="15"/>
      <c r="AA476" s="15"/>
      <c r="AB476" s="15"/>
      <c r="AC476" s="15"/>
      <c r="AD476" s="15"/>
      <c r="AE476" s="15"/>
      <c r="AT476" s="270" t="s">
        <v>140</v>
      </c>
      <c r="AU476" s="270" t="s">
        <v>87</v>
      </c>
      <c r="AV476" s="15" t="s">
        <v>153</v>
      </c>
      <c r="AW476" s="15" t="s">
        <v>33</v>
      </c>
      <c r="AX476" s="15" t="s">
        <v>85</v>
      </c>
      <c r="AY476" s="270" t="s">
        <v>129</v>
      </c>
    </row>
    <row r="477" s="14" customFormat="1">
      <c r="A477" s="14"/>
      <c r="B477" s="246"/>
      <c r="C477" s="247"/>
      <c r="D477" s="231" t="s">
        <v>140</v>
      </c>
      <c r="E477" s="247"/>
      <c r="F477" s="249" t="s">
        <v>764</v>
      </c>
      <c r="G477" s="247"/>
      <c r="H477" s="250">
        <v>848.35000000000002</v>
      </c>
      <c r="I477" s="251"/>
      <c r="J477" s="247"/>
      <c r="K477" s="247"/>
      <c r="L477" s="252"/>
      <c r="M477" s="253"/>
      <c r="N477" s="254"/>
      <c r="O477" s="254"/>
      <c r="P477" s="254"/>
      <c r="Q477" s="254"/>
      <c r="R477" s="254"/>
      <c r="S477" s="254"/>
      <c r="T477" s="255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56" t="s">
        <v>140</v>
      </c>
      <c r="AU477" s="256" t="s">
        <v>87</v>
      </c>
      <c r="AV477" s="14" t="s">
        <v>87</v>
      </c>
      <c r="AW477" s="14" t="s">
        <v>4</v>
      </c>
      <c r="AX477" s="14" t="s">
        <v>85</v>
      </c>
      <c r="AY477" s="256" t="s">
        <v>129</v>
      </c>
    </row>
    <row r="478" s="2" customFormat="1" ht="16.5" customHeight="1">
      <c r="A478" s="38"/>
      <c r="B478" s="39"/>
      <c r="C478" s="271" t="s">
        <v>765</v>
      </c>
      <c r="D478" s="271" t="s">
        <v>425</v>
      </c>
      <c r="E478" s="272" t="s">
        <v>766</v>
      </c>
      <c r="F478" s="273" t="s">
        <v>767</v>
      </c>
      <c r="G478" s="274" t="s">
        <v>237</v>
      </c>
      <c r="H478" s="275">
        <v>31.981999999999999</v>
      </c>
      <c r="I478" s="276"/>
      <c r="J478" s="277">
        <f>ROUND(I478*H478,2)</f>
        <v>0</v>
      </c>
      <c r="K478" s="273" t="s">
        <v>136</v>
      </c>
      <c r="L478" s="278"/>
      <c r="M478" s="279" t="s">
        <v>1</v>
      </c>
      <c r="N478" s="280" t="s">
        <v>42</v>
      </c>
      <c r="O478" s="91"/>
      <c r="P478" s="227">
        <f>O478*H478</f>
        <v>0</v>
      </c>
      <c r="Q478" s="227">
        <v>0.17599999999999999</v>
      </c>
      <c r="R478" s="227">
        <f>Q478*H478</f>
        <v>5.6288319999999992</v>
      </c>
      <c r="S478" s="227">
        <v>0</v>
      </c>
      <c r="T478" s="228">
        <f>S478*H478</f>
        <v>0</v>
      </c>
      <c r="U478" s="38"/>
      <c r="V478" s="38"/>
      <c r="W478" s="38"/>
      <c r="X478" s="38"/>
      <c r="Y478" s="38"/>
      <c r="Z478" s="38"/>
      <c r="AA478" s="38"/>
      <c r="AB478" s="38"/>
      <c r="AC478" s="38"/>
      <c r="AD478" s="38"/>
      <c r="AE478" s="38"/>
      <c r="AR478" s="229" t="s">
        <v>183</v>
      </c>
      <c r="AT478" s="229" t="s">
        <v>425</v>
      </c>
      <c r="AU478" s="229" t="s">
        <v>87</v>
      </c>
      <c r="AY478" s="17" t="s">
        <v>129</v>
      </c>
      <c r="BE478" s="230">
        <f>IF(N478="základní",J478,0)</f>
        <v>0</v>
      </c>
      <c r="BF478" s="230">
        <f>IF(N478="snížená",J478,0)</f>
        <v>0</v>
      </c>
      <c r="BG478" s="230">
        <f>IF(N478="zákl. přenesená",J478,0)</f>
        <v>0</v>
      </c>
      <c r="BH478" s="230">
        <f>IF(N478="sníž. přenesená",J478,0)</f>
        <v>0</v>
      </c>
      <c r="BI478" s="230">
        <f>IF(N478="nulová",J478,0)</f>
        <v>0</v>
      </c>
      <c r="BJ478" s="17" t="s">
        <v>85</v>
      </c>
      <c r="BK478" s="230">
        <f>ROUND(I478*H478,2)</f>
        <v>0</v>
      </c>
      <c r="BL478" s="17" t="s">
        <v>153</v>
      </c>
      <c r="BM478" s="229" t="s">
        <v>768</v>
      </c>
    </row>
    <row r="479" s="2" customFormat="1">
      <c r="A479" s="38"/>
      <c r="B479" s="39"/>
      <c r="C479" s="40"/>
      <c r="D479" s="231" t="s">
        <v>139</v>
      </c>
      <c r="E479" s="40"/>
      <c r="F479" s="232" t="s">
        <v>767</v>
      </c>
      <c r="G479" s="40"/>
      <c r="H479" s="40"/>
      <c r="I479" s="233"/>
      <c r="J479" s="40"/>
      <c r="K479" s="40"/>
      <c r="L479" s="44"/>
      <c r="M479" s="234"/>
      <c r="N479" s="235"/>
      <c r="O479" s="91"/>
      <c r="P479" s="91"/>
      <c r="Q479" s="91"/>
      <c r="R479" s="91"/>
      <c r="S479" s="91"/>
      <c r="T479" s="92"/>
      <c r="U479" s="38"/>
      <c r="V479" s="38"/>
      <c r="W479" s="38"/>
      <c r="X479" s="38"/>
      <c r="Y479" s="38"/>
      <c r="Z479" s="38"/>
      <c r="AA479" s="38"/>
      <c r="AB479" s="38"/>
      <c r="AC479" s="38"/>
      <c r="AD479" s="38"/>
      <c r="AE479" s="38"/>
      <c r="AT479" s="17" t="s">
        <v>139</v>
      </c>
      <c r="AU479" s="17" t="s">
        <v>87</v>
      </c>
    </row>
    <row r="480" s="14" customFormat="1">
      <c r="A480" s="14"/>
      <c r="B480" s="246"/>
      <c r="C480" s="247"/>
      <c r="D480" s="231" t="s">
        <v>140</v>
      </c>
      <c r="E480" s="248" t="s">
        <v>1</v>
      </c>
      <c r="F480" s="249" t="s">
        <v>769</v>
      </c>
      <c r="G480" s="247"/>
      <c r="H480" s="250">
        <v>31.050000000000001</v>
      </c>
      <c r="I480" s="251"/>
      <c r="J480" s="247"/>
      <c r="K480" s="247"/>
      <c r="L480" s="252"/>
      <c r="M480" s="253"/>
      <c r="N480" s="254"/>
      <c r="O480" s="254"/>
      <c r="P480" s="254"/>
      <c r="Q480" s="254"/>
      <c r="R480" s="254"/>
      <c r="S480" s="254"/>
      <c r="T480" s="255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56" t="s">
        <v>140</v>
      </c>
      <c r="AU480" s="256" t="s">
        <v>87</v>
      </c>
      <c r="AV480" s="14" t="s">
        <v>87</v>
      </c>
      <c r="AW480" s="14" t="s">
        <v>33</v>
      </c>
      <c r="AX480" s="14" t="s">
        <v>85</v>
      </c>
      <c r="AY480" s="256" t="s">
        <v>129</v>
      </c>
    </row>
    <row r="481" s="13" customFormat="1">
      <c r="A481" s="13"/>
      <c r="B481" s="236"/>
      <c r="C481" s="237"/>
      <c r="D481" s="231" t="s">
        <v>140</v>
      </c>
      <c r="E481" s="238" t="s">
        <v>1</v>
      </c>
      <c r="F481" s="239" t="s">
        <v>770</v>
      </c>
      <c r="G481" s="237"/>
      <c r="H481" s="238" t="s">
        <v>1</v>
      </c>
      <c r="I481" s="240"/>
      <c r="J481" s="237"/>
      <c r="K481" s="237"/>
      <c r="L481" s="241"/>
      <c r="M481" s="242"/>
      <c r="N481" s="243"/>
      <c r="O481" s="243"/>
      <c r="P481" s="243"/>
      <c r="Q481" s="243"/>
      <c r="R481" s="243"/>
      <c r="S481" s="243"/>
      <c r="T481" s="244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45" t="s">
        <v>140</v>
      </c>
      <c r="AU481" s="245" t="s">
        <v>87</v>
      </c>
      <c r="AV481" s="13" t="s">
        <v>85</v>
      </c>
      <c r="AW481" s="13" t="s">
        <v>33</v>
      </c>
      <c r="AX481" s="13" t="s">
        <v>77</v>
      </c>
      <c r="AY481" s="245" t="s">
        <v>129</v>
      </c>
    </row>
    <row r="482" s="14" customFormat="1">
      <c r="A482" s="14"/>
      <c r="B482" s="246"/>
      <c r="C482" s="247"/>
      <c r="D482" s="231" t="s">
        <v>140</v>
      </c>
      <c r="E482" s="247"/>
      <c r="F482" s="249" t="s">
        <v>771</v>
      </c>
      <c r="G482" s="247"/>
      <c r="H482" s="250">
        <v>31.981999999999999</v>
      </c>
      <c r="I482" s="251"/>
      <c r="J482" s="247"/>
      <c r="K482" s="247"/>
      <c r="L482" s="252"/>
      <c r="M482" s="253"/>
      <c r="N482" s="254"/>
      <c r="O482" s="254"/>
      <c r="P482" s="254"/>
      <c r="Q482" s="254"/>
      <c r="R482" s="254"/>
      <c r="S482" s="254"/>
      <c r="T482" s="255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56" t="s">
        <v>140</v>
      </c>
      <c r="AU482" s="256" t="s">
        <v>87</v>
      </c>
      <c r="AV482" s="14" t="s">
        <v>87</v>
      </c>
      <c r="AW482" s="14" t="s">
        <v>4</v>
      </c>
      <c r="AX482" s="14" t="s">
        <v>85</v>
      </c>
      <c r="AY482" s="256" t="s">
        <v>129</v>
      </c>
    </row>
    <row r="483" s="2" customFormat="1" ht="16.5" customHeight="1">
      <c r="A483" s="38"/>
      <c r="B483" s="39"/>
      <c r="C483" s="271" t="s">
        <v>772</v>
      </c>
      <c r="D483" s="271" t="s">
        <v>425</v>
      </c>
      <c r="E483" s="272" t="s">
        <v>478</v>
      </c>
      <c r="F483" s="273" t="s">
        <v>479</v>
      </c>
      <c r="G483" s="274" t="s">
        <v>407</v>
      </c>
      <c r="H483" s="275">
        <v>78.209999999999994</v>
      </c>
      <c r="I483" s="276"/>
      <c r="J483" s="277">
        <f>ROUND(I483*H483,2)</f>
        <v>0</v>
      </c>
      <c r="K483" s="273" t="s">
        <v>136</v>
      </c>
      <c r="L483" s="278"/>
      <c r="M483" s="279" t="s">
        <v>1</v>
      </c>
      <c r="N483" s="280" t="s">
        <v>42</v>
      </c>
      <c r="O483" s="91"/>
      <c r="P483" s="227">
        <f>O483*H483</f>
        <v>0</v>
      </c>
      <c r="Q483" s="227">
        <v>1</v>
      </c>
      <c r="R483" s="227">
        <f>Q483*H483</f>
        <v>78.209999999999994</v>
      </c>
      <c r="S483" s="227">
        <v>0</v>
      </c>
      <c r="T483" s="228">
        <f>S483*H483</f>
        <v>0</v>
      </c>
      <c r="U483" s="38"/>
      <c r="V483" s="38"/>
      <c r="W483" s="38"/>
      <c r="X483" s="38"/>
      <c r="Y483" s="38"/>
      <c r="Z483" s="38"/>
      <c r="AA483" s="38"/>
      <c r="AB483" s="38"/>
      <c r="AC483" s="38"/>
      <c r="AD483" s="38"/>
      <c r="AE483" s="38"/>
      <c r="AR483" s="229" t="s">
        <v>183</v>
      </c>
      <c r="AT483" s="229" t="s">
        <v>425</v>
      </c>
      <c r="AU483" s="229" t="s">
        <v>87</v>
      </c>
      <c r="AY483" s="17" t="s">
        <v>129</v>
      </c>
      <c r="BE483" s="230">
        <f>IF(N483="základní",J483,0)</f>
        <v>0</v>
      </c>
      <c r="BF483" s="230">
        <f>IF(N483="snížená",J483,0)</f>
        <v>0</v>
      </c>
      <c r="BG483" s="230">
        <f>IF(N483="zákl. přenesená",J483,0)</f>
        <v>0</v>
      </c>
      <c r="BH483" s="230">
        <f>IF(N483="sníž. přenesená",J483,0)</f>
        <v>0</v>
      </c>
      <c r="BI483" s="230">
        <f>IF(N483="nulová",J483,0)</f>
        <v>0</v>
      </c>
      <c r="BJ483" s="17" t="s">
        <v>85</v>
      </c>
      <c r="BK483" s="230">
        <f>ROUND(I483*H483,2)</f>
        <v>0</v>
      </c>
      <c r="BL483" s="17" t="s">
        <v>153</v>
      </c>
      <c r="BM483" s="229" t="s">
        <v>773</v>
      </c>
    </row>
    <row r="484" s="2" customFormat="1">
      <c r="A484" s="38"/>
      <c r="B484" s="39"/>
      <c r="C484" s="40"/>
      <c r="D484" s="231" t="s">
        <v>139</v>
      </c>
      <c r="E484" s="40"/>
      <c r="F484" s="232" t="s">
        <v>479</v>
      </c>
      <c r="G484" s="40"/>
      <c r="H484" s="40"/>
      <c r="I484" s="233"/>
      <c r="J484" s="40"/>
      <c r="K484" s="40"/>
      <c r="L484" s="44"/>
      <c r="M484" s="234"/>
      <c r="N484" s="235"/>
      <c r="O484" s="91"/>
      <c r="P484" s="91"/>
      <c r="Q484" s="91"/>
      <c r="R484" s="91"/>
      <c r="S484" s="91"/>
      <c r="T484" s="92"/>
      <c r="U484" s="38"/>
      <c r="V484" s="38"/>
      <c r="W484" s="38"/>
      <c r="X484" s="38"/>
      <c r="Y484" s="38"/>
      <c r="Z484" s="38"/>
      <c r="AA484" s="38"/>
      <c r="AB484" s="38"/>
      <c r="AC484" s="38"/>
      <c r="AD484" s="38"/>
      <c r="AE484" s="38"/>
      <c r="AT484" s="17" t="s">
        <v>139</v>
      </c>
      <c r="AU484" s="17" t="s">
        <v>87</v>
      </c>
    </row>
    <row r="485" s="13" customFormat="1">
      <c r="A485" s="13"/>
      <c r="B485" s="236"/>
      <c r="C485" s="237"/>
      <c r="D485" s="231" t="s">
        <v>140</v>
      </c>
      <c r="E485" s="238" t="s">
        <v>1</v>
      </c>
      <c r="F485" s="239" t="s">
        <v>774</v>
      </c>
      <c r="G485" s="237"/>
      <c r="H485" s="238" t="s">
        <v>1</v>
      </c>
      <c r="I485" s="240"/>
      <c r="J485" s="237"/>
      <c r="K485" s="237"/>
      <c r="L485" s="241"/>
      <c r="M485" s="242"/>
      <c r="N485" s="243"/>
      <c r="O485" s="243"/>
      <c r="P485" s="243"/>
      <c r="Q485" s="243"/>
      <c r="R485" s="243"/>
      <c r="S485" s="243"/>
      <c r="T485" s="244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45" t="s">
        <v>140</v>
      </c>
      <c r="AU485" s="245" t="s">
        <v>87</v>
      </c>
      <c r="AV485" s="13" t="s">
        <v>85</v>
      </c>
      <c r="AW485" s="13" t="s">
        <v>33</v>
      </c>
      <c r="AX485" s="13" t="s">
        <v>77</v>
      </c>
      <c r="AY485" s="245" t="s">
        <v>129</v>
      </c>
    </row>
    <row r="486" s="14" customFormat="1">
      <c r="A486" s="14"/>
      <c r="B486" s="246"/>
      <c r="C486" s="247"/>
      <c r="D486" s="231" t="s">
        <v>140</v>
      </c>
      <c r="E486" s="248" t="s">
        <v>1</v>
      </c>
      <c r="F486" s="249" t="s">
        <v>775</v>
      </c>
      <c r="G486" s="247"/>
      <c r="H486" s="250">
        <v>78.209999999999994</v>
      </c>
      <c r="I486" s="251"/>
      <c r="J486" s="247"/>
      <c r="K486" s="247"/>
      <c r="L486" s="252"/>
      <c r="M486" s="253"/>
      <c r="N486" s="254"/>
      <c r="O486" s="254"/>
      <c r="P486" s="254"/>
      <c r="Q486" s="254"/>
      <c r="R486" s="254"/>
      <c r="S486" s="254"/>
      <c r="T486" s="255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56" t="s">
        <v>140</v>
      </c>
      <c r="AU486" s="256" t="s">
        <v>87</v>
      </c>
      <c r="AV486" s="14" t="s">
        <v>87</v>
      </c>
      <c r="AW486" s="14" t="s">
        <v>33</v>
      </c>
      <c r="AX486" s="14" t="s">
        <v>85</v>
      </c>
      <c r="AY486" s="256" t="s">
        <v>129</v>
      </c>
    </row>
    <row r="487" s="2" customFormat="1" ht="21.75" customHeight="1">
      <c r="A487" s="38"/>
      <c r="B487" s="39"/>
      <c r="C487" s="218" t="s">
        <v>776</v>
      </c>
      <c r="D487" s="218" t="s">
        <v>132</v>
      </c>
      <c r="E487" s="219" t="s">
        <v>777</v>
      </c>
      <c r="F487" s="220" t="s">
        <v>778</v>
      </c>
      <c r="G487" s="221" t="s">
        <v>237</v>
      </c>
      <c r="H487" s="222">
        <v>4.7199999999999998</v>
      </c>
      <c r="I487" s="223"/>
      <c r="J487" s="224">
        <f>ROUND(I487*H487,2)</f>
        <v>0</v>
      </c>
      <c r="K487" s="220" t="s">
        <v>136</v>
      </c>
      <c r="L487" s="44"/>
      <c r="M487" s="225" t="s">
        <v>1</v>
      </c>
      <c r="N487" s="226" t="s">
        <v>42</v>
      </c>
      <c r="O487" s="91"/>
      <c r="P487" s="227">
        <f>O487*H487</f>
        <v>0</v>
      </c>
      <c r="Q487" s="227">
        <v>0.14610000000000001</v>
      </c>
      <c r="R487" s="227">
        <f>Q487*H487</f>
        <v>0.68959199999999998</v>
      </c>
      <c r="S487" s="227">
        <v>0</v>
      </c>
      <c r="T487" s="228">
        <f>S487*H487</f>
        <v>0</v>
      </c>
      <c r="U487" s="38"/>
      <c r="V487" s="38"/>
      <c r="W487" s="38"/>
      <c r="X487" s="38"/>
      <c r="Y487" s="38"/>
      <c r="Z487" s="38"/>
      <c r="AA487" s="38"/>
      <c r="AB487" s="38"/>
      <c r="AC487" s="38"/>
      <c r="AD487" s="38"/>
      <c r="AE487" s="38"/>
      <c r="AR487" s="229" t="s">
        <v>153</v>
      </c>
      <c r="AT487" s="229" t="s">
        <v>132</v>
      </c>
      <c r="AU487" s="229" t="s">
        <v>87</v>
      </c>
      <c r="AY487" s="17" t="s">
        <v>129</v>
      </c>
      <c r="BE487" s="230">
        <f>IF(N487="základní",J487,0)</f>
        <v>0</v>
      </c>
      <c r="BF487" s="230">
        <f>IF(N487="snížená",J487,0)</f>
        <v>0</v>
      </c>
      <c r="BG487" s="230">
        <f>IF(N487="zákl. přenesená",J487,0)</f>
        <v>0</v>
      </c>
      <c r="BH487" s="230">
        <f>IF(N487="sníž. přenesená",J487,0)</f>
        <v>0</v>
      </c>
      <c r="BI487" s="230">
        <f>IF(N487="nulová",J487,0)</f>
        <v>0</v>
      </c>
      <c r="BJ487" s="17" t="s">
        <v>85</v>
      </c>
      <c r="BK487" s="230">
        <f>ROUND(I487*H487,2)</f>
        <v>0</v>
      </c>
      <c r="BL487" s="17" t="s">
        <v>153</v>
      </c>
      <c r="BM487" s="229" t="s">
        <v>779</v>
      </c>
    </row>
    <row r="488" s="2" customFormat="1">
      <c r="A488" s="38"/>
      <c r="B488" s="39"/>
      <c r="C488" s="40"/>
      <c r="D488" s="231" t="s">
        <v>139</v>
      </c>
      <c r="E488" s="40"/>
      <c r="F488" s="232" t="s">
        <v>780</v>
      </c>
      <c r="G488" s="40"/>
      <c r="H488" s="40"/>
      <c r="I488" s="233"/>
      <c r="J488" s="40"/>
      <c r="K488" s="40"/>
      <c r="L488" s="44"/>
      <c r="M488" s="234"/>
      <c r="N488" s="235"/>
      <c r="O488" s="91"/>
      <c r="P488" s="91"/>
      <c r="Q488" s="91"/>
      <c r="R488" s="91"/>
      <c r="S488" s="91"/>
      <c r="T488" s="92"/>
      <c r="U488" s="38"/>
      <c r="V488" s="38"/>
      <c r="W488" s="38"/>
      <c r="X488" s="38"/>
      <c r="Y488" s="38"/>
      <c r="Z488" s="38"/>
      <c r="AA488" s="38"/>
      <c r="AB488" s="38"/>
      <c r="AC488" s="38"/>
      <c r="AD488" s="38"/>
      <c r="AE488" s="38"/>
      <c r="AT488" s="17" t="s">
        <v>139</v>
      </c>
      <c r="AU488" s="17" t="s">
        <v>87</v>
      </c>
    </row>
    <row r="489" s="14" customFormat="1">
      <c r="A489" s="14"/>
      <c r="B489" s="246"/>
      <c r="C489" s="247"/>
      <c r="D489" s="231" t="s">
        <v>140</v>
      </c>
      <c r="E489" s="248" t="s">
        <v>1</v>
      </c>
      <c r="F489" s="249" t="s">
        <v>781</v>
      </c>
      <c r="G489" s="247"/>
      <c r="H489" s="250">
        <v>4.7199999999999998</v>
      </c>
      <c r="I489" s="251"/>
      <c r="J489" s="247"/>
      <c r="K489" s="247"/>
      <c r="L489" s="252"/>
      <c r="M489" s="253"/>
      <c r="N489" s="254"/>
      <c r="O489" s="254"/>
      <c r="P489" s="254"/>
      <c r="Q489" s="254"/>
      <c r="R489" s="254"/>
      <c r="S489" s="254"/>
      <c r="T489" s="255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56" t="s">
        <v>140</v>
      </c>
      <c r="AU489" s="256" t="s">
        <v>87</v>
      </c>
      <c r="AV489" s="14" t="s">
        <v>87</v>
      </c>
      <c r="AW489" s="14" t="s">
        <v>33</v>
      </c>
      <c r="AX489" s="14" t="s">
        <v>85</v>
      </c>
      <c r="AY489" s="256" t="s">
        <v>129</v>
      </c>
    </row>
    <row r="490" s="2" customFormat="1" ht="16.5" customHeight="1">
      <c r="A490" s="38"/>
      <c r="B490" s="39"/>
      <c r="C490" s="271" t="s">
        <v>782</v>
      </c>
      <c r="D490" s="271" t="s">
        <v>425</v>
      </c>
      <c r="E490" s="272" t="s">
        <v>783</v>
      </c>
      <c r="F490" s="273" t="s">
        <v>784</v>
      </c>
      <c r="G490" s="274" t="s">
        <v>237</v>
      </c>
      <c r="H490" s="275">
        <v>4.8620000000000001</v>
      </c>
      <c r="I490" s="276"/>
      <c r="J490" s="277">
        <f>ROUND(I490*H490,2)</f>
        <v>0</v>
      </c>
      <c r="K490" s="273" t="s">
        <v>136</v>
      </c>
      <c r="L490" s="278"/>
      <c r="M490" s="279" t="s">
        <v>1</v>
      </c>
      <c r="N490" s="280" t="s">
        <v>42</v>
      </c>
      <c r="O490" s="91"/>
      <c r="P490" s="227">
        <f>O490*H490</f>
        <v>0</v>
      </c>
      <c r="Q490" s="227">
        <v>0.13100000000000001</v>
      </c>
      <c r="R490" s="227">
        <f>Q490*H490</f>
        <v>0.63692199999999999</v>
      </c>
      <c r="S490" s="227">
        <v>0</v>
      </c>
      <c r="T490" s="228">
        <f>S490*H490</f>
        <v>0</v>
      </c>
      <c r="U490" s="38"/>
      <c r="V490" s="38"/>
      <c r="W490" s="38"/>
      <c r="X490" s="38"/>
      <c r="Y490" s="38"/>
      <c r="Z490" s="38"/>
      <c r="AA490" s="38"/>
      <c r="AB490" s="38"/>
      <c r="AC490" s="38"/>
      <c r="AD490" s="38"/>
      <c r="AE490" s="38"/>
      <c r="AR490" s="229" t="s">
        <v>183</v>
      </c>
      <c r="AT490" s="229" t="s">
        <v>425</v>
      </c>
      <c r="AU490" s="229" t="s">
        <v>87</v>
      </c>
      <c r="AY490" s="17" t="s">
        <v>129</v>
      </c>
      <c r="BE490" s="230">
        <f>IF(N490="základní",J490,0)</f>
        <v>0</v>
      </c>
      <c r="BF490" s="230">
        <f>IF(N490="snížená",J490,0)</f>
        <v>0</v>
      </c>
      <c r="BG490" s="230">
        <f>IF(N490="zákl. přenesená",J490,0)</f>
        <v>0</v>
      </c>
      <c r="BH490" s="230">
        <f>IF(N490="sníž. přenesená",J490,0)</f>
        <v>0</v>
      </c>
      <c r="BI490" s="230">
        <f>IF(N490="nulová",J490,0)</f>
        <v>0</v>
      </c>
      <c r="BJ490" s="17" t="s">
        <v>85</v>
      </c>
      <c r="BK490" s="230">
        <f>ROUND(I490*H490,2)</f>
        <v>0</v>
      </c>
      <c r="BL490" s="17" t="s">
        <v>153</v>
      </c>
      <c r="BM490" s="229" t="s">
        <v>785</v>
      </c>
    </row>
    <row r="491" s="2" customFormat="1">
      <c r="A491" s="38"/>
      <c r="B491" s="39"/>
      <c r="C491" s="40"/>
      <c r="D491" s="231" t="s">
        <v>139</v>
      </c>
      <c r="E491" s="40"/>
      <c r="F491" s="232" t="s">
        <v>784</v>
      </c>
      <c r="G491" s="40"/>
      <c r="H491" s="40"/>
      <c r="I491" s="233"/>
      <c r="J491" s="40"/>
      <c r="K491" s="40"/>
      <c r="L491" s="44"/>
      <c r="M491" s="234"/>
      <c r="N491" s="235"/>
      <c r="O491" s="91"/>
      <c r="P491" s="91"/>
      <c r="Q491" s="91"/>
      <c r="R491" s="91"/>
      <c r="S491" s="91"/>
      <c r="T491" s="92"/>
      <c r="U491" s="38"/>
      <c r="V491" s="38"/>
      <c r="W491" s="38"/>
      <c r="X491" s="38"/>
      <c r="Y491" s="38"/>
      <c r="Z491" s="38"/>
      <c r="AA491" s="38"/>
      <c r="AB491" s="38"/>
      <c r="AC491" s="38"/>
      <c r="AD491" s="38"/>
      <c r="AE491" s="38"/>
      <c r="AT491" s="17" t="s">
        <v>139</v>
      </c>
      <c r="AU491" s="17" t="s">
        <v>87</v>
      </c>
    </row>
    <row r="492" s="14" customFormat="1">
      <c r="A492" s="14"/>
      <c r="B492" s="246"/>
      <c r="C492" s="247"/>
      <c r="D492" s="231" t="s">
        <v>140</v>
      </c>
      <c r="E492" s="248" t="s">
        <v>1</v>
      </c>
      <c r="F492" s="249" t="s">
        <v>786</v>
      </c>
      <c r="G492" s="247"/>
      <c r="H492" s="250">
        <v>4.7199999999999998</v>
      </c>
      <c r="I492" s="251"/>
      <c r="J492" s="247"/>
      <c r="K492" s="247"/>
      <c r="L492" s="252"/>
      <c r="M492" s="253"/>
      <c r="N492" s="254"/>
      <c r="O492" s="254"/>
      <c r="P492" s="254"/>
      <c r="Q492" s="254"/>
      <c r="R492" s="254"/>
      <c r="S492" s="254"/>
      <c r="T492" s="255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56" t="s">
        <v>140</v>
      </c>
      <c r="AU492" s="256" t="s">
        <v>87</v>
      </c>
      <c r="AV492" s="14" t="s">
        <v>87</v>
      </c>
      <c r="AW492" s="14" t="s">
        <v>33</v>
      </c>
      <c r="AX492" s="14" t="s">
        <v>85</v>
      </c>
      <c r="AY492" s="256" t="s">
        <v>129</v>
      </c>
    </row>
    <row r="493" s="13" customFormat="1">
      <c r="A493" s="13"/>
      <c r="B493" s="236"/>
      <c r="C493" s="237"/>
      <c r="D493" s="231" t="s">
        <v>140</v>
      </c>
      <c r="E493" s="238" t="s">
        <v>1</v>
      </c>
      <c r="F493" s="239" t="s">
        <v>787</v>
      </c>
      <c r="G493" s="237"/>
      <c r="H493" s="238" t="s">
        <v>1</v>
      </c>
      <c r="I493" s="240"/>
      <c r="J493" s="237"/>
      <c r="K493" s="237"/>
      <c r="L493" s="241"/>
      <c r="M493" s="242"/>
      <c r="N493" s="243"/>
      <c r="O493" s="243"/>
      <c r="P493" s="243"/>
      <c r="Q493" s="243"/>
      <c r="R493" s="243"/>
      <c r="S493" s="243"/>
      <c r="T493" s="244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45" t="s">
        <v>140</v>
      </c>
      <c r="AU493" s="245" t="s">
        <v>87</v>
      </c>
      <c r="AV493" s="13" t="s">
        <v>85</v>
      </c>
      <c r="AW493" s="13" t="s">
        <v>33</v>
      </c>
      <c r="AX493" s="13" t="s">
        <v>77</v>
      </c>
      <c r="AY493" s="245" t="s">
        <v>129</v>
      </c>
    </row>
    <row r="494" s="14" customFormat="1">
      <c r="A494" s="14"/>
      <c r="B494" s="246"/>
      <c r="C494" s="247"/>
      <c r="D494" s="231" t="s">
        <v>140</v>
      </c>
      <c r="E494" s="247"/>
      <c r="F494" s="249" t="s">
        <v>788</v>
      </c>
      <c r="G494" s="247"/>
      <c r="H494" s="250">
        <v>4.8620000000000001</v>
      </c>
      <c r="I494" s="251"/>
      <c r="J494" s="247"/>
      <c r="K494" s="247"/>
      <c r="L494" s="252"/>
      <c r="M494" s="253"/>
      <c r="N494" s="254"/>
      <c r="O494" s="254"/>
      <c r="P494" s="254"/>
      <c r="Q494" s="254"/>
      <c r="R494" s="254"/>
      <c r="S494" s="254"/>
      <c r="T494" s="255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56" t="s">
        <v>140</v>
      </c>
      <c r="AU494" s="256" t="s">
        <v>87</v>
      </c>
      <c r="AV494" s="14" t="s">
        <v>87</v>
      </c>
      <c r="AW494" s="14" t="s">
        <v>4</v>
      </c>
      <c r="AX494" s="14" t="s">
        <v>85</v>
      </c>
      <c r="AY494" s="256" t="s">
        <v>129</v>
      </c>
    </row>
    <row r="495" s="12" customFormat="1" ht="22.8" customHeight="1">
      <c r="A495" s="12"/>
      <c r="B495" s="202"/>
      <c r="C495" s="203"/>
      <c r="D495" s="204" t="s">
        <v>76</v>
      </c>
      <c r="E495" s="216" t="s">
        <v>183</v>
      </c>
      <c r="F495" s="216" t="s">
        <v>789</v>
      </c>
      <c r="G495" s="203"/>
      <c r="H495" s="203"/>
      <c r="I495" s="206"/>
      <c r="J495" s="217">
        <f>BK495</f>
        <v>0</v>
      </c>
      <c r="K495" s="203"/>
      <c r="L495" s="208"/>
      <c r="M495" s="209"/>
      <c r="N495" s="210"/>
      <c r="O495" s="210"/>
      <c r="P495" s="211">
        <f>SUM(P496:P535)</f>
        <v>0</v>
      </c>
      <c r="Q495" s="210"/>
      <c r="R495" s="211">
        <f>SUM(R496:R535)</f>
        <v>17.553497000000004</v>
      </c>
      <c r="S495" s="210"/>
      <c r="T495" s="212">
        <f>SUM(T496:T535)</f>
        <v>0.20000000000000001</v>
      </c>
      <c r="U495" s="12"/>
      <c r="V495" s="12"/>
      <c r="W495" s="12"/>
      <c r="X495" s="12"/>
      <c r="Y495" s="12"/>
      <c r="Z495" s="12"/>
      <c r="AA495" s="12"/>
      <c r="AB495" s="12"/>
      <c r="AC495" s="12"/>
      <c r="AD495" s="12"/>
      <c r="AE495" s="12"/>
      <c r="AR495" s="213" t="s">
        <v>85</v>
      </c>
      <c r="AT495" s="214" t="s">
        <v>76</v>
      </c>
      <c r="AU495" s="214" t="s">
        <v>85</v>
      </c>
      <c r="AY495" s="213" t="s">
        <v>129</v>
      </c>
      <c r="BK495" s="215">
        <f>SUM(BK496:BK535)</f>
        <v>0</v>
      </c>
    </row>
    <row r="496" s="2" customFormat="1" ht="21.75" customHeight="1">
      <c r="A496" s="38"/>
      <c r="B496" s="39"/>
      <c r="C496" s="218" t="s">
        <v>790</v>
      </c>
      <c r="D496" s="218" t="s">
        <v>132</v>
      </c>
      <c r="E496" s="219" t="s">
        <v>791</v>
      </c>
      <c r="F496" s="220" t="s">
        <v>792</v>
      </c>
      <c r="G496" s="221" t="s">
        <v>255</v>
      </c>
      <c r="H496" s="222">
        <v>21.300000000000001</v>
      </c>
      <c r="I496" s="223"/>
      <c r="J496" s="224">
        <f>ROUND(I496*H496,2)</f>
        <v>0</v>
      </c>
      <c r="K496" s="220" t="s">
        <v>136</v>
      </c>
      <c r="L496" s="44"/>
      <c r="M496" s="225" t="s">
        <v>1</v>
      </c>
      <c r="N496" s="226" t="s">
        <v>42</v>
      </c>
      <c r="O496" s="91"/>
      <c r="P496" s="227">
        <f>O496*H496</f>
        <v>0</v>
      </c>
      <c r="Q496" s="227">
        <v>0.00023000000000000001</v>
      </c>
      <c r="R496" s="227">
        <f>Q496*H496</f>
        <v>0.0048990000000000006</v>
      </c>
      <c r="S496" s="227">
        <v>0</v>
      </c>
      <c r="T496" s="228">
        <f>S496*H496</f>
        <v>0</v>
      </c>
      <c r="U496" s="38"/>
      <c r="V496" s="38"/>
      <c r="W496" s="38"/>
      <c r="X496" s="38"/>
      <c r="Y496" s="38"/>
      <c r="Z496" s="38"/>
      <c r="AA496" s="38"/>
      <c r="AB496" s="38"/>
      <c r="AC496" s="38"/>
      <c r="AD496" s="38"/>
      <c r="AE496" s="38"/>
      <c r="AR496" s="229" t="s">
        <v>153</v>
      </c>
      <c r="AT496" s="229" t="s">
        <v>132</v>
      </c>
      <c r="AU496" s="229" t="s">
        <v>87</v>
      </c>
      <c r="AY496" s="17" t="s">
        <v>129</v>
      </c>
      <c r="BE496" s="230">
        <f>IF(N496="základní",J496,0)</f>
        <v>0</v>
      </c>
      <c r="BF496" s="230">
        <f>IF(N496="snížená",J496,0)</f>
        <v>0</v>
      </c>
      <c r="BG496" s="230">
        <f>IF(N496="zákl. přenesená",J496,0)</f>
        <v>0</v>
      </c>
      <c r="BH496" s="230">
        <f>IF(N496="sníž. přenesená",J496,0)</f>
        <v>0</v>
      </c>
      <c r="BI496" s="230">
        <f>IF(N496="nulová",J496,0)</f>
        <v>0</v>
      </c>
      <c r="BJ496" s="17" t="s">
        <v>85</v>
      </c>
      <c r="BK496" s="230">
        <f>ROUND(I496*H496,2)</f>
        <v>0</v>
      </c>
      <c r="BL496" s="17" t="s">
        <v>153</v>
      </c>
      <c r="BM496" s="229" t="s">
        <v>793</v>
      </c>
    </row>
    <row r="497" s="2" customFormat="1">
      <c r="A497" s="38"/>
      <c r="B497" s="39"/>
      <c r="C497" s="40"/>
      <c r="D497" s="231" t="s">
        <v>139</v>
      </c>
      <c r="E497" s="40"/>
      <c r="F497" s="232" t="s">
        <v>794</v>
      </c>
      <c r="G497" s="40"/>
      <c r="H497" s="40"/>
      <c r="I497" s="233"/>
      <c r="J497" s="40"/>
      <c r="K497" s="40"/>
      <c r="L497" s="44"/>
      <c r="M497" s="234"/>
      <c r="N497" s="235"/>
      <c r="O497" s="91"/>
      <c r="P497" s="91"/>
      <c r="Q497" s="91"/>
      <c r="R497" s="91"/>
      <c r="S497" s="91"/>
      <c r="T497" s="92"/>
      <c r="U497" s="38"/>
      <c r="V497" s="38"/>
      <c r="W497" s="38"/>
      <c r="X497" s="38"/>
      <c r="Y497" s="38"/>
      <c r="Z497" s="38"/>
      <c r="AA497" s="38"/>
      <c r="AB497" s="38"/>
      <c r="AC497" s="38"/>
      <c r="AD497" s="38"/>
      <c r="AE497" s="38"/>
      <c r="AT497" s="17" t="s">
        <v>139</v>
      </c>
      <c r="AU497" s="17" t="s">
        <v>87</v>
      </c>
    </row>
    <row r="498" s="14" customFormat="1">
      <c r="A498" s="14"/>
      <c r="B498" s="246"/>
      <c r="C498" s="247"/>
      <c r="D498" s="231" t="s">
        <v>140</v>
      </c>
      <c r="E498" s="248" t="s">
        <v>1</v>
      </c>
      <c r="F498" s="249" t="s">
        <v>795</v>
      </c>
      <c r="G498" s="247"/>
      <c r="H498" s="250">
        <v>21.300000000000001</v>
      </c>
      <c r="I498" s="251"/>
      <c r="J498" s="247"/>
      <c r="K498" s="247"/>
      <c r="L498" s="252"/>
      <c r="M498" s="253"/>
      <c r="N498" s="254"/>
      <c r="O498" s="254"/>
      <c r="P498" s="254"/>
      <c r="Q498" s="254"/>
      <c r="R498" s="254"/>
      <c r="S498" s="254"/>
      <c r="T498" s="255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56" t="s">
        <v>140</v>
      </c>
      <c r="AU498" s="256" t="s">
        <v>87</v>
      </c>
      <c r="AV498" s="14" t="s">
        <v>87</v>
      </c>
      <c r="AW498" s="14" t="s">
        <v>33</v>
      </c>
      <c r="AX498" s="14" t="s">
        <v>85</v>
      </c>
      <c r="AY498" s="256" t="s">
        <v>129</v>
      </c>
    </row>
    <row r="499" s="2" customFormat="1" ht="16.5" customHeight="1">
      <c r="A499" s="38"/>
      <c r="B499" s="39"/>
      <c r="C499" s="271" t="s">
        <v>796</v>
      </c>
      <c r="D499" s="271" t="s">
        <v>425</v>
      </c>
      <c r="E499" s="272" t="s">
        <v>797</v>
      </c>
      <c r="F499" s="273" t="s">
        <v>798</v>
      </c>
      <c r="G499" s="274" t="s">
        <v>255</v>
      </c>
      <c r="H499" s="275">
        <v>21.513000000000002</v>
      </c>
      <c r="I499" s="276"/>
      <c r="J499" s="277">
        <f>ROUND(I499*H499,2)</f>
        <v>0</v>
      </c>
      <c r="K499" s="273" t="s">
        <v>136</v>
      </c>
      <c r="L499" s="278"/>
      <c r="M499" s="279" t="s">
        <v>1</v>
      </c>
      <c r="N499" s="280" t="s">
        <v>42</v>
      </c>
      <c r="O499" s="91"/>
      <c r="P499" s="227">
        <f>O499*H499</f>
        <v>0</v>
      </c>
      <c r="Q499" s="227">
        <v>0.41599999999999998</v>
      </c>
      <c r="R499" s="227">
        <f>Q499*H499</f>
        <v>8.949408</v>
      </c>
      <c r="S499" s="227">
        <v>0</v>
      </c>
      <c r="T499" s="228">
        <f>S499*H499</f>
        <v>0</v>
      </c>
      <c r="U499" s="38"/>
      <c r="V499" s="38"/>
      <c r="W499" s="38"/>
      <c r="X499" s="38"/>
      <c r="Y499" s="38"/>
      <c r="Z499" s="38"/>
      <c r="AA499" s="38"/>
      <c r="AB499" s="38"/>
      <c r="AC499" s="38"/>
      <c r="AD499" s="38"/>
      <c r="AE499" s="38"/>
      <c r="AR499" s="229" t="s">
        <v>183</v>
      </c>
      <c r="AT499" s="229" t="s">
        <v>425</v>
      </c>
      <c r="AU499" s="229" t="s">
        <v>87</v>
      </c>
      <c r="AY499" s="17" t="s">
        <v>129</v>
      </c>
      <c r="BE499" s="230">
        <f>IF(N499="základní",J499,0)</f>
        <v>0</v>
      </c>
      <c r="BF499" s="230">
        <f>IF(N499="snížená",J499,0)</f>
        <v>0</v>
      </c>
      <c r="BG499" s="230">
        <f>IF(N499="zákl. přenesená",J499,0)</f>
        <v>0</v>
      </c>
      <c r="BH499" s="230">
        <f>IF(N499="sníž. přenesená",J499,0)</f>
        <v>0</v>
      </c>
      <c r="BI499" s="230">
        <f>IF(N499="nulová",J499,0)</f>
        <v>0</v>
      </c>
      <c r="BJ499" s="17" t="s">
        <v>85</v>
      </c>
      <c r="BK499" s="230">
        <f>ROUND(I499*H499,2)</f>
        <v>0</v>
      </c>
      <c r="BL499" s="17" t="s">
        <v>153</v>
      </c>
      <c r="BM499" s="229" t="s">
        <v>799</v>
      </c>
    </row>
    <row r="500" s="2" customFormat="1">
      <c r="A500" s="38"/>
      <c r="B500" s="39"/>
      <c r="C500" s="40"/>
      <c r="D500" s="231" t="s">
        <v>139</v>
      </c>
      <c r="E500" s="40"/>
      <c r="F500" s="232" t="s">
        <v>798</v>
      </c>
      <c r="G500" s="40"/>
      <c r="H500" s="40"/>
      <c r="I500" s="233"/>
      <c r="J500" s="40"/>
      <c r="K500" s="40"/>
      <c r="L500" s="44"/>
      <c r="M500" s="234"/>
      <c r="N500" s="235"/>
      <c r="O500" s="91"/>
      <c r="P500" s="91"/>
      <c r="Q500" s="91"/>
      <c r="R500" s="91"/>
      <c r="S500" s="91"/>
      <c r="T500" s="92"/>
      <c r="U500" s="38"/>
      <c r="V500" s="38"/>
      <c r="W500" s="38"/>
      <c r="X500" s="38"/>
      <c r="Y500" s="38"/>
      <c r="Z500" s="38"/>
      <c r="AA500" s="38"/>
      <c r="AB500" s="38"/>
      <c r="AC500" s="38"/>
      <c r="AD500" s="38"/>
      <c r="AE500" s="38"/>
      <c r="AT500" s="17" t="s">
        <v>139</v>
      </c>
      <c r="AU500" s="17" t="s">
        <v>87</v>
      </c>
    </row>
    <row r="501" s="14" customFormat="1">
      <c r="A501" s="14"/>
      <c r="B501" s="246"/>
      <c r="C501" s="247"/>
      <c r="D501" s="231" t="s">
        <v>140</v>
      </c>
      <c r="E501" s="248" t="s">
        <v>1</v>
      </c>
      <c r="F501" s="249" t="s">
        <v>800</v>
      </c>
      <c r="G501" s="247"/>
      <c r="H501" s="250">
        <v>21.300000000000001</v>
      </c>
      <c r="I501" s="251"/>
      <c r="J501" s="247"/>
      <c r="K501" s="247"/>
      <c r="L501" s="252"/>
      <c r="M501" s="253"/>
      <c r="N501" s="254"/>
      <c r="O501" s="254"/>
      <c r="P501" s="254"/>
      <c r="Q501" s="254"/>
      <c r="R501" s="254"/>
      <c r="S501" s="254"/>
      <c r="T501" s="255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56" t="s">
        <v>140</v>
      </c>
      <c r="AU501" s="256" t="s">
        <v>87</v>
      </c>
      <c r="AV501" s="14" t="s">
        <v>87</v>
      </c>
      <c r="AW501" s="14" t="s">
        <v>33</v>
      </c>
      <c r="AX501" s="14" t="s">
        <v>85</v>
      </c>
      <c r="AY501" s="256" t="s">
        <v>129</v>
      </c>
    </row>
    <row r="502" s="14" customFormat="1">
      <c r="A502" s="14"/>
      <c r="B502" s="246"/>
      <c r="C502" s="247"/>
      <c r="D502" s="231" t="s">
        <v>140</v>
      </c>
      <c r="E502" s="247"/>
      <c r="F502" s="249" t="s">
        <v>801</v>
      </c>
      <c r="G502" s="247"/>
      <c r="H502" s="250">
        <v>21.513000000000002</v>
      </c>
      <c r="I502" s="251"/>
      <c r="J502" s="247"/>
      <c r="K502" s="247"/>
      <c r="L502" s="252"/>
      <c r="M502" s="253"/>
      <c r="N502" s="254"/>
      <c r="O502" s="254"/>
      <c r="P502" s="254"/>
      <c r="Q502" s="254"/>
      <c r="R502" s="254"/>
      <c r="S502" s="254"/>
      <c r="T502" s="255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56" t="s">
        <v>140</v>
      </c>
      <c r="AU502" s="256" t="s">
        <v>87</v>
      </c>
      <c r="AV502" s="14" t="s">
        <v>87</v>
      </c>
      <c r="AW502" s="14" t="s">
        <v>4</v>
      </c>
      <c r="AX502" s="14" t="s">
        <v>85</v>
      </c>
      <c r="AY502" s="256" t="s">
        <v>129</v>
      </c>
    </row>
    <row r="503" s="2" customFormat="1" ht="16.5" customHeight="1">
      <c r="A503" s="38"/>
      <c r="B503" s="39"/>
      <c r="C503" s="218" t="s">
        <v>802</v>
      </c>
      <c r="D503" s="218" t="s">
        <v>132</v>
      </c>
      <c r="E503" s="219" t="s">
        <v>803</v>
      </c>
      <c r="F503" s="220" t="s">
        <v>804</v>
      </c>
      <c r="G503" s="221" t="s">
        <v>604</v>
      </c>
      <c r="H503" s="222">
        <v>1</v>
      </c>
      <c r="I503" s="223"/>
      <c r="J503" s="224">
        <f>ROUND(I503*H503,2)</f>
        <v>0</v>
      </c>
      <c r="K503" s="220" t="s">
        <v>136</v>
      </c>
      <c r="L503" s="44"/>
      <c r="M503" s="225" t="s">
        <v>1</v>
      </c>
      <c r="N503" s="226" t="s">
        <v>42</v>
      </c>
      <c r="O503" s="91"/>
      <c r="P503" s="227">
        <f>O503*H503</f>
        <v>0</v>
      </c>
      <c r="Q503" s="227">
        <v>2.3765000000000001</v>
      </c>
      <c r="R503" s="227">
        <f>Q503*H503</f>
        <v>2.3765000000000001</v>
      </c>
      <c r="S503" s="227">
        <v>0</v>
      </c>
      <c r="T503" s="228">
        <f>S503*H503</f>
        <v>0</v>
      </c>
      <c r="U503" s="38"/>
      <c r="V503" s="38"/>
      <c r="W503" s="38"/>
      <c r="X503" s="38"/>
      <c r="Y503" s="38"/>
      <c r="Z503" s="38"/>
      <c r="AA503" s="38"/>
      <c r="AB503" s="38"/>
      <c r="AC503" s="38"/>
      <c r="AD503" s="38"/>
      <c r="AE503" s="38"/>
      <c r="AR503" s="229" t="s">
        <v>153</v>
      </c>
      <c r="AT503" s="229" t="s">
        <v>132</v>
      </c>
      <c r="AU503" s="229" t="s">
        <v>87</v>
      </c>
      <c r="AY503" s="17" t="s">
        <v>129</v>
      </c>
      <c r="BE503" s="230">
        <f>IF(N503="základní",J503,0)</f>
        <v>0</v>
      </c>
      <c r="BF503" s="230">
        <f>IF(N503="snížená",J503,0)</f>
        <v>0</v>
      </c>
      <c r="BG503" s="230">
        <f>IF(N503="zákl. přenesená",J503,0)</f>
        <v>0</v>
      </c>
      <c r="BH503" s="230">
        <f>IF(N503="sníž. přenesená",J503,0)</f>
        <v>0</v>
      </c>
      <c r="BI503" s="230">
        <f>IF(N503="nulová",J503,0)</f>
        <v>0</v>
      </c>
      <c r="BJ503" s="17" t="s">
        <v>85</v>
      </c>
      <c r="BK503" s="230">
        <f>ROUND(I503*H503,2)</f>
        <v>0</v>
      </c>
      <c r="BL503" s="17" t="s">
        <v>153</v>
      </c>
      <c r="BM503" s="229" t="s">
        <v>805</v>
      </c>
    </row>
    <row r="504" s="2" customFormat="1">
      <c r="A504" s="38"/>
      <c r="B504" s="39"/>
      <c r="C504" s="40"/>
      <c r="D504" s="231" t="s">
        <v>139</v>
      </c>
      <c r="E504" s="40"/>
      <c r="F504" s="232" t="s">
        <v>806</v>
      </c>
      <c r="G504" s="40"/>
      <c r="H504" s="40"/>
      <c r="I504" s="233"/>
      <c r="J504" s="40"/>
      <c r="K504" s="40"/>
      <c r="L504" s="44"/>
      <c r="M504" s="234"/>
      <c r="N504" s="235"/>
      <c r="O504" s="91"/>
      <c r="P504" s="91"/>
      <c r="Q504" s="91"/>
      <c r="R504" s="91"/>
      <c r="S504" s="91"/>
      <c r="T504" s="92"/>
      <c r="U504" s="38"/>
      <c r="V504" s="38"/>
      <c r="W504" s="38"/>
      <c r="X504" s="38"/>
      <c r="Y504" s="38"/>
      <c r="Z504" s="38"/>
      <c r="AA504" s="38"/>
      <c r="AB504" s="38"/>
      <c r="AC504" s="38"/>
      <c r="AD504" s="38"/>
      <c r="AE504" s="38"/>
      <c r="AT504" s="17" t="s">
        <v>139</v>
      </c>
      <c r="AU504" s="17" t="s">
        <v>87</v>
      </c>
    </row>
    <row r="505" s="14" customFormat="1">
      <c r="A505" s="14"/>
      <c r="B505" s="246"/>
      <c r="C505" s="247"/>
      <c r="D505" s="231" t="s">
        <v>140</v>
      </c>
      <c r="E505" s="248" t="s">
        <v>1</v>
      </c>
      <c r="F505" s="249" t="s">
        <v>807</v>
      </c>
      <c r="G505" s="247"/>
      <c r="H505" s="250">
        <v>1</v>
      </c>
      <c r="I505" s="251"/>
      <c r="J505" s="247"/>
      <c r="K505" s="247"/>
      <c r="L505" s="252"/>
      <c r="M505" s="253"/>
      <c r="N505" s="254"/>
      <c r="O505" s="254"/>
      <c r="P505" s="254"/>
      <c r="Q505" s="254"/>
      <c r="R505" s="254"/>
      <c r="S505" s="254"/>
      <c r="T505" s="255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56" t="s">
        <v>140</v>
      </c>
      <c r="AU505" s="256" t="s">
        <v>87</v>
      </c>
      <c r="AV505" s="14" t="s">
        <v>87</v>
      </c>
      <c r="AW505" s="14" t="s">
        <v>33</v>
      </c>
      <c r="AX505" s="14" t="s">
        <v>85</v>
      </c>
      <c r="AY505" s="256" t="s">
        <v>129</v>
      </c>
    </row>
    <row r="506" s="13" customFormat="1">
      <c r="A506" s="13"/>
      <c r="B506" s="236"/>
      <c r="C506" s="237"/>
      <c r="D506" s="231" t="s">
        <v>140</v>
      </c>
      <c r="E506" s="238" t="s">
        <v>1</v>
      </c>
      <c r="F506" s="239" t="s">
        <v>808</v>
      </c>
      <c r="G506" s="237"/>
      <c r="H506" s="238" t="s">
        <v>1</v>
      </c>
      <c r="I506" s="240"/>
      <c r="J506" s="237"/>
      <c r="K506" s="237"/>
      <c r="L506" s="241"/>
      <c r="M506" s="242"/>
      <c r="N506" s="243"/>
      <c r="O506" s="243"/>
      <c r="P506" s="243"/>
      <c r="Q506" s="243"/>
      <c r="R506" s="243"/>
      <c r="S506" s="243"/>
      <c r="T506" s="244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45" t="s">
        <v>140</v>
      </c>
      <c r="AU506" s="245" t="s">
        <v>87</v>
      </c>
      <c r="AV506" s="13" t="s">
        <v>85</v>
      </c>
      <c r="AW506" s="13" t="s">
        <v>33</v>
      </c>
      <c r="AX506" s="13" t="s">
        <v>77</v>
      </c>
      <c r="AY506" s="245" t="s">
        <v>129</v>
      </c>
    </row>
    <row r="507" s="2" customFormat="1" ht="16.5" customHeight="1">
      <c r="A507" s="38"/>
      <c r="B507" s="39"/>
      <c r="C507" s="271" t="s">
        <v>809</v>
      </c>
      <c r="D507" s="271" t="s">
        <v>425</v>
      </c>
      <c r="E507" s="272" t="s">
        <v>810</v>
      </c>
      <c r="F507" s="273" t="s">
        <v>811</v>
      </c>
      <c r="G507" s="274" t="s">
        <v>604</v>
      </c>
      <c r="H507" s="275">
        <v>1</v>
      </c>
      <c r="I507" s="276"/>
      <c r="J507" s="277">
        <f>ROUND(I507*H507,2)</f>
        <v>0</v>
      </c>
      <c r="K507" s="273" t="s">
        <v>136</v>
      </c>
      <c r="L507" s="278"/>
      <c r="M507" s="279" t="s">
        <v>1</v>
      </c>
      <c r="N507" s="280" t="s">
        <v>42</v>
      </c>
      <c r="O507" s="91"/>
      <c r="P507" s="227">
        <f>O507*H507</f>
        <v>0</v>
      </c>
      <c r="Q507" s="227">
        <v>0.215</v>
      </c>
      <c r="R507" s="227">
        <f>Q507*H507</f>
        <v>0.215</v>
      </c>
      <c r="S507" s="227">
        <v>0</v>
      </c>
      <c r="T507" s="228">
        <f>S507*H507</f>
        <v>0</v>
      </c>
      <c r="U507" s="38"/>
      <c r="V507" s="38"/>
      <c r="W507" s="38"/>
      <c r="X507" s="38"/>
      <c r="Y507" s="38"/>
      <c r="Z507" s="38"/>
      <c r="AA507" s="38"/>
      <c r="AB507" s="38"/>
      <c r="AC507" s="38"/>
      <c r="AD507" s="38"/>
      <c r="AE507" s="38"/>
      <c r="AR507" s="229" t="s">
        <v>183</v>
      </c>
      <c r="AT507" s="229" t="s">
        <v>425</v>
      </c>
      <c r="AU507" s="229" t="s">
        <v>87</v>
      </c>
      <c r="AY507" s="17" t="s">
        <v>129</v>
      </c>
      <c r="BE507" s="230">
        <f>IF(N507="základní",J507,0)</f>
        <v>0</v>
      </c>
      <c r="BF507" s="230">
        <f>IF(N507="snížená",J507,0)</f>
        <v>0</v>
      </c>
      <c r="BG507" s="230">
        <f>IF(N507="zákl. přenesená",J507,0)</f>
        <v>0</v>
      </c>
      <c r="BH507" s="230">
        <f>IF(N507="sníž. přenesená",J507,0)</f>
        <v>0</v>
      </c>
      <c r="BI507" s="230">
        <f>IF(N507="nulová",J507,0)</f>
        <v>0</v>
      </c>
      <c r="BJ507" s="17" t="s">
        <v>85</v>
      </c>
      <c r="BK507" s="230">
        <f>ROUND(I507*H507,2)</f>
        <v>0</v>
      </c>
      <c r="BL507" s="17" t="s">
        <v>153</v>
      </c>
      <c r="BM507" s="229" t="s">
        <v>812</v>
      </c>
    </row>
    <row r="508" s="2" customFormat="1">
      <c r="A508" s="38"/>
      <c r="B508" s="39"/>
      <c r="C508" s="40"/>
      <c r="D508" s="231" t="s">
        <v>139</v>
      </c>
      <c r="E508" s="40"/>
      <c r="F508" s="232" t="s">
        <v>811</v>
      </c>
      <c r="G508" s="40"/>
      <c r="H508" s="40"/>
      <c r="I508" s="233"/>
      <c r="J508" s="40"/>
      <c r="K508" s="40"/>
      <c r="L508" s="44"/>
      <c r="M508" s="234"/>
      <c r="N508" s="235"/>
      <c r="O508" s="91"/>
      <c r="P508" s="91"/>
      <c r="Q508" s="91"/>
      <c r="R508" s="91"/>
      <c r="S508" s="91"/>
      <c r="T508" s="92"/>
      <c r="U508" s="38"/>
      <c r="V508" s="38"/>
      <c r="W508" s="38"/>
      <c r="X508" s="38"/>
      <c r="Y508" s="38"/>
      <c r="Z508" s="38"/>
      <c r="AA508" s="38"/>
      <c r="AB508" s="38"/>
      <c r="AC508" s="38"/>
      <c r="AD508" s="38"/>
      <c r="AE508" s="38"/>
      <c r="AT508" s="17" t="s">
        <v>139</v>
      </c>
      <c r="AU508" s="17" t="s">
        <v>87</v>
      </c>
    </row>
    <row r="509" s="14" customFormat="1">
      <c r="A509" s="14"/>
      <c r="B509" s="246"/>
      <c r="C509" s="247"/>
      <c r="D509" s="231" t="s">
        <v>140</v>
      </c>
      <c r="E509" s="248" t="s">
        <v>1</v>
      </c>
      <c r="F509" s="249" t="s">
        <v>813</v>
      </c>
      <c r="G509" s="247"/>
      <c r="H509" s="250">
        <v>1</v>
      </c>
      <c r="I509" s="251"/>
      <c r="J509" s="247"/>
      <c r="K509" s="247"/>
      <c r="L509" s="252"/>
      <c r="M509" s="253"/>
      <c r="N509" s="254"/>
      <c r="O509" s="254"/>
      <c r="P509" s="254"/>
      <c r="Q509" s="254"/>
      <c r="R509" s="254"/>
      <c r="S509" s="254"/>
      <c r="T509" s="255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56" t="s">
        <v>140</v>
      </c>
      <c r="AU509" s="256" t="s">
        <v>87</v>
      </c>
      <c r="AV509" s="14" t="s">
        <v>87</v>
      </c>
      <c r="AW509" s="14" t="s">
        <v>33</v>
      </c>
      <c r="AX509" s="14" t="s">
        <v>85</v>
      </c>
      <c r="AY509" s="256" t="s">
        <v>129</v>
      </c>
    </row>
    <row r="510" s="2" customFormat="1" ht="16.5" customHeight="1">
      <c r="A510" s="38"/>
      <c r="B510" s="39"/>
      <c r="C510" s="271" t="s">
        <v>814</v>
      </c>
      <c r="D510" s="271" t="s">
        <v>425</v>
      </c>
      <c r="E510" s="272" t="s">
        <v>815</v>
      </c>
      <c r="F510" s="273" t="s">
        <v>816</v>
      </c>
      <c r="G510" s="274" t="s">
        <v>604</v>
      </c>
      <c r="H510" s="275">
        <v>1</v>
      </c>
      <c r="I510" s="276"/>
      <c r="J510" s="277">
        <f>ROUND(I510*H510,2)</f>
        <v>0</v>
      </c>
      <c r="K510" s="273" t="s">
        <v>136</v>
      </c>
      <c r="L510" s="278"/>
      <c r="M510" s="279" t="s">
        <v>1</v>
      </c>
      <c r="N510" s="280" t="s">
        <v>42</v>
      </c>
      <c r="O510" s="91"/>
      <c r="P510" s="227">
        <f>O510*H510</f>
        <v>0</v>
      </c>
      <c r="Q510" s="227">
        <v>0.505</v>
      </c>
      <c r="R510" s="227">
        <f>Q510*H510</f>
        <v>0.505</v>
      </c>
      <c r="S510" s="227">
        <v>0</v>
      </c>
      <c r="T510" s="228">
        <f>S510*H510</f>
        <v>0</v>
      </c>
      <c r="U510" s="38"/>
      <c r="V510" s="38"/>
      <c r="W510" s="38"/>
      <c r="X510" s="38"/>
      <c r="Y510" s="38"/>
      <c r="Z510" s="38"/>
      <c r="AA510" s="38"/>
      <c r="AB510" s="38"/>
      <c r="AC510" s="38"/>
      <c r="AD510" s="38"/>
      <c r="AE510" s="38"/>
      <c r="AR510" s="229" t="s">
        <v>183</v>
      </c>
      <c r="AT510" s="229" t="s">
        <v>425</v>
      </c>
      <c r="AU510" s="229" t="s">
        <v>87</v>
      </c>
      <c r="AY510" s="17" t="s">
        <v>129</v>
      </c>
      <c r="BE510" s="230">
        <f>IF(N510="základní",J510,0)</f>
        <v>0</v>
      </c>
      <c r="BF510" s="230">
        <f>IF(N510="snížená",J510,0)</f>
        <v>0</v>
      </c>
      <c r="BG510" s="230">
        <f>IF(N510="zákl. přenesená",J510,0)</f>
        <v>0</v>
      </c>
      <c r="BH510" s="230">
        <f>IF(N510="sníž. přenesená",J510,0)</f>
        <v>0</v>
      </c>
      <c r="BI510" s="230">
        <f>IF(N510="nulová",J510,0)</f>
        <v>0</v>
      </c>
      <c r="BJ510" s="17" t="s">
        <v>85</v>
      </c>
      <c r="BK510" s="230">
        <f>ROUND(I510*H510,2)</f>
        <v>0</v>
      </c>
      <c r="BL510" s="17" t="s">
        <v>153</v>
      </c>
      <c r="BM510" s="229" t="s">
        <v>817</v>
      </c>
    </row>
    <row r="511" s="2" customFormat="1">
      <c r="A511" s="38"/>
      <c r="B511" s="39"/>
      <c r="C511" s="40"/>
      <c r="D511" s="231" t="s">
        <v>139</v>
      </c>
      <c r="E511" s="40"/>
      <c r="F511" s="232" t="s">
        <v>816</v>
      </c>
      <c r="G511" s="40"/>
      <c r="H511" s="40"/>
      <c r="I511" s="233"/>
      <c r="J511" s="40"/>
      <c r="K511" s="40"/>
      <c r="L511" s="44"/>
      <c r="M511" s="234"/>
      <c r="N511" s="235"/>
      <c r="O511" s="91"/>
      <c r="P511" s="91"/>
      <c r="Q511" s="91"/>
      <c r="R511" s="91"/>
      <c r="S511" s="91"/>
      <c r="T511" s="92"/>
      <c r="U511" s="38"/>
      <c r="V511" s="38"/>
      <c r="W511" s="38"/>
      <c r="X511" s="38"/>
      <c r="Y511" s="38"/>
      <c r="Z511" s="38"/>
      <c r="AA511" s="38"/>
      <c r="AB511" s="38"/>
      <c r="AC511" s="38"/>
      <c r="AD511" s="38"/>
      <c r="AE511" s="38"/>
      <c r="AT511" s="17" t="s">
        <v>139</v>
      </c>
      <c r="AU511" s="17" t="s">
        <v>87</v>
      </c>
    </row>
    <row r="512" s="14" customFormat="1">
      <c r="A512" s="14"/>
      <c r="B512" s="246"/>
      <c r="C512" s="247"/>
      <c r="D512" s="231" t="s">
        <v>140</v>
      </c>
      <c r="E512" s="248" t="s">
        <v>1</v>
      </c>
      <c r="F512" s="249" t="s">
        <v>813</v>
      </c>
      <c r="G512" s="247"/>
      <c r="H512" s="250">
        <v>1</v>
      </c>
      <c r="I512" s="251"/>
      <c r="J512" s="247"/>
      <c r="K512" s="247"/>
      <c r="L512" s="252"/>
      <c r="M512" s="253"/>
      <c r="N512" s="254"/>
      <c r="O512" s="254"/>
      <c r="P512" s="254"/>
      <c r="Q512" s="254"/>
      <c r="R512" s="254"/>
      <c r="S512" s="254"/>
      <c r="T512" s="255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56" t="s">
        <v>140</v>
      </c>
      <c r="AU512" s="256" t="s">
        <v>87</v>
      </c>
      <c r="AV512" s="14" t="s">
        <v>87</v>
      </c>
      <c r="AW512" s="14" t="s">
        <v>33</v>
      </c>
      <c r="AX512" s="14" t="s">
        <v>85</v>
      </c>
      <c r="AY512" s="256" t="s">
        <v>129</v>
      </c>
    </row>
    <row r="513" s="2" customFormat="1" ht="16.5" customHeight="1">
      <c r="A513" s="38"/>
      <c r="B513" s="39"/>
      <c r="C513" s="271" t="s">
        <v>818</v>
      </c>
      <c r="D513" s="271" t="s">
        <v>425</v>
      </c>
      <c r="E513" s="272" t="s">
        <v>819</v>
      </c>
      <c r="F513" s="273" t="s">
        <v>820</v>
      </c>
      <c r="G513" s="274" t="s">
        <v>604</v>
      </c>
      <c r="H513" s="275">
        <v>1</v>
      </c>
      <c r="I513" s="276"/>
      <c r="J513" s="277">
        <f>ROUND(I513*H513,2)</f>
        <v>0</v>
      </c>
      <c r="K513" s="273" t="s">
        <v>136</v>
      </c>
      <c r="L513" s="278"/>
      <c r="M513" s="279" t="s">
        <v>1</v>
      </c>
      <c r="N513" s="280" t="s">
        <v>42</v>
      </c>
      <c r="O513" s="91"/>
      <c r="P513" s="227">
        <f>O513*H513</f>
        <v>0</v>
      </c>
      <c r="Q513" s="227">
        <v>2.5659999999999998</v>
      </c>
      <c r="R513" s="227">
        <f>Q513*H513</f>
        <v>2.5659999999999998</v>
      </c>
      <c r="S513" s="227">
        <v>0</v>
      </c>
      <c r="T513" s="228">
        <f>S513*H513</f>
        <v>0</v>
      </c>
      <c r="U513" s="38"/>
      <c r="V513" s="38"/>
      <c r="W513" s="38"/>
      <c r="X513" s="38"/>
      <c r="Y513" s="38"/>
      <c r="Z513" s="38"/>
      <c r="AA513" s="38"/>
      <c r="AB513" s="38"/>
      <c r="AC513" s="38"/>
      <c r="AD513" s="38"/>
      <c r="AE513" s="38"/>
      <c r="AR513" s="229" t="s">
        <v>183</v>
      </c>
      <c r="AT513" s="229" t="s">
        <v>425</v>
      </c>
      <c r="AU513" s="229" t="s">
        <v>87</v>
      </c>
      <c r="AY513" s="17" t="s">
        <v>129</v>
      </c>
      <c r="BE513" s="230">
        <f>IF(N513="základní",J513,0)</f>
        <v>0</v>
      </c>
      <c r="BF513" s="230">
        <f>IF(N513="snížená",J513,0)</f>
        <v>0</v>
      </c>
      <c r="BG513" s="230">
        <f>IF(N513="zákl. přenesená",J513,0)</f>
        <v>0</v>
      </c>
      <c r="BH513" s="230">
        <f>IF(N513="sníž. přenesená",J513,0)</f>
        <v>0</v>
      </c>
      <c r="BI513" s="230">
        <f>IF(N513="nulová",J513,0)</f>
        <v>0</v>
      </c>
      <c r="BJ513" s="17" t="s">
        <v>85</v>
      </c>
      <c r="BK513" s="230">
        <f>ROUND(I513*H513,2)</f>
        <v>0</v>
      </c>
      <c r="BL513" s="17" t="s">
        <v>153</v>
      </c>
      <c r="BM513" s="229" t="s">
        <v>821</v>
      </c>
    </row>
    <row r="514" s="2" customFormat="1">
      <c r="A514" s="38"/>
      <c r="B514" s="39"/>
      <c r="C514" s="40"/>
      <c r="D514" s="231" t="s">
        <v>139</v>
      </c>
      <c r="E514" s="40"/>
      <c r="F514" s="232" t="s">
        <v>820</v>
      </c>
      <c r="G514" s="40"/>
      <c r="H514" s="40"/>
      <c r="I514" s="233"/>
      <c r="J514" s="40"/>
      <c r="K514" s="40"/>
      <c r="L514" s="44"/>
      <c r="M514" s="234"/>
      <c r="N514" s="235"/>
      <c r="O514" s="91"/>
      <c r="P514" s="91"/>
      <c r="Q514" s="91"/>
      <c r="R514" s="91"/>
      <c r="S514" s="91"/>
      <c r="T514" s="92"/>
      <c r="U514" s="38"/>
      <c r="V514" s="38"/>
      <c r="W514" s="38"/>
      <c r="X514" s="38"/>
      <c r="Y514" s="38"/>
      <c r="Z514" s="38"/>
      <c r="AA514" s="38"/>
      <c r="AB514" s="38"/>
      <c r="AC514" s="38"/>
      <c r="AD514" s="38"/>
      <c r="AE514" s="38"/>
      <c r="AT514" s="17" t="s">
        <v>139</v>
      </c>
      <c r="AU514" s="17" t="s">
        <v>87</v>
      </c>
    </row>
    <row r="515" s="14" customFormat="1">
      <c r="A515" s="14"/>
      <c r="B515" s="246"/>
      <c r="C515" s="247"/>
      <c r="D515" s="231" t="s">
        <v>140</v>
      </c>
      <c r="E515" s="248" t="s">
        <v>1</v>
      </c>
      <c r="F515" s="249" t="s">
        <v>822</v>
      </c>
      <c r="G515" s="247"/>
      <c r="H515" s="250">
        <v>1</v>
      </c>
      <c r="I515" s="251"/>
      <c r="J515" s="247"/>
      <c r="K515" s="247"/>
      <c r="L515" s="252"/>
      <c r="M515" s="253"/>
      <c r="N515" s="254"/>
      <c r="O515" s="254"/>
      <c r="P515" s="254"/>
      <c r="Q515" s="254"/>
      <c r="R515" s="254"/>
      <c r="S515" s="254"/>
      <c r="T515" s="255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56" t="s">
        <v>140</v>
      </c>
      <c r="AU515" s="256" t="s">
        <v>87</v>
      </c>
      <c r="AV515" s="14" t="s">
        <v>87</v>
      </c>
      <c r="AW515" s="14" t="s">
        <v>33</v>
      </c>
      <c r="AX515" s="14" t="s">
        <v>85</v>
      </c>
      <c r="AY515" s="256" t="s">
        <v>129</v>
      </c>
    </row>
    <row r="516" s="2" customFormat="1" ht="16.5" customHeight="1">
      <c r="A516" s="38"/>
      <c r="B516" s="39"/>
      <c r="C516" s="218" t="s">
        <v>823</v>
      </c>
      <c r="D516" s="218" t="s">
        <v>132</v>
      </c>
      <c r="E516" s="219" t="s">
        <v>824</v>
      </c>
      <c r="F516" s="220" t="s">
        <v>825</v>
      </c>
      <c r="G516" s="221" t="s">
        <v>604</v>
      </c>
      <c r="H516" s="222">
        <v>1</v>
      </c>
      <c r="I516" s="223"/>
      <c r="J516" s="224">
        <f>ROUND(I516*H516,2)</f>
        <v>0</v>
      </c>
      <c r="K516" s="220" t="s">
        <v>136</v>
      </c>
      <c r="L516" s="44"/>
      <c r="M516" s="225" t="s">
        <v>1</v>
      </c>
      <c r="N516" s="226" t="s">
        <v>42</v>
      </c>
      <c r="O516" s="91"/>
      <c r="P516" s="227">
        <f>O516*H516</f>
        <v>0</v>
      </c>
      <c r="Q516" s="227">
        <v>1.29291</v>
      </c>
      <c r="R516" s="227">
        <f>Q516*H516</f>
        <v>1.29291</v>
      </c>
      <c r="S516" s="227">
        <v>0</v>
      </c>
      <c r="T516" s="228">
        <f>S516*H516</f>
        <v>0</v>
      </c>
      <c r="U516" s="38"/>
      <c r="V516" s="38"/>
      <c r="W516" s="38"/>
      <c r="X516" s="38"/>
      <c r="Y516" s="38"/>
      <c r="Z516" s="38"/>
      <c r="AA516" s="38"/>
      <c r="AB516" s="38"/>
      <c r="AC516" s="38"/>
      <c r="AD516" s="38"/>
      <c r="AE516" s="38"/>
      <c r="AR516" s="229" t="s">
        <v>153</v>
      </c>
      <c r="AT516" s="229" t="s">
        <v>132</v>
      </c>
      <c r="AU516" s="229" t="s">
        <v>87</v>
      </c>
      <c r="AY516" s="17" t="s">
        <v>129</v>
      </c>
      <c r="BE516" s="230">
        <f>IF(N516="základní",J516,0)</f>
        <v>0</v>
      </c>
      <c r="BF516" s="230">
        <f>IF(N516="snížená",J516,0)</f>
        <v>0</v>
      </c>
      <c r="BG516" s="230">
        <f>IF(N516="zákl. přenesená",J516,0)</f>
        <v>0</v>
      </c>
      <c r="BH516" s="230">
        <f>IF(N516="sníž. přenesená",J516,0)</f>
        <v>0</v>
      </c>
      <c r="BI516" s="230">
        <f>IF(N516="nulová",J516,0)</f>
        <v>0</v>
      </c>
      <c r="BJ516" s="17" t="s">
        <v>85</v>
      </c>
      <c r="BK516" s="230">
        <f>ROUND(I516*H516,2)</f>
        <v>0</v>
      </c>
      <c r="BL516" s="17" t="s">
        <v>153</v>
      </c>
      <c r="BM516" s="229" t="s">
        <v>826</v>
      </c>
    </row>
    <row r="517" s="2" customFormat="1">
      <c r="A517" s="38"/>
      <c r="B517" s="39"/>
      <c r="C517" s="40"/>
      <c r="D517" s="231" t="s">
        <v>139</v>
      </c>
      <c r="E517" s="40"/>
      <c r="F517" s="232" t="s">
        <v>827</v>
      </c>
      <c r="G517" s="40"/>
      <c r="H517" s="40"/>
      <c r="I517" s="233"/>
      <c r="J517" s="40"/>
      <c r="K517" s="40"/>
      <c r="L517" s="44"/>
      <c r="M517" s="234"/>
      <c r="N517" s="235"/>
      <c r="O517" s="91"/>
      <c r="P517" s="91"/>
      <c r="Q517" s="91"/>
      <c r="R517" s="91"/>
      <c r="S517" s="91"/>
      <c r="T517" s="92"/>
      <c r="U517" s="38"/>
      <c r="V517" s="38"/>
      <c r="W517" s="38"/>
      <c r="X517" s="38"/>
      <c r="Y517" s="38"/>
      <c r="Z517" s="38"/>
      <c r="AA517" s="38"/>
      <c r="AB517" s="38"/>
      <c r="AC517" s="38"/>
      <c r="AD517" s="38"/>
      <c r="AE517" s="38"/>
      <c r="AT517" s="17" t="s">
        <v>139</v>
      </c>
      <c r="AU517" s="17" t="s">
        <v>87</v>
      </c>
    </row>
    <row r="518" s="14" customFormat="1">
      <c r="A518" s="14"/>
      <c r="B518" s="246"/>
      <c r="C518" s="247"/>
      <c r="D518" s="231" t="s">
        <v>140</v>
      </c>
      <c r="E518" s="248" t="s">
        <v>1</v>
      </c>
      <c r="F518" s="249" t="s">
        <v>828</v>
      </c>
      <c r="G518" s="247"/>
      <c r="H518" s="250">
        <v>1</v>
      </c>
      <c r="I518" s="251"/>
      <c r="J518" s="247"/>
      <c r="K518" s="247"/>
      <c r="L518" s="252"/>
      <c r="M518" s="253"/>
      <c r="N518" s="254"/>
      <c r="O518" s="254"/>
      <c r="P518" s="254"/>
      <c r="Q518" s="254"/>
      <c r="R518" s="254"/>
      <c r="S518" s="254"/>
      <c r="T518" s="255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56" t="s">
        <v>140</v>
      </c>
      <c r="AU518" s="256" t="s">
        <v>87</v>
      </c>
      <c r="AV518" s="14" t="s">
        <v>87</v>
      </c>
      <c r="AW518" s="14" t="s">
        <v>33</v>
      </c>
      <c r="AX518" s="14" t="s">
        <v>85</v>
      </c>
      <c r="AY518" s="256" t="s">
        <v>129</v>
      </c>
    </row>
    <row r="519" s="2" customFormat="1" ht="16.5" customHeight="1">
      <c r="A519" s="38"/>
      <c r="B519" s="39"/>
      <c r="C519" s="218" t="s">
        <v>829</v>
      </c>
      <c r="D519" s="218" t="s">
        <v>132</v>
      </c>
      <c r="E519" s="219" t="s">
        <v>830</v>
      </c>
      <c r="F519" s="220" t="s">
        <v>831</v>
      </c>
      <c r="G519" s="221" t="s">
        <v>604</v>
      </c>
      <c r="H519" s="222">
        <v>2</v>
      </c>
      <c r="I519" s="223"/>
      <c r="J519" s="224">
        <f>ROUND(I519*H519,2)</f>
        <v>0</v>
      </c>
      <c r="K519" s="220" t="s">
        <v>136</v>
      </c>
      <c r="L519" s="44"/>
      <c r="M519" s="225" t="s">
        <v>1</v>
      </c>
      <c r="N519" s="226" t="s">
        <v>42</v>
      </c>
      <c r="O519" s="91"/>
      <c r="P519" s="227">
        <f>O519*H519</f>
        <v>0</v>
      </c>
      <c r="Q519" s="227">
        <v>0</v>
      </c>
      <c r="R519" s="227">
        <f>Q519*H519</f>
        <v>0</v>
      </c>
      <c r="S519" s="227">
        <v>0.10000000000000001</v>
      </c>
      <c r="T519" s="228">
        <f>S519*H519</f>
        <v>0.20000000000000001</v>
      </c>
      <c r="U519" s="38"/>
      <c r="V519" s="38"/>
      <c r="W519" s="38"/>
      <c r="X519" s="38"/>
      <c r="Y519" s="38"/>
      <c r="Z519" s="38"/>
      <c r="AA519" s="38"/>
      <c r="AB519" s="38"/>
      <c r="AC519" s="38"/>
      <c r="AD519" s="38"/>
      <c r="AE519" s="38"/>
      <c r="AR519" s="229" t="s">
        <v>153</v>
      </c>
      <c r="AT519" s="229" t="s">
        <v>132</v>
      </c>
      <c r="AU519" s="229" t="s">
        <v>87</v>
      </c>
      <c r="AY519" s="17" t="s">
        <v>129</v>
      </c>
      <c r="BE519" s="230">
        <f>IF(N519="základní",J519,0)</f>
        <v>0</v>
      </c>
      <c r="BF519" s="230">
        <f>IF(N519="snížená",J519,0)</f>
        <v>0</v>
      </c>
      <c r="BG519" s="230">
        <f>IF(N519="zákl. přenesená",J519,0)</f>
        <v>0</v>
      </c>
      <c r="BH519" s="230">
        <f>IF(N519="sníž. přenesená",J519,0)</f>
        <v>0</v>
      </c>
      <c r="BI519" s="230">
        <f>IF(N519="nulová",J519,0)</f>
        <v>0</v>
      </c>
      <c r="BJ519" s="17" t="s">
        <v>85</v>
      </c>
      <c r="BK519" s="230">
        <f>ROUND(I519*H519,2)</f>
        <v>0</v>
      </c>
      <c r="BL519" s="17" t="s">
        <v>153</v>
      </c>
      <c r="BM519" s="229" t="s">
        <v>832</v>
      </c>
    </row>
    <row r="520" s="2" customFormat="1">
      <c r="A520" s="38"/>
      <c r="B520" s="39"/>
      <c r="C520" s="40"/>
      <c r="D520" s="231" t="s">
        <v>139</v>
      </c>
      <c r="E520" s="40"/>
      <c r="F520" s="232" t="s">
        <v>833</v>
      </c>
      <c r="G520" s="40"/>
      <c r="H520" s="40"/>
      <c r="I520" s="233"/>
      <c r="J520" s="40"/>
      <c r="K520" s="40"/>
      <c r="L520" s="44"/>
      <c r="M520" s="234"/>
      <c r="N520" s="235"/>
      <c r="O520" s="91"/>
      <c r="P520" s="91"/>
      <c r="Q520" s="91"/>
      <c r="R520" s="91"/>
      <c r="S520" s="91"/>
      <c r="T520" s="92"/>
      <c r="U520" s="38"/>
      <c r="V520" s="38"/>
      <c r="W520" s="38"/>
      <c r="X520" s="38"/>
      <c r="Y520" s="38"/>
      <c r="Z520" s="38"/>
      <c r="AA520" s="38"/>
      <c r="AB520" s="38"/>
      <c r="AC520" s="38"/>
      <c r="AD520" s="38"/>
      <c r="AE520" s="38"/>
      <c r="AT520" s="17" t="s">
        <v>139</v>
      </c>
      <c r="AU520" s="17" t="s">
        <v>87</v>
      </c>
    </row>
    <row r="521" s="14" customFormat="1">
      <c r="A521" s="14"/>
      <c r="B521" s="246"/>
      <c r="C521" s="247"/>
      <c r="D521" s="231" t="s">
        <v>140</v>
      </c>
      <c r="E521" s="248" t="s">
        <v>1</v>
      </c>
      <c r="F521" s="249" t="s">
        <v>834</v>
      </c>
      <c r="G521" s="247"/>
      <c r="H521" s="250">
        <v>2</v>
      </c>
      <c r="I521" s="251"/>
      <c r="J521" s="247"/>
      <c r="K521" s="247"/>
      <c r="L521" s="252"/>
      <c r="M521" s="253"/>
      <c r="N521" s="254"/>
      <c r="O521" s="254"/>
      <c r="P521" s="254"/>
      <c r="Q521" s="254"/>
      <c r="R521" s="254"/>
      <c r="S521" s="254"/>
      <c r="T521" s="255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56" t="s">
        <v>140</v>
      </c>
      <c r="AU521" s="256" t="s">
        <v>87</v>
      </c>
      <c r="AV521" s="14" t="s">
        <v>87</v>
      </c>
      <c r="AW521" s="14" t="s">
        <v>33</v>
      </c>
      <c r="AX521" s="14" t="s">
        <v>85</v>
      </c>
      <c r="AY521" s="256" t="s">
        <v>129</v>
      </c>
    </row>
    <row r="522" s="2" customFormat="1" ht="16.5" customHeight="1">
      <c r="A522" s="38"/>
      <c r="B522" s="39"/>
      <c r="C522" s="218" t="s">
        <v>835</v>
      </c>
      <c r="D522" s="218" t="s">
        <v>132</v>
      </c>
      <c r="E522" s="219" t="s">
        <v>836</v>
      </c>
      <c r="F522" s="220" t="s">
        <v>837</v>
      </c>
      <c r="G522" s="221" t="s">
        <v>604</v>
      </c>
      <c r="H522" s="222">
        <v>1</v>
      </c>
      <c r="I522" s="223"/>
      <c r="J522" s="224">
        <f>ROUND(I522*H522,2)</f>
        <v>0</v>
      </c>
      <c r="K522" s="220" t="s">
        <v>136</v>
      </c>
      <c r="L522" s="44"/>
      <c r="M522" s="225" t="s">
        <v>1</v>
      </c>
      <c r="N522" s="226" t="s">
        <v>42</v>
      </c>
      <c r="O522" s="91"/>
      <c r="P522" s="227">
        <f>O522*H522</f>
        <v>0</v>
      </c>
      <c r="Q522" s="227">
        <v>0.21734000000000001</v>
      </c>
      <c r="R522" s="227">
        <f>Q522*H522</f>
        <v>0.21734000000000001</v>
      </c>
      <c r="S522" s="227">
        <v>0</v>
      </c>
      <c r="T522" s="228">
        <f>S522*H522</f>
        <v>0</v>
      </c>
      <c r="U522" s="38"/>
      <c r="V522" s="38"/>
      <c r="W522" s="38"/>
      <c r="X522" s="38"/>
      <c r="Y522" s="38"/>
      <c r="Z522" s="38"/>
      <c r="AA522" s="38"/>
      <c r="AB522" s="38"/>
      <c r="AC522" s="38"/>
      <c r="AD522" s="38"/>
      <c r="AE522" s="38"/>
      <c r="AR522" s="229" t="s">
        <v>153</v>
      </c>
      <c r="AT522" s="229" t="s">
        <v>132</v>
      </c>
      <c r="AU522" s="229" t="s">
        <v>87</v>
      </c>
      <c r="AY522" s="17" t="s">
        <v>129</v>
      </c>
      <c r="BE522" s="230">
        <f>IF(N522="základní",J522,0)</f>
        <v>0</v>
      </c>
      <c r="BF522" s="230">
        <f>IF(N522="snížená",J522,0)</f>
        <v>0</v>
      </c>
      <c r="BG522" s="230">
        <f>IF(N522="zákl. přenesená",J522,0)</f>
        <v>0</v>
      </c>
      <c r="BH522" s="230">
        <f>IF(N522="sníž. přenesená",J522,0)</f>
        <v>0</v>
      </c>
      <c r="BI522" s="230">
        <f>IF(N522="nulová",J522,0)</f>
        <v>0</v>
      </c>
      <c r="BJ522" s="17" t="s">
        <v>85</v>
      </c>
      <c r="BK522" s="230">
        <f>ROUND(I522*H522,2)</f>
        <v>0</v>
      </c>
      <c r="BL522" s="17" t="s">
        <v>153</v>
      </c>
      <c r="BM522" s="229" t="s">
        <v>838</v>
      </c>
    </row>
    <row r="523" s="2" customFormat="1">
      <c r="A523" s="38"/>
      <c r="B523" s="39"/>
      <c r="C523" s="40"/>
      <c r="D523" s="231" t="s">
        <v>139</v>
      </c>
      <c r="E523" s="40"/>
      <c r="F523" s="232" t="s">
        <v>839</v>
      </c>
      <c r="G523" s="40"/>
      <c r="H523" s="40"/>
      <c r="I523" s="233"/>
      <c r="J523" s="40"/>
      <c r="K523" s="40"/>
      <c r="L523" s="44"/>
      <c r="M523" s="234"/>
      <c r="N523" s="235"/>
      <c r="O523" s="91"/>
      <c r="P523" s="91"/>
      <c r="Q523" s="91"/>
      <c r="R523" s="91"/>
      <c r="S523" s="91"/>
      <c r="T523" s="92"/>
      <c r="U523" s="38"/>
      <c r="V523" s="38"/>
      <c r="W523" s="38"/>
      <c r="X523" s="38"/>
      <c r="Y523" s="38"/>
      <c r="Z523" s="38"/>
      <c r="AA523" s="38"/>
      <c r="AB523" s="38"/>
      <c r="AC523" s="38"/>
      <c r="AD523" s="38"/>
      <c r="AE523" s="38"/>
      <c r="AT523" s="17" t="s">
        <v>139</v>
      </c>
      <c r="AU523" s="17" t="s">
        <v>87</v>
      </c>
    </row>
    <row r="524" s="14" customFormat="1">
      <c r="A524" s="14"/>
      <c r="B524" s="246"/>
      <c r="C524" s="247"/>
      <c r="D524" s="231" t="s">
        <v>140</v>
      </c>
      <c r="E524" s="248" t="s">
        <v>1</v>
      </c>
      <c r="F524" s="249" t="s">
        <v>636</v>
      </c>
      <c r="G524" s="247"/>
      <c r="H524" s="250">
        <v>1</v>
      </c>
      <c r="I524" s="251"/>
      <c r="J524" s="247"/>
      <c r="K524" s="247"/>
      <c r="L524" s="252"/>
      <c r="M524" s="253"/>
      <c r="N524" s="254"/>
      <c r="O524" s="254"/>
      <c r="P524" s="254"/>
      <c r="Q524" s="254"/>
      <c r="R524" s="254"/>
      <c r="S524" s="254"/>
      <c r="T524" s="255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56" t="s">
        <v>140</v>
      </c>
      <c r="AU524" s="256" t="s">
        <v>87</v>
      </c>
      <c r="AV524" s="14" t="s">
        <v>87</v>
      </c>
      <c r="AW524" s="14" t="s">
        <v>33</v>
      </c>
      <c r="AX524" s="14" t="s">
        <v>85</v>
      </c>
      <c r="AY524" s="256" t="s">
        <v>129</v>
      </c>
    </row>
    <row r="525" s="2" customFormat="1" ht="16.5" customHeight="1">
      <c r="A525" s="38"/>
      <c r="B525" s="39"/>
      <c r="C525" s="271" t="s">
        <v>840</v>
      </c>
      <c r="D525" s="271" t="s">
        <v>425</v>
      </c>
      <c r="E525" s="272" t="s">
        <v>841</v>
      </c>
      <c r="F525" s="273" t="s">
        <v>842</v>
      </c>
      <c r="G525" s="274" t="s">
        <v>604</v>
      </c>
      <c r="H525" s="275">
        <v>1</v>
      </c>
      <c r="I525" s="276"/>
      <c r="J525" s="277">
        <f>ROUND(I525*H525,2)</f>
        <v>0</v>
      </c>
      <c r="K525" s="273" t="s">
        <v>136</v>
      </c>
      <c r="L525" s="278"/>
      <c r="M525" s="279" t="s">
        <v>1</v>
      </c>
      <c r="N525" s="280" t="s">
        <v>42</v>
      </c>
      <c r="O525" s="91"/>
      <c r="P525" s="227">
        <f>O525*H525</f>
        <v>0</v>
      </c>
      <c r="Q525" s="227">
        <v>0.156</v>
      </c>
      <c r="R525" s="227">
        <f>Q525*H525</f>
        <v>0.156</v>
      </c>
      <c r="S525" s="227">
        <v>0</v>
      </c>
      <c r="T525" s="228">
        <f>S525*H525</f>
        <v>0</v>
      </c>
      <c r="U525" s="38"/>
      <c r="V525" s="38"/>
      <c r="W525" s="38"/>
      <c r="X525" s="38"/>
      <c r="Y525" s="38"/>
      <c r="Z525" s="38"/>
      <c r="AA525" s="38"/>
      <c r="AB525" s="38"/>
      <c r="AC525" s="38"/>
      <c r="AD525" s="38"/>
      <c r="AE525" s="38"/>
      <c r="AR525" s="229" t="s">
        <v>183</v>
      </c>
      <c r="AT525" s="229" t="s">
        <v>425</v>
      </c>
      <c r="AU525" s="229" t="s">
        <v>87</v>
      </c>
      <c r="AY525" s="17" t="s">
        <v>129</v>
      </c>
      <c r="BE525" s="230">
        <f>IF(N525="základní",J525,0)</f>
        <v>0</v>
      </c>
      <c r="BF525" s="230">
        <f>IF(N525="snížená",J525,0)</f>
        <v>0</v>
      </c>
      <c r="BG525" s="230">
        <f>IF(N525="zákl. přenesená",J525,0)</f>
        <v>0</v>
      </c>
      <c r="BH525" s="230">
        <f>IF(N525="sníž. přenesená",J525,0)</f>
        <v>0</v>
      </c>
      <c r="BI525" s="230">
        <f>IF(N525="nulová",J525,0)</f>
        <v>0</v>
      </c>
      <c r="BJ525" s="17" t="s">
        <v>85</v>
      </c>
      <c r="BK525" s="230">
        <f>ROUND(I525*H525,2)</f>
        <v>0</v>
      </c>
      <c r="BL525" s="17" t="s">
        <v>153</v>
      </c>
      <c r="BM525" s="229" t="s">
        <v>843</v>
      </c>
    </row>
    <row r="526" s="2" customFormat="1">
      <c r="A526" s="38"/>
      <c r="B526" s="39"/>
      <c r="C526" s="40"/>
      <c r="D526" s="231" t="s">
        <v>139</v>
      </c>
      <c r="E526" s="40"/>
      <c r="F526" s="232" t="s">
        <v>842</v>
      </c>
      <c r="G526" s="40"/>
      <c r="H526" s="40"/>
      <c r="I526" s="233"/>
      <c r="J526" s="40"/>
      <c r="K526" s="40"/>
      <c r="L526" s="44"/>
      <c r="M526" s="234"/>
      <c r="N526" s="235"/>
      <c r="O526" s="91"/>
      <c r="P526" s="91"/>
      <c r="Q526" s="91"/>
      <c r="R526" s="91"/>
      <c r="S526" s="91"/>
      <c r="T526" s="92"/>
      <c r="U526" s="38"/>
      <c r="V526" s="38"/>
      <c r="W526" s="38"/>
      <c r="X526" s="38"/>
      <c r="Y526" s="38"/>
      <c r="Z526" s="38"/>
      <c r="AA526" s="38"/>
      <c r="AB526" s="38"/>
      <c r="AC526" s="38"/>
      <c r="AD526" s="38"/>
      <c r="AE526" s="38"/>
      <c r="AT526" s="17" t="s">
        <v>139</v>
      </c>
      <c r="AU526" s="17" t="s">
        <v>87</v>
      </c>
    </row>
    <row r="527" s="2" customFormat="1" ht="16.5" customHeight="1">
      <c r="A527" s="38"/>
      <c r="B527" s="39"/>
      <c r="C527" s="218" t="s">
        <v>844</v>
      </c>
      <c r="D527" s="218" t="s">
        <v>132</v>
      </c>
      <c r="E527" s="219" t="s">
        <v>845</v>
      </c>
      <c r="F527" s="220" t="s">
        <v>846</v>
      </c>
      <c r="G527" s="221" t="s">
        <v>604</v>
      </c>
      <c r="H527" s="222">
        <v>3</v>
      </c>
      <c r="I527" s="223"/>
      <c r="J527" s="224">
        <f>ROUND(I527*H527,2)</f>
        <v>0</v>
      </c>
      <c r="K527" s="220" t="s">
        <v>136</v>
      </c>
      <c r="L527" s="44"/>
      <c r="M527" s="225" t="s">
        <v>1</v>
      </c>
      <c r="N527" s="226" t="s">
        <v>42</v>
      </c>
      <c r="O527" s="91"/>
      <c r="P527" s="227">
        <f>O527*H527</f>
        <v>0</v>
      </c>
      <c r="Q527" s="227">
        <v>0.42080000000000001</v>
      </c>
      <c r="R527" s="227">
        <f>Q527*H527</f>
        <v>1.2624</v>
      </c>
      <c r="S527" s="227">
        <v>0</v>
      </c>
      <c r="T527" s="228">
        <f>S527*H527</f>
        <v>0</v>
      </c>
      <c r="U527" s="38"/>
      <c r="V527" s="38"/>
      <c r="W527" s="38"/>
      <c r="X527" s="38"/>
      <c r="Y527" s="38"/>
      <c r="Z527" s="38"/>
      <c r="AA527" s="38"/>
      <c r="AB527" s="38"/>
      <c r="AC527" s="38"/>
      <c r="AD527" s="38"/>
      <c r="AE527" s="38"/>
      <c r="AR527" s="229" t="s">
        <v>153</v>
      </c>
      <c r="AT527" s="229" t="s">
        <v>132</v>
      </c>
      <c r="AU527" s="229" t="s">
        <v>87</v>
      </c>
      <c r="AY527" s="17" t="s">
        <v>129</v>
      </c>
      <c r="BE527" s="230">
        <f>IF(N527="základní",J527,0)</f>
        <v>0</v>
      </c>
      <c r="BF527" s="230">
        <f>IF(N527="snížená",J527,0)</f>
        <v>0</v>
      </c>
      <c r="BG527" s="230">
        <f>IF(N527="zákl. přenesená",J527,0)</f>
        <v>0</v>
      </c>
      <c r="BH527" s="230">
        <f>IF(N527="sníž. přenesená",J527,0)</f>
        <v>0</v>
      </c>
      <c r="BI527" s="230">
        <f>IF(N527="nulová",J527,0)</f>
        <v>0</v>
      </c>
      <c r="BJ527" s="17" t="s">
        <v>85</v>
      </c>
      <c r="BK527" s="230">
        <f>ROUND(I527*H527,2)</f>
        <v>0</v>
      </c>
      <c r="BL527" s="17" t="s">
        <v>153</v>
      </c>
      <c r="BM527" s="229" t="s">
        <v>847</v>
      </c>
    </row>
    <row r="528" s="2" customFormat="1">
      <c r="A528" s="38"/>
      <c r="B528" s="39"/>
      <c r="C528" s="40"/>
      <c r="D528" s="231" t="s">
        <v>139</v>
      </c>
      <c r="E528" s="40"/>
      <c r="F528" s="232" t="s">
        <v>846</v>
      </c>
      <c r="G528" s="40"/>
      <c r="H528" s="40"/>
      <c r="I528" s="233"/>
      <c r="J528" s="40"/>
      <c r="K528" s="40"/>
      <c r="L528" s="44"/>
      <c r="M528" s="234"/>
      <c r="N528" s="235"/>
      <c r="O528" s="91"/>
      <c r="P528" s="91"/>
      <c r="Q528" s="91"/>
      <c r="R528" s="91"/>
      <c r="S528" s="91"/>
      <c r="T528" s="92"/>
      <c r="U528" s="38"/>
      <c r="V528" s="38"/>
      <c r="W528" s="38"/>
      <c r="X528" s="38"/>
      <c r="Y528" s="38"/>
      <c r="Z528" s="38"/>
      <c r="AA528" s="38"/>
      <c r="AB528" s="38"/>
      <c r="AC528" s="38"/>
      <c r="AD528" s="38"/>
      <c r="AE528" s="38"/>
      <c r="AT528" s="17" t="s">
        <v>139</v>
      </c>
      <c r="AU528" s="17" t="s">
        <v>87</v>
      </c>
    </row>
    <row r="529" s="14" customFormat="1">
      <c r="A529" s="14"/>
      <c r="B529" s="246"/>
      <c r="C529" s="247"/>
      <c r="D529" s="231" t="s">
        <v>140</v>
      </c>
      <c r="E529" s="248" t="s">
        <v>1</v>
      </c>
      <c r="F529" s="249" t="s">
        <v>848</v>
      </c>
      <c r="G529" s="247"/>
      <c r="H529" s="250">
        <v>3</v>
      </c>
      <c r="I529" s="251"/>
      <c r="J529" s="247"/>
      <c r="K529" s="247"/>
      <c r="L529" s="252"/>
      <c r="M529" s="253"/>
      <c r="N529" s="254"/>
      <c r="O529" s="254"/>
      <c r="P529" s="254"/>
      <c r="Q529" s="254"/>
      <c r="R529" s="254"/>
      <c r="S529" s="254"/>
      <c r="T529" s="255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56" t="s">
        <v>140</v>
      </c>
      <c r="AU529" s="256" t="s">
        <v>87</v>
      </c>
      <c r="AV529" s="14" t="s">
        <v>87</v>
      </c>
      <c r="AW529" s="14" t="s">
        <v>33</v>
      </c>
      <c r="AX529" s="14" t="s">
        <v>85</v>
      </c>
      <c r="AY529" s="256" t="s">
        <v>129</v>
      </c>
    </row>
    <row r="530" s="2" customFormat="1" ht="16.5" customHeight="1">
      <c r="A530" s="38"/>
      <c r="B530" s="39"/>
      <c r="C530" s="218" t="s">
        <v>849</v>
      </c>
      <c r="D530" s="218" t="s">
        <v>132</v>
      </c>
      <c r="E530" s="219" t="s">
        <v>850</v>
      </c>
      <c r="F530" s="220" t="s">
        <v>851</v>
      </c>
      <c r="G530" s="221" t="s">
        <v>272</v>
      </c>
      <c r="H530" s="222">
        <v>0.5</v>
      </c>
      <c r="I530" s="223"/>
      <c r="J530" s="224">
        <f>ROUND(I530*H530,2)</f>
        <v>0</v>
      </c>
      <c r="K530" s="220" t="s">
        <v>136</v>
      </c>
      <c r="L530" s="44"/>
      <c r="M530" s="225" t="s">
        <v>1</v>
      </c>
      <c r="N530" s="226" t="s">
        <v>42</v>
      </c>
      <c r="O530" s="91"/>
      <c r="P530" s="227">
        <f>O530*H530</f>
        <v>0</v>
      </c>
      <c r="Q530" s="227">
        <v>0</v>
      </c>
      <c r="R530" s="227">
        <f>Q530*H530</f>
        <v>0</v>
      </c>
      <c r="S530" s="227">
        <v>0</v>
      </c>
      <c r="T530" s="228">
        <f>S530*H530</f>
        <v>0</v>
      </c>
      <c r="U530" s="38"/>
      <c r="V530" s="38"/>
      <c r="W530" s="38"/>
      <c r="X530" s="38"/>
      <c r="Y530" s="38"/>
      <c r="Z530" s="38"/>
      <c r="AA530" s="38"/>
      <c r="AB530" s="38"/>
      <c r="AC530" s="38"/>
      <c r="AD530" s="38"/>
      <c r="AE530" s="38"/>
      <c r="AR530" s="229" t="s">
        <v>153</v>
      </c>
      <c r="AT530" s="229" t="s">
        <v>132</v>
      </c>
      <c r="AU530" s="229" t="s">
        <v>87</v>
      </c>
      <c r="AY530" s="17" t="s">
        <v>129</v>
      </c>
      <c r="BE530" s="230">
        <f>IF(N530="základní",J530,0)</f>
        <v>0</v>
      </c>
      <c r="BF530" s="230">
        <f>IF(N530="snížená",J530,0)</f>
        <v>0</v>
      </c>
      <c r="BG530" s="230">
        <f>IF(N530="zákl. přenesená",J530,0)</f>
        <v>0</v>
      </c>
      <c r="BH530" s="230">
        <f>IF(N530="sníž. přenesená",J530,0)</f>
        <v>0</v>
      </c>
      <c r="BI530" s="230">
        <f>IF(N530="nulová",J530,0)</f>
        <v>0</v>
      </c>
      <c r="BJ530" s="17" t="s">
        <v>85</v>
      </c>
      <c r="BK530" s="230">
        <f>ROUND(I530*H530,2)</f>
        <v>0</v>
      </c>
      <c r="BL530" s="17" t="s">
        <v>153</v>
      </c>
      <c r="BM530" s="229" t="s">
        <v>852</v>
      </c>
    </row>
    <row r="531" s="2" customFormat="1">
      <c r="A531" s="38"/>
      <c r="B531" s="39"/>
      <c r="C531" s="40"/>
      <c r="D531" s="231" t="s">
        <v>139</v>
      </c>
      <c r="E531" s="40"/>
      <c r="F531" s="232" t="s">
        <v>853</v>
      </c>
      <c r="G531" s="40"/>
      <c r="H531" s="40"/>
      <c r="I531" s="233"/>
      <c r="J531" s="40"/>
      <c r="K531" s="40"/>
      <c r="L531" s="44"/>
      <c r="M531" s="234"/>
      <c r="N531" s="235"/>
      <c r="O531" s="91"/>
      <c r="P531" s="91"/>
      <c r="Q531" s="91"/>
      <c r="R531" s="91"/>
      <c r="S531" s="91"/>
      <c r="T531" s="92"/>
      <c r="U531" s="38"/>
      <c r="V531" s="38"/>
      <c r="W531" s="38"/>
      <c r="X531" s="38"/>
      <c r="Y531" s="38"/>
      <c r="Z531" s="38"/>
      <c r="AA531" s="38"/>
      <c r="AB531" s="38"/>
      <c r="AC531" s="38"/>
      <c r="AD531" s="38"/>
      <c r="AE531" s="38"/>
      <c r="AT531" s="17" t="s">
        <v>139</v>
      </c>
      <c r="AU531" s="17" t="s">
        <v>87</v>
      </c>
    </row>
    <row r="532" s="14" customFormat="1">
      <c r="A532" s="14"/>
      <c r="B532" s="246"/>
      <c r="C532" s="247"/>
      <c r="D532" s="231" t="s">
        <v>140</v>
      </c>
      <c r="E532" s="248" t="s">
        <v>1</v>
      </c>
      <c r="F532" s="249" t="s">
        <v>854</v>
      </c>
      <c r="G532" s="247"/>
      <c r="H532" s="250">
        <v>0.5</v>
      </c>
      <c r="I532" s="251"/>
      <c r="J532" s="247"/>
      <c r="K532" s="247"/>
      <c r="L532" s="252"/>
      <c r="M532" s="253"/>
      <c r="N532" s="254"/>
      <c r="O532" s="254"/>
      <c r="P532" s="254"/>
      <c r="Q532" s="254"/>
      <c r="R532" s="254"/>
      <c r="S532" s="254"/>
      <c r="T532" s="255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56" t="s">
        <v>140</v>
      </c>
      <c r="AU532" s="256" t="s">
        <v>87</v>
      </c>
      <c r="AV532" s="14" t="s">
        <v>87</v>
      </c>
      <c r="AW532" s="14" t="s">
        <v>33</v>
      </c>
      <c r="AX532" s="14" t="s">
        <v>85</v>
      </c>
      <c r="AY532" s="256" t="s">
        <v>129</v>
      </c>
    </row>
    <row r="533" s="2" customFormat="1" ht="16.5" customHeight="1">
      <c r="A533" s="38"/>
      <c r="B533" s="39"/>
      <c r="C533" s="218" t="s">
        <v>855</v>
      </c>
      <c r="D533" s="218" t="s">
        <v>132</v>
      </c>
      <c r="E533" s="219" t="s">
        <v>856</v>
      </c>
      <c r="F533" s="220" t="s">
        <v>857</v>
      </c>
      <c r="G533" s="221" t="s">
        <v>237</v>
      </c>
      <c r="H533" s="222">
        <v>2</v>
      </c>
      <c r="I533" s="223"/>
      <c r="J533" s="224">
        <f>ROUND(I533*H533,2)</f>
        <v>0</v>
      </c>
      <c r="K533" s="220" t="s">
        <v>136</v>
      </c>
      <c r="L533" s="44"/>
      <c r="M533" s="225" t="s">
        <v>1</v>
      </c>
      <c r="N533" s="226" t="s">
        <v>42</v>
      </c>
      <c r="O533" s="91"/>
      <c r="P533" s="227">
        <f>O533*H533</f>
        <v>0</v>
      </c>
      <c r="Q533" s="227">
        <v>0.0040200000000000001</v>
      </c>
      <c r="R533" s="227">
        <f>Q533*H533</f>
        <v>0.0080400000000000003</v>
      </c>
      <c r="S533" s="227">
        <v>0</v>
      </c>
      <c r="T533" s="228">
        <f>S533*H533</f>
        <v>0</v>
      </c>
      <c r="U533" s="38"/>
      <c r="V533" s="38"/>
      <c r="W533" s="38"/>
      <c r="X533" s="38"/>
      <c r="Y533" s="38"/>
      <c r="Z533" s="38"/>
      <c r="AA533" s="38"/>
      <c r="AB533" s="38"/>
      <c r="AC533" s="38"/>
      <c r="AD533" s="38"/>
      <c r="AE533" s="38"/>
      <c r="AR533" s="229" t="s">
        <v>153</v>
      </c>
      <c r="AT533" s="229" t="s">
        <v>132</v>
      </c>
      <c r="AU533" s="229" t="s">
        <v>87</v>
      </c>
      <c r="AY533" s="17" t="s">
        <v>129</v>
      </c>
      <c r="BE533" s="230">
        <f>IF(N533="základní",J533,0)</f>
        <v>0</v>
      </c>
      <c r="BF533" s="230">
        <f>IF(N533="snížená",J533,0)</f>
        <v>0</v>
      </c>
      <c r="BG533" s="230">
        <f>IF(N533="zákl. přenesená",J533,0)</f>
        <v>0</v>
      </c>
      <c r="BH533" s="230">
        <f>IF(N533="sníž. přenesená",J533,0)</f>
        <v>0</v>
      </c>
      <c r="BI533" s="230">
        <f>IF(N533="nulová",J533,0)</f>
        <v>0</v>
      </c>
      <c r="BJ533" s="17" t="s">
        <v>85</v>
      </c>
      <c r="BK533" s="230">
        <f>ROUND(I533*H533,2)</f>
        <v>0</v>
      </c>
      <c r="BL533" s="17" t="s">
        <v>153</v>
      </c>
      <c r="BM533" s="229" t="s">
        <v>858</v>
      </c>
    </row>
    <row r="534" s="2" customFormat="1">
      <c r="A534" s="38"/>
      <c r="B534" s="39"/>
      <c r="C534" s="40"/>
      <c r="D534" s="231" t="s">
        <v>139</v>
      </c>
      <c r="E534" s="40"/>
      <c r="F534" s="232" t="s">
        <v>859</v>
      </c>
      <c r="G534" s="40"/>
      <c r="H534" s="40"/>
      <c r="I534" s="233"/>
      <c r="J534" s="40"/>
      <c r="K534" s="40"/>
      <c r="L534" s="44"/>
      <c r="M534" s="234"/>
      <c r="N534" s="235"/>
      <c r="O534" s="91"/>
      <c r="P534" s="91"/>
      <c r="Q534" s="91"/>
      <c r="R534" s="91"/>
      <c r="S534" s="91"/>
      <c r="T534" s="92"/>
      <c r="U534" s="38"/>
      <c r="V534" s="38"/>
      <c r="W534" s="38"/>
      <c r="X534" s="38"/>
      <c r="Y534" s="38"/>
      <c r="Z534" s="38"/>
      <c r="AA534" s="38"/>
      <c r="AB534" s="38"/>
      <c r="AC534" s="38"/>
      <c r="AD534" s="38"/>
      <c r="AE534" s="38"/>
      <c r="AT534" s="17" t="s">
        <v>139</v>
      </c>
      <c r="AU534" s="17" t="s">
        <v>87</v>
      </c>
    </row>
    <row r="535" s="14" customFormat="1">
      <c r="A535" s="14"/>
      <c r="B535" s="246"/>
      <c r="C535" s="247"/>
      <c r="D535" s="231" t="s">
        <v>140</v>
      </c>
      <c r="E535" s="248" t="s">
        <v>1</v>
      </c>
      <c r="F535" s="249" t="s">
        <v>860</v>
      </c>
      <c r="G535" s="247"/>
      <c r="H535" s="250">
        <v>2</v>
      </c>
      <c r="I535" s="251"/>
      <c r="J535" s="247"/>
      <c r="K535" s="247"/>
      <c r="L535" s="252"/>
      <c r="M535" s="253"/>
      <c r="N535" s="254"/>
      <c r="O535" s="254"/>
      <c r="P535" s="254"/>
      <c r="Q535" s="254"/>
      <c r="R535" s="254"/>
      <c r="S535" s="254"/>
      <c r="T535" s="255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56" t="s">
        <v>140</v>
      </c>
      <c r="AU535" s="256" t="s">
        <v>87</v>
      </c>
      <c r="AV535" s="14" t="s">
        <v>87</v>
      </c>
      <c r="AW535" s="14" t="s">
        <v>33</v>
      </c>
      <c r="AX535" s="14" t="s">
        <v>85</v>
      </c>
      <c r="AY535" s="256" t="s">
        <v>129</v>
      </c>
    </row>
    <row r="536" s="12" customFormat="1" ht="22.8" customHeight="1">
      <c r="A536" s="12"/>
      <c r="B536" s="202"/>
      <c r="C536" s="203"/>
      <c r="D536" s="204" t="s">
        <v>76</v>
      </c>
      <c r="E536" s="216" t="s">
        <v>189</v>
      </c>
      <c r="F536" s="216" t="s">
        <v>861</v>
      </c>
      <c r="G536" s="203"/>
      <c r="H536" s="203"/>
      <c r="I536" s="206"/>
      <c r="J536" s="217">
        <f>BK536</f>
        <v>0</v>
      </c>
      <c r="K536" s="203"/>
      <c r="L536" s="208"/>
      <c r="M536" s="209"/>
      <c r="N536" s="210"/>
      <c r="O536" s="210"/>
      <c r="P536" s="211">
        <f>SUM(P537:P618)</f>
        <v>0</v>
      </c>
      <c r="Q536" s="210"/>
      <c r="R536" s="211">
        <f>SUM(R537:R618)</f>
        <v>146.30801980000001</v>
      </c>
      <c r="S536" s="210"/>
      <c r="T536" s="212">
        <f>SUM(T537:T618)</f>
        <v>41.023500000000006</v>
      </c>
      <c r="U536" s="12"/>
      <c r="V536" s="12"/>
      <c r="W536" s="12"/>
      <c r="X536" s="12"/>
      <c r="Y536" s="12"/>
      <c r="Z536" s="12"/>
      <c r="AA536" s="12"/>
      <c r="AB536" s="12"/>
      <c r="AC536" s="12"/>
      <c r="AD536" s="12"/>
      <c r="AE536" s="12"/>
      <c r="AR536" s="213" t="s">
        <v>85</v>
      </c>
      <c r="AT536" s="214" t="s">
        <v>76</v>
      </c>
      <c r="AU536" s="214" t="s">
        <v>85</v>
      </c>
      <c r="AY536" s="213" t="s">
        <v>129</v>
      </c>
      <c r="BK536" s="215">
        <f>SUM(BK537:BK618)</f>
        <v>0</v>
      </c>
    </row>
    <row r="537" s="2" customFormat="1" ht="16.5" customHeight="1">
      <c r="A537" s="38"/>
      <c r="B537" s="39"/>
      <c r="C537" s="218" t="s">
        <v>862</v>
      </c>
      <c r="D537" s="218" t="s">
        <v>132</v>
      </c>
      <c r="E537" s="219" t="s">
        <v>863</v>
      </c>
      <c r="F537" s="220" t="s">
        <v>864</v>
      </c>
      <c r="G537" s="221" t="s">
        <v>255</v>
      </c>
      <c r="H537" s="222">
        <v>8</v>
      </c>
      <c r="I537" s="223"/>
      <c r="J537" s="224">
        <f>ROUND(I537*H537,2)</f>
        <v>0</v>
      </c>
      <c r="K537" s="220" t="s">
        <v>136</v>
      </c>
      <c r="L537" s="44"/>
      <c r="M537" s="225" t="s">
        <v>1</v>
      </c>
      <c r="N537" s="226" t="s">
        <v>42</v>
      </c>
      <c r="O537" s="91"/>
      <c r="P537" s="227">
        <f>O537*H537</f>
        <v>0</v>
      </c>
      <c r="Q537" s="227">
        <v>0.040079999999999998</v>
      </c>
      <c r="R537" s="227">
        <f>Q537*H537</f>
        <v>0.32063999999999998</v>
      </c>
      <c r="S537" s="227">
        <v>0</v>
      </c>
      <c r="T537" s="228">
        <f>S537*H537</f>
        <v>0</v>
      </c>
      <c r="U537" s="38"/>
      <c r="V537" s="38"/>
      <c r="W537" s="38"/>
      <c r="X537" s="38"/>
      <c r="Y537" s="38"/>
      <c r="Z537" s="38"/>
      <c r="AA537" s="38"/>
      <c r="AB537" s="38"/>
      <c r="AC537" s="38"/>
      <c r="AD537" s="38"/>
      <c r="AE537" s="38"/>
      <c r="AR537" s="229" t="s">
        <v>153</v>
      </c>
      <c r="AT537" s="229" t="s">
        <v>132</v>
      </c>
      <c r="AU537" s="229" t="s">
        <v>87</v>
      </c>
      <c r="AY537" s="17" t="s">
        <v>129</v>
      </c>
      <c r="BE537" s="230">
        <f>IF(N537="základní",J537,0)</f>
        <v>0</v>
      </c>
      <c r="BF537" s="230">
        <f>IF(N537="snížená",J537,0)</f>
        <v>0</v>
      </c>
      <c r="BG537" s="230">
        <f>IF(N537="zákl. přenesená",J537,0)</f>
        <v>0</v>
      </c>
      <c r="BH537" s="230">
        <f>IF(N537="sníž. přenesená",J537,0)</f>
        <v>0</v>
      </c>
      <c r="BI537" s="230">
        <f>IF(N537="nulová",J537,0)</f>
        <v>0</v>
      </c>
      <c r="BJ537" s="17" t="s">
        <v>85</v>
      </c>
      <c r="BK537" s="230">
        <f>ROUND(I537*H537,2)</f>
        <v>0</v>
      </c>
      <c r="BL537" s="17" t="s">
        <v>153</v>
      </c>
      <c r="BM537" s="229" t="s">
        <v>865</v>
      </c>
    </row>
    <row r="538" s="2" customFormat="1">
      <c r="A538" s="38"/>
      <c r="B538" s="39"/>
      <c r="C538" s="40"/>
      <c r="D538" s="231" t="s">
        <v>139</v>
      </c>
      <c r="E538" s="40"/>
      <c r="F538" s="232" t="s">
        <v>864</v>
      </c>
      <c r="G538" s="40"/>
      <c r="H538" s="40"/>
      <c r="I538" s="233"/>
      <c r="J538" s="40"/>
      <c r="K538" s="40"/>
      <c r="L538" s="44"/>
      <c r="M538" s="234"/>
      <c r="N538" s="235"/>
      <c r="O538" s="91"/>
      <c r="P538" s="91"/>
      <c r="Q538" s="91"/>
      <c r="R538" s="91"/>
      <c r="S538" s="91"/>
      <c r="T538" s="92"/>
      <c r="U538" s="38"/>
      <c r="V538" s="38"/>
      <c r="W538" s="38"/>
      <c r="X538" s="38"/>
      <c r="Y538" s="38"/>
      <c r="Z538" s="38"/>
      <c r="AA538" s="38"/>
      <c r="AB538" s="38"/>
      <c r="AC538" s="38"/>
      <c r="AD538" s="38"/>
      <c r="AE538" s="38"/>
      <c r="AT538" s="17" t="s">
        <v>139</v>
      </c>
      <c r="AU538" s="17" t="s">
        <v>87</v>
      </c>
    </row>
    <row r="539" s="14" customFormat="1">
      <c r="A539" s="14"/>
      <c r="B539" s="246"/>
      <c r="C539" s="247"/>
      <c r="D539" s="231" t="s">
        <v>140</v>
      </c>
      <c r="E539" s="248" t="s">
        <v>1</v>
      </c>
      <c r="F539" s="249" t="s">
        <v>866</v>
      </c>
      <c r="G539" s="247"/>
      <c r="H539" s="250">
        <v>8</v>
      </c>
      <c r="I539" s="251"/>
      <c r="J539" s="247"/>
      <c r="K539" s="247"/>
      <c r="L539" s="252"/>
      <c r="M539" s="253"/>
      <c r="N539" s="254"/>
      <c r="O539" s="254"/>
      <c r="P539" s="254"/>
      <c r="Q539" s="254"/>
      <c r="R539" s="254"/>
      <c r="S539" s="254"/>
      <c r="T539" s="255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56" t="s">
        <v>140</v>
      </c>
      <c r="AU539" s="256" t="s">
        <v>87</v>
      </c>
      <c r="AV539" s="14" t="s">
        <v>87</v>
      </c>
      <c r="AW539" s="14" t="s">
        <v>33</v>
      </c>
      <c r="AX539" s="14" t="s">
        <v>85</v>
      </c>
      <c r="AY539" s="256" t="s">
        <v>129</v>
      </c>
    </row>
    <row r="540" s="2" customFormat="1" ht="16.5" customHeight="1">
      <c r="A540" s="38"/>
      <c r="B540" s="39"/>
      <c r="C540" s="271" t="s">
        <v>867</v>
      </c>
      <c r="D540" s="271" t="s">
        <v>425</v>
      </c>
      <c r="E540" s="272" t="s">
        <v>868</v>
      </c>
      <c r="F540" s="273" t="s">
        <v>869</v>
      </c>
      <c r="G540" s="274" t="s">
        <v>255</v>
      </c>
      <c r="H540" s="275">
        <v>8</v>
      </c>
      <c r="I540" s="276"/>
      <c r="J540" s="277">
        <f>ROUND(I540*H540,2)</f>
        <v>0</v>
      </c>
      <c r="K540" s="273" t="s">
        <v>1</v>
      </c>
      <c r="L540" s="278"/>
      <c r="M540" s="279" t="s">
        <v>1</v>
      </c>
      <c r="N540" s="280" t="s">
        <v>42</v>
      </c>
      <c r="O540" s="91"/>
      <c r="P540" s="227">
        <f>O540*H540</f>
        <v>0</v>
      </c>
      <c r="Q540" s="227">
        <v>0.070999999999999994</v>
      </c>
      <c r="R540" s="227">
        <f>Q540*H540</f>
        <v>0.56799999999999995</v>
      </c>
      <c r="S540" s="227">
        <v>0</v>
      </c>
      <c r="T540" s="228">
        <f>S540*H540</f>
        <v>0</v>
      </c>
      <c r="U540" s="38"/>
      <c r="V540" s="38"/>
      <c r="W540" s="38"/>
      <c r="X540" s="38"/>
      <c r="Y540" s="38"/>
      <c r="Z540" s="38"/>
      <c r="AA540" s="38"/>
      <c r="AB540" s="38"/>
      <c r="AC540" s="38"/>
      <c r="AD540" s="38"/>
      <c r="AE540" s="38"/>
      <c r="AR540" s="229" t="s">
        <v>183</v>
      </c>
      <c r="AT540" s="229" t="s">
        <v>425</v>
      </c>
      <c r="AU540" s="229" t="s">
        <v>87</v>
      </c>
      <c r="AY540" s="17" t="s">
        <v>129</v>
      </c>
      <c r="BE540" s="230">
        <f>IF(N540="základní",J540,0)</f>
        <v>0</v>
      </c>
      <c r="BF540" s="230">
        <f>IF(N540="snížená",J540,0)</f>
        <v>0</v>
      </c>
      <c r="BG540" s="230">
        <f>IF(N540="zákl. přenesená",J540,0)</f>
        <v>0</v>
      </c>
      <c r="BH540" s="230">
        <f>IF(N540="sníž. přenesená",J540,0)</f>
        <v>0</v>
      </c>
      <c r="BI540" s="230">
        <f>IF(N540="nulová",J540,0)</f>
        <v>0</v>
      </c>
      <c r="BJ540" s="17" t="s">
        <v>85</v>
      </c>
      <c r="BK540" s="230">
        <f>ROUND(I540*H540,2)</f>
        <v>0</v>
      </c>
      <c r="BL540" s="17" t="s">
        <v>153</v>
      </c>
      <c r="BM540" s="229" t="s">
        <v>870</v>
      </c>
    </row>
    <row r="541" s="2" customFormat="1">
      <c r="A541" s="38"/>
      <c r="B541" s="39"/>
      <c r="C541" s="40"/>
      <c r="D541" s="231" t="s">
        <v>139</v>
      </c>
      <c r="E541" s="40"/>
      <c r="F541" s="232" t="s">
        <v>869</v>
      </c>
      <c r="G541" s="40"/>
      <c r="H541" s="40"/>
      <c r="I541" s="233"/>
      <c r="J541" s="40"/>
      <c r="K541" s="40"/>
      <c r="L541" s="44"/>
      <c r="M541" s="234"/>
      <c r="N541" s="235"/>
      <c r="O541" s="91"/>
      <c r="P541" s="91"/>
      <c r="Q541" s="91"/>
      <c r="R541" s="91"/>
      <c r="S541" s="91"/>
      <c r="T541" s="92"/>
      <c r="U541" s="38"/>
      <c r="V541" s="38"/>
      <c r="W541" s="38"/>
      <c r="X541" s="38"/>
      <c r="Y541" s="38"/>
      <c r="Z541" s="38"/>
      <c r="AA541" s="38"/>
      <c r="AB541" s="38"/>
      <c r="AC541" s="38"/>
      <c r="AD541" s="38"/>
      <c r="AE541" s="38"/>
      <c r="AT541" s="17" t="s">
        <v>139</v>
      </c>
      <c r="AU541" s="17" t="s">
        <v>87</v>
      </c>
    </row>
    <row r="542" s="13" customFormat="1">
      <c r="A542" s="13"/>
      <c r="B542" s="236"/>
      <c r="C542" s="237"/>
      <c r="D542" s="231" t="s">
        <v>140</v>
      </c>
      <c r="E542" s="238" t="s">
        <v>1</v>
      </c>
      <c r="F542" s="239" t="s">
        <v>871</v>
      </c>
      <c r="G542" s="237"/>
      <c r="H542" s="238" t="s">
        <v>1</v>
      </c>
      <c r="I542" s="240"/>
      <c r="J542" s="237"/>
      <c r="K542" s="237"/>
      <c r="L542" s="241"/>
      <c r="M542" s="242"/>
      <c r="N542" s="243"/>
      <c r="O542" s="243"/>
      <c r="P542" s="243"/>
      <c r="Q542" s="243"/>
      <c r="R542" s="243"/>
      <c r="S542" s="243"/>
      <c r="T542" s="244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45" t="s">
        <v>140</v>
      </c>
      <c r="AU542" s="245" t="s">
        <v>87</v>
      </c>
      <c r="AV542" s="13" t="s">
        <v>85</v>
      </c>
      <c r="AW542" s="13" t="s">
        <v>33</v>
      </c>
      <c r="AX542" s="13" t="s">
        <v>77</v>
      </c>
      <c r="AY542" s="245" t="s">
        <v>129</v>
      </c>
    </row>
    <row r="543" s="14" customFormat="1">
      <c r="A543" s="14"/>
      <c r="B543" s="246"/>
      <c r="C543" s="247"/>
      <c r="D543" s="231" t="s">
        <v>140</v>
      </c>
      <c r="E543" s="248" t="s">
        <v>1</v>
      </c>
      <c r="F543" s="249" t="s">
        <v>872</v>
      </c>
      <c r="G543" s="247"/>
      <c r="H543" s="250">
        <v>8</v>
      </c>
      <c r="I543" s="251"/>
      <c r="J543" s="247"/>
      <c r="K543" s="247"/>
      <c r="L543" s="252"/>
      <c r="M543" s="253"/>
      <c r="N543" s="254"/>
      <c r="O543" s="254"/>
      <c r="P543" s="254"/>
      <c r="Q543" s="254"/>
      <c r="R543" s="254"/>
      <c r="S543" s="254"/>
      <c r="T543" s="255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56" t="s">
        <v>140</v>
      </c>
      <c r="AU543" s="256" t="s">
        <v>87</v>
      </c>
      <c r="AV543" s="14" t="s">
        <v>87</v>
      </c>
      <c r="AW543" s="14" t="s">
        <v>33</v>
      </c>
      <c r="AX543" s="14" t="s">
        <v>85</v>
      </c>
      <c r="AY543" s="256" t="s">
        <v>129</v>
      </c>
    </row>
    <row r="544" s="2" customFormat="1" ht="16.5" customHeight="1">
      <c r="A544" s="38"/>
      <c r="B544" s="39"/>
      <c r="C544" s="218" t="s">
        <v>873</v>
      </c>
      <c r="D544" s="218" t="s">
        <v>132</v>
      </c>
      <c r="E544" s="219" t="s">
        <v>874</v>
      </c>
      <c r="F544" s="220" t="s">
        <v>875</v>
      </c>
      <c r="G544" s="221" t="s">
        <v>255</v>
      </c>
      <c r="H544" s="222">
        <v>8</v>
      </c>
      <c r="I544" s="223"/>
      <c r="J544" s="224">
        <f>ROUND(I544*H544,2)</f>
        <v>0</v>
      </c>
      <c r="K544" s="220" t="s">
        <v>136</v>
      </c>
      <c r="L544" s="44"/>
      <c r="M544" s="225" t="s">
        <v>1</v>
      </c>
      <c r="N544" s="226" t="s">
        <v>42</v>
      </c>
      <c r="O544" s="91"/>
      <c r="P544" s="227">
        <f>O544*H544</f>
        <v>0</v>
      </c>
      <c r="Q544" s="227">
        <v>0.56532000000000004</v>
      </c>
      <c r="R544" s="227">
        <f>Q544*H544</f>
        <v>4.5225600000000004</v>
      </c>
      <c r="S544" s="227">
        <v>0</v>
      </c>
      <c r="T544" s="228">
        <f>S544*H544</f>
        <v>0</v>
      </c>
      <c r="U544" s="38"/>
      <c r="V544" s="38"/>
      <c r="W544" s="38"/>
      <c r="X544" s="38"/>
      <c r="Y544" s="38"/>
      <c r="Z544" s="38"/>
      <c r="AA544" s="38"/>
      <c r="AB544" s="38"/>
      <c r="AC544" s="38"/>
      <c r="AD544" s="38"/>
      <c r="AE544" s="38"/>
      <c r="AR544" s="229" t="s">
        <v>153</v>
      </c>
      <c r="AT544" s="229" t="s">
        <v>132</v>
      </c>
      <c r="AU544" s="229" t="s">
        <v>87</v>
      </c>
      <c r="AY544" s="17" t="s">
        <v>129</v>
      </c>
      <c r="BE544" s="230">
        <f>IF(N544="základní",J544,0)</f>
        <v>0</v>
      </c>
      <c r="BF544" s="230">
        <f>IF(N544="snížená",J544,0)</f>
        <v>0</v>
      </c>
      <c r="BG544" s="230">
        <f>IF(N544="zákl. přenesená",J544,0)</f>
        <v>0</v>
      </c>
      <c r="BH544" s="230">
        <f>IF(N544="sníž. přenesená",J544,0)</f>
        <v>0</v>
      </c>
      <c r="BI544" s="230">
        <f>IF(N544="nulová",J544,0)</f>
        <v>0</v>
      </c>
      <c r="BJ544" s="17" t="s">
        <v>85</v>
      </c>
      <c r="BK544" s="230">
        <f>ROUND(I544*H544,2)</f>
        <v>0</v>
      </c>
      <c r="BL544" s="17" t="s">
        <v>153</v>
      </c>
      <c r="BM544" s="229" t="s">
        <v>876</v>
      </c>
    </row>
    <row r="545" s="2" customFormat="1">
      <c r="A545" s="38"/>
      <c r="B545" s="39"/>
      <c r="C545" s="40"/>
      <c r="D545" s="231" t="s">
        <v>139</v>
      </c>
      <c r="E545" s="40"/>
      <c r="F545" s="232" t="s">
        <v>877</v>
      </c>
      <c r="G545" s="40"/>
      <c r="H545" s="40"/>
      <c r="I545" s="233"/>
      <c r="J545" s="40"/>
      <c r="K545" s="40"/>
      <c r="L545" s="44"/>
      <c r="M545" s="234"/>
      <c r="N545" s="235"/>
      <c r="O545" s="91"/>
      <c r="P545" s="91"/>
      <c r="Q545" s="91"/>
      <c r="R545" s="91"/>
      <c r="S545" s="91"/>
      <c r="T545" s="92"/>
      <c r="U545" s="38"/>
      <c r="V545" s="38"/>
      <c r="W545" s="38"/>
      <c r="X545" s="38"/>
      <c r="Y545" s="38"/>
      <c r="Z545" s="38"/>
      <c r="AA545" s="38"/>
      <c r="AB545" s="38"/>
      <c r="AC545" s="38"/>
      <c r="AD545" s="38"/>
      <c r="AE545" s="38"/>
      <c r="AT545" s="17" t="s">
        <v>139</v>
      </c>
      <c r="AU545" s="17" t="s">
        <v>87</v>
      </c>
    </row>
    <row r="546" s="14" customFormat="1">
      <c r="A546" s="14"/>
      <c r="B546" s="246"/>
      <c r="C546" s="247"/>
      <c r="D546" s="231" t="s">
        <v>140</v>
      </c>
      <c r="E546" s="248" t="s">
        <v>1</v>
      </c>
      <c r="F546" s="249" t="s">
        <v>878</v>
      </c>
      <c r="G546" s="247"/>
      <c r="H546" s="250">
        <v>8</v>
      </c>
      <c r="I546" s="251"/>
      <c r="J546" s="247"/>
      <c r="K546" s="247"/>
      <c r="L546" s="252"/>
      <c r="M546" s="253"/>
      <c r="N546" s="254"/>
      <c r="O546" s="254"/>
      <c r="P546" s="254"/>
      <c r="Q546" s="254"/>
      <c r="R546" s="254"/>
      <c r="S546" s="254"/>
      <c r="T546" s="255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56" t="s">
        <v>140</v>
      </c>
      <c r="AU546" s="256" t="s">
        <v>87</v>
      </c>
      <c r="AV546" s="14" t="s">
        <v>87</v>
      </c>
      <c r="AW546" s="14" t="s">
        <v>33</v>
      </c>
      <c r="AX546" s="14" t="s">
        <v>85</v>
      </c>
      <c r="AY546" s="256" t="s">
        <v>129</v>
      </c>
    </row>
    <row r="547" s="13" customFormat="1">
      <c r="A547" s="13"/>
      <c r="B547" s="236"/>
      <c r="C547" s="237"/>
      <c r="D547" s="231" t="s">
        <v>140</v>
      </c>
      <c r="E547" s="238" t="s">
        <v>1</v>
      </c>
      <c r="F547" s="239" t="s">
        <v>879</v>
      </c>
      <c r="G547" s="237"/>
      <c r="H547" s="238" t="s">
        <v>1</v>
      </c>
      <c r="I547" s="240"/>
      <c r="J547" s="237"/>
      <c r="K547" s="237"/>
      <c r="L547" s="241"/>
      <c r="M547" s="242"/>
      <c r="N547" s="243"/>
      <c r="O547" s="243"/>
      <c r="P547" s="243"/>
      <c r="Q547" s="243"/>
      <c r="R547" s="243"/>
      <c r="S547" s="243"/>
      <c r="T547" s="244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45" t="s">
        <v>140</v>
      </c>
      <c r="AU547" s="245" t="s">
        <v>87</v>
      </c>
      <c r="AV547" s="13" t="s">
        <v>85</v>
      </c>
      <c r="AW547" s="13" t="s">
        <v>33</v>
      </c>
      <c r="AX547" s="13" t="s">
        <v>77</v>
      </c>
      <c r="AY547" s="245" t="s">
        <v>129</v>
      </c>
    </row>
    <row r="548" s="2" customFormat="1" ht="16.5" customHeight="1">
      <c r="A548" s="38"/>
      <c r="B548" s="39"/>
      <c r="C548" s="218" t="s">
        <v>880</v>
      </c>
      <c r="D548" s="218" t="s">
        <v>132</v>
      </c>
      <c r="E548" s="219" t="s">
        <v>881</v>
      </c>
      <c r="F548" s="220" t="s">
        <v>882</v>
      </c>
      <c r="G548" s="221" t="s">
        <v>604</v>
      </c>
      <c r="H548" s="222">
        <v>2</v>
      </c>
      <c r="I548" s="223"/>
      <c r="J548" s="224">
        <f>ROUND(I548*H548,2)</f>
        <v>0</v>
      </c>
      <c r="K548" s="220" t="s">
        <v>136</v>
      </c>
      <c r="L548" s="44"/>
      <c r="M548" s="225" t="s">
        <v>1</v>
      </c>
      <c r="N548" s="226" t="s">
        <v>42</v>
      </c>
      <c r="O548" s="91"/>
      <c r="P548" s="227">
        <f>O548*H548</f>
        <v>0</v>
      </c>
      <c r="Q548" s="227">
        <v>0.00069999999999999999</v>
      </c>
      <c r="R548" s="227">
        <f>Q548*H548</f>
        <v>0.0014</v>
      </c>
      <c r="S548" s="227">
        <v>0</v>
      </c>
      <c r="T548" s="228">
        <f>S548*H548</f>
        <v>0</v>
      </c>
      <c r="U548" s="38"/>
      <c r="V548" s="38"/>
      <c r="W548" s="38"/>
      <c r="X548" s="38"/>
      <c r="Y548" s="38"/>
      <c r="Z548" s="38"/>
      <c r="AA548" s="38"/>
      <c r="AB548" s="38"/>
      <c r="AC548" s="38"/>
      <c r="AD548" s="38"/>
      <c r="AE548" s="38"/>
      <c r="AR548" s="229" t="s">
        <v>153</v>
      </c>
      <c r="AT548" s="229" t="s">
        <v>132</v>
      </c>
      <c r="AU548" s="229" t="s">
        <v>87</v>
      </c>
      <c r="AY548" s="17" t="s">
        <v>129</v>
      </c>
      <c r="BE548" s="230">
        <f>IF(N548="základní",J548,0)</f>
        <v>0</v>
      </c>
      <c r="BF548" s="230">
        <f>IF(N548="snížená",J548,0)</f>
        <v>0</v>
      </c>
      <c r="BG548" s="230">
        <f>IF(N548="zákl. přenesená",J548,0)</f>
        <v>0</v>
      </c>
      <c r="BH548" s="230">
        <f>IF(N548="sníž. přenesená",J548,0)</f>
        <v>0</v>
      </c>
      <c r="BI548" s="230">
        <f>IF(N548="nulová",J548,0)</f>
        <v>0</v>
      </c>
      <c r="BJ548" s="17" t="s">
        <v>85</v>
      </c>
      <c r="BK548" s="230">
        <f>ROUND(I548*H548,2)</f>
        <v>0</v>
      </c>
      <c r="BL548" s="17" t="s">
        <v>153</v>
      </c>
      <c r="BM548" s="229" t="s">
        <v>883</v>
      </c>
    </row>
    <row r="549" s="2" customFormat="1">
      <c r="A549" s="38"/>
      <c r="B549" s="39"/>
      <c r="C549" s="40"/>
      <c r="D549" s="231" t="s">
        <v>139</v>
      </c>
      <c r="E549" s="40"/>
      <c r="F549" s="232" t="s">
        <v>884</v>
      </c>
      <c r="G549" s="40"/>
      <c r="H549" s="40"/>
      <c r="I549" s="233"/>
      <c r="J549" s="40"/>
      <c r="K549" s="40"/>
      <c r="L549" s="44"/>
      <c r="M549" s="234"/>
      <c r="N549" s="235"/>
      <c r="O549" s="91"/>
      <c r="P549" s="91"/>
      <c r="Q549" s="91"/>
      <c r="R549" s="91"/>
      <c r="S549" s="91"/>
      <c r="T549" s="92"/>
      <c r="U549" s="38"/>
      <c r="V549" s="38"/>
      <c r="W549" s="38"/>
      <c r="X549" s="38"/>
      <c r="Y549" s="38"/>
      <c r="Z549" s="38"/>
      <c r="AA549" s="38"/>
      <c r="AB549" s="38"/>
      <c r="AC549" s="38"/>
      <c r="AD549" s="38"/>
      <c r="AE549" s="38"/>
      <c r="AT549" s="17" t="s">
        <v>139</v>
      </c>
      <c r="AU549" s="17" t="s">
        <v>87</v>
      </c>
    </row>
    <row r="550" s="14" customFormat="1">
      <c r="A550" s="14"/>
      <c r="B550" s="246"/>
      <c r="C550" s="247"/>
      <c r="D550" s="231" t="s">
        <v>140</v>
      </c>
      <c r="E550" s="248" t="s">
        <v>1</v>
      </c>
      <c r="F550" s="249" t="s">
        <v>885</v>
      </c>
      <c r="G550" s="247"/>
      <c r="H550" s="250">
        <v>2</v>
      </c>
      <c r="I550" s="251"/>
      <c r="J550" s="247"/>
      <c r="K550" s="247"/>
      <c r="L550" s="252"/>
      <c r="M550" s="253"/>
      <c r="N550" s="254"/>
      <c r="O550" s="254"/>
      <c r="P550" s="254"/>
      <c r="Q550" s="254"/>
      <c r="R550" s="254"/>
      <c r="S550" s="254"/>
      <c r="T550" s="255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56" t="s">
        <v>140</v>
      </c>
      <c r="AU550" s="256" t="s">
        <v>87</v>
      </c>
      <c r="AV550" s="14" t="s">
        <v>87</v>
      </c>
      <c r="AW550" s="14" t="s">
        <v>33</v>
      </c>
      <c r="AX550" s="14" t="s">
        <v>85</v>
      </c>
      <c r="AY550" s="256" t="s">
        <v>129</v>
      </c>
    </row>
    <row r="551" s="2" customFormat="1" ht="16.5" customHeight="1">
      <c r="A551" s="38"/>
      <c r="B551" s="39"/>
      <c r="C551" s="218" t="s">
        <v>88</v>
      </c>
      <c r="D551" s="218" t="s">
        <v>132</v>
      </c>
      <c r="E551" s="219" t="s">
        <v>886</v>
      </c>
      <c r="F551" s="220" t="s">
        <v>887</v>
      </c>
      <c r="G551" s="221" t="s">
        <v>604</v>
      </c>
      <c r="H551" s="222">
        <v>1</v>
      </c>
      <c r="I551" s="223"/>
      <c r="J551" s="224">
        <f>ROUND(I551*H551,2)</f>
        <v>0</v>
      </c>
      <c r="K551" s="220" t="s">
        <v>136</v>
      </c>
      <c r="L551" s="44"/>
      <c r="M551" s="225" t="s">
        <v>1</v>
      </c>
      <c r="N551" s="226" t="s">
        <v>42</v>
      </c>
      <c r="O551" s="91"/>
      <c r="P551" s="227">
        <f>O551*H551</f>
        <v>0</v>
      </c>
      <c r="Q551" s="227">
        <v>0.11241</v>
      </c>
      <c r="R551" s="227">
        <f>Q551*H551</f>
        <v>0.11241</v>
      </c>
      <c r="S551" s="227">
        <v>0</v>
      </c>
      <c r="T551" s="228">
        <f>S551*H551</f>
        <v>0</v>
      </c>
      <c r="U551" s="38"/>
      <c r="V551" s="38"/>
      <c r="W551" s="38"/>
      <c r="X551" s="38"/>
      <c r="Y551" s="38"/>
      <c r="Z551" s="38"/>
      <c r="AA551" s="38"/>
      <c r="AB551" s="38"/>
      <c r="AC551" s="38"/>
      <c r="AD551" s="38"/>
      <c r="AE551" s="38"/>
      <c r="AR551" s="229" t="s">
        <v>153</v>
      </c>
      <c r="AT551" s="229" t="s">
        <v>132</v>
      </c>
      <c r="AU551" s="229" t="s">
        <v>87</v>
      </c>
      <c r="AY551" s="17" t="s">
        <v>129</v>
      </c>
      <c r="BE551" s="230">
        <f>IF(N551="základní",J551,0)</f>
        <v>0</v>
      </c>
      <c r="BF551" s="230">
        <f>IF(N551="snížená",J551,0)</f>
        <v>0</v>
      </c>
      <c r="BG551" s="230">
        <f>IF(N551="zákl. přenesená",J551,0)</f>
        <v>0</v>
      </c>
      <c r="BH551" s="230">
        <f>IF(N551="sníž. přenesená",J551,0)</f>
        <v>0</v>
      </c>
      <c r="BI551" s="230">
        <f>IF(N551="nulová",J551,0)</f>
        <v>0</v>
      </c>
      <c r="BJ551" s="17" t="s">
        <v>85</v>
      </c>
      <c r="BK551" s="230">
        <f>ROUND(I551*H551,2)</f>
        <v>0</v>
      </c>
      <c r="BL551" s="17" t="s">
        <v>153</v>
      </c>
      <c r="BM551" s="229" t="s">
        <v>888</v>
      </c>
    </row>
    <row r="552" s="2" customFormat="1">
      <c r="A552" s="38"/>
      <c r="B552" s="39"/>
      <c r="C552" s="40"/>
      <c r="D552" s="231" t="s">
        <v>139</v>
      </c>
      <c r="E552" s="40"/>
      <c r="F552" s="232" t="s">
        <v>889</v>
      </c>
      <c r="G552" s="40"/>
      <c r="H552" s="40"/>
      <c r="I552" s="233"/>
      <c r="J552" s="40"/>
      <c r="K552" s="40"/>
      <c r="L552" s="44"/>
      <c r="M552" s="234"/>
      <c r="N552" s="235"/>
      <c r="O552" s="91"/>
      <c r="P552" s="91"/>
      <c r="Q552" s="91"/>
      <c r="R552" s="91"/>
      <c r="S552" s="91"/>
      <c r="T552" s="92"/>
      <c r="U552" s="38"/>
      <c r="V552" s="38"/>
      <c r="W552" s="38"/>
      <c r="X552" s="38"/>
      <c r="Y552" s="38"/>
      <c r="Z552" s="38"/>
      <c r="AA552" s="38"/>
      <c r="AB552" s="38"/>
      <c r="AC552" s="38"/>
      <c r="AD552" s="38"/>
      <c r="AE552" s="38"/>
      <c r="AT552" s="17" t="s">
        <v>139</v>
      </c>
      <c r="AU552" s="17" t="s">
        <v>87</v>
      </c>
    </row>
    <row r="553" s="14" customFormat="1">
      <c r="A553" s="14"/>
      <c r="B553" s="246"/>
      <c r="C553" s="247"/>
      <c r="D553" s="231" t="s">
        <v>140</v>
      </c>
      <c r="E553" s="248" t="s">
        <v>1</v>
      </c>
      <c r="F553" s="249" t="s">
        <v>890</v>
      </c>
      <c r="G553" s="247"/>
      <c r="H553" s="250">
        <v>1</v>
      </c>
      <c r="I553" s="251"/>
      <c r="J553" s="247"/>
      <c r="K553" s="247"/>
      <c r="L553" s="252"/>
      <c r="M553" s="253"/>
      <c r="N553" s="254"/>
      <c r="O553" s="254"/>
      <c r="P553" s="254"/>
      <c r="Q553" s="254"/>
      <c r="R553" s="254"/>
      <c r="S553" s="254"/>
      <c r="T553" s="255"/>
      <c r="U553" s="14"/>
      <c r="V553" s="14"/>
      <c r="W553" s="14"/>
      <c r="X553" s="14"/>
      <c r="Y553" s="14"/>
      <c r="Z553" s="14"/>
      <c r="AA553" s="14"/>
      <c r="AB553" s="14"/>
      <c r="AC553" s="14"/>
      <c r="AD553" s="14"/>
      <c r="AE553" s="14"/>
      <c r="AT553" s="256" t="s">
        <v>140</v>
      </c>
      <c r="AU553" s="256" t="s">
        <v>87</v>
      </c>
      <c r="AV553" s="14" t="s">
        <v>87</v>
      </c>
      <c r="AW553" s="14" t="s">
        <v>33</v>
      </c>
      <c r="AX553" s="14" t="s">
        <v>85</v>
      </c>
      <c r="AY553" s="256" t="s">
        <v>129</v>
      </c>
    </row>
    <row r="554" s="2" customFormat="1" ht="16.5" customHeight="1">
      <c r="A554" s="38"/>
      <c r="B554" s="39"/>
      <c r="C554" s="271" t="s">
        <v>891</v>
      </c>
      <c r="D554" s="271" t="s">
        <v>425</v>
      </c>
      <c r="E554" s="272" t="s">
        <v>892</v>
      </c>
      <c r="F554" s="273" t="s">
        <v>893</v>
      </c>
      <c r="G554" s="274" t="s">
        <v>604</v>
      </c>
      <c r="H554" s="275">
        <v>1</v>
      </c>
      <c r="I554" s="276"/>
      <c r="J554" s="277">
        <f>ROUND(I554*H554,2)</f>
        <v>0</v>
      </c>
      <c r="K554" s="273" t="s">
        <v>136</v>
      </c>
      <c r="L554" s="278"/>
      <c r="M554" s="279" t="s">
        <v>1</v>
      </c>
      <c r="N554" s="280" t="s">
        <v>42</v>
      </c>
      <c r="O554" s="91"/>
      <c r="P554" s="227">
        <f>O554*H554</f>
        <v>0</v>
      </c>
      <c r="Q554" s="227">
        <v>0.0035000000000000001</v>
      </c>
      <c r="R554" s="227">
        <f>Q554*H554</f>
        <v>0.0035000000000000001</v>
      </c>
      <c r="S554" s="227">
        <v>0</v>
      </c>
      <c r="T554" s="228">
        <f>S554*H554</f>
        <v>0</v>
      </c>
      <c r="U554" s="38"/>
      <c r="V554" s="38"/>
      <c r="W554" s="38"/>
      <c r="X554" s="38"/>
      <c r="Y554" s="38"/>
      <c r="Z554" s="38"/>
      <c r="AA554" s="38"/>
      <c r="AB554" s="38"/>
      <c r="AC554" s="38"/>
      <c r="AD554" s="38"/>
      <c r="AE554" s="38"/>
      <c r="AR554" s="229" t="s">
        <v>183</v>
      </c>
      <c r="AT554" s="229" t="s">
        <v>425</v>
      </c>
      <c r="AU554" s="229" t="s">
        <v>87</v>
      </c>
      <c r="AY554" s="17" t="s">
        <v>129</v>
      </c>
      <c r="BE554" s="230">
        <f>IF(N554="základní",J554,0)</f>
        <v>0</v>
      </c>
      <c r="BF554" s="230">
        <f>IF(N554="snížená",J554,0)</f>
        <v>0</v>
      </c>
      <c r="BG554" s="230">
        <f>IF(N554="zákl. přenesená",J554,0)</f>
        <v>0</v>
      </c>
      <c r="BH554" s="230">
        <f>IF(N554="sníž. přenesená",J554,0)</f>
        <v>0</v>
      </c>
      <c r="BI554" s="230">
        <f>IF(N554="nulová",J554,0)</f>
        <v>0</v>
      </c>
      <c r="BJ554" s="17" t="s">
        <v>85</v>
      </c>
      <c r="BK554" s="230">
        <f>ROUND(I554*H554,2)</f>
        <v>0</v>
      </c>
      <c r="BL554" s="17" t="s">
        <v>153</v>
      </c>
      <c r="BM554" s="229" t="s">
        <v>894</v>
      </c>
    </row>
    <row r="555" s="2" customFormat="1">
      <c r="A555" s="38"/>
      <c r="B555" s="39"/>
      <c r="C555" s="40"/>
      <c r="D555" s="231" t="s">
        <v>139</v>
      </c>
      <c r="E555" s="40"/>
      <c r="F555" s="232" t="s">
        <v>893</v>
      </c>
      <c r="G555" s="40"/>
      <c r="H555" s="40"/>
      <c r="I555" s="233"/>
      <c r="J555" s="40"/>
      <c r="K555" s="40"/>
      <c r="L555" s="44"/>
      <c r="M555" s="234"/>
      <c r="N555" s="235"/>
      <c r="O555" s="91"/>
      <c r="P555" s="91"/>
      <c r="Q555" s="91"/>
      <c r="R555" s="91"/>
      <c r="S555" s="91"/>
      <c r="T555" s="92"/>
      <c r="U555" s="38"/>
      <c r="V555" s="38"/>
      <c r="W555" s="38"/>
      <c r="X555" s="38"/>
      <c r="Y555" s="38"/>
      <c r="Z555" s="38"/>
      <c r="AA555" s="38"/>
      <c r="AB555" s="38"/>
      <c r="AC555" s="38"/>
      <c r="AD555" s="38"/>
      <c r="AE555" s="38"/>
      <c r="AT555" s="17" t="s">
        <v>139</v>
      </c>
      <c r="AU555" s="17" t="s">
        <v>87</v>
      </c>
    </row>
    <row r="556" s="14" customFormat="1">
      <c r="A556" s="14"/>
      <c r="B556" s="246"/>
      <c r="C556" s="247"/>
      <c r="D556" s="231" t="s">
        <v>140</v>
      </c>
      <c r="E556" s="248" t="s">
        <v>1</v>
      </c>
      <c r="F556" s="249" t="s">
        <v>895</v>
      </c>
      <c r="G556" s="247"/>
      <c r="H556" s="250">
        <v>1</v>
      </c>
      <c r="I556" s="251"/>
      <c r="J556" s="247"/>
      <c r="K556" s="247"/>
      <c r="L556" s="252"/>
      <c r="M556" s="253"/>
      <c r="N556" s="254"/>
      <c r="O556" s="254"/>
      <c r="P556" s="254"/>
      <c r="Q556" s="254"/>
      <c r="R556" s="254"/>
      <c r="S556" s="254"/>
      <c r="T556" s="255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56" t="s">
        <v>140</v>
      </c>
      <c r="AU556" s="256" t="s">
        <v>87</v>
      </c>
      <c r="AV556" s="14" t="s">
        <v>87</v>
      </c>
      <c r="AW556" s="14" t="s">
        <v>33</v>
      </c>
      <c r="AX556" s="14" t="s">
        <v>77</v>
      </c>
      <c r="AY556" s="256" t="s">
        <v>129</v>
      </c>
    </row>
    <row r="557" s="15" customFormat="1">
      <c r="A557" s="15"/>
      <c r="B557" s="260"/>
      <c r="C557" s="261"/>
      <c r="D557" s="231" t="s">
        <v>140</v>
      </c>
      <c r="E557" s="262" t="s">
        <v>1</v>
      </c>
      <c r="F557" s="263" t="s">
        <v>284</v>
      </c>
      <c r="G557" s="261"/>
      <c r="H557" s="264">
        <v>1</v>
      </c>
      <c r="I557" s="265"/>
      <c r="J557" s="261"/>
      <c r="K557" s="261"/>
      <c r="L557" s="266"/>
      <c r="M557" s="267"/>
      <c r="N557" s="268"/>
      <c r="O557" s="268"/>
      <c r="P557" s="268"/>
      <c r="Q557" s="268"/>
      <c r="R557" s="268"/>
      <c r="S557" s="268"/>
      <c r="T557" s="269"/>
      <c r="U557" s="15"/>
      <c r="V557" s="15"/>
      <c r="W557" s="15"/>
      <c r="X557" s="15"/>
      <c r="Y557" s="15"/>
      <c r="Z557" s="15"/>
      <c r="AA557" s="15"/>
      <c r="AB557" s="15"/>
      <c r="AC557" s="15"/>
      <c r="AD557" s="15"/>
      <c r="AE557" s="15"/>
      <c r="AT557" s="270" t="s">
        <v>140</v>
      </c>
      <c r="AU557" s="270" t="s">
        <v>87</v>
      </c>
      <c r="AV557" s="15" t="s">
        <v>153</v>
      </c>
      <c r="AW557" s="15" t="s">
        <v>33</v>
      </c>
      <c r="AX557" s="15" t="s">
        <v>85</v>
      </c>
      <c r="AY557" s="270" t="s">
        <v>129</v>
      </c>
    </row>
    <row r="558" s="2" customFormat="1" ht="16.5" customHeight="1">
      <c r="A558" s="38"/>
      <c r="B558" s="39"/>
      <c r="C558" s="271" t="s">
        <v>896</v>
      </c>
      <c r="D558" s="271" t="s">
        <v>425</v>
      </c>
      <c r="E558" s="272" t="s">
        <v>897</v>
      </c>
      <c r="F558" s="273" t="s">
        <v>898</v>
      </c>
      <c r="G558" s="274" t="s">
        <v>604</v>
      </c>
      <c r="H558" s="275">
        <v>1</v>
      </c>
      <c r="I558" s="276"/>
      <c r="J558" s="277">
        <f>ROUND(I558*H558,2)</f>
        <v>0</v>
      </c>
      <c r="K558" s="273" t="s">
        <v>136</v>
      </c>
      <c r="L558" s="278"/>
      <c r="M558" s="279" t="s">
        <v>1</v>
      </c>
      <c r="N558" s="280" t="s">
        <v>42</v>
      </c>
      <c r="O558" s="91"/>
      <c r="P558" s="227">
        <f>O558*H558</f>
        <v>0</v>
      </c>
      <c r="Q558" s="227">
        <v>0.0016999999999999999</v>
      </c>
      <c r="R558" s="227">
        <f>Q558*H558</f>
        <v>0.0016999999999999999</v>
      </c>
      <c r="S558" s="227">
        <v>0</v>
      </c>
      <c r="T558" s="228">
        <f>S558*H558</f>
        <v>0</v>
      </c>
      <c r="U558" s="38"/>
      <c r="V558" s="38"/>
      <c r="W558" s="38"/>
      <c r="X558" s="38"/>
      <c r="Y558" s="38"/>
      <c r="Z558" s="38"/>
      <c r="AA558" s="38"/>
      <c r="AB558" s="38"/>
      <c r="AC558" s="38"/>
      <c r="AD558" s="38"/>
      <c r="AE558" s="38"/>
      <c r="AR558" s="229" t="s">
        <v>183</v>
      </c>
      <c r="AT558" s="229" t="s">
        <v>425</v>
      </c>
      <c r="AU558" s="229" t="s">
        <v>87</v>
      </c>
      <c r="AY558" s="17" t="s">
        <v>129</v>
      </c>
      <c r="BE558" s="230">
        <f>IF(N558="základní",J558,0)</f>
        <v>0</v>
      </c>
      <c r="BF558" s="230">
        <f>IF(N558="snížená",J558,0)</f>
        <v>0</v>
      </c>
      <c r="BG558" s="230">
        <f>IF(N558="zákl. přenesená",J558,0)</f>
        <v>0</v>
      </c>
      <c r="BH558" s="230">
        <f>IF(N558="sníž. přenesená",J558,0)</f>
        <v>0</v>
      </c>
      <c r="BI558" s="230">
        <f>IF(N558="nulová",J558,0)</f>
        <v>0</v>
      </c>
      <c r="BJ558" s="17" t="s">
        <v>85</v>
      </c>
      <c r="BK558" s="230">
        <f>ROUND(I558*H558,2)</f>
        <v>0</v>
      </c>
      <c r="BL558" s="17" t="s">
        <v>153</v>
      </c>
      <c r="BM558" s="229" t="s">
        <v>899</v>
      </c>
    </row>
    <row r="559" s="2" customFormat="1">
      <c r="A559" s="38"/>
      <c r="B559" s="39"/>
      <c r="C559" s="40"/>
      <c r="D559" s="231" t="s">
        <v>139</v>
      </c>
      <c r="E559" s="40"/>
      <c r="F559" s="232" t="s">
        <v>898</v>
      </c>
      <c r="G559" s="40"/>
      <c r="H559" s="40"/>
      <c r="I559" s="233"/>
      <c r="J559" s="40"/>
      <c r="K559" s="40"/>
      <c r="L559" s="44"/>
      <c r="M559" s="234"/>
      <c r="N559" s="235"/>
      <c r="O559" s="91"/>
      <c r="P559" s="91"/>
      <c r="Q559" s="91"/>
      <c r="R559" s="91"/>
      <c r="S559" s="91"/>
      <c r="T559" s="92"/>
      <c r="U559" s="38"/>
      <c r="V559" s="38"/>
      <c r="W559" s="38"/>
      <c r="X559" s="38"/>
      <c r="Y559" s="38"/>
      <c r="Z559" s="38"/>
      <c r="AA559" s="38"/>
      <c r="AB559" s="38"/>
      <c r="AC559" s="38"/>
      <c r="AD559" s="38"/>
      <c r="AE559" s="38"/>
      <c r="AT559" s="17" t="s">
        <v>139</v>
      </c>
      <c r="AU559" s="17" t="s">
        <v>87</v>
      </c>
    </row>
    <row r="560" s="14" customFormat="1">
      <c r="A560" s="14"/>
      <c r="B560" s="246"/>
      <c r="C560" s="247"/>
      <c r="D560" s="231" t="s">
        <v>140</v>
      </c>
      <c r="E560" s="248" t="s">
        <v>1</v>
      </c>
      <c r="F560" s="249" t="s">
        <v>900</v>
      </c>
      <c r="G560" s="247"/>
      <c r="H560" s="250">
        <v>1</v>
      </c>
      <c r="I560" s="251"/>
      <c r="J560" s="247"/>
      <c r="K560" s="247"/>
      <c r="L560" s="252"/>
      <c r="M560" s="253"/>
      <c r="N560" s="254"/>
      <c r="O560" s="254"/>
      <c r="P560" s="254"/>
      <c r="Q560" s="254"/>
      <c r="R560" s="254"/>
      <c r="S560" s="254"/>
      <c r="T560" s="255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T560" s="256" t="s">
        <v>140</v>
      </c>
      <c r="AU560" s="256" t="s">
        <v>87</v>
      </c>
      <c r="AV560" s="14" t="s">
        <v>87</v>
      </c>
      <c r="AW560" s="14" t="s">
        <v>33</v>
      </c>
      <c r="AX560" s="14" t="s">
        <v>85</v>
      </c>
      <c r="AY560" s="256" t="s">
        <v>129</v>
      </c>
    </row>
    <row r="561" s="2" customFormat="1" ht="16.5" customHeight="1">
      <c r="A561" s="38"/>
      <c r="B561" s="39"/>
      <c r="C561" s="271" t="s">
        <v>901</v>
      </c>
      <c r="D561" s="271" t="s">
        <v>425</v>
      </c>
      <c r="E561" s="272" t="s">
        <v>902</v>
      </c>
      <c r="F561" s="273" t="s">
        <v>903</v>
      </c>
      <c r="G561" s="274" t="s">
        <v>604</v>
      </c>
      <c r="H561" s="275">
        <v>1</v>
      </c>
      <c r="I561" s="276"/>
      <c r="J561" s="277">
        <f>ROUND(I561*H561,2)</f>
        <v>0</v>
      </c>
      <c r="K561" s="273" t="s">
        <v>136</v>
      </c>
      <c r="L561" s="278"/>
      <c r="M561" s="279" t="s">
        <v>1</v>
      </c>
      <c r="N561" s="280" t="s">
        <v>42</v>
      </c>
      <c r="O561" s="91"/>
      <c r="P561" s="227">
        <f>O561*H561</f>
        <v>0</v>
      </c>
      <c r="Q561" s="227">
        <v>0.0061000000000000004</v>
      </c>
      <c r="R561" s="227">
        <f>Q561*H561</f>
        <v>0.0061000000000000004</v>
      </c>
      <c r="S561" s="227">
        <v>0</v>
      </c>
      <c r="T561" s="228">
        <f>S561*H561</f>
        <v>0</v>
      </c>
      <c r="U561" s="38"/>
      <c r="V561" s="38"/>
      <c r="W561" s="38"/>
      <c r="X561" s="38"/>
      <c r="Y561" s="38"/>
      <c r="Z561" s="38"/>
      <c r="AA561" s="38"/>
      <c r="AB561" s="38"/>
      <c r="AC561" s="38"/>
      <c r="AD561" s="38"/>
      <c r="AE561" s="38"/>
      <c r="AR561" s="229" t="s">
        <v>183</v>
      </c>
      <c r="AT561" s="229" t="s">
        <v>425</v>
      </c>
      <c r="AU561" s="229" t="s">
        <v>87</v>
      </c>
      <c r="AY561" s="17" t="s">
        <v>129</v>
      </c>
      <c r="BE561" s="230">
        <f>IF(N561="základní",J561,0)</f>
        <v>0</v>
      </c>
      <c r="BF561" s="230">
        <f>IF(N561="snížená",J561,0)</f>
        <v>0</v>
      </c>
      <c r="BG561" s="230">
        <f>IF(N561="zákl. přenesená",J561,0)</f>
        <v>0</v>
      </c>
      <c r="BH561" s="230">
        <f>IF(N561="sníž. přenesená",J561,0)</f>
        <v>0</v>
      </c>
      <c r="BI561" s="230">
        <f>IF(N561="nulová",J561,0)</f>
        <v>0</v>
      </c>
      <c r="BJ561" s="17" t="s">
        <v>85</v>
      </c>
      <c r="BK561" s="230">
        <f>ROUND(I561*H561,2)</f>
        <v>0</v>
      </c>
      <c r="BL561" s="17" t="s">
        <v>153</v>
      </c>
      <c r="BM561" s="229" t="s">
        <v>904</v>
      </c>
    </row>
    <row r="562" s="2" customFormat="1">
      <c r="A562" s="38"/>
      <c r="B562" s="39"/>
      <c r="C562" s="40"/>
      <c r="D562" s="231" t="s">
        <v>139</v>
      </c>
      <c r="E562" s="40"/>
      <c r="F562" s="232" t="s">
        <v>903</v>
      </c>
      <c r="G562" s="40"/>
      <c r="H562" s="40"/>
      <c r="I562" s="233"/>
      <c r="J562" s="40"/>
      <c r="K562" s="40"/>
      <c r="L562" s="44"/>
      <c r="M562" s="234"/>
      <c r="N562" s="235"/>
      <c r="O562" s="91"/>
      <c r="P562" s="91"/>
      <c r="Q562" s="91"/>
      <c r="R562" s="91"/>
      <c r="S562" s="91"/>
      <c r="T562" s="92"/>
      <c r="U562" s="38"/>
      <c r="V562" s="38"/>
      <c r="W562" s="38"/>
      <c r="X562" s="38"/>
      <c r="Y562" s="38"/>
      <c r="Z562" s="38"/>
      <c r="AA562" s="38"/>
      <c r="AB562" s="38"/>
      <c r="AC562" s="38"/>
      <c r="AD562" s="38"/>
      <c r="AE562" s="38"/>
      <c r="AT562" s="17" t="s">
        <v>139</v>
      </c>
      <c r="AU562" s="17" t="s">
        <v>87</v>
      </c>
    </row>
    <row r="563" s="14" customFormat="1">
      <c r="A563" s="14"/>
      <c r="B563" s="246"/>
      <c r="C563" s="247"/>
      <c r="D563" s="231" t="s">
        <v>140</v>
      </c>
      <c r="E563" s="248" t="s">
        <v>1</v>
      </c>
      <c r="F563" s="249" t="s">
        <v>905</v>
      </c>
      <c r="G563" s="247"/>
      <c r="H563" s="250">
        <v>1</v>
      </c>
      <c r="I563" s="251"/>
      <c r="J563" s="247"/>
      <c r="K563" s="247"/>
      <c r="L563" s="252"/>
      <c r="M563" s="253"/>
      <c r="N563" s="254"/>
      <c r="O563" s="254"/>
      <c r="P563" s="254"/>
      <c r="Q563" s="254"/>
      <c r="R563" s="254"/>
      <c r="S563" s="254"/>
      <c r="T563" s="255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56" t="s">
        <v>140</v>
      </c>
      <c r="AU563" s="256" t="s">
        <v>87</v>
      </c>
      <c r="AV563" s="14" t="s">
        <v>87</v>
      </c>
      <c r="AW563" s="14" t="s">
        <v>33</v>
      </c>
      <c r="AX563" s="14" t="s">
        <v>85</v>
      </c>
      <c r="AY563" s="256" t="s">
        <v>129</v>
      </c>
    </row>
    <row r="564" s="2" customFormat="1" ht="16.5" customHeight="1">
      <c r="A564" s="38"/>
      <c r="B564" s="39"/>
      <c r="C564" s="218" t="s">
        <v>906</v>
      </c>
      <c r="D564" s="218" t="s">
        <v>132</v>
      </c>
      <c r="E564" s="219" t="s">
        <v>907</v>
      </c>
      <c r="F564" s="220" t="s">
        <v>908</v>
      </c>
      <c r="G564" s="221" t="s">
        <v>255</v>
      </c>
      <c r="H564" s="222">
        <v>27</v>
      </c>
      <c r="I564" s="223"/>
      <c r="J564" s="224">
        <f>ROUND(I564*H564,2)</f>
        <v>0</v>
      </c>
      <c r="K564" s="220" t="s">
        <v>136</v>
      </c>
      <c r="L564" s="44"/>
      <c r="M564" s="225" t="s">
        <v>1</v>
      </c>
      <c r="N564" s="226" t="s">
        <v>42</v>
      </c>
      <c r="O564" s="91"/>
      <c r="P564" s="227">
        <f>O564*H564</f>
        <v>0</v>
      </c>
      <c r="Q564" s="227">
        <v>0.00012999999999999999</v>
      </c>
      <c r="R564" s="227">
        <f>Q564*H564</f>
        <v>0.0035099999999999997</v>
      </c>
      <c r="S564" s="227">
        <v>0</v>
      </c>
      <c r="T564" s="228">
        <f>S564*H564</f>
        <v>0</v>
      </c>
      <c r="U564" s="38"/>
      <c r="V564" s="38"/>
      <c r="W564" s="38"/>
      <c r="X564" s="38"/>
      <c r="Y564" s="38"/>
      <c r="Z564" s="38"/>
      <c r="AA564" s="38"/>
      <c r="AB564" s="38"/>
      <c r="AC564" s="38"/>
      <c r="AD564" s="38"/>
      <c r="AE564" s="38"/>
      <c r="AR564" s="229" t="s">
        <v>153</v>
      </c>
      <c r="AT564" s="229" t="s">
        <v>132</v>
      </c>
      <c r="AU564" s="229" t="s">
        <v>87</v>
      </c>
      <c r="AY564" s="17" t="s">
        <v>129</v>
      </c>
      <c r="BE564" s="230">
        <f>IF(N564="základní",J564,0)</f>
        <v>0</v>
      </c>
      <c r="BF564" s="230">
        <f>IF(N564="snížená",J564,0)</f>
        <v>0</v>
      </c>
      <c r="BG564" s="230">
        <f>IF(N564="zákl. přenesená",J564,0)</f>
        <v>0</v>
      </c>
      <c r="BH564" s="230">
        <f>IF(N564="sníž. přenesená",J564,0)</f>
        <v>0</v>
      </c>
      <c r="BI564" s="230">
        <f>IF(N564="nulová",J564,0)</f>
        <v>0</v>
      </c>
      <c r="BJ564" s="17" t="s">
        <v>85</v>
      </c>
      <c r="BK564" s="230">
        <f>ROUND(I564*H564,2)</f>
        <v>0</v>
      </c>
      <c r="BL564" s="17" t="s">
        <v>153</v>
      </c>
      <c r="BM564" s="229" t="s">
        <v>909</v>
      </c>
    </row>
    <row r="565" s="2" customFormat="1">
      <c r="A565" s="38"/>
      <c r="B565" s="39"/>
      <c r="C565" s="40"/>
      <c r="D565" s="231" t="s">
        <v>139</v>
      </c>
      <c r="E565" s="40"/>
      <c r="F565" s="232" t="s">
        <v>910</v>
      </c>
      <c r="G565" s="40"/>
      <c r="H565" s="40"/>
      <c r="I565" s="233"/>
      <c r="J565" s="40"/>
      <c r="K565" s="40"/>
      <c r="L565" s="44"/>
      <c r="M565" s="234"/>
      <c r="N565" s="235"/>
      <c r="O565" s="91"/>
      <c r="P565" s="91"/>
      <c r="Q565" s="91"/>
      <c r="R565" s="91"/>
      <c r="S565" s="91"/>
      <c r="T565" s="92"/>
      <c r="U565" s="38"/>
      <c r="V565" s="38"/>
      <c r="W565" s="38"/>
      <c r="X565" s="38"/>
      <c r="Y565" s="38"/>
      <c r="Z565" s="38"/>
      <c r="AA565" s="38"/>
      <c r="AB565" s="38"/>
      <c r="AC565" s="38"/>
      <c r="AD565" s="38"/>
      <c r="AE565" s="38"/>
      <c r="AT565" s="17" t="s">
        <v>139</v>
      </c>
      <c r="AU565" s="17" t="s">
        <v>87</v>
      </c>
    </row>
    <row r="566" s="14" customFormat="1">
      <c r="A566" s="14"/>
      <c r="B566" s="246"/>
      <c r="C566" s="247"/>
      <c r="D566" s="231" t="s">
        <v>140</v>
      </c>
      <c r="E566" s="248" t="s">
        <v>1</v>
      </c>
      <c r="F566" s="249" t="s">
        <v>911</v>
      </c>
      <c r="G566" s="247"/>
      <c r="H566" s="250">
        <v>27</v>
      </c>
      <c r="I566" s="251"/>
      <c r="J566" s="247"/>
      <c r="K566" s="247"/>
      <c r="L566" s="252"/>
      <c r="M566" s="253"/>
      <c r="N566" s="254"/>
      <c r="O566" s="254"/>
      <c r="P566" s="254"/>
      <c r="Q566" s="254"/>
      <c r="R566" s="254"/>
      <c r="S566" s="254"/>
      <c r="T566" s="255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  <c r="AE566" s="14"/>
      <c r="AT566" s="256" t="s">
        <v>140</v>
      </c>
      <c r="AU566" s="256" t="s">
        <v>87</v>
      </c>
      <c r="AV566" s="14" t="s">
        <v>87</v>
      </c>
      <c r="AW566" s="14" t="s">
        <v>33</v>
      </c>
      <c r="AX566" s="14" t="s">
        <v>85</v>
      </c>
      <c r="AY566" s="256" t="s">
        <v>129</v>
      </c>
    </row>
    <row r="567" s="13" customFormat="1">
      <c r="A567" s="13"/>
      <c r="B567" s="236"/>
      <c r="C567" s="237"/>
      <c r="D567" s="231" t="s">
        <v>140</v>
      </c>
      <c r="E567" s="238" t="s">
        <v>1</v>
      </c>
      <c r="F567" s="239" t="s">
        <v>912</v>
      </c>
      <c r="G567" s="237"/>
      <c r="H567" s="238" t="s">
        <v>1</v>
      </c>
      <c r="I567" s="240"/>
      <c r="J567" s="237"/>
      <c r="K567" s="237"/>
      <c r="L567" s="241"/>
      <c r="M567" s="242"/>
      <c r="N567" s="243"/>
      <c r="O567" s="243"/>
      <c r="P567" s="243"/>
      <c r="Q567" s="243"/>
      <c r="R567" s="243"/>
      <c r="S567" s="243"/>
      <c r="T567" s="244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45" t="s">
        <v>140</v>
      </c>
      <c r="AU567" s="245" t="s">
        <v>87</v>
      </c>
      <c r="AV567" s="13" t="s">
        <v>85</v>
      </c>
      <c r="AW567" s="13" t="s">
        <v>33</v>
      </c>
      <c r="AX567" s="13" t="s">
        <v>77</v>
      </c>
      <c r="AY567" s="245" t="s">
        <v>129</v>
      </c>
    </row>
    <row r="568" s="2" customFormat="1" ht="16.5" customHeight="1">
      <c r="A568" s="38"/>
      <c r="B568" s="39"/>
      <c r="C568" s="218" t="s">
        <v>913</v>
      </c>
      <c r="D568" s="218" t="s">
        <v>132</v>
      </c>
      <c r="E568" s="219" t="s">
        <v>914</v>
      </c>
      <c r="F568" s="220" t="s">
        <v>915</v>
      </c>
      <c r="G568" s="221" t="s">
        <v>237</v>
      </c>
      <c r="H568" s="222">
        <v>7.5</v>
      </c>
      <c r="I568" s="223"/>
      <c r="J568" s="224">
        <f>ROUND(I568*H568,2)</f>
        <v>0</v>
      </c>
      <c r="K568" s="220" t="s">
        <v>136</v>
      </c>
      <c r="L568" s="44"/>
      <c r="M568" s="225" t="s">
        <v>1</v>
      </c>
      <c r="N568" s="226" t="s">
        <v>42</v>
      </c>
      <c r="O568" s="91"/>
      <c r="P568" s="227">
        <f>O568*H568</f>
        <v>0</v>
      </c>
      <c r="Q568" s="227">
        <v>0.0011999999999999999</v>
      </c>
      <c r="R568" s="227">
        <f>Q568*H568</f>
        <v>0.0089999999999999993</v>
      </c>
      <c r="S568" s="227">
        <v>0</v>
      </c>
      <c r="T568" s="228">
        <f>S568*H568</f>
        <v>0</v>
      </c>
      <c r="U568" s="38"/>
      <c r="V568" s="38"/>
      <c r="W568" s="38"/>
      <c r="X568" s="38"/>
      <c r="Y568" s="38"/>
      <c r="Z568" s="38"/>
      <c r="AA568" s="38"/>
      <c r="AB568" s="38"/>
      <c r="AC568" s="38"/>
      <c r="AD568" s="38"/>
      <c r="AE568" s="38"/>
      <c r="AR568" s="229" t="s">
        <v>153</v>
      </c>
      <c r="AT568" s="229" t="s">
        <v>132</v>
      </c>
      <c r="AU568" s="229" t="s">
        <v>87</v>
      </c>
      <c r="AY568" s="17" t="s">
        <v>129</v>
      </c>
      <c r="BE568" s="230">
        <f>IF(N568="základní",J568,0)</f>
        <v>0</v>
      </c>
      <c r="BF568" s="230">
        <f>IF(N568="snížená",J568,0)</f>
        <v>0</v>
      </c>
      <c r="BG568" s="230">
        <f>IF(N568="zákl. přenesená",J568,0)</f>
        <v>0</v>
      </c>
      <c r="BH568" s="230">
        <f>IF(N568="sníž. přenesená",J568,0)</f>
        <v>0</v>
      </c>
      <c r="BI568" s="230">
        <f>IF(N568="nulová",J568,0)</f>
        <v>0</v>
      </c>
      <c r="BJ568" s="17" t="s">
        <v>85</v>
      </c>
      <c r="BK568" s="230">
        <f>ROUND(I568*H568,2)</f>
        <v>0</v>
      </c>
      <c r="BL568" s="17" t="s">
        <v>153</v>
      </c>
      <c r="BM568" s="229" t="s">
        <v>916</v>
      </c>
    </row>
    <row r="569" s="2" customFormat="1">
      <c r="A569" s="38"/>
      <c r="B569" s="39"/>
      <c r="C569" s="40"/>
      <c r="D569" s="231" t="s">
        <v>139</v>
      </c>
      <c r="E569" s="40"/>
      <c r="F569" s="232" t="s">
        <v>917</v>
      </c>
      <c r="G569" s="40"/>
      <c r="H569" s="40"/>
      <c r="I569" s="233"/>
      <c r="J569" s="40"/>
      <c r="K569" s="40"/>
      <c r="L569" s="44"/>
      <c r="M569" s="234"/>
      <c r="N569" s="235"/>
      <c r="O569" s="91"/>
      <c r="P569" s="91"/>
      <c r="Q569" s="91"/>
      <c r="R569" s="91"/>
      <c r="S569" s="91"/>
      <c r="T569" s="92"/>
      <c r="U569" s="38"/>
      <c r="V569" s="38"/>
      <c r="W569" s="38"/>
      <c r="X569" s="38"/>
      <c r="Y569" s="38"/>
      <c r="Z569" s="38"/>
      <c r="AA569" s="38"/>
      <c r="AB569" s="38"/>
      <c r="AC569" s="38"/>
      <c r="AD569" s="38"/>
      <c r="AE569" s="38"/>
      <c r="AT569" s="17" t="s">
        <v>139</v>
      </c>
      <c r="AU569" s="17" t="s">
        <v>87</v>
      </c>
    </row>
    <row r="570" s="14" customFormat="1">
      <c r="A570" s="14"/>
      <c r="B570" s="246"/>
      <c r="C570" s="247"/>
      <c r="D570" s="231" t="s">
        <v>140</v>
      </c>
      <c r="E570" s="248" t="s">
        <v>1</v>
      </c>
      <c r="F570" s="249" t="s">
        <v>918</v>
      </c>
      <c r="G570" s="247"/>
      <c r="H570" s="250">
        <v>7.5</v>
      </c>
      <c r="I570" s="251"/>
      <c r="J570" s="247"/>
      <c r="K570" s="247"/>
      <c r="L570" s="252"/>
      <c r="M570" s="253"/>
      <c r="N570" s="254"/>
      <c r="O570" s="254"/>
      <c r="P570" s="254"/>
      <c r="Q570" s="254"/>
      <c r="R570" s="254"/>
      <c r="S570" s="254"/>
      <c r="T570" s="255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T570" s="256" t="s">
        <v>140</v>
      </c>
      <c r="AU570" s="256" t="s">
        <v>87</v>
      </c>
      <c r="AV570" s="14" t="s">
        <v>87</v>
      </c>
      <c r="AW570" s="14" t="s">
        <v>33</v>
      </c>
      <c r="AX570" s="14" t="s">
        <v>85</v>
      </c>
      <c r="AY570" s="256" t="s">
        <v>129</v>
      </c>
    </row>
    <row r="571" s="13" customFormat="1">
      <c r="A571" s="13"/>
      <c r="B571" s="236"/>
      <c r="C571" s="237"/>
      <c r="D571" s="231" t="s">
        <v>140</v>
      </c>
      <c r="E571" s="238" t="s">
        <v>1</v>
      </c>
      <c r="F571" s="239" t="s">
        <v>912</v>
      </c>
      <c r="G571" s="237"/>
      <c r="H571" s="238" t="s">
        <v>1</v>
      </c>
      <c r="I571" s="240"/>
      <c r="J571" s="237"/>
      <c r="K571" s="237"/>
      <c r="L571" s="241"/>
      <c r="M571" s="242"/>
      <c r="N571" s="243"/>
      <c r="O571" s="243"/>
      <c r="P571" s="243"/>
      <c r="Q571" s="243"/>
      <c r="R571" s="243"/>
      <c r="S571" s="243"/>
      <c r="T571" s="244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45" t="s">
        <v>140</v>
      </c>
      <c r="AU571" s="245" t="s">
        <v>87</v>
      </c>
      <c r="AV571" s="13" t="s">
        <v>85</v>
      </c>
      <c r="AW571" s="13" t="s">
        <v>33</v>
      </c>
      <c r="AX571" s="13" t="s">
        <v>77</v>
      </c>
      <c r="AY571" s="245" t="s">
        <v>129</v>
      </c>
    </row>
    <row r="572" s="2" customFormat="1" ht="16.5" customHeight="1">
      <c r="A572" s="38"/>
      <c r="B572" s="39"/>
      <c r="C572" s="218" t="s">
        <v>919</v>
      </c>
      <c r="D572" s="218" t="s">
        <v>132</v>
      </c>
      <c r="E572" s="219" t="s">
        <v>920</v>
      </c>
      <c r="F572" s="220" t="s">
        <v>921</v>
      </c>
      <c r="G572" s="221" t="s">
        <v>255</v>
      </c>
      <c r="H572" s="222">
        <v>27</v>
      </c>
      <c r="I572" s="223"/>
      <c r="J572" s="224">
        <f>ROUND(I572*H572,2)</f>
        <v>0</v>
      </c>
      <c r="K572" s="220" t="s">
        <v>136</v>
      </c>
      <c r="L572" s="44"/>
      <c r="M572" s="225" t="s">
        <v>1</v>
      </c>
      <c r="N572" s="226" t="s">
        <v>42</v>
      </c>
      <c r="O572" s="91"/>
      <c r="P572" s="227">
        <f>O572*H572</f>
        <v>0</v>
      </c>
      <c r="Q572" s="227">
        <v>0</v>
      </c>
      <c r="R572" s="227">
        <f>Q572*H572</f>
        <v>0</v>
      </c>
      <c r="S572" s="227">
        <v>0</v>
      </c>
      <c r="T572" s="228">
        <f>S572*H572</f>
        <v>0</v>
      </c>
      <c r="U572" s="38"/>
      <c r="V572" s="38"/>
      <c r="W572" s="38"/>
      <c r="X572" s="38"/>
      <c r="Y572" s="38"/>
      <c r="Z572" s="38"/>
      <c r="AA572" s="38"/>
      <c r="AB572" s="38"/>
      <c r="AC572" s="38"/>
      <c r="AD572" s="38"/>
      <c r="AE572" s="38"/>
      <c r="AR572" s="229" t="s">
        <v>153</v>
      </c>
      <c r="AT572" s="229" t="s">
        <v>132</v>
      </c>
      <c r="AU572" s="229" t="s">
        <v>87</v>
      </c>
      <c r="AY572" s="17" t="s">
        <v>129</v>
      </c>
      <c r="BE572" s="230">
        <f>IF(N572="základní",J572,0)</f>
        <v>0</v>
      </c>
      <c r="BF572" s="230">
        <f>IF(N572="snížená",J572,0)</f>
        <v>0</v>
      </c>
      <c r="BG572" s="230">
        <f>IF(N572="zákl. přenesená",J572,0)</f>
        <v>0</v>
      </c>
      <c r="BH572" s="230">
        <f>IF(N572="sníž. přenesená",J572,0)</f>
        <v>0</v>
      </c>
      <c r="BI572" s="230">
        <f>IF(N572="nulová",J572,0)</f>
        <v>0</v>
      </c>
      <c r="BJ572" s="17" t="s">
        <v>85</v>
      </c>
      <c r="BK572" s="230">
        <f>ROUND(I572*H572,2)</f>
        <v>0</v>
      </c>
      <c r="BL572" s="17" t="s">
        <v>153</v>
      </c>
      <c r="BM572" s="229" t="s">
        <v>922</v>
      </c>
    </row>
    <row r="573" s="2" customFormat="1">
      <c r="A573" s="38"/>
      <c r="B573" s="39"/>
      <c r="C573" s="40"/>
      <c r="D573" s="231" t="s">
        <v>139</v>
      </c>
      <c r="E573" s="40"/>
      <c r="F573" s="232" t="s">
        <v>923</v>
      </c>
      <c r="G573" s="40"/>
      <c r="H573" s="40"/>
      <c r="I573" s="233"/>
      <c r="J573" s="40"/>
      <c r="K573" s="40"/>
      <c r="L573" s="44"/>
      <c r="M573" s="234"/>
      <c r="N573" s="235"/>
      <c r="O573" s="91"/>
      <c r="P573" s="91"/>
      <c r="Q573" s="91"/>
      <c r="R573" s="91"/>
      <c r="S573" s="91"/>
      <c r="T573" s="92"/>
      <c r="U573" s="38"/>
      <c r="V573" s="38"/>
      <c r="W573" s="38"/>
      <c r="X573" s="38"/>
      <c r="Y573" s="38"/>
      <c r="Z573" s="38"/>
      <c r="AA573" s="38"/>
      <c r="AB573" s="38"/>
      <c r="AC573" s="38"/>
      <c r="AD573" s="38"/>
      <c r="AE573" s="38"/>
      <c r="AT573" s="17" t="s">
        <v>139</v>
      </c>
      <c r="AU573" s="17" t="s">
        <v>87</v>
      </c>
    </row>
    <row r="574" s="14" customFormat="1">
      <c r="A574" s="14"/>
      <c r="B574" s="246"/>
      <c r="C574" s="247"/>
      <c r="D574" s="231" t="s">
        <v>140</v>
      </c>
      <c r="E574" s="248" t="s">
        <v>1</v>
      </c>
      <c r="F574" s="249" t="s">
        <v>924</v>
      </c>
      <c r="G574" s="247"/>
      <c r="H574" s="250">
        <v>27</v>
      </c>
      <c r="I574" s="251"/>
      <c r="J574" s="247"/>
      <c r="K574" s="247"/>
      <c r="L574" s="252"/>
      <c r="M574" s="253"/>
      <c r="N574" s="254"/>
      <c r="O574" s="254"/>
      <c r="P574" s="254"/>
      <c r="Q574" s="254"/>
      <c r="R574" s="254"/>
      <c r="S574" s="254"/>
      <c r="T574" s="255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256" t="s">
        <v>140</v>
      </c>
      <c r="AU574" s="256" t="s">
        <v>87</v>
      </c>
      <c r="AV574" s="14" t="s">
        <v>87</v>
      </c>
      <c r="AW574" s="14" t="s">
        <v>33</v>
      </c>
      <c r="AX574" s="14" t="s">
        <v>85</v>
      </c>
      <c r="AY574" s="256" t="s">
        <v>129</v>
      </c>
    </row>
    <row r="575" s="2" customFormat="1" ht="16.5" customHeight="1">
      <c r="A575" s="38"/>
      <c r="B575" s="39"/>
      <c r="C575" s="218" t="s">
        <v>925</v>
      </c>
      <c r="D575" s="218" t="s">
        <v>132</v>
      </c>
      <c r="E575" s="219" t="s">
        <v>926</v>
      </c>
      <c r="F575" s="220" t="s">
        <v>927</v>
      </c>
      <c r="G575" s="221" t="s">
        <v>237</v>
      </c>
      <c r="H575" s="222">
        <v>7.5</v>
      </c>
      <c r="I575" s="223"/>
      <c r="J575" s="224">
        <f>ROUND(I575*H575,2)</f>
        <v>0</v>
      </c>
      <c r="K575" s="220" t="s">
        <v>136</v>
      </c>
      <c r="L575" s="44"/>
      <c r="M575" s="225" t="s">
        <v>1</v>
      </c>
      <c r="N575" s="226" t="s">
        <v>42</v>
      </c>
      <c r="O575" s="91"/>
      <c r="P575" s="227">
        <f>O575*H575</f>
        <v>0</v>
      </c>
      <c r="Q575" s="227">
        <v>1.0000000000000001E-05</v>
      </c>
      <c r="R575" s="227">
        <f>Q575*H575</f>
        <v>7.5000000000000007E-05</v>
      </c>
      <c r="S575" s="227">
        <v>0</v>
      </c>
      <c r="T575" s="228">
        <f>S575*H575</f>
        <v>0</v>
      </c>
      <c r="U575" s="38"/>
      <c r="V575" s="38"/>
      <c r="W575" s="38"/>
      <c r="X575" s="38"/>
      <c r="Y575" s="38"/>
      <c r="Z575" s="38"/>
      <c r="AA575" s="38"/>
      <c r="AB575" s="38"/>
      <c r="AC575" s="38"/>
      <c r="AD575" s="38"/>
      <c r="AE575" s="38"/>
      <c r="AR575" s="229" t="s">
        <v>153</v>
      </c>
      <c r="AT575" s="229" t="s">
        <v>132</v>
      </c>
      <c r="AU575" s="229" t="s">
        <v>87</v>
      </c>
      <c r="AY575" s="17" t="s">
        <v>129</v>
      </c>
      <c r="BE575" s="230">
        <f>IF(N575="základní",J575,0)</f>
        <v>0</v>
      </c>
      <c r="BF575" s="230">
        <f>IF(N575="snížená",J575,0)</f>
        <v>0</v>
      </c>
      <c r="BG575" s="230">
        <f>IF(N575="zákl. přenesená",J575,0)</f>
        <v>0</v>
      </c>
      <c r="BH575" s="230">
        <f>IF(N575="sníž. přenesená",J575,0)</f>
        <v>0</v>
      </c>
      <c r="BI575" s="230">
        <f>IF(N575="nulová",J575,0)</f>
        <v>0</v>
      </c>
      <c r="BJ575" s="17" t="s">
        <v>85</v>
      </c>
      <c r="BK575" s="230">
        <f>ROUND(I575*H575,2)</f>
        <v>0</v>
      </c>
      <c r="BL575" s="17" t="s">
        <v>153</v>
      </c>
      <c r="BM575" s="229" t="s">
        <v>928</v>
      </c>
    </row>
    <row r="576" s="2" customFormat="1">
      <c r="A576" s="38"/>
      <c r="B576" s="39"/>
      <c r="C576" s="40"/>
      <c r="D576" s="231" t="s">
        <v>139</v>
      </c>
      <c r="E576" s="40"/>
      <c r="F576" s="232" t="s">
        <v>929</v>
      </c>
      <c r="G576" s="40"/>
      <c r="H576" s="40"/>
      <c r="I576" s="233"/>
      <c r="J576" s="40"/>
      <c r="K576" s="40"/>
      <c r="L576" s="44"/>
      <c r="M576" s="234"/>
      <c r="N576" s="235"/>
      <c r="O576" s="91"/>
      <c r="P576" s="91"/>
      <c r="Q576" s="91"/>
      <c r="R576" s="91"/>
      <c r="S576" s="91"/>
      <c r="T576" s="92"/>
      <c r="U576" s="38"/>
      <c r="V576" s="38"/>
      <c r="W576" s="38"/>
      <c r="X576" s="38"/>
      <c r="Y576" s="38"/>
      <c r="Z576" s="38"/>
      <c r="AA576" s="38"/>
      <c r="AB576" s="38"/>
      <c r="AC576" s="38"/>
      <c r="AD576" s="38"/>
      <c r="AE576" s="38"/>
      <c r="AT576" s="17" t="s">
        <v>139</v>
      </c>
      <c r="AU576" s="17" t="s">
        <v>87</v>
      </c>
    </row>
    <row r="577" s="14" customFormat="1">
      <c r="A577" s="14"/>
      <c r="B577" s="246"/>
      <c r="C577" s="247"/>
      <c r="D577" s="231" t="s">
        <v>140</v>
      </c>
      <c r="E577" s="248" t="s">
        <v>1</v>
      </c>
      <c r="F577" s="249" t="s">
        <v>930</v>
      </c>
      <c r="G577" s="247"/>
      <c r="H577" s="250">
        <v>7.5</v>
      </c>
      <c r="I577" s="251"/>
      <c r="J577" s="247"/>
      <c r="K577" s="247"/>
      <c r="L577" s="252"/>
      <c r="M577" s="253"/>
      <c r="N577" s="254"/>
      <c r="O577" s="254"/>
      <c r="P577" s="254"/>
      <c r="Q577" s="254"/>
      <c r="R577" s="254"/>
      <c r="S577" s="254"/>
      <c r="T577" s="255"/>
      <c r="U577" s="14"/>
      <c r="V577" s="14"/>
      <c r="W577" s="14"/>
      <c r="X577" s="14"/>
      <c r="Y577" s="14"/>
      <c r="Z577" s="14"/>
      <c r="AA577" s="14"/>
      <c r="AB577" s="14"/>
      <c r="AC577" s="14"/>
      <c r="AD577" s="14"/>
      <c r="AE577" s="14"/>
      <c r="AT577" s="256" t="s">
        <v>140</v>
      </c>
      <c r="AU577" s="256" t="s">
        <v>87</v>
      </c>
      <c r="AV577" s="14" t="s">
        <v>87</v>
      </c>
      <c r="AW577" s="14" t="s">
        <v>33</v>
      </c>
      <c r="AX577" s="14" t="s">
        <v>85</v>
      </c>
      <c r="AY577" s="256" t="s">
        <v>129</v>
      </c>
    </row>
    <row r="578" s="2" customFormat="1" ht="16.5" customHeight="1">
      <c r="A578" s="38"/>
      <c r="B578" s="39"/>
      <c r="C578" s="218" t="s">
        <v>931</v>
      </c>
      <c r="D578" s="218" t="s">
        <v>132</v>
      </c>
      <c r="E578" s="219" t="s">
        <v>932</v>
      </c>
      <c r="F578" s="220" t="s">
        <v>933</v>
      </c>
      <c r="G578" s="221" t="s">
        <v>255</v>
      </c>
      <c r="H578" s="222">
        <v>429.19999999999999</v>
      </c>
      <c r="I578" s="223"/>
      <c r="J578" s="224">
        <f>ROUND(I578*H578,2)</f>
        <v>0</v>
      </c>
      <c r="K578" s="220" t="s">
        <v>136</v>
      </c>
      <c r="L578" s="44"/>
      <c r="M578" s="225" t="s">
        <v>1</v>
      </c>
      <c r="N578" s="226" t="s">
        <v>42</v>
      </c>
      <c r="O578" s="91"/>
      <c r="P578" s="227">
        <f>O578*H578</f>
        <v>0</v>
      </c>
      <c r="Q578" s="227">
        <v>0.15540000000000001</v>
      </c>
      <c r="R578" s="227">
        <f>Q578*H578</f>
        <v>66.697680000000005</v>
      </c>
      <c r="S578" s="227">
        <v>0</v>
      </c>
      <c r="T578" s="228">
        <f>S578*H578</f>
        <v>0</v>
      </c>
      <c r="U578" s="38"/>
      <c r="V578" s="38"/>
      <c r="W578" s="38"/>
      <c r="X578" s="38"/>
      <c r="Y578" s="38"/>
      <c r="Z578" s="38"/>
      <c r="AA578" s="38"/>
      <c r="AB578" s="38"/>
      <c r="AC578" s="38"/>
      <c r="AD578" s="38"/>
      <c r="AE578" s="38"/>
      <c r="AR578" s="229" t="s">
        <v>153</v>
      </c>
      <c r="AT578" s="229" t="s">
        <v>132</v>
      </c>
      <c r="AU578" s="229" t="s">
        <v>87</v>
      </c>
      <c r="AY578" s="17" t="s">
        <v>129</v>
      </c>
      <c r="BE578" s="230">
        <f>IF(N578="základní",J578,0)</f>
        <v>0</v>
      </c>
      <c r="BF578" s="230">
        <f>IF(N578="snížená",J578,0)</f>
        <v>0</v>
      </c>
      <c r="BG578" s="230">
        <f>IF(N578="zákl. přenesená",J578,0)</f>
        <v>0</v>
      </c>
      <c r="BH578" s="230">
        <f>IF(N578="sníž. přenesená",J578,0)</f>
        <v>0</v>
      </c>
      <c r="BI578" s="230">
        <f>IF(N578="nulová",J578,0)</f>
        <v>0</v>
      </c>
      <c r="BJ578" s="17" t="s">
        <v>85</v>
      </c>
      <c r="BK578" s="230">
        <f>ROUND(I578*H578,2)</f>
        <v>0</v>
      </c>
      <c r="BL578" s="17" t="s">
        <v>153</v>
      </c>
      <c r="BM578" s="229" t="s">
        <v>934</v>
      </c>
    </row>
    <row r="579" s="2" customFormat="1">
      <c r="A579" s="38"/>
      <c r="B579" s="39"/>
      <c r="C579" s="40"/>
      <c r="D579" s="231" t="s">
        <v>139</v>
      </c>
      <c r="E579" s="40"/>
      <c r="F579" s="232" t="s">
        <v>935</v>
      </c>
      <c r="G579" s="40"/>
      <c r="H579" s="40"/>
      <c r="I579" s="233"/>
      <c r="J579" s="40"/>
      <c r="K579" s="40"/>
      <c r="L579" s="44"/>
      <c r="M579" s="234"/>
      <c r="N579" s="235"/>
      <c r="O579" s="91"/>
      <c r="P579" s="91"/>
      <c r="Q579" s="91"/>
      <c r="R579" s="91"/>
      <c r="S579" s="91"/>
      <c r="T579" s="92"/>
      <c r="U579" s="38"/>
      <c r="V579" s="38"/>
      <c r="W579" s="38"/>
      <c r="X579" s="38"/>
      <c r="Y579" s="38"/>
      <c r="Z579" s="38"/>
      <c r="AA579" s="38"/>
      <c r="AB579" s="38"/>
      <c r="AC579" s="38"/>
      <c r="AD579" s="38"/>
      <c r="AE579" s="38"/>
      <c r="AT579" s="17" t="s">
        <v>139</v>
      </c>
      <c r="AU579" s="17" t="s">
        <v>87</v>
      </c>
    </row>
    <row r="580" s="14" customFormat="1">
      <c r="A580" s="14"/>
      <c r="B580" s="246"/>
      <c r="C580" s="247"/>
      <c r="D580" s="231" t="s">
        <v>140</v>
      </c>
      <c r="E580" s="248" t="s">
        <v>1</v>
      </c>
      <c r="F580" s="249" t="s">
        <v>936</v>
      </c>
      <c r="G580" s="247"/>
      <c r="H580" s="250">
        <v>429.19999999999999</v>
      </c>
      <c r="I580" s="251"/>
      <c r="J580" s="247"/>
      <c r="K580" s="247"/>
      <c r="L580" s="252"/>
      <c r="M580" s="253"/>
      <c r="N580" s="254"/>
      <c r="O580" s="254"/>
      <c r="P580" s="254"/>
      <c r="Q580" s="254"/>
      <c r="R580" s="254"/>
      <c r="S580" s="254"/>
      <c r="T580" s="255"/>
      <c r="U580" s="14"/>
      <c r="V580" s="14"/>
      <c r="W580" s="14"/>
      <c r="X580" s="14"/>
      <c r="Y580" s="14"/>
      <c r="Z580" s="14"/>
      <c r="AA580" s="14"/>
      <c r="AB580" s="14"/>
      <c r="AC580" s="14"/>
      <c r="AD580" s="14"/>
      <c r="AE580" s="14"/>
      <c r="AT580" s="256" t="s">
        <v>140</v>
      </c>
      <c r="AU580" s="256" t="s">
        <v>87</v>
      </c>
      <c r="AV580" s="14" t="s">
        <v>87</v>
      </c>
      <c r="AW580" s="14" t="s">
        <v>33</v>
      </c>
      <c r="AX580" s="14" t="s">
        <v>85</v>
      </c>
      <c r="AY580" s="256" t="s">
        <v>129</v>
      </c>
    </row>
    <row r="581" s="2" customFormat="1" ht="16.5" customHeight="1">
      <c r="A581" s="38"/>
      <c r="B581" s="39"/>
      <c r="C581" s="271" t="s">
        <v>937</v>
      </c>
      <c r="D581" s="271" t="s">
        <v>425</v>
      </c>
      <c r="E581" s="272" t="s">
        <v>938</v>
      </c>
      <c r="F581" s="273" t="s">
        <v>939</v>
      </c>
      <c r="G581" s="274" t="s">
        <v>255</v>
      </c>
      <c r="H581" s="275">
        <v>429.19999999999999</v>
      </c>
      <c r="I581" s="276"/>
      <c r="J581" s="277">
        <f>ROUND(I581*H581,2)</f>
        <v>0</v>
      </c>
      <c r="K581" s="273" t="s">
        <v>136</v>
      </c>
      <c r="L581" s="278"/>
      <c r="M581" s="279" t="s">
        <v>1</v>
      </c>
      <c r="N581" s="280" t="s">
        <v>42</v>
      </c>
      <c r="O581" s="91"/>
      <c r="P581" s="227">
        <f>O581*H581</f>
        <v>0</v>
      </c>
      <c r="Q581" s="227">
        <v>0.080000000000000002</v>
      </c>
      <c r="R581" s="227">
        <f>Q581*H581</f>
        <v>34.335999999999999</v>
      </c>
      <c r="S581" s="227">
        <v>0</v>
      </c>
      <c r="T581" s="228">
        <f>S581*H581</f>
        <v>0</v>
      </c>
      <c r="U581" s="38"/>
      <c r="V581" s="38"/>
      <c r="W581" s="38"/>
      <c r="X581" s="38"/>
      <c r="Y581" s="38"/>
      <c r="Z581" s="38"/>
      <c r="AA581" s="38"/>
      <c r="AB581" s="38"/>
      <c r="AC581" s="38"/>
      <c r="AD581" s="38"/>
      <c r="AE581" s="38"/>
      <c r="AR581" s="229" t="s">
        <v>183</v>
      </c>
      <c r="AT581" s="229" t="s">
        <v>425</v>
      </c>
      <c r="AU581" s="229" t="s">
        <v>87</v>
      </c>
      <c r="AY581" s="17" t="s">
        <v>129</v>
      </c>
      <c r="BE581" s="230">
        <f>IF(N581="základní",J581,0)</f>
        <v>0</v>
      </c>
      <c r="BF581" s="230">
        <f>IF(N581="snížená",J581,0)</f>
        <v>0</v>
      </c>
      <c r="BG581" s="230">
        <f>IF(N581="zákl. přenesená",J581,0)</f>
        <v>0</v>
      </c>
      <c r="BH581" s="230">
        <f>IF(N581="sníž. přenesená",J581,0)</f>
        <v>0</v>
      </c>
      <c r="BI581" s="230">
        <f>IF(N581="nulová",J581,0)</f>
        <v>0</v>
      </c>
      <c r="BJ581" s="17" t="s">
        <v>85</v>
      </c>
      <c r="BK581" s="230">
        <f>ROUND(I581*H581,2)</f>
        <v>0</v>
      </c>
      <c r="BL581" s="17" t="s">
        <v>153</v>
      </c>
      <c r="BM581" s="229" t="s">
        <v>940</v>
      </c>
    </row>
    <row r="582" s="2" customFormat="1">
      <c r="A582" s="38"/>
      <c r="B582" s="39"/>
      <c r="C582" s="40"/>
      <c r="D582" s="231" t="s">
        <v>139</v>
      </c>
      <c r="E582" s="40"/>
      <c r="F582" s="232" t="s">
        <v>939</v>
      </c>
      <c r="G582" s="40"/>
      <c r="H582" s="40"/>
      <c r="I582" s="233"/>
      <c r="J582" s="40"/>
      <c r="K582" s="40"/>
      <c r="L582" s="44"/>
      <c r="M582" s="234"/>
      <c r="N582" s="235"/>
      <c r="O582" s="91"/>
      <c r="P582" s="91"/>
      <c r="Q582" s="91"/>
      <c r="R582" s="91"/>
      <c r="S582" s="91"/>
      <c r="T582" s="92"/>
      <c r="U582" s="38"/>
      <c r="V582" s="38"/>
      <c r="W582" s="38"/>
      <c r="X582" s="38"/>
      <c r="Y582" s="38"/>
      <c r="Z582" s="38"/>
      <c r="AA582" s="38"/>
      <c r="AB582" s="38"/>
      <c r="AC582" s="38"/>
      <c r="AD582" s="38"/>
      <c r="AE582" s="38"/>
      <c r="AT582" s="17" t="s">
        <v>139</v>
      </c>
      <c r="AU582" s="17" t="s">
        <v>87</v>
      </c>
    </row>
    <row r="583" s="14" customFormat="1">
      <c r="A583" s="14"/>
      <c r="B583" s="246"/>
      <c r="C583" s="247"/>
      <c r="D583" s="231" t="s">
        <v>140</v>
      </c>
      <c r="E583" s="248" t="s">
        <v>1</v>
      </c>
      <c r="F583" s="249" t="s">
        <v>941</v>
      </c>
      <c r="G583" s="247"/>
      <c r="H583" s="250">
        <v>429.19999999999999</v>
      </c>
      <c r="I583" s="251"/>
      <c r="J583" s="247"/>
      <c r="K583" s="247"/>
      <c r="L583" s="252"/>
      <c r="M583" s="253"/>
      <c r="N583" s="254"/>
      <c r="O583" s="254"/>
      <c r="P583" s="254"/>
      <c r="Q583" s="254"/>
      <c r="R583" s="254"/>
      <c r="S583" s="254"/>
      <c r="T583" s="255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T583" s="256" t="s">
        <v>140</v>
      </c>
      <c r="AU583" s="256" t="s">
        <v>87</v>
      </c>
      <c r="AV583" s="14" t="s">
        <v>87</v>
      </c>
      <c r="AW583" s="14" t="s">
        <v>33</v>
      </c>
      <c r="AX583" s="14" t="s">
        <v>85</v>
      </c>
      <c r="AY583" s="256" t="s">
        <v>129</v>
      </c>
    </row>
    <row r="584" s="13" customFormat="1">
      <c r="A584" s="13"/>
      <c r="B584" s="236"/>
      <c r="C584" s="237"/>
      <c r="D584" s="231" t="s">
        <v>140</v>
      </c>
      <c r="E584" s="238" t="s">
        <v>1</v>
      </c>
      <c r="F584" s="239" t="s">
        <v>942</v>
      </c>
      <c r="G584" s="237"/>
      <c r="H584" s="238" t="s">
        <v>1</v>
      </c>
      <c r="I584" s="240"/>
      <c r="J584" s="237"/>
      <c r="K584" s="237"/>
      <c r="L584" s="241"/>
      <c r="M584" s="242"/>
      <c r="N584" s="243"/>
      <c r="O584" s="243"/>
      <c r="P584" s="243"/>
      <c r="Q584" s="243"/>
      <c r="R584" s="243"/>
      <c r="S584" s="243"/>
      <c r="T584" s="244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45" t="s">
        <v>140</v>
      </c>
      <c r="AU584" s="245" t="s">
        <v>87</v>
      </c>
      <c r="AV584" s="13" t="s">
        <v>85</v>
      </c>
      <c r="AW584" s="13" t="s">
        <v>33</v>
      </c>
      <c r="AX584" s="13" t="s">
        <v>77</v>
      </c>
      <c r="AY584" s="245" t="s">
        <v>129</v>
      </c>
    </row>
    <row r="585" s="2" customFormat="1" ht="16.5" customHeight="1">
      <c r="A585" s="38"/>
      <c r="B585" s="39"/>
      <c r="C585" s="218" t="s">
        <v>943</v>
      </c>
      <c r="D585" s="218" t="s">
        <v>132</v>
      </c>
      <c r="E585" s="219" t="s">
        <v>944</v>
      </c>
      <c r="F585" s="220" t="s">
        <v>945</v>
      </c>
      <c r="G585" s="221" t="s">
        <v>255</v>
      </c>
      <c r="H585" s="222">
        <v>222.59999999999999</v>
      </c>
      <c r="I585" s="223"/>
      <c r="J585" s="224">
        <f>ROUND(I585*H585,2)</f>
        <v>0</v>
      </c>
      <c r="K585" s="220" t="s">
        <v>136</v>
      </c>
      <c r="L585" s="44"/>
      <c r="M585" s="225" t="s">
        <v>1</v>
      </c>
      <c r="N585" s="226" t="s">
        <v>42</v>
      </c>
      <c r="O585" s="91"/>
      <c r="P585" s="227">
        <f>O585*H585</f>
        <v>0</v>
      </c>
      <c r="Q585" s="227">
        <v>0.1295</v>
      </c>
      <c r="R585" s="227">
        <f>Q585*H585</f>
        <v>28.826699999999999</v>
      </c>
      <c r="S585" s="227">
        <v>0</v>
      </c>
      <c r="T585" s="228">
        <f>S585*H585</f>
        <v>0</v>
      </c>
      <c r="U585" s="38"/>
      <c r="V585" s="38"/>
      <c r="W585" s="38"/>
      <c r="X585" s="38"/>
      <c r="Y585" s="38"/>
      <c r="Z585" s="38"/>
      <c r="AA585" s="38"/>
      <c r="AB585" s="38"/>
      <c r="AC585" s="38"/>
      <c r="AD585" s="38"/>
      <c r="AE585" s="38"/>
      <c r="AR585" s="229" t="s">
        <v>153</v>
      </c>
      <c r="AT585" s="229" t="s">
        <v>132</v>
      </c>
      <c r="AU585" s="229" t="s">
        <v>87</v>
      </c>
      <c r="AY585" s="17" t="s">
        <v>129</v>
      </c>
      <c r="BE585" s="230">
        <f>IF(N585="základní",J585,0)</f>
        <v>0</v>
      </c>
      <c r="BF585" s="230">
        <f>IF(N585="snížená",J585,0)</f>
        <v>0</v>
      </c>
      <c r="BG585" s="230">
        <f>IF(N585="zákl. přenesená",J585,0)</f>
        <v>0</v>
      </c>
      <c r="BH585" s="230">
        <f>IF(N585="sníž. přenesená",J585,0)</f>
        <v>0</v>
      </c>
      <c r="BI585" s="230">
        <f>IF(N585="nulová",J585,0)</f>
        <v>0</v>
      </c>
      <c r="BJ585" s="17" t="s">
        <v>85</v>
      </c>
      <c r="BK585" s="230">
        <f>ROUND(I585*H585,2)</f>
        <v>0</v>
      </c>
      <c r="BL585" s="17" t="s">
        <v>153</v>
      </c>
      <c r="BM585" s="229" t="s">
        <v>946</v>
      </c>
    </row>
    <row r="586" s="2" customFormat="1">
      <c r="A586" s="38"/>
      <c r="B586" s="39"/>
      <c r="C586" s="40"/>
      <c r="D586" s="231" t="s">
        <v>139</v>
      </c>
      <c r="E586" s="40"/>
      <c r="F586" s="232" t="s">
        <v>947</v>
      </c>
      <c r="G586" s="40"/>
      <c r="H586" s="40"/>
      <c r="I586" s="233"/>
      <c r="J586" s="40"/>
      <c r="K586" s="40"/>
      <c r="L586" s="44"/>
      <c r="M586" s="234"/>
      <c r="N586" s="235"/>
      <c r="O586" s="91"/>
      <c r="P586" s="91"/>
      <c r="Q586" s="91"/>
      <c r="R586" s="91"/>
      <c r="S586" s="91"/>
      <c r="T586" s="92"/>
      <c r="U586" s="38"/>
      <c r="V586" s="38"/>
      <c r="W586" s="38"/>
      <c r="X586" s="38"/>
      <c r="Y586" s="38"/>
      <c r="Z586" s="38"/>
      <c r="AA586" s="38"/>
      <c r="AB586" s="38"/>
      <c r="AC586" s="38"/>
      <c r="AD586" s="38"/>
      <c r="AE586" s="38"/>
      <c r="AT586" s="17" t="s">
        <v>139</v>
      </c>
      <c r="AU586" s="17" t="s">
        <v>87</v>
      </c>
    </row>
    <row r="587" s="14" customFormat="1">
      <c r="A587" s="14"/>
      <c r="B587" s="246"/>
      <c r="C587" s="247"/>
      <c r="D587" s="231" t="s">
        <v>140</v>
      </c>
      <c r="E587" s="248" t="s">
        <v>1</v>
      </c>
      <c r="F587" s="249" t="s">
        <v>948</v>
      </c>
      <c r="G587" s="247"/>
      <c r="H587" s="250">
        <v>222.59999999999999</v>
      </c>
      <c r="I587" s="251"/>
      <c r="J587" s="247"/>
      <c r="K587" s="247"/>
      <c r="L587" s="252"/>
      <c r="M587" s="253"/>
      <c r="N587" s="254"/>
      <c r="O587" s="254"/>
      <c r="P587" s="254"/>
      <c r="Q587" s="254"/>
      <c r="R587" s="254"/>
      <c r="S587" s="254"/>
      <c r="T587" s="255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T587" s="256" t="s">
        <v>140</v>
      </c>
      <c r="AU587" s="256" t="s">
        <v>87</v>
      </c>
      <c r="AV587" s="14" t="s">
        <v>87</v>
      </c>
      <c r="AW587" s="14" t="s">
        <v>33</v>
      </c>
      <c r="AX587" s="14" t="s">
        <v>85</v>
      </c>
      <c r="AY587" s="256" t="s">
        <v>129</v>
      </c>
    </row>
    <row r="588" s="2" customFormat="1" ht="16.5" customHeight="1">
      <c r="A588" s="38"/>
      <c r="B588" s="39"/>
      <c r="C588" s="271" t="s">
        <v>949</v>
      </c>
      <c r="D588" s="271" t="s">
        <v>425</v>
      </c>
      <c r="E588" s="272" t="s">
        <v>950</v>
      </c>
      <c r="F588" s="273" t="s">
        <v>951</v>
      </c>
      <c r="G588" s="274" t="s">
        <v>255</v>
      </c>
      <c r="H588" s="275">
        <v>222.59999999999999</v>
      </c>
      <c r="I588" s="276"/>
      <c r="J588" s="277">
        <f>ROUND(I588*H588,2)</f>
        <v>0</v>
      </c>
      <c r="K588" s="273" t="s">
        <v>136</v>
      </c>
      <c r="L588" s="278"/>
      <c r="M588" s="279" t="s">
        <v>1</v>
      </c>
      <c r="N588" s="280" t="s">
        <v>42</v>
      </c>
      <c r="O588" s="91"/>
      <c r="P588" s="227">
        <f>O588*H588</f>
        <v>0</v>
      </c>
      <c r="Q588" s="227">
        <v>0.044999999999999998</v>
      </c>
      <c r="R588" s="227">
        <f>Q588*H588</f>
        <v>10.017</v>
      </c>
      <c r="S588" s="227">
        <v>0</v>
      </c>
      <c r="T588" s="228">
        <f>S588*H588</f>
        <v>0</v>
      </c>
      <c r="U588" s="38"/>
      <c r="V588" s="38"/>
      <c r="W588" s="38"/>
      <c r="X588" s="38"/>
      <c r="Y588" s="38"/>
      <c r="Z588" s="38"/>
      <c r="AA588" s="38"/>
      <c r="AB588" s="38"/>
      <c r="AC588" s="38"/>
      <c r="AD588" s="38"/>
      <c r="AE588" s="38"/>
      <c r="AR588" s="229" t="s">
        <v>183</v>
      </c>
      <c r="AT588" s="229" t="s">
        <v>425</v>
      </c>
      <c r="AU588" s="229" t="s">
        <v>87</v>
      </c>
      <c r="AY588" s="17" t="s">
        <v>129</v>
      </c>
      <c r="BE588" s="230">
        <f>IF(N588="základní",J588,0)</f>
        <v>0</v>
      </c>
      <c r="BF588" s="230">
        <f>IF(N588="snížená",J588,0)</f>
        <v>0</v>
      </c>
      <c r="BG588" s="230">
        <f>IF(N588="zákl. přenesená",J588,0)</f>
        <v>0</v>
      </c>
      <c r="BH588" s="230">
        <f>IF(N588="sníž. přenesená",J588,0)</f>
        <v>0</v>
      </c>
      <c r="BI588" s="230">
        <f>IF(N588="nulová",J588,0)</f>
        <v>0</v>
      </c>
      <c r="BJ588" s="17" t="s">
        <v>85</v>
      </c>
      <c r="BK588" s="230">
        <f>ROUND(I588*H588,2)</f>
        <v>0</v>
      </c>
      <c r="BL588" s="17" t="s">
        <v>153</v>
      </c>
      <c r="BM588" s="229" t="s">
        <v>952</v>
      </c>
    </row>
    <row r="589" s="2" customFormat="1">
      <c r="A589" s="38"/>
      <c r="B589" s="39"/>
      <c r="C589" s="40"/>
      <c r="D589" s="231" t="s">
        <v>139</v>
      </c>
      <c r="E589" s="40"/>
      <c r="F589" s="232" t="s">
        <v>951</v>
      </c>
      <c r="G589" s="40"/>
      <c r="H589" s="40"/>
      <c r="I589" s="233"/>
      <c r="J589" s="40"/>
      <c r="K589" s="40"/>
      <c r="L589" s="44"/>
      <c r="M589" s="234"/>
      <c r="N589" s="235"/>
      <c r="O589" s="91"/>
      <c r="P589" s="91"/>
      <c r="Q589" s="91"/>
      <c r="R589" s="91"/>
      <c r="S589" s="91"/>
      <c r="T589" s="92"/>
      <c r="U589" s="38"/>
      <c r="V589" s="38"/>
      <c r="W589" s="38"/>
      <c r="X589" s="38"/>
      <c r="Y589" s="38"/>
      <c r="Z589" s="38"/>
      <c r="AA589" s="38"/>
      <c r="AB589" s="38"/>
      <c r="AC589" s="38"/>
      <c r="AD589" s="38"/>
      <c r="AE589" s="38"/>
      <c r="AT589" s="17" t="s">
        <v>139</v>
      </c>
      <c r="AU589" s="17" t="s">
        <v>87</v>
      </c>
    </row>
    <row r="590" s="14" customFormat="1">
      <c r="A590" s="14"/>
      <c r="B590" s="246"/>
      <c r="C590" s="247"/>
      <c r="D590" s="231" t="s">
        <v>140</v>
      </c>
      <c r="E590" s="248" t="s">
        <v>1</v>
      </c>
      <c r="F590" s="249" t="s">
        <v>953</v>
      </c>
      <c r="G590" s="247"/>
      <c r="H590" s="250">
        <v>222.59999999999999</v>
      </c>
      <c r="I590" s="251"/>
      <c r="J590" s="247"/>
      <c r="K590" s="247"/>
      <c r="L590" s="252"/>
      <c r="M590" s="253"/>
      <c r="N590" s="254"/>
      <c r="O590" s="254"/>
      <c r="P590" s="254"/>
      <c r="Q590" s="254"/>
      <c r="R590" s="254"/>
      <c r="S590" s="254"/>
      <c r="T590" s="255"/>
      <c r="U590" s="14"/>
      <c r="V590" s="14"/>
      <c r="W590" s="14"/>
      <c r="X590" s="14"/>
      <c r="Y590" s="14"/>
      <c r="Z590" s="14"/>
      <c r="AA590" s="14"/>
      <c r="AB590" s="14"/>
      <c r="AC590" s="14"/>
      <c r="AD590" s="14"/>
      <c r="AE590" s="14"/>
      <c r="AT590" s="256" t="s">
        <v>140</v>
      </c>
      <c r="AU590" s="256" t="s">
        <v>87</v>
      </c>
      <c r="AV590" s="14" t="s">
        <v>87</v>
      </c>
      <c r="AW590" s="14" t="s">
        <v>33</v>
      </c>
      <c r="AX590" s="14" t="s">
        <v>85</v>
      </c>
      <c r="AY590" s="256" t="s">
        <v>129</v>
      </c>
    </row>
    <row r="591" s="2" customFormat="1" ht="16.5" customHeight="1">
      <c r="A591" s="38"/>
      <c r="B591" s="39"/>
      <c r="C591" s="218" t="s">
        <v>954</v>
      </c>
      <c r="D591" s="218" t="s">
        <v>132</v>
      </c>
      <c r="E591" s="219" t="s">
        <v>955</v>
      </c>
      <c r="F591" s="220" t="s">
        <v>956</v>
      </c>
      <c r="G591" s="221" t="s">
        <v>255</v>
      </c>
      <c r="H591" s="222">
        <v>22.899999999999999</v>
      </c>
      <c r="I591" s="223"/>
      <c r="J591" s="224">
        <f>ROUND(I591*H591,2)</f>
        <v>0</v>
      </c>
      <c r="K591" s="220" t="s">
        <v>136</v>
      </c>
      <c r="L591" s="44"/>
      <c r="M591" s="225" t="s">
        <v>1</v>
      </c>
      <c r="N591" s="226" t="s">
        <v>42</v>
      </c>
      <c r="O591" s="91"/>
      <c r="P591" s="227">
        <f>O591*H591</f>
        <v>0</v>
      </c>
      <c r="Q591" s="227">
        <v>0</v>
      </c>
      <c r="R591" s="227">
        <f>Q591*H591</f>
        <v>0</v>
      </c>
      <c r="S591" s="227">
        <v>0</v>
      </c>
      <c r="T591" s="228">
        <f>S591*H591</f>
        <v>0</v>
      </c>
      <c r="U591" s="38"/>
      <c r="V591" s="38"/>
      <c r="W591" s="38"/>
      <c r="X591" s="38"/>
      <c r="Y591" s="38"/>
      <c r="Z591" s="38"/>
      <c r="AA591" s="38"/>
      <c r="AB591" s="38"/>
      <c r="AC591" s="38"/>
      <c r="AD591" s="38"/>
      <c r="AE591" s="38"/>
      <c r="AR591" s="229" t="s">
        <v>153</v>
      </c>
      <c r="AT591" s="229" t="s">
        <v>132</v>
      </c>
      <c r="AU591" s="229" t="s">
        <v>87</v>
      </c>
      <c r="AY591" s="17" t="s">
        <v>129</v>
      </c>
      <c r="BE591" s="230">
        <f>IF(N591="základní",J591,0)</f>
        <v>0</v>
      </c>
      <c r="BF591" s="230">
        <f>IF(N591="snížená",J591,0)</f>
        <v>0</v>
      </c>
      <c r="BG591" s="230">
        <f>IF(N591="zákl. přenesená",J591,0)</f>
        <v>0</v>
      </c>
      <c r="BH591" s="230">
        <f>IF(N591="sníž. přenesená",J591,0)</f>
        <v>0</v>
      </c>
      <c r="BI591" s="230">
        <f>IF(N591="nulová",J591,0)</f>
        <v>0</v>
      </c>
      <c r="BJ591" s="17" t="s">
        <v>85</v>
      </c>
      <c r="BK591" s="230">
        <f>ROUND(I591*H591,2)</f>
        <v>0</v>
      </c>
      <c r="BL591" s="17" t="s">
        <v>153</v>
      </c>
      <c r="BM591" s="229" t="s">
        <v>957</v>
      </c>
    </row>
    <row r="592" s="2" customFormat="1">
      <c r="A592" s="38"/>
      <c r="B592" s="39"/>
      <c r="C592" s="40"/>
      <c r="D592" s="231" t="s">
        <v>139</v>
      </c>
      <c r="E592" s="40"/>
      <c r="F592" s="232" t="s">
        <v>958</v>
      </c>
      <c r="G592" s="40"/>
      <c r="H592" s="40"/>
      <c r="I592" s="233"/>
      <c r="J592" s="40"/>
      <c r="K592" s="40"/>
      <c r="L592" s="44"/>
      <c r="M592" s="234"/>
      <c r="N592" s="235"/>
      <c r="O592" s="91"/>
      <c r="P592" s="91"/>
      <c r="Q592" s="91"/>
      <c r="R592" s="91"/>
      <c r="S592" s="91"/>
      <c r="T592" s="92"/>
      <c r="U592" s="38"/>
      <c r="V592" s="38"/>
      <c r="W592" s="38"/>
      <c r="X592" s="38"/>
      <c r="Y592" s="38"/>
      <c r="Z592" s="38"/>
      <c r="AA592" s="38"/>
      <c r="AB592" s="38"/>
      <c r="AC592" s="38"/>
      <c r="AD592" s="38"/>
      <c r="AE592" s="38"/>
      <c r="AT592" s="17" t="s">
        <v>139</v>
      </c>
      <c r="AU592" s="17" t="s">
        <v>87</v>
      </c>
    </row>
    <row r="593" s="14" customFormat="1">
      <c r="A593" s="14"/>
      <c r="B593" s="246"/>
      <c r="C593" s="247"/>
      <c r="D593" s="231" t="s">
        <v>140</v>
      </c>
      <c r="E593" s="248" t="s">
        <v>1</v>
      </c>
      <c r="F593" s="249" t="s">
        <v>959</v>
      </c>
      <c r="G593" s="247"/>
      <c r="H593" s="250">
        <v>22.899999999999999</v>
      </c>
      <c r="I593" s="251"/>
      <c r="J593" s="247"/>
      <c r="K593" s="247"/>
      <c r="L593" s="252"/>
      <c r="M593" s="253"/>
      <c r="N593" s="254"/>
      <c r="O593" s="254"/>
      <c r="P593" s="254"/>
      <c r="Q593" s="254"/>
      <c r="R593" s="254"/>
      <c r="S593" s="254"/>
      <c r="T593" s="255"/>
      <c r="U593" s="14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T593" s="256" t="s">
        <v>140</v>
      </c>
      <c r="AU593" s="256" t="s">
        <v>87</v>
      </c>
      <c r="AV593" s="14" t="s">
        <v>87</v>
      </c>
      <c r="AW593" s="14" t="s">
        <v>33</v>
      </c>
      <c r="AX593" s="14" t="s">
        <v>85</v>
      </c>
      <c r="AY593" s="256" t="s">
        <v>129</v>
      </c>
    </row>
    <row r="594" s="2" customFormat="1" ht="16.5" customHeight="1">
      <c r="A594" s="38"/>
      <c r="B594" s="39"/>
      <c r="C594" s="218" t="s">
        <v>960</v>
      </c>
      <c r="D594" s="218" t="s">
        <v>132</v>
      </c>
      <c r="E594" s="219" t="s">
        <v>961</v>
      </c>
      <c r="F594" s="220" t="s">
        <v>962</v>
      </c>
      <c r="G594" s="221" t="s">
        <v>255</v>
      </c>
      <c r="H594" s="222">
        <v>22.899999999999999</v>
      </c>
      <c r="I594" s="223"/>
      <c r="J594" s="224">
        <f>ROUND(I594*H594,2)</f>
        <v>0</v>
      </c>
      <c r="K594" s="220" t="s">
        <v>136</v>
      </c>
      <c r="L594" s="44"/>
      <c r="M594" s="225" t="s">
        <v>1</v>
      </c>
      <c r="N594" s="226" t="s">
        <v>42</v>
      </c>
      <c r="O594" s="91"/>
      <c r="P594" s="227">
        <f>O594*H594</f>
        <v>0</v>
      </c>
      <c r="Q594" s="227">
        <v>0.00027999999999999998</v>
      </c>
      <c r="R594" s="227">
        <f>Q594*H594</f>
        <v>0.0064119999999999993</v>
      </c>
      <c r="S594" s="227">
        <v>0</v>
      </c>
      <c r="T594" s="228">
        <f>S594*H594</f>
        <v>0</v>
      </c>
      <c r="U594" s="38"/>
      <c r="V594" s="38"/>
      <c r="W594" s="38"/>
      <c r="X594" s="38"/>
      <c r="Y594" s="38"/>
      <c r="Z594" s="38"/>
      <c r="AA594" s="38"/>
      <c r="AB594" s="38"/>
      <c r="AC594" s="38"/>
      <c r="AD594" s="38"/>
      <c r="AE594" s="38"/>
      <c r="AR594" s="229" t="s">
        <v>153</v>
      </c>
      <c r="AT594" s="229" t="s">
        <v>132</v>
      </c>
      <c r="AU594" s="229" t="s">
        <v>87</v>
      </c>
      <c r="AY594" s="17" t="s">
        <v>129</v>
      </c>
      <c r="BE594" s="230">
        <f>IF(N594="základní",J594,0)</f>
        <v>0</v>
      </c>
      <c r="BF594" s="230">
        <f>IF(N594="snížená",J594,0)</f>
        <v>0</v>
      </c>
      <c r="BG594" s="230">
        <f>IF(N594="zákl. přenesená",J594,0)</f>
        <v>0</v>
      </c>
      <c r="BH594" s="230">
        <f>IF(N594="sníž. přenesená",J594,0)</f>
        <v>0</v>
      </c>
      <c r="BI594" s="230">
        <f>IF(N594="nulová",J594,0)</f>
        <v>0</v>
      </c>
      <c r="BJ594" s="17" t="s">
        <v>85</v>
      </c>
      <c r="BK594" s="230">
        <f>ROUND(I594*H594,2)</f>
        <v>0</v>
      </c>
      <c r="BL594" s="17" t="s">
        <v>153</v>
      </c>
      <c r="BM594" s="229" t="s">
        <v>963</v>
      </c>
    </row>
    <row r="595" s="2" customFormat="1">
      <c r="A595" s="38"/>
      <c r="B595" s="39"/>
      <c r="C595" s="40"/>
      <c r="D595" s="231" t="s">
        <v>139</v>
      </c>
      <c r="E595" s="40"/>
      <c r="F595" s="232" t="s">
        <v>964</v>
      </c>
      <c r="G595" s="40"/>
      <c r="H595" s="40"/>
      <c r="I595" s="233"/>
      <c r="J595" s="40"/>
      <c r="K595" s="40"/>
      <c r="L595" s="44"/>
      <c r="M595" s="234"/>
      <c r="N595" s="235"/>
      <c r="O595" s="91"/>
      <c r="P595" s="91"/>
      <c r="Q595" s="91"/>
      <c r="R595" s="91"/>
      <c r="S595" s="91"/>
      <c r="T595" s="92"/>
      <c r="U595" s="38"/>
      <c r="V595" s="38"/>
      <c r="W595" s="38"/>
      <c r="X595" s="38"/>
      <c r="Y595" s="38"/>
      <c r="Z595" s="38"/>
      <c r="AA595" s="38"/>
      <c r="AB595" s="38"/>
      <c r="AC595" s="38"/>
      <c r="AD595" s="38"/>
      <c r="AE595" s="38"/>
      <c r="AT595" s="17" t="s">
        <v>139</v>
      </c>
      <c r="AU595" s="17" t="s">
        <v>87</v>
      </c>
    </row>
    <row r="596" s="14" customFormat="1">
      <c r="A596" s="14"/>
      <c r="B596" s="246"/>
      <c r="C596" s="247"/>
      <c r="D596" s="231" t="s">
        <v>140</v>
      </c>
      <c r="E596" s="248" t="s">
        <v>1</v>
      </c>
      <c r="F596" s="249" t="s">
        <v>959</v>
      </c>
      <c r="G596" s="247"/>
      <c r="H596" s="250">
        <v>22.899999999999999</v>
      </c>
      <c r="I596" s="251"/>
      <c r="J596" s="247"/>
      <c r="K596" s="247"/>
      <c r="L596" s="252"/>
      <c r="M596" s="253"/>
      <c r="N596" s="254"/>
      <c r="O596" s="254"/>
      <c r="P596" s="254"/>
      <c r="Q596" s="254"/>
      <c r="R596" s="254"/>
      <c r="S596" s="254"/>
      <c r="T596" s="255"/>
      <c r="U596" s="14"/>
      <c r="V596" s="14"/>
      <c r="W596" s="14"/>
      <c r="X596" s="14"/>
      <c r="Y596" s="14"/>
      <c r="Z596" s="14"/>
      <c r="AA596" s="14"/>
      <c r="AB596" s="14"/>
      <c r="AC596" s="14"/>
      <c r="AD596" s="14"/>
      <c r="AE596" s="14"/>
      <c r="AT596" s="256" t="s">
        <v>140</v>
      </c>
      <c r="AU596" s="256" t="s">
        <v>87</v>
      </c>
      <c r="AV596" s="14" t="s">
        <v>87</v>
      </c>
      <c r="AW596" s="14" t="s">
        <v>33</v>
      </c>
      <c r="AX596" s="14" t="s">
        <v>85</v>
      </c>
      <c r="AY596" s="256" t="s">
        <v>129</v>
      </c>
    </row>
    <row r="597" s="2" customFormat="1" ht="21.75" customHeight="1">
      <c r="A597" s="38"/>
      <c r="B597" s="39"/>
      <c r="C597" s="218" t="s">
        <v>965</v>
      </c>
      <c r="D597" s="218" t="s">
        <v>132</v>
      </c>
      <c r="E597" s="219" t="s">
        <v>966</v>
      </c>
      <c r="F597" s="220" t="s">
        <v>967</v>
      </c>
      <c r="G597" s="221" t="s">
        <v>237</v>
      </c>
      <c r="H597" s="222">
        <v>2431.48</v>
      </c>
      <c r="I597" s="223"/>
      <c r="J597" s="224">
        <f>ROUND(I597*H597,2)</f>
        <v>0</v>
      </c>
      <c r="K597" s="220" t="s">
        <v>136</v>
      </c>
      <c r="L597" s="44"/>
      <c r="M597" s="225" t="s">
        <v>1</v>
      </c>
      <c r="N597" s="226" t="s">
        <v>42</v>
      </c>
      <c r="O597" s="91"/>
      <c r="P597" s="227">
        <f>O597*H597</f>
        <v>0</v>
      </c>
      <c r="Q597" s="227">
        <v>0.00036000000000000002</v>
      </c>
      <c r="R597" s="227">
        <f>Q597*H597</f>
        <v>0.87533280000000002</v>
      </c>
      <c r="S597" s="227">
        <v>0</v>
      </c>
      <c r="T597" s="228">
        <f>S597*H597</f>
        <v>0</v>
      </c>
      <c r="U597" s="38"/>
      <c r="V597" s="38"/>
      <c r="W597" s="38"/>
      <c r="X597" s="38"/>
      <c r="Y597" s="38"/>
      <c r="Z597" s="38"/>
      <c r="AA597" s="38"/>
      <c r="AB597" s="38"/>
      <c r="AC597" s="38"/>
      <c r="AD597" s="38"/>
      <c r="AE597" s="38"/>
      <c r="AR597" s="229" t="s">
        <v>153</v>
      </c>
      <c r="AT597" s="229" t="s">
        <v>132</v>
      </c>
      <c r="AU597" s="229" t="s">
        <v>87</v>
      </c>
      <c r="AY597" s="17" t="s">
        <v>129</v>
      </c>
      <c r="BE597" s="230">
        <f>IF(N597="základní",J597,0)</f>
        <v>0</v>
      </c>
      <c r="BF597" s="230">
        <f>IF(N597="snížená",J597,0)</f>
        <v>0</v>
      </c>
      <c r="BG597" s="230">
        <f>IF(N597="zákl. přenesená",J597,0)</f>
        <v>0</v>
      </c>
      <c r="BH597" s="230">
        <f>IF(N597="sníž. přenesená",J597,0)</f>
        <v>0</v>
      </c>
      <c r="BI597" s="230">
        <f>IF(N597="nulová",J597,0)</f>
        <v>0</v>
      </c>
      <c r="BJ597" s="17" t="s">
        <v>85</v>
      </c>
      <c r="BK597" s="230">
        <f>ROUND(I597*H597,2)</f>
        <v>0</v>
      </c>
      <c r="BL597" s="17" t="s">
        <v>153</v>
      </c>
      <c r="BM597" s="229" t="s">
        <v>968</v>
      </c>
    </row>
    <row r="598" s="2" customFormat="1">
      <c r="A598" s="38"/>
      <c r="B598" s="39"/>
      <c r="C598" s="40"/>
      <c r="D598" s="231" t="s">
        <v>139</v>
      </c>
      <c r="E598" s="40"/>
      <c r="F598" s="232" t="s">
        <v>969</v>
      </c>
      <c r="G598" s="40"/>
      <c r="H598" s="40"/>
      <c r="I598" s="233"/>
      <c r="J598" s="40"/>
      <c r="K598" s="40"/>
      <c r="L598" s="44"/>
      <c r="M598" s="234"/>
      <c r="N598" s="235"/>
      <c r="O598" s="91"/>
      <c r="P598" s="91"/>
      <c r="Q598" s="91"/>
      <c r="R598" s="91"/>
      <c r="S598" s="91"/>
      <c r="T598" s="92"/>
      <c r="U598" s="38"/>
      <c r="V598" s="38"/>
      <c r="W598" s="38"/>
      <c r="X598" s="38"/>
      <c r="Y598" s="38"/>
      <c r="Z598" s="38"/>
      <c r="AA598" s="38"/>
      <c r="AB598" s="38"/>
      <c r="AC598" s="38"/>
      <c r="AD598" s="38"/>
      <c r="AE598" s="38"/>
      <c r="AT598" s="17" t="s">
        <v>139</v>
      </c>
      <c r="AU598" s="17" t="s">
        <v>87</v>
      </c>
    </row>
    <row r="599" s="13" customFormat="1">
      <c r="A599" s="13"/>
      <c r="B599" s="236"/>
      <c r="C599" s="237"/>
      <c r="D599" s="231" t="s">
        <v>140</v>
      </c>
      <c r="E599" s="238" t="s">
        <v>1</v>
      </c>
      <c r="F599" s="239" t="s">
        <v>970</v>
      </c>
      <c r="G599" s="237"/>
      <c r="H599" s="238" t="s">
        <v>1</v>
      </c>
      <c r="I599" s="240"/>
      <c r="J599" s="237"/>
      <c r="K599" s="237"/>
      <c r="L599" s="241"/>
      <c r="M599" s="242"/>
      <c r="N599" s="243"/>
      <c r="O599" s="243"/>
      <c r="P599" s="243"/>
      <c r="Q599" s="243"/>
      <c r="R599" s="243"/>
      <c r="S599" s="243"/>
      <c r="T599" s="244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245" t="s">
        <v>140</v>
      </c>
      <c r="AU599" s="245" t="s">
        <v>87</v>
      </c>
      <c r="AV599" s="13" t="s">
        <v>85</v>
      </c>
      <c r="AW599" s="13" t="s">
        <v>33</v>
      </c>
      <c r="AX599" s="13" t="s">
        <v>77</v>
      </c>
      <c r="AY599" s="245" t="s">
        <v>129</v>
      </c>
    </row>
    <row r="600" s="14" customFormat="1">
      <c r="A600" s="14"/>
      <c r="B600" s="246"/>
      <c r="C600" s="247"/>
      <c r="D600" s="231" t="s">
        <v>140</v>
      </c>
      <c r="E600" s="248" t="s">
        <v>1</v>
      </c>
      <c r="F600" s="249" t="s">
        <v>971</v>
      </c>
      <c r="G600" s="247"/>
      <c r="H600" s="250">
        <v>2114.3299999999999</v>
      </c>
      <c r="I600" s="251"/>
      <c r="J600" s="247"/>
      <c r="K600" s="247"/>
      <c r="L600" s="252"/>
      <c r="M600" s="253"/>
      <c r="N600" s="254"/>
      <c r="O600" s="254"/>
      <c r="P600" s="254"/>
      <c r="Q600" s="254"/>
      <c r="R600" s="254"/>
      <c r="S600" s="254"/>
      <c r="T600" s="255"/>
      <c r="U600" s="14"/>
      <c r="V600" s="14"/>
      <c r="W600" s="14"/>
      <c r="X600" s="14"/>
      <c r="Y600" s="14"/>
      <c r="Z600" s="14"/>
      <c r="AA600" s="14"/>
      <c r="AB600" s="14"/>
      <c r="AC600" s="14"/>
      <c r="AD600" s="14"/>
      <c r="AE600" s="14"/>
      <c r="AT600" s="256" t="s">
        <v>140</v>
      </c>
      <c r="AU600" s="256" t="s">
        <v>87</v>
      </c>
      <c r="AV600" s="14" t="s">
        <v>87</v>
      </c>
      <c r="AW600" s="14" t="s">
        <v>33</v>
      </c>
      <c r="AX600" s="14" t="s">
        <v>77</v>
      </c>
      <c r="AY600" s="256" t="s">
        <v>129</v>
      </c>
    </row>
    <row r="601" s="14" customFormat="1">
      <c r="A601" s="14"/>
      <c r="B601" s="246"/>
      <c r="C601" s="247"/>
      <c r="D601" s="231" t="s">
        <v>140</v>
      </c>
      <c r="E601" s="248" t="s">
        <v>1</v>
      </c>
      <c r="F601" s="249" t="s">
        <v>972</v>
      </c>
      <c r="G601" s="247"/>
      <c r="H601" s="250">
        <v>317.14999999999998</v>
      </c>
      <c r="I601" s="251"/>
      <c r="J601" s="247"/>
      <c r="K601" s="247"/>
      <c r="L601" s="252"/>
      <c r="M601" s="253"/>
      <c r="N601" s="254"/>
      <c r="O601" s="254"/>
      <c r="P601" s="254"/>
      <c r="Q601" s="254"/>
      <c r="R601" s="254"/>
      <c r="S601" s="254"/>
      <c r="T601" s="255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T601" s="256" t="s">
        <v>140</v>
      </c>
      <c r="AU601" s="256" t="s">
        <v>87</v>
      </c>
      <c r="AV601" s="14" t="s">
        <v>87</v>
      </c>
      <c r="AW601" s="14" t="s">
        <v>33</v>
      </c>
      <c r="AX601" s="14" t="s">
        <v>77</v>
      </c>
      <c r="AY601" s="256" t="s">
        <v>129</v>
      </c>
    </row>
    <row r="602" s="15" customFormat="1">
      <c r="A602" s="15"/>
      <c r="B602" s="260"/>
      <c r="C602" s="261"/>
      <c r="D602" s="231" t="s">
        <v>140</v>
      </c>
      <c r="E602" s="262" t="s">
        <v>1</v>
      </c>
      <c r="F602" s="263" t="s">
        <v>284</v>
      </c>
      <c r="G602" s="261"/>
      <c r="H602" s="264">
        <v>2431.48</v>
      </c>
      <c r="I602" s="265"/>
      <c r="J602" s="261"/>
      <c r="K602" s="261"/>
      <c r="L602" s="266"/>
      <c r="M602" s="267"/>
      <c r="N602" s="268"/>
      <c r="O602" s="268"/>
      <c r="P602" s="268"/>
      <c r="Q602" s="268"/>
      <c r="R602" s="268"/>
      <c r="S602" s="268"/>
      <c r="T602" s="269"/>
      <c r="U602" s="15"/>
      <c r="V602" s="15"/>
      <c r="W602" s="15"/>
      <c r="X602" s="15"/>
      <c r="Y602" s="15"/>
      <c r="Z602" s="15"/>
      <c r="AA602" s="15"/>
      <c r="AB602" s="15"/>
      <c r="AC602" s="15"/>
      <c r="AD602" s="15"/>
      <c r="AE602" s="15"/>
      <c r="AT602" s="270" t="s">
        <v>140</v>
      </c>
      <c r="AU602" s="270" t="s">
        <v>87</v>
      </c>
      <c r="AV602" s="15" t="s">
        <v>153</v>
      </c>
      <c r="AW602" s="15" t="s">
        <v>33</v>
      </c>
      <c r="AX602" s="15" t="s">
        <v>85</v>
      </c>
      <c r="AY602" s="270" t="s">
        <v>129</v>
      </c>
    </row>
    <row r="603" s="2" customFormat="1" ht="16.5" customHeight="1">
      <c r="A603" s="38"/>
      <c r="B603" s="39"/>
      <c r="C603" s="218" t="s">
        <v>973</v>
      </c>
      <c r="D603" s="218" t="s">
        <v>132</v>
      </c>
      <c r="E603" s="219" t="s">
        <v>974</v>
      </c>
      <c r="F603" s="220" t="s">
        <v>975</v>
      </c>
      <c r="G603" s="221" t="s">
        <v>255</v>
      </c>
      <c r="H603" s="222">
        <v>22.899999999999999</v>
      </c>
      <c r="I603" s="223"/>
      <c r="J603" s="224">
        <f>ROUND(I603*H603,2)</f>
        <v>0</v>
      </c>
      <c r="K603" s="220" t="s">
        <v>136</v>
      </c>
      <c r="L603" s="44"/>
      <c r="M603" s="225" t="s">
        <v>1</v>
      </c>
      <c r="N603" s="226" t="s">
        <v>42</v>
      </c>
      <c r="O603" s="91"/>
      <c r="P603" s="227">
        <f>O603*H603</f>
        <v>0</v>
      </c>
      <c r="Q603" s="227">
        <v>0</v>
      </c>
      <c r="R603" s="227">
        <f>Q603*H603</f>
        <v>0</v>
      </c>
      <c r="S603" s="227">
        <v>0</v>
      </c>
      <c r="T603" s="228">
        <f>S603*H603</f>
        <v>0</v>
      </c>
      <c r="U603" s="38"/>
      <c r="V603" s="38"/>
      <c r="W603" s="38"/>
      <c r="X603" s="38"/>
      <c r="Y603" s="38"/>
      <c r="Z603" s="38"/>
      <c r="AA603" s="38"/>
      <c r="AB603" s="38"/>
      <c r="AC603" s="38"/>
      <c r="AD603" s="38"/>
      <c r="AE603" s="38"/>
      <c r="AR603" s="229" t="s">
        <v>153</v>
      </c>
      <c r="AT603" s="229" t="s">
        <v>132</v>
      </c>
      <c r="AU603" s="229" t="s">
        <v>87</v>
      </c>
      <c r="AY603" s="17" t="s">
        <v>129</v>
      </c>
      <c r="BE603" s="230">
        <f>IF(N603="základní",J603,0)</f>
        <v>0</v>
      </c>
      <c r="BF603" s="230">
        <f>IF(N603="snížená",J603,0)</f>
        <v>0</v>
      </c>
      <c r="BG603" s="230">
        <f>IF(N603="zákl. přenesená",J603,0)</f>
        <v>0</v>
      </c>
      <c r="BH603" s="230">
        <f>IF(N603="sníž. přenesená",J603,0)</f>
        <v>0</v>
      </c>
      <c r="BI603" s="230">
        <f>IF(N603="nulová",J603,0)</f>
        <v>0</v>
      </c>
      <c r="BJ603" s="17" t="s">
        <v>85</v>
      </c>
      <c r="BK603" s="230">
        <f>ROUND(I603*H603,2)</f>
        <v>0</v>
      </c>
      <c r="BL603" s="17" t="s">
        <v>153</v>
      </c>
      <c r="BM603" s="229" t="s">
        <v>976</v>
      </c>
    </row>
    <row r="604" s="2" customFormat="1">
      <c r="A604" s="38"/>
      <c r="B604" s="39"/>
      <c r="C604" s="40"/>
      <c r="D604" s="231" t="s">
        <v>139</v>
      </c>
      <c r="E604" s="40"/>
      <c r="F604" s="232" t="s">
        <v>977</v>
      </c>
      <c r="G604" s="40"/>
      <c r="H604" s="40"/>
      <c r="I604" s="233"/>
      <c r="J604" s="40"/>
      <c r="K604" s="40"/>
      <c r="L604" s="44"/>
      <c r="M604" s="234"/>
      <c r="N604" s="235"/>
      <c r="O604" s="91"/>
      <c r="P604" s="91"/>
      <c r="Q604" s="91"/>
      <c r="R604" s="91"/>
      <c r="S604" s="91"/>
      <c r="T604" s="92"/>
      <c r="U604" s="38"/>
      <c r="V604" s="38"/>
      <c r="W604" s="38"/>
      <c r="X604" s="38"/>
      <c r="Y604" s="38"/>
      <c r="Z604" s="38"/>
      <c r="AA604" s="38"/>
      <c r="AB604" s="38"/>
      <c r="AC604" s="38"/>
      <c r="AD604" s="38"/>
      <c r="AE604" s="38"/>
      <c r="AT604" s="17" t="s">
        <v>139</v>
      </c>
      <c r="AU604" s="17" t="s">
        <v>87</v>
      </c>
    </row>
    <row r="605" s="14" customFormat="1">
      <c r="A605" s="14"/>
      <c r="B605" s="246"/>
      <c r="C605" s="247"/>
      <c r="D605" s="231" t="s">
        <v>140</v>
      </c>
      <c r="E605" s="248" t="s">
        <v>1</v>
      </c>
      <c r="F605" s="249" t="s">
        <v>978</v>
      </c>
      <c r="G605" s="247"/>
      <c r="H605" s="250">
        <v>22.899999999999999</v>
      </c>
      <c r="I605" s="251"/>
      <c r="J605" s="247"/>
      <c r="K605" s="247"/>
      <c r="L605" s="252"/>
      <c r="M605" s="253"/>
      <c r="N605" s="254"/>
      <c r="O605" s="254"/>
      <c r="P605" s="254"/>
      <c r="Q605" s="254"/>
      <c r="R605" s="254"/>
      <c r="S605" s="254"/>
      <c r="T605" s="255"/>
      <c r="U605" s="14"/>
      <c r="V605" s="14"/>
      <c r="W605" s="14"/>
      <c r="X605" s="14"/>
      <c r="Y605" s="14"/>
      <c r="Z605" s="14"/>
      <c r="AA605" s="14"/>
      <c r="AB605" s="14"/>
      <c r="AC605" s="14"/>
      <c r="AD605" s="14"/>
      <c r="AE605" s="14"/>
      <c r="AT605" s="256" t="s">
        <v>140</v>
      </c>
      <c r="AU605" s="256" t="s">
        <v>87</v>
      </c>
      <c r="AV605" s="14" t="s">
        <v>87</v>
      </c>
      <c r="AW605" s="14" t="s">
        <v>33</v>
      </c>
      <c r="AX605" s="14" t="s">
        <v>85</v>
      </c>
      <c r="AY605" s="256" t="s">
        <v>129</v>
      </c>
    </row>
    <row r="606" s="2" customFormat="1" ht="16.5" customHeight="1">
      <c r="A606" s="38"/>
      <c r="B606" s="39"/>
      <c r="C606" s="218" t="s">
        <v>979</v>
      </c>
      <c r="D606" s="218" t="s">
        <v>132</v>
      </c>
      <c r="E606" s="219" t="s">
        <v>980</v>
      </c>
      <c r="F606" s="220" t="s">
        <v>981</v>
      </c>
      <c r="G606" s="221" t="s">
        <v>272</v>
      </c>
      <c r="H606" s="222">
        <v>17.640000000000001</v>
      </c>
      <c r="I606" s="223"/>
      <c r="J606" s="224">
        <f>ROUND(I606*H606,2)</f>
        <v>0</v>
      </c>
      <c r="K606" s="220" t="s">
        <v>136</v>
      </c>
      <c r="L606" s="44"/>
      <c r="M606" s="225" t="s">
        <v>1</v>
      </c>
      <c r="N606" s="226" t="s">
        <v>42</v>
      </c>
      <c r="O606" s="91"/>
      <c r="P606" s="227">
        <f>O606*H606</f>
        <v>0</v>
      </c>
      <c r="Q606" s="227">
        <v>0</v>
      </c>
      <c r="R606" s="227">
        <f>Q606*H606</f>
        <v>0</v>
      </c>
      <c r="S606" s="227">
        <v>2.2000000000000002</v>
      </c>
      <c r="T606" s="228">
        <f>S606*H606</f>
        <v>38.808000000000007</v>
      </c>
      <c r="U606" s="38"/>
      <c r="V606" s="38"/>
      <c r="W606" s="38"/>
      <c r="X606" s="38"/>
      <c r="Y606" s="38"/>
      <c r="Z606" s="38"/>
      <c r="AA606" s="38"/>
      <c r="AB606" s="38"/>
      <c r="AC606" s="38"/>
      <c r="AD606" s="38"/>
      <c r="AE606" s="38"/>
      <c r="AR606" s="229" t="s">
        <v>153</v>
      </c>
      <c r="AT606" s="229" t="s">
        <v>132</v>
      </c>
      <c r="AU606" s="229" t="s">
        <v>87</v>
      </c>
      <c r="AY606" s="17" t="s">
        <v>129</v>
      </c>
      <c r="BE606" s="230">
        <f>IF(N606="základní",J606,0)</f>
        <v>0</v>
      </c>
      <c r="BF606" s="230">
        <f>IF(N606="snížená",J606,0)</f>
        <v>0</v>
      </c>
      <c r="BG606" s="230">
        <f>IF(N606="zákl. přenesená",J606,0)</f>
        <v>0</v>
      </c>
      <c r="BH606" s="230">
        <f>IF(N606="sníž. přenesená",J606,0)</f>
        <v>0</v>
      </c>
      <c r="BI606" s="230">
        <f>IF(N606="nulová",J606,0)</f>
        <v>0</v>
      </c>
      <c r="BJ606" s="17" t="s">
        <v>85</v>
      </c>
      <c r="BK606" s="230">
        <f>ROUND(I606*H606,2)</f>
        <v>0</v>
      </c>
      <c r="BL606" s="17" t="s">
        <v>153</v>
      </c>
      <c r="BM606" s="229" t="s">
        <v>982</v>
      </c>
    </row>
    <row r="607" s="2" customFormat="1">
      <c r="A607" s="38"/>
      <c r="B607" s="39"/>
      <c r="C607" s="40"/>
      <c r="D607" s="231" t="s">
        <v>139</v>
      </c>
      <c r="E607" s="40"/>
      <c r="F607" s="232" t="s">
        <v>983</v>
      </c>
      <c r="G607" s="40"/>
      <c r="H607" s="40"/>
      <c r="I607" s="233"/>
      <c r="J607" s="40"/>
      <c r="K607" s="40"/>
      <c r="L607" s="44"/>
      <c r="M607" s="234"/>
      <c r="N607" s="235"/>
      <c r="O607" s="91"/>
      <c r="P607" s="91"/>
      <c r="Q607" s="91"/>
      <c r="R607" s="91"/>
      <c r="S607" s="91"/>
      <c r="T607" s="92"/>
      <c r="U607" s="38"/>
      <c r="V607" s="38"/>
      <c r="W607" s="38"/>
      <c r="X607" s="38"/>
      <c r="Y607" s="38"/>
      <c r="Z607" s="38"/>
      <c r="AA607" s="38"/>
      <c r="AB607" s="38"/>
      <c r="AC607" s="38"/>
      <c r="AD607" s="38"/>
      <c r="AE607" s="38"/>
      <c r="AT607" s="17" t="s">
        <v>139</v>
      </c>
      <c r="AU607" s="17" t="s">
        <v>87</v>
      </c>
    </row>
    <row r="608" s="14" customFormat="1">
      <c r="A608" s="14"/>
      <c r="B608" s="246"/>
      <c r="C608" s="247"/>
      <c r="D608" s="231" t="s">
        <v>140</v>
      </c>
      <c r="E608" s="248" t="s">
        <v>1</v>
      </c>
      <c r="F608" s="249" t="s">
        <v>984</v>
      </c>
      <c r="G608" s="247"/>
      <c r="H608" s="250">
        <v>17.640000000000001</v>
      </c>
      <c r="I608" s="251"/>
      <c r="J608" s="247"/>
      <c r="K608" s="247"/>
      <c r="L608" s="252"/>
      <c r="M608" s="253"/>
      <c r="N608" s="254"/>
      <c r="O608" s="254"/>
      <c r="P608" s="254"/>
      <c r="Q608" s="254"/>
      <c r="R608" s="254"/>
      <c r="S608" s="254"/>
      <c r="T608" s="255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256" t="s">
        <v>140</v>
      </c>
      <c r="AU608" s="256" t="s">
        <v>87</v>
      </c>
      <c r="AV608" s="14" t="s">
        <v>87</v>
      </c>
      <c r="AW608" s="14" t="s">
        <v>33</v>
      </c>
      <c r="AX608" s="14" t="s">
        <v>85</v>
      </c>
      <c r="AY608" s="256" t="s">
        <v>129</v>
      </c>
    </row>
    <row r="609" s="2" customFormat="1" ht="16.5" customHeight="1">
      <c r="A609" s="38"/>
      <c r="B609" s="39"/>
      <c r="C609" s="218" t="s">
        <v>985</v>
      </c>
      <c r="D609" s="218" t="s">
        <v>132</v>
      </c>
      <c r="E609" s="219" t="s">
        <v>986</v>
      </c>
      <c r="F609" s="220" t="s">
        <v>987</v>
      </c>
      <c r="G609" s="221" t="s">
        <v>255</v>
      </c>
      <c r="H609" s="222">
        <v>7.2999999999999998</v>
      </c>
      <c r="I609" s="223"/>
      <c r="J609" s="224">
        <f>ROUND(I609*H609,2)</f>
        <v>0</v>
      </c>
      <c r="K609" s="220" t="s">
        <v>136</v>
      </c>
      <c r="L609" s="44"/>
      <c r="M609" s="225" t="s">
        <v>1</v>
      </c>
      <c r="N609" s="226" t="s">
        <v>42</v>
      </c>
      <c r="O609" s="91"/>
      <c r="P609" s="227">
        <f>O609*H609</f>
        <v>0</v>
      </c>
      <c r="Q609" s="227">
        <v>0</v>
      </c>
      <c r="R609" s="227">
        <f>Q609*H609</f>
        <v>0</v>
      </c>
      <c r="S609" s="227">
        <v>0.035000000000000003</v>
      </c>
      <c r="T609" s="228">
        <f>S609*H609</f>
        <v>0.2555</v>
      </c>
      <c r="U609" s="38"/>
      <c r="V609" s="38"/>
      <c r="W609" s="38"/>
      <c r="X609" s="38"/>
      <c r="Y609" s="38"/>
      <c r="Z609" s="38"/>
      <c r="AA609" s="38"/>
      <c r="AB609" s="38"/>
      <c r="AC609" s="38"/>
      <c r="AD609" s="38"/>
      <c r="AE609" s="38"/>
      <c r="AR609" s="229" t="s">
        <v>153</v>
      </c>
      <c r="AT609" s="229" t="s">
        <v>132</v>
      </c>
      <c r="AU609" s="229" t="s">
        <v>87</v>
      </c>
      <c r="AY609" s="17" t="s">
        <v>129</v>
      </c>
      <c r="BE609" s="230">
        <f>IF(N609="základní",J609,0)</f>
        <v>0</v>
      </c>
      <c r="BF609" s="230">
        <f>IF(N609="snížená",J609,0)</f>
        <v>0</v>
      </c>
      <c r="BG609" s="230">
        <f>IF(N609="zákl. přenesená",J609,0)</f>
        <v>0</v>
      </c>
      <c r="BH609" s="230">
        <f>IF(N609="sníž. přenesená",J609,0)</f>
        <v>0</v>
      </c>
      <c r="BI609" s="230">
        <f>IF(N609="nulová",J609,0)</f>
        <v>0</v>
      </c>
      <c r="BJ609" s="17" t="s">
        <v>85</v>
      </c>
      <c r="BK609" s="230">
        <f>ROUND(I609*H609,2)</f>
        <v>0</v>
      </c>
      <c r="BL609" s="17" t="s">
        <v>153</v>
      </c>
      <c r="BM609" s="229" t="s">
        <v>988</v>
      </c>
    </row>
    <row r="610" s="2" customFormat="1">
      <c r="A610" s="38"/>
      <c r="B610" s="39"/>
      <c r="C610" s="40"/>
      <c r="D610" s="231" t="s">
        <v>139</v>
      </c>
      <c r="E610" s="40"/>
      <c r="F610" s="232" t="s">
        <v>989</v>
      </c>
      <c r="G610" s="40"/>
      <c r="H610" s="40"/>
      <c r="I610" s="233"/>
      <c r="J610" s="40"/>
      <c r="K610" s="40"/>
      <c r="L610" s="44"/>
      <c r="M610" s="234"/>
      <c r="N610" s="235"/>
      <c r="O610" s="91"/>
      <c r="P610" s="91"/>
      <c r="Q610" s="91"/>
      <c r="R610" s="91"/>
      <c r="S610" s="91"/>
      <c r="T610" s="92"/>
      <c r="U610" s="38"/>
      <c r="V610" s="38"/>
      <c r="W610" s="38"/>
      <c r="X610" s="38"/>
      <c r="Y610" s="38"/>
      <c r="Z610" s="38"/>
      <c r="AA610" s="38"/>
      <c r="AB610" s="38"/>
      <c r="AC610" s="38"/>
      <c r="AD610" s="38"/>
      <c r="AE610" s="38"/>
      <c r="AT610" s="17" t="s">
        <v>139</v>
      </c>
      <c r="AU610" s="17" t="s">
        <v>87</v>
      </c>
    </row>
    <row r="611" s="13" customFormat="1">
      <c r="A611" s="13"/>
      <c r="B611" s="236"/>
      <c r="C611" s="237"/>
      <c r="D611" s="231" t="s">
        <v>140</v>
      </c>
      <c r="E611" s="238" t="s">
        <v>1</v>
      </c>
      <c r="F611" s="239" t="s">
        <v>990</v>
      </c>
      <c r="G611" s="237"/>
      <c r="H611" s="238" t="s">
        <v>1</v>
      </c>
      <c r="I611" s="240"/>
      <c r="J611" s="237"/>
      <c r="K611" s="237"/>
      <c r="L611" s="241"/>
      <c r="M611" s="242"/>
      <c r="N611" s="243"/>
      <c r="O611" s="243"/>
      <c r="P611" s="243"/>
      <c r="Q611" s="243"/>
      <c r="R611" s="243"/>
      <c r="S611" s="243"/>
      <c r="T611" s="244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245" t="s">
        <v>140</v>
      </c>
      <c r="AU611" s="245" t="s">
        <v>87</v>
      </c>
      <c r="AV611" s="13" t="s">
        <v>85</v>
      </c>
      <c r="AW611" s="13" t="s">
        <v>33</v>
      </c>
      <c r="AX611" s="13" t="s">
        <v>77</v>
      </c>
      <c r="AY611" s="245" t="s">
        <v>129</v>
      </c>
    </row>
    <row r="612" s="14" customFormat="1">
      <c r="A612" s="14"/>
      <c r="B612" s="246"/>
      <c r="C612" s="247"/>
      <c r="D612" s="231" t="s">
        <v>140</v>
      </c>
      <c r="E612" s="248" t="s">
        <v>1</v>
      </c>
      <c r="F612" s="249" t="s">
        <v>991</v>
      </c>
      <c r="G612" s="247"/>
      <c r="H612" s="250">
        <v>7.2999999999999998</v>
      </c>
      <c r="I612" s="251"/>
      <c r="J612" s="247"/>
      <c r="K612" s="247"/>
      <c r="L612" s="252"/>
      <c r="M612" s="253"/>
      <c r="N612" s="254"/>
      <c r="O612" s="254"/>
      <c r="P612" s="254"/>
      <c r="Q612" s="254"/>
      <c r="R612" s="254"/>
      <c r="S612" s="254"/>
      <c r="T612" s="255"/>
      <c r="U612" s="14"/>
      <c r="V612" s="14"/>
      <c r="W612" s="14"/>
      <c r="X612" s="14"/>
      <c r="Y612" s="14"/>
      <c r="Z612" s="14"/>
      <c r="AA612" s="14"/>
      <c r="AB612" s="14"/>
      <c r="AC612" s="14"/>
      <c r="AD612" s="14"/>
      <c r="AE612" s="14"/>
      <c r="AT612" s="256" t="s">
        <v>140</v>
      </c>
      <c r="AU612" s="256" t="s">
        <v>87</v>
      </c>
      <c r="AV612" s="14" t="s">
        <v>87</v>
      </c>
      <c r="AW612" s="14" t="s">
        <v>33</v>
      </c>
      <c r="AX612" s="14" t="s">
        <v>85</v>
      </c>
      <c r="AY612" s="256" t="s">
        <v>129</v>
      </c>
    </row>
    <row r="613" s="2" customFormat="1" ht="16.5" customHeight="1">
      <c r="A613" s="38"/>
      <c r="B613" s="39"/>
      <c r="C613" s="218" t="s">
        <v>992</v>
      </c>
      <c r="D613" s="218" t="s">
        <v>132</v>
      </c>
      <c r="E613" s="219" t="s">
        <v>993</v>
      </c>
      <c r="F613" s="220" t="s">
        <v>994</v>
      </c>
      <c r="G613" s="221" t="s">
        <v>255</v>
      </c>
      <c r="H613" s="222">
        <v>5.5999999999999996</v>
      </c>
      <c r="I613" s="223"/>
      <c r="J613" s="224">
        <f>ROUND(I613*H613,2)</f>
        <v>0</v>
      </c>
      <c r="K613" s="220" t="s">
        <v>136</v>
      </c>
      <c r="L613" s="44"/>
      <c r="M613" s="225" t="s">
        <v>1</v>
      </c>
      <c r="N613" s="226" t="s">
        <v>42</v>
      </c>
      <c r="O613" s="91"/>
      <c r="P613" s="227">
        <f>O613*H613</f>
        <v>0</v>
      </c>
      <c r="Q613" s="227">
        <v>0</v>
      </c>
      <c r="R613" s="227">
        <f>Q613*H613</f>
        <v>0</v>
      </c>
      <c r="S613" s="227">
        <v>0.34999999999999998</v>
      </c>
      <c r="T613" s="228">
        <f>S613*H613</f>
        <v>1.9599999999999997</v>
      </c>
      <c r="U613" s="38"/>
      <c r="V613" s="38"/>
      <c r="W613" s="38"/>
      <c r="X613" s="38"/>
      <c r="Y613" s="38"/>
      <c r="Z613" s="38"/>
      <c r="AA613" s="38"/>
      <c r="AB613" s="38"/>
      <c r="AC613" s="38"/>
      <c r="AD613" s="38"/>
      <c r="AE613" s="38"/>
      <c r="AR613" s="229" t="s">
        <v>153</v>
      </c>
      <c r="AT613" s="229" t="s">
        <v>132</v>
      </c>
      <c r="AU613" s="229" t="s">
        <v>87</v>
      </c>
      <c r="AY613" s="17" t="s">
        <v>129</v>
      </c>
      <c r="BE613" s="230">
        <f>IF(N613="základní",J613,0)</f>
        <v>0</v>
      </c>
      <c r="BF613" s="230">
        <f>IF(N613="snížená",J613,0)</f>
        <v>0</v>
      </c>
      <c r="BG613" s="230">
        <f>IF(N613="zákl. přenesená",J613,0)</f>
        <v>0</v>
      </c>
      <c r="BH613" s="230">
        <f>IF(N613="sníž. přenesená",J613,0)</f>
        <v>0</v>
      </c>
      <c r="BI613" s="230">
        <f>IF(N613="nulová",J613,0)</f>
        <v>0</v>
      </c>
      <c r="BJ613" s="17" t="s">
        <v>85</v>
      </c>
      <c r="BK613" s="230">
        <f>ROUND(I613*H613,2)</f>
        <v>0</v>
      </c>
      <c r="BL613" s="17" t="s">
        <v>153</v>
      </c>
      <c r="BM613" s="229" t="s">
        <v>995</v>
      </c>
    </row>
    <row r="614" s="2" customFormat="1">
      <c r="A614" s="38"/>
      <c r="B614" s="39"/>
      <c r="C614" s="40"/>
      <c r="D614" s="231" t="s">
        <v>139</v>
      </c>
      <c r="E614" s="40"/>
      <c r="F614" s="232" t="s">
        <v>996</v>
      </c>
      <c r="G614" s="40"/>
      <c r="H614" s="40"/>
      <c r="I614" s="233"/>
      <c r="J614" s="40"/>
      <c r="K614" s="40"/>
      <c r="L614" s="44"/>
      <c r="M614" s="234"/>
      <c r="N614" s="235"/>
      <c r="O614" s="91"/>
      <c r="P614" s="91"/>
      <c r="Q614" s="91"/>
      <c r="R614" s="91"/>
      <c r="S614" s="91"/>
      <c r="T614" s="92"/>
      <c r="U614" s="38"/>
      <c r="V614" s="38"/>
      <c r="W614" s="38"/>
      <c r="X614" s="38"/>
      <c r="Y614" s="38"/>
      <c r="Z614" s="38"/>
      <c r="AA614" s="38"/>
      <c r="AB614" s="38"/>
      <c r="AC614" s="38"/>
      <c r="AD614" s="38"/>
      <c r="AE614" s="38"/>
      <c r="AT614" s="17" t="s">
        <v>139</v>
      </c>
      <c r="AU614" s="17" t="s">
        <v>87</v>
      </c>
    </row>
    <row r="615" s="14" customFormat="1">
      <c r="A615" s="14"/>
      <c r="B615" s="246"/>
      <c r="C615" s="247"/>
      <c r="D615" s="231" t="s">
        <v>140</v>
      </c>
      <c r="E615" s="248" t="s">
        <v>1</v>
      </c>
      <c r="F615" s="249" t="s">
        <v>997</v>
      </c>
      <c r="G615" s="247"/>
      <c r="H615" s="250">
        <v>5.5999999999999996</v>
      </c>
      <c r="I615" s="251"/>
      <c r="J615" s="247"/>
      <c r="K615" s="247"/>
      <c r="L615" s="252"/>
      <c r="M615" s="253"/>
      <c r="N615" s="254"/>
      <c r="O615" s="254"/>
      <c r="P615" s="254"/>
      <c r="Q615" s="254"/>
      <c r="R615" s="254"/>
      <c r="S615" s="254"/>
      <c r="T615" s="255"/>
      <c r="U615" s="14"/>
      <c r="V615" s="14"/>
      <c r="W615" s="14"/>
      <c r="X615" s="14"/>
      <c r="Y615" s="14"/>
      <c r="Z615" s="14"/>
      <c r="AA615" s="14"/>
      <c r="AB615" s="14"/>
      <c r="AC615" s="14"/>
      <c r="AD615" s="14"/>
      <c r="AE615" s="14"/>
      <c r="AT615" s="256" t="s">
        <v>140</v>
      </c>
      <c r="AU615" s="256" t="s">
        <v>87</v>
      </c>
      <c r="AV615" s="14" t="s">
        <v>87</v>
      </c>
      <c r="AW615" s="14" t="s">
        <v>33</v>
      </c>
      <c r="AX615" s="14" t="s">
        <v>85</v>
      </c>
      <c r="AY615" s="256" t="s">
        <v>129</v>
      </c>
    </row>
    <row r="616" s="2" customFormat="1" ht="16.5" customHeight="1">
      <c r="A616" s="38"/>
      <c r="B616" s="39"/>
      <c r="C616" s="218" t="s">
        <v>998</v>
      </c>
      <c r="D616" s="218" t="s">
        <v>132</v>
      </c>
      <c r="E616" s="219" t="s">
        <v>999</v>
      </c>
      <c r="F616" s="220" t="s">
        <v>1000</v>
      </c>
      <c r="G616" s="221" t="s">
        <v>237</v>
      </c>
      <c r="H616" s="222">
        <v>5.2599999999999998</v>
      </c>
      <c r="I616" s="223"/>
      <c r="J616" s="224">
        <f>ROUND(I616*H616,2)</f>
        <v>0</v>
      </c>
      <c r="K616" s="220" t="s">
        <v>136</v>
      </c>
      <c r="L616" s="44"/>
      <c r="M616" s="225" t="s">
        <v>1</v>
      </c>
      <c r="N616" s="226" t="s">
        <v>42</v>
      </c>
      <c r="O616" s="91"/>
      <c r="P616" s="227">
        <f>O616*H616</f>
        <v>0</v>
      </c>
      <c r="Q616" s="227">
        <v>0</v>
      </c>
      <c r="R616" s="227">
        <f>Q616*H616</f>
        <v>0</v>
      </c>
      <c r="S616" s="227">
        <v>0</v>
      </c>
      <c r="T616" s="228">
        <f>S616*H616</f>
        <v>0</v>
      </c>
      <c r="U616" s="38"/>
      <c r="V616" s="38"/>
      <c r="W616" s="38"/>
      <c r="X616" s="38"/>
      <c r="Y616" s="38"/>
      <c r="Z616" s="38"/>
      <c r="AA616" s="38"/>
      <c r="AB616" s="38"/>
      <c r="AC616" s="38"/>
      <c r="AD616" s="38"/>
      <c r="AE616" s="38"/>
      <c r="AR616" s="229" t="s">
        <v>153</v>
      </c>
      <c r="AT616" s="229" t="s">
        <v>132</v>
      </c>
      <c r="AU616" s="229" t="s">
        <v>87</v>
      </c>
      <c r="AY616" s="17" t="s">
        <v>129</v>
      </c>
      <c r="BE616" s="230">
        <f>IF(N616="základní",J616,0)</f>
        <v>0</v>
      </c>
      <c r="BF616" s="230">
        <f>IF(N616="snížená",J616,0)</f>
        <v>0</v>
      </c>
      <c r="BG616" s="230">
        <f>IF(N616="zákl. přenesená",J616,0)</f>
        <v>0</v>
      </c>
      <c r="BH616" s="230">
        <f>IF(N616="sníž. přenesená",J616,0)</f>
        <v>0</v>
      </c>
      <c r="BI616" s="230">
        <f>IF(N616="nulová",J616,0)</f>
        <v>0</v>
      </c>
      <c r="BJ616" s="17" t="s">
        <v>85</v>
      </c>
      <c r="BK616" s="230">
        <f>ROUND(I616*H616,2)</f>
        <v>0</v>
      </c>
      <c r="BL616" s="17" t="s">
        <v>153</v>
      </c>
      <c r="BM616" s="229" t="s">
        <v>1001</v>
      </c>
    </row>
    <row r="617" s="2" customFormat="1">
      <c r="A617" s="38"/>
      <c r="B617" s="39"/>
      <c r="C617" s="40"/>
      <c r="D617" s="231" t="s">
        <v>139</v>
      </c>
      <c r="E617" s="40"/>
      <c r="F617" s="232" t="s">
        <v>1002</v>
      </c>
      <c r="G617" s="40"/>
      <c r="H617" s="40"/>
      <c r="I617" s="233"/>
      <c r="J617" s="40"/>
      <c r="K617" s="40"/>
      <c r="L617" s="44"/>
      <c r="M617" s="234"/>
      <c r="N617" s="235"/>
      <c r="O617" s="91"/>
      <c r="P617" s="91"/>
      <c r="Q617" s="91"/>
      <c r="R617" s="91"/>
      <c r="S617" s="91"/>
      <c r="T617" s="92"/>
      <c r="U617" s="38"/>
      <c r="V617" s="38"/>
      <c r="W617" s="38"/>
      <c r="X617" s="38"/>
      <c r="Y617" s="38"/>
      <c r="Z617" s="38"/>
      <c r="AA617" s="38"/>
      <c r="AB617" s="38"/>
      <c r="AC617" s="38"/>
      <c r="AD617" s="38"/>
      <c r="AE617" s="38"/>
      <c r="AT617" s="17" t="s">
        <v>139</v>
      </c>
      <c r="AU617" s="17" t="s">
        <v>87</v>
      </c>
    </row>
    <row r="618" s="14" customFormat="1">
      <c r="A618" s="14"/>
      <c r="B618" s="246"/>
      <c r="C618" s="247"/>
      <c r="D618" s="231" t="s">
        <v>140</v>
      </c>
      <c r="E618" s="248" t="s">
        <v>1</v>
      </c>
      <c r="F618" s="249" t="s">
        <v>1003</v>
      </c>
      <c r="G618" s="247"/>
      <c r="H618" s="250">
        <v>5.2599999999999998</v>
      </c>
      <c r="I618" s="251"/>
      <c r="J618" s="247"/>
      <c r="K618" s="247"/>
      <c r="L618" s="252"/>
      <c r="M618" s="253"/>
      <c r="N618" s="254"/>
      <c r="O618" s="254"/>
      <c r="P618" s="254"/>
      <c r="Q618" s="254"/>
      <c r="R618" s="254"/>
      <c r="S618" s="254"/>
      <c r="T618" s="255"/>
      <c r="U618" s="14"/>
      <c r="V618" s="14"/>
      <c r="W618" s="14"/>
      <c r="X618" s="14"/>
      <c r="Y618" s="14"/>
      <c r="Z618" s="14"/>
      <c r="AA618" s="14"/>
      <c r="AB618" s="14"/>
      <c r="AC618" s="14"/>
      <c r="AD618" s="14"/>
      <c r="AE618" s="14"/>
      <c r="AT618" s="256" t="s">
        <v>140</v>
      </c>
      <c r="AU618" s="256" t="s">
        <v>87</v>
      </c>
      <c r="AV618" s="14" t="s">
        <v>87</v>
      </c>
      <c r="AW618" s="14" t="s">
        <v>33</v>
      </c>
      <c r="AX618" s="14" t="s">
        <v>85</v>
      </c>
      <c r="AY618" s="256" t="s">
        <v>129</v>
      </c>
    </row>
    <row r="619" s="12" customFormat="1" ht="22.8" customHeight="1">
      <c r="A619" s="12"/>
      <c r="B619" s="202"/>
      <c r="C619" s="203"/>
      <c r="D619" s="204" t="s">
        <v>76</v>
      </c>
      <c r="E619" s="216" t="s">
        <v>1004</v>
      </c>
      <c r="F619" s="216" t="s">
        <v>1005</v>
      </c>
      <c r="G619" s="203"/>
      <c r="H619" s="203"/>
      <c r="I619" s="206"/>
      <c r="J619" s="217">
        <f>BK619</f>
        <v>0</v>
      </c>
      <c r="K619" s="203"/>
      <c r="L619" s="208"/>
      <c r="M619" s="209"/>
      <c r="N619" s="210"/>
      <c r="O619" s="210"/>
      <c r="P619" s="211">
        <f>SUM(P620:P667)</f>
        <v>0</v>
      </c>
      <c r="Q619" s="210"/>
      <c r="R619" s="211">
        <f>SUM(R620:R667)</f>
        <v>0</v>
      </c>
      <c r="S619" s="210"/>
      <c r="T619" s="212">
        <f>SUM(T620:T667)</f>
        <v>0</v>
      </c>
      <c r="U619" s="12"/>
      <c r="V619" s="12"/>
      <c r="W619" s="12"/>
      <c r="X619" s="12"/>
      <c r="Y619" s="12"/>
      <c r="Z619" s="12"/>
      <c r="AA619" s="12"/>
      <c r="AB619" s="12"/>
      <c r="AC619" s="12"/>
      <c r="AD619" s="12"/>
      <c r="AE619" s="12"/>
      <c r="AR619" s="213" t="s">
        <v>85</v>
      </c>
      <c r="AT619" s="214" t="s">
        <v>76</v>
      </c>
      <c r="AU619" s="214" t="s">
        <v>85</v>
      </c>
      <c r="AY619" s="213" t="s">
        <v>129</v>
      </c>
      <c r="BK619" s="215">
        <f>SUM(BK620:BK667)</f>
        <v>0</v>
      </c>
    </row>
    <row r="620" s="2" customFormat="1" ht="16.5" customHeight="1">
      <c r="A620" s="38"/>
      <c r="B620" s="39"/>
      <c r="C620" s="218" t="s">
        <v>1006</v>
      </c>
      <c r="D620" s="218" t="s">
        <v>132</v>
      </c>
      <c r="E620" s="219" t="s">
        <v>1007</v>
      </c>
      <c r="F620" s="220" t="s">
        <v>1008</v>
      </c>
      <c r="G620" s="221" t="s">
        <v>407</v>
      </c>
      <c r="H620" s="222">
        <v>0.94799999999999995</v>
      </c>
      <c r="I620" s="223"/>
      <c r="J620" s="224">
        <f>ROUND(I620*H620,2)</f>
        <v>0</v>
      </c>
      <c r="K620" s="220" t="s">
        <v>136</v>
      </c>
      <c r="L620" s="44"/>
      <c r="M620" s="225" t="s">
        <v>1</v>
      </c>
      <c r="N620" s="226" t="s">
        <v>42</v>
      </c>
      <c r="O620" s="91"/>
      <c r="P620" s="227">
        <f>O620*H620</f>
        <v>0</v>
      </c>
      <c r="Q620" s="227">
        <v>0</v>
      </c>
      <c r="R620" s="227">
        <f>Q620*H620</f>
        <v>0</v>
      </c>
      <c r="S620" s="227">
        <v>0</v>
      </c>
      <c r="T620" s="228">
        <f>S620*H620</f>
        <v>0</v>
      </c>
      <c r="U620" s="38"/>
      <c r="V620" s="38"/>
      <c r="W620" s="38"/>
      <c r="X620" s="38"/>
      <c r="Y620" s="38"/>
      <c r="Z620" s="38"/>
      <c r="AA620" s="38"/>
      <c r="AB620" s="38"/>
      <c r="AC620" s="38"/>
      <c r="AD620" s="38"/>
      <c r="AE620" s="38"/>
      <c r="AR620" s="229" t="s">
        <v>153</v>
      </c>
      <c r="AT620" s="229" t="s">
        <v>132</v>
      </c>
      <c r="AU620" s="229" t="s">
        <v>87</v>
      </c>
      <c r="AY620" s="17" t="s">
        <v>129</v>
      </c>
      <c r="BE620" s="230">
        <f>IF(N620="základní",J620,0)</f>
        <v>0</v>
      </c>
      <c r="BF620" s="230">
        <f>IF(N620="snížená",J620,0)</f>
        <v>0</v>
      </c>
      <c r="BG620" s="230">
        <f>IF(N620="zákl. přenesená",J620,0)</f>
        <v>0</v>
      </c>
      <c r="BH620" s="230">
        <f>IF(N620="sníž. přenesená",J620,0)</f>
        <v>0</v>
      </c>
      <c r="BI620" s="230">
        <f>IF(N620="nulová",J620,0)</f>
        <v>0</v>
      </c>
      <c r="BJ620" s="17" t="s">
        <v>85</v>
      </c>
      <c r="BK620" s="230">
        <f>ROUND(I620*H620,2)</f>
        <v>0</v>
      </c>
      <c r="BL620" s="17" t="s">
        <v>153</v>
      </c>
      <c r="BM620" s="229" t="s">
        <v>1009</v>
      </c>
    </row>
    <row r="621" s="2" customFormat="1">
      <c r="A621" s="38"/>
      <c r="B621" s="39"/>
      <c r="C621" s="40"/>
      <c r="D621" s="231" t="s">
        <v>139</v>
      </c>
      <c r="E621" s="40"/>
      <c r="F621" s="232" t="s">
        <v>1010</v>
      </c>
      <c r="G621" s="40"/>
      <c r="H621" s="40"/>
      <c r="I621" s="233"/>
      <c r="J621" s="40"/>
      <c r="K621" s="40"/>
      <c r="L621" s="44"/>
      <c r="M621" s="234"/>
      <c r="N621" s="235"/>
      <c r="O621" s="91"/>
      <c r="P621" s="91"/>
      <c r="Q621" s="91"/>
      <c r="R621" s="91"/>
      <c r="S621" s="91"/>
      <c r="T621" s="92"/>
      <c r="U621" s="38"/>
      <c r="V621" s="38"/>
      <c r="W621" s="38"/>
      <c r="X621" s="38"/>
      <c r="Y621" s="38"/>
      <c r="Z621" s="38"/>
      <c r="AA621" s="38"/>
      <c r="AB621" s="38"/>
      <c r="AC621" s="38"/>
      <c r="AD621" s="38"/>
      <c r="AE621" s="38"/>
      <c r="AT621" s="17" t="s">
        <v>139</v>
      </c>
      <c r="AU621" s="17" t="s">
        <v>87</v>
      </c>
    </row>
    <row r="622" s="13" customFormat="1">
      <c r="A622" s="13"/>
      <c r="B622" s="236"/>
      <c r="C622" s="237"/>
      <c r="D622" s="231" t="s">
        <v>140</v>
      </c>
      <c r="E622" s="238" t="s">
        <v>1</v>
      </c>
      <c r="F622" s="239" t="s">
        <v>1011</v>
      </c>
      <c r="G622" s="237"/>
      <c r="H622" s="238" t="s">
        <v>1</v>
      </c>
      <c r="I622" s="240"/>
      <c r="J622" s="237"/>
      <c r="K622" s="237"/>
      <c r="L622" s="241"/>
      <c r="M622" s="242"/>
      <c r="N622" s="243"/>
      <c r="O622" s="243"/>
      <c r="P622" s="243"/>
      <c r="Q622" s="243"/>
      <c r="R622" s="243"/>
      <c r="S622" s="243"/>
      <c r="T622" s="244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245" t="s">
        <v>140</v>
      </c>
      <c r="AU622" s="245" t="s">
        <v>87</v>
      </c>
      <c r="AV622" s="13" t="s">
        <v>85</v>
      </c>
      <c r="AW622" s="13" t="s">
        <v>33</v>
      </c>
      <c r="AX622" s="13" t="s">
        <v>77</v>
      </c>
      <c r="AY622" s="245" t="s">
        <v>129</v>
      </c>
    </row>
    <row r="623" s="14" customFormat="1">
      <c r="A623" s="14"/>
      <c r="B623" s="246"/>
      <c r="C623" s="247"/>
      <c r="D623" s="231" t="s">
        <v>140</v>
      </c>
      <c r="E623" s="248" t="s">
        <v>1</v>
      </c>
      <c r="F623" s="249" t="s">
        <v>1012</v>
      </c>
      <c r="G623" s="247"/>
      <c r="H623" s="250">
        <v>0.94799999999999995</v>
      </c>
      <c r="I623" s="251"/>
      <c r="J623" s="247"/>
      <c r="K623" s="247"/>
      <c r="L623" s="252"/>
      <c r="M623" s="253"/>
      <c r="N623" s="254"/>
      <c r="O623" s="254"/>
      <c r="P623" s="254"/>
      <c r="Q623" s="254"/>
      <c r="R623" s="254"/>
      <c r="S623" s="254"/>
      <c r="T623" s="255"/>
      <c r="U623" s="14"/>
      <c r="V623" s="14"/>
      <c r="W623" s="14"/>
      <c r="X623" s="14"/>
      <c r="Y623" s="14"/>
      <c r="Z623" s="14"/>
      <c r="AA623" s="14"/>
      <c r="AB623" s="14"/>
      <c r="AC623" s="14"/>
      <c r="AD623" s="14"/>
      <c r="AE623" s="14"/>
      <c r="AT623" s="256" t="s">
        <v>140</v>
      </c>
      <c r="AU623" s="256" t="s">
        <v>87</v>
      </c>
      <c r="AV623" s="14" t="s">
        <v>87</v>
      </c>
      <c r="AW623" s="14" t="s">
        <v>33</v>
      </c>
      <c r="AX623" s="14" t="s">
        <v>85</v>
      </c>
      <c r="AY623" s="256" t="s">
        <v>129</v>
      </c>
    </row>
    <row r="624" s="2" customFormat="1" ht="16.5" customHeight="1">
      <c r="A624" s="38"/>
      <c r="B624" s="39"/>
      <c r="C624" s="218" t="s">
        <v>1013</v>
      </c>
      <c r="D624" s="218" t="s">
        <v>132</v>
      </c>
      <c r="E624" s="219" t="s">
        <v>1014</v>
      </c>
      <c r="F624" s="220" t="s">
        <v>1015</v>
      </c>
      <c r="G624" s="221" t="s">
        <v>407</v>
      </c>
      <c r="H624" s="222">
        <v>1.8959999999999999</v>
      </c>
      <c r="I624" s="223"/>
      <c r="J624" s="224">
        <f>ROUND(I624*H624,2)</f>
        <v>0</v>
      </c>
      <c r="K624" s="220" t="s">
        <v>136</v>
      </c>
      <c r="L624" s="44"/>
      <c r="M624" s="225" t="s">
        <v>1</v>
      </c>
      <c r="N624" s="226" t="s">
        <v>42</v>
      </c>
      <c r="O624" s="91"/>
      <c r="P624" s="227">
        <f>O624*H624</f>
        <v>0</v>
      </c>
      <c r="Q624" s="227">
        <v>0</v>
      </c>
      <c r="R624" s="227">
        <f>Q624*H624</f>
        <v>0</v>
      </c>
      <c r="S624" s="227">
        <v>0</v>
      </c>
      <c r="T624" s="228">
        <f>S624*H624</f>
        <v>0</v>
      </c>
      <c r="U624" s="38"/>
      <c r="V624" s="38"/>
      <c r="W624" s="38"/>
      <c r="X624" s="38"/>
      <c r="Y624" s="38"/>
      <c r="Z624" s="38"/>
      <c r="AA624" s="38"/>
      <c r="AB624" s="38"/>
      <c r="AC624" s="38"/>
      <c r="AD624" s="38"/>
      <c r="AE624" s="38"/>
      <c r="AR624" s="229" t="s">
        <v>153</v>
      </c>
      <c r="AT624" s="229" t="s">
        <v>132</v>
      </c>
      <c r="AU624" s="229" t="s">
        <v>87</v>
      </c>
      <c r="AY624" s="17" t="s">
        <v>129</v>
      </c>
      <c r="BE624" s="230">
        <f>IF(N624="základní",J624,0)</f>
        <v>0</v>
      </c>
      <c r="BF624" s="230">
        <f>IF(N624="snížená",J624,0)</f>
        <v>0</v>
      </c>
      <c r="BG624" s="230">
        <f>IF(N624="zákl. přenesená",J624,0)</f>
        <v>0</v>
      </c>
      <c r="BH624" s="230">
        <f>IF(N624="sníž. přenesená",J624,0)</f>
        <v>0</v>
      </c>
      <c r="BI624" s="230">
        <f>IF(N624="nulová",J624,0)</f>
        <v>0</v>
      </c>
      <c r="BJ624" s="17" t="s">
        <v>85</v>
      </c>
      <c r="BK624" s="230">
        <f>ROUND(I624*H624,2)</f>
        <v>0</v>
      </c>
      <c r="BL624" s="17" t="s">
        <v>153</v>
      </c>
      <c r="BM624" s="229" t="s">
        <v>1016</v>
      </c>
    </row>
    <row r="625" s="2" customFormat="1">
      <c r="A625" s="38"/>
      <c r="B625" s="39"/>
      <c r="C625" s="40"/>
      <c r="D625" s="231" t="s">
        <v>139</v>
      </c>
      <c r="E625" s="40"/>
      <c r="F625" s="232" t="s">
        <v>1017</v>
      </c>
      <c r="G625" s="40"/>
      <c r="H625" s="40"/>
      <c r="I625" s="233"/>
      <c r="J625" s="40"/>
      <c r="K625" s="40"/>
      <c r="L625" s="44"/>
      <c r="M625" s="234"/>
      <c r="N625" s="235"/>
      <c r="O625" s="91"/>
      <c r="P625" s="91"/>
      <c r="Q625" s="91"/>
      <c r="R625" s="91"/>
      <c r="S625" s="91"/>
      <c r="T625" s="92"/>
      <c r="U625" s="38"/>
      <c r="V625" s="38"/>
      <c r="W625" s="38"/>
      <c r="X625" s="38"/>
      <c r="Y625" s="38"/>
      <c r="Z625" s="38"/>
      <c r="AA625" s="38"/>
      <c r="AB625" s="38"/>
      <c r="AC625" s="38"/>
      <c r="AD625" s="38"/>
      <c r="AE625" s="38"/>
      <c r="AT625" s="17" t="s">
        <v>139</v>
      </c>
      <c r="AU625" s="17" t="s">
        <v>87</v>
      </c>
    </row>
    <row r="626" s="13" customFormat="1">
      <c r="A626" s="13"/>
      <c r="B626" s="236"/>
      <c r="C626" s="237"/>
      <c r="D626" s="231" t="s">
        <v>140</v>
      </c>
      <c r="E626" s="238" t="s">
        <v>1</v>
      </c>
      <c r="F626" s="239" t="s">
        <v>1018</v>
      </c>
      <c r="G626" s="237"/>
      <c r="H626" s="238" t="s">
        <v>1</v>
      </c>
      <c r="I626" s="240"/>
      <c r="J626" s="237"/>
      <c r="K626" s="237"/>
      <c r="L626" s="241"/>
      <c r="M626" s="242"/>
      <c r="N626" s="243"/>
      <c r="O626" s="243"/>
      <c r="P626" s="243"/>
      <c r="Q626" s="243"/>
      <c r="R626" s="243"/>
      <c r="S626" s="243"/>
      <c r="T626" s="244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245" t="s">
        <v>140</v>
      </c>
      <c r="AU626" s="245" t="s">
        <v>87</v>
      </c>
      <c r="AV626" s="13" t="s">
        <v>85</v>
      </c>
      <c r="AW626" s="13" t="s">
        <v>33</v>
      </c>
      <c r="AX626" s="13" t="s">
        <v>77</v>
      </c>
      <c r="AY626" s="245" t="s">
        <v>129</v>
      </c>
    </row>
    <row r="627" s="14" customFormat="1">
      <c r="A627" s="14"/>
      <c r="B627" s="246"/>
      <c r="C627" s="247"/>
      <c r="D627" s="231" t="s">
        <v>140</v>
      </c>
      <c r="E627" s="248" t="s">
        <v>1</v>
      </c>
      <c r="F627" s="249" t="s">
        <v>1019</v>
      </c>
      <c r="G627" s="247"/>
      <c r="H627" s="250">
        <v>1.8959999999999999</v>
      </c>
      <c r="I627" s="251"/>
      <c r="J627" s="247"/>
      <c r="K627" s="247"/>
      <c r="L627" s="252"/>
      <c r="M627" s="253"/>
      <c r="N627" s="254"/>
      <c r="O627" s="254"/>
      <c r="P627" s="254"/>
      <c r="Q627" s="254"/>
      <c r="R627" s="254"/>
      <c r="S627" s="254"/>
      <c r="T627" s="255"/>
      <c r="U627" s="14"/>
      <c r="V627" s="14"/>
      <c r="W627" s="14"/>
      <c r="X627" s="14"/>
      <c r="Y627" s="14"/>
      <c r="Z627" s="14"/>
      <c r="AA627" s="14"/>
      <c r="AB627" s="14"/>
      <c r="AC627" s="14"/>
      <c r="AD627" s="14"/>
      <c r="AE627" s="14"/>
      <c r="AT627" s="256" t="s">
        <v>140</v>
      </c>
      <c r="AU627" s="256" t="s">
        <v>87</v>
      </c>
      <c r="AV627" s="14" t="s">
        <v>87</v>
      </c>
      <c r="AW627" s="14" t="s">
        <v>33</v>
      </c>
      <c r="AX627" s="14" t="s">
        <v>85</v>
      </c>
      <c r="AY627" s="256" t="s">
        <v>129</v>
      </c>
    </row>
    <row r="628" s="2" customFormat="1" ht="16.5" customHeight="1">
      <c r="A628" s="38"/>
      <c r="B628" s="39"/>
      <c r="C628" s="218" t="s">
        <v>1020</v>
      </c>
      <c r="D628" s="218" t="s">
        <v>132</v>
      </c>
      <c r="E628" s="219" t="s">
        <v>1021</v>
      </c>
      <c r="F628" s="220" t="s">
        <v>1022</v>
      </c>
      <c r="G628" s="221" t="s">
        <v>407</v>
      </c>
      <c r="H628" s="222">
        <v>133.44</v>
      </c>
      <c r="I628" s="223"/>
      <c r="J628" s="224">
        <f>ROUND(I628*H628,2)</f>
        <v>0</v>
      </c>
      <c r="K628" s="220" t="s">
        <v>136</v>
      </c>
      <c r="L628" s="44"/>
      <c r="M628" s="225" t="s">
        <v>1</v>
      </c>
      <c r="N628" s="226" t="s">
        <v>42</v>
      </c>
      <c r="O628" s="91"/>
      <c r="P628" s="227">
        <f>O628*H628</f>
        <v>0</v>
      </c>
      <c r="Q628" s="227">
        <v>0</v>
      </c>
      <c r="R628" s="227">
        <f>Q628*H628</f>
        <v>0</v>
      </c>
      <c r="S628" s="227">
        <v>0</v>
      </c>
      <c r="T628" s="228">
        <f>S628*H628</f>
        <v>0</v>
      </c>
      <c r="U628" s="38"/>
      <c r="V628" s="38"/>
      <c r="W628" s="38"/>
      <c r="X628" s="38"/>
      <c r="Y628" s="38"/>
      <c r="Z628" s="38"/>
      <c r="AA628" s="38"/>
      <c r="AB628" s="38"/>
      <c r="AC628" s="38"/>
      <c r="AD628" s="38"/>
      <c r="AE628" s="38"/>
      <c r="AR628" s="229" t="s">
        <v>153</v>
      </c>
      <c r="AT628" s="229" t="s">
        <v>132</v>
      </c>
      <c r="AU628" s="229" t="s">
        <v>87</v>
      </c>
      <c r="AY628" s="17" t="s">
        <v>129</v>
      </c>
      <c r="BE628" s="230">
        <f>IF(N628="základní",J628,0)</f>
        <v>0</v>
      </c>
      <c r="BF628" s="230">
        <f>IF(N628="snížená",J628,0)</f>
        <v>0</v>
      </c>
      <c r="BG628" s="230">
        <f>IF(N628="zákl. přenesená",J628,0)</f>
        <v>0</v>
      </c>
      <c r="BH628" s="230">
        <f>IF(N628="sníž. přenesená",J628,0)</f>
        <v>0</v>
      </c>
      <c r="BI628" s="230">
        <f>IF(N628="nulová",J628,0)</f>
        <v>0</v>
      </c>
      <c r="BJ628" s="17" t="s">
        <v>85</v>
      </c>
      <c r="BK628" s="230">
        <f>ROUND(I628*H628,2)</f>
        <v>0</v>
      </c>
      <c r="BL628" s="17" t="s">
        <v>153</v>
      </c>
      <c r="BM628" s="229" t="s">
        <v>1023</v>
      </c>
    </row>
    <row r="629" s="2" customFormat="1">
      <c r="A629" s="38"/>
      <c r="B629" s="39"/>
      <c r="C629" s="40"/>
      <c r="D629" s="231" t="s">
        <v>139</v>
      </c>
      <c r="E629" s="40"/>
      <c r="F629" s="232" t="s">
        <v>1024</v>
      </c>
      <c r="G629" s="40"/>
      <c r="H629" s="40"/>
      <c r="I629" s="233"/>
      <c r="J629" s="40"/>
      <c r="K629" s="40"/>
      <c r="L629" s="44"/>
      <c r="M629" s="234"/>
      <c r="N629" s="235"/>
      <c r="O629" s="91"/>
      <c r="P629" s="91"/>
      <c r="Q629" s="91"/>
      <c r="R629" s="91"/>
      <c r="S629" s="91"/>
      <c r="T629" s="92"/>
      <c r="U629" s="38"/>
      <c r="V629" s="38"/>
      <c r="W629" s="38"/>
      <c r="X629" s="38"/>
      <c r="Y629" s="38"/>
      <c r="Z629" s="38"/>
      <c r="AA629" s="38"/>
      <c r="AB629" s="38"/>
      <c r="AC629" s="38"/>
      <c r="AD629" s="38"/>
      <c r="AE629" s="38"/>
      <c r="AT629" s="17" t="s">
        <v>139</v>
      </c>
      <c r="AU629" s="17" t="s">
        <v>87</v>
      </c>
    </row>
    <row r="630" s="13" customFormat="1">
      <c r="A630" s="13"/>
      <c r="B630" s="236"/>
      <c r="C630" s="237"/>
      <c r="D630" s="231" t="s">
        <v>140</v>
      </c>
      <c r="E630" s="238" t="s">
        <v>1</v>
      </c>
      <c r="F630" s="239" t="s">
        <v>1025</v>
      </c>
      <c r="G630" s="237"/>
      <c r="H630" s="238" t="s">
        <v>1</v>
      </c>
      <c r="I630" s="240"/>
      <c r="J630" s="237"/>
      <c r="K630" s="237"/>
      <c r="L630" s="241"/>
      <c r="M630" s="242"/>
      <c r="N630" s="243"/>
      <c r="O630" s="243"/>
      <c r="P630" s="243"/>
      <c r="Q630" s="243"/>
      <c r="R630" s="243"/>
      <c r="S630" s="243"/>
      <c r="T630" s="244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T630" s="245" t="s">
        <v>140</v>
      </c>
      <c r="AU630" s="245" t="s">
        <v>87</v>
      </c>
      <c r="AV630" s="13" t="s">
        <v>85</v>
      </c>
      <c r="AW630" s="13" t="s">
        <v>33</v>
      </c>
      <c r="AX630" s="13" t="s">
        <v>77</v>
      </c>
      <c r="AY630" s="245" t="s">
        <v>129</v>
      </c>
    </row>
    <row r="631" s="14" customFormat="1">
      <c r="A631" s="14"/>
      <c r="B631" s="246"/>
      <c r="C631" s="247"/>
      <c r="D631" s="231" t="s">
        <v>140</v>
      </c>
      <c r="E631" s="248" t="s">
        <v>1</v>
      </c>
      <c r="F631" s="249" t="s">
        <v>1026</v>
      </c>
      <c r="G631" s="247"/>
      <c r="H631" s="250">
        <v>92.5</v>
      </c>
      <c r="I631" s="251"/>
      <c r="J631" s="247"/>
      <c r="K631" s="247"/>
      <c r="L631" s="252"/>
      <c r="M631" s="253"/>
      <c r="N631" s="254"/>
      <c r="O631" s="254"/>
      <c r="P631" s="254"/>
      <c r="Q631" s="254"/>
      <c r="R631" s="254"/>
      <c r="S631" s="254"/>
      <c r="T631" s="255"/>
      <c r="U631" s="14"/>
      <c r="V631" s="14"/>
      <c r="W631" s="14"/>
      <c r="X631" s="14"/>
      <c r="Y631" s="14"/>
      <c r="Z631" s="14"/>
      <c r="AA631" s="14"/>
      <c r="AB631" s="14"/>
      <c r="AC631" s="14"/>
      <c r="AD631" s="14"/>
      <c r="AE631" s="14"/>
      <c r="AT631" s="256" t="s">
        <v>140</v>
      </c>
      <c r="AU631" s="256" t="s">
        <v>87</v>
      </c>
      <c r="AV631" s="14" t="s">
        <v>87</v>
      </c>
      <c r="AW631" s="14" t="s">
        <v>33</v>
      </c>
      <c r="AX631" s="14" t="s">
        <v>77</v>
      </c>
      <c r="AY631" s="256" t="s">
        <v>129</v>
      </c>
    </row>
    <row r="632" s="14" customFormat="1">
      <c r="A632" s="14"/>
      <c r="B632" s="246"/>
      <c r="C632" s="247"/>
      <c r="D632" s="231" t="s">
        <v>140</v>
      </c>
      <c r="E632" s="248" t="s">
        <v>1</v>
      </c>
      <c r="F632" s="249" t="s">
        <v>1027</v>
      </c>
      <c r="G632" s="247"/>
      <c r="H632" s="250">
        <v>38.808</v>
      </c>
      <c r="I632" s="251"/>
      <c r="J632" s="247"/>
      <c r="K632" s="247"/>
      <c r="L632" s="252"/>
      <c r="M632" s="253"/>
      <c r="N632" s="254"/>
      <c r="O632" s="254"/>
      <c r="P632" s="254"/>
      <c r="Q632" s="254"/>
      <c r="R632" s="254"/>
      <c r="S632" s="254"/>
      <c r="T632" s="255"/>
      <c r="U632" s="14"/>
      <c r="V632" s="14"/>
      <c r="W632" s="14"/>
      <c r="X632" s="14"/>
      <c r="Y632" s="14"/>
      <c r="Z632" s="14"/>
      <c r="AA632" s="14"/>
      <c r="AB632" s="14"/>
      <c r="AC632" s="14"/>
      <c r="AD632" s="14"/>
      <c r="AE632" s="14"/>
      <c r="AT632" s="256" t="s">
        <v>140</v>
      </c>
      <c r="AU632" s="256" t="s">
        <v>87</v>
      </c>
      <c r="AV632" s="14" t="s">
        <v>87</v>
      </c>
      <c r="AW632" s="14" t="s">
        <v>33</v>
      </c>
      <c r="AX632" s="14" t="s">
        <v>77</v>
      </c>
      <c r="AY632" s="256" t="s">
        <v>129</v>
      </c>
    </row>
    <row r="633" s="14" customFormat="1">
      <c r="A633" s="14"/>
      <c r="B633" s="246"/>
      <c r="C633" s="247"/>
      <c r="D633" s="231" t="s">
        <v>140</v>
      </c>
      <c r="E633" s="248" t="s">
        <v>1</v>
      </c>
      <c r="F633" s="249" t="s">
        <v>1028</v>
      </c>
      <c r="G633" s="247"/>
      <c r="H633" s="250">
        <v>1.96</v>
      </c>
      <c r="I633" s="251"/>
      <c r="J633" s="247"/>
      <c r="K633" s="247"/>
      <c r="L633" s="252"/>
      <c r="M633" s="253"/>
      <c r="N633" s="254"/>
      <c r="O633" s="254"/>
      <c r="P633" s="254"/>
      <c r="Q633" s="254"/>
      <c r="R633" s="254"/>
      <c r="S633" s="254"/>
      <c r="T633" s="255"/>
      <c r="U633" s="14"/>
      <c r="V633" s="14"/>
      <c r="W633" s="14"/>
      <c r="X633" s="14"/>
      <c r="Y633" s="14"/>
      <c r="Z633" s="14"/>
      <c r="AA633" s="14"/>
      <c r="AB633" s="14"/>
      <c r="AC633" s="14"/>
      <c r="AD633" s="14"/>
      <c r="AE633" s="14"/>
      <c r="AT633" s="256" t="s">
        <v>140</v>
      </c>
      <c r="AU633" s="256" t="s">
        <v>87</v>
      </c>
      <c r="AV633" s="14" t="s">
        <v>87</v>
      </c>
      <c r="AW633" s="14" t="s">
        <v>33</v>
      </c>
      <c r="AX633" s="14" t="s">
        <v>77</v>
      </c>
      <c r="AY633" s="256" t="s">
        <v>129</v>
      </c>
    </row>
    <row r="634" s="13" customFormat="1">
      <c r="A634" s="13"/>
      <c r="B634" s="236"/>
      <c r="C634" s="237"/>
      <c r="D634" s="231" t="s">
        <v>140</v>
      </c>
      <c r="E634" s="238" t="s">
        <v>1</v>
      </c>
      <c r="F634" s="239" t="s">
        <v>1029</v>
      </c>
      <c r="G634" s="237"/>
      <c r="H634" s="238" t="s">
        <v>1</v>
      </c>
      <c r="I634" s="240"/>
      <c r="J634" s="237"/>
      <c r="K634" s="237"/>
      <c r="L634" s="241"/>
      <c r="M634" s="242"/>
      <c r="N634" s="243"/>
      <c r="O634" s="243"/>
      <c r="P634" s="243"/>
      <c r="Q634" s="243"/>
      <c r="R634" s="243"/>
      <c r="S634" s="243"/>
      <c r="T634" s="244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T634" s="245" t="s">
        <v>140</v>
      </c>
      <c r="AU634" s="245" t="s">
        <v>87</v>
      </c>
      <c r="AV634" s="13" t="s">
        <v>85</v>
      </c>
      <c r="AW634" s="13" t="s">
        <v>33</v>
      </c>
      <c r="AX634" s="13" t="s">
        <v>77</v>
      </c>
      <c r="AY634" s="245" t="s">
        <v>129</v>
      </c>
    </row>
    <row r="635" s="14" customFormat="1">
      <c r="A635" s="14"/>
      <c r="B635" s="246"/>
      <c r="C635" s="247"/>
      <c r="D635" s="231" t="s">
        <v>140</v>
      </c>
      <c r="E635" s="248" t="s">
        <v>1</v>
      </c>
      <c r="F635" s="249" t="s">
        <v>1030</v>
      </c>
      <c r="G635" s="247"/>
      <c r="H635" s="250">
        <v>0.17199999999999999</v>
      </c>
      <c r="I635" s="251"/>
      <c r="J635" s="247"/>
      <c r="K635" s="247"/>
      <c r="L635" s="252"/>
      <c r="M635" s="253"/>
      <c r="N635" s="254"/>
      <c r="O635" s="254"/>
      <c r="P635" s="254"/>
      <c r="Q635" s="254"/>
      <c r="R635" s="254"/>
      <c r="S635" s="254"/>
      <c r="T635" s="255"/>
      <c r="U635" s="14"/>
      <c r="V635" s="14"/>
      <c r="W635" s="14"/>
      <c r="X635" s="14"/>
      <c r="Y635" s="14"/>
      <c r="Z635" s="14"/>
      <c r="AA635" s="14"/>
      <c r="AB635" s="14"/>
      <c r="AC635" s="14"/>
      <c r="AD635" s="14"/>
      <c r="AE635" s="14"/>
      <c r="AT635" s="256" t="s">
        <v>140</v>
      </c>
      <c r="AU635" s="256" t="s">
        <v>87</v>
      </c>
      <c r="AV635" s="14" t="s">
        <v>87</v>
      </c>
      <c r="AW635" s="14" t="s">
        <v>33</v>
      </c>
      <c r="AX635" s="14" t="s">
        <v>77</v>
      </c>
      <c r="AY635" s="256" t="s">
        <v>129</v>
      </c>
    </row>
    <row r="636" s="15" customFormat="1">
      <c r="A636" s="15"/>
      <c r="B636" s="260"/>
      <c r="C636" s="261"/>
      <c r="D636" s="231" t="s">
        <v>140</v>
      </c>
      <c r="E636" s="262" t="s">
        <v>1</v>
      </c>
      <c r="F636" s="263" t="s">
        <v>284</v>
      </c>
      <c r="G636" s="261"/>
      <c r="H636" s="264">
        <v>133.44</v>
      </c>
      <c r="I636" s="265"/>
      <c r="J636" s="261"/>
      <c r="K636" s="261"/>
      <c r="L636" s="266"/>
      <c r="M636" s="267"/>
      <c r="N636" s="268"/>
      <c r="O636" s="268"/>
      <c r="P636" s="268"/>
      <c r="Q636" s="268"/>
      <c r="R636" s="268"/>
      <c r="S636" s="268"/>
      <c r="T636" s="269"/>
      <c r="U636" s="15"/>
      <c r="V636" s="15"/>
      <c r="W636" s="15"/>
      <c r="X636" s="15"/>
      <c r="Y636" s="15"/>
      <c r="Z636" s="15"/>
      <c r="AA636" s="15"/>
      <c r="AB636" s="15"/>
      <c r="AC636" s="15"/>
      <c r="AD636" s="15"/>
      <c r="AE636" s="15"/>
      <c r="AT636" s="270" t="s">
        <v>140</v>
      </c>
      <c r="AU636" s="270" t="s">
        <v>87</v>
      </c>
      <c r="AV636" s="15" t="s">
        <v>153</v>
      </c>
      <c r="AW636" s="15" t="s">
        <v>33</v>
      </c>
      <c r="AX636" s="15" t="s">
        <v>85</v>
      </c>
      <c r="AY636" s="270" t="s">
        <v>129</v>
      </c>
    </row>
    <row r="637" s="2" customFormat="1" ht="16.5" customHeight="1">
      <c r="A637" s="38"/>
      <c r="B637" s="39"/>
      <c r="C637" s="218" t="s">
        <v>1031</v>
      </c>
      <c r="D637" s="218" t="s">
        <v>132</v>
      </c>
      <c r="E637" s="219" t="s">
        <v>1032</v>
      </c>
      <c r="F637" s="220" t="s">
        <v>1033</v>
      </c>
      <c r="G637" s="221" t="s">
        <v>407</v>
      </c>
      <c r="H637" s="222">
        <v>3198.7750000000001</v>
      </c>
      <c r="I637" s="223"/>
      <c r="J637" s="224">
        <f>ROUND(I637*H637,2)</f>
        <v>0</v>
      </c>
      <c r="K637" s="220" t="s">
        <v>136</v>
      </c>
      <c r="L637" s="44"/>
      <c r="M637" s="225" t="s">
        <v>1</v>
      </c>
      <c r="N637" s="226" t="s">
        <v>42</v>
      </c>
      <c r="O637" s="91"/>
      <c r="P637" s="227">
        <f>O637*H637</f>
        <v>0</v>
      </c>
      <c r="Q637" s="227">
        <v>0</v>
      </c>
      <c r="R637" s="227">
        <f>Q637*H637</f>
        <v>0</v>
      </c>
      <c r="S637" s="227">
        <v>0</v>
      </c>
      <c r="T637" s="228">
        <f>S637*H637</f>
        <v>0</v>
      </c>
      <c r="U637" s="38"/>
      <c r="V637" s="38"/>
      <c r="W637" s="38"/>
      <c r="X637" s="38"/>
      <c r="Y637" s="38"/>
      <c r="Z637" s="38"/>
      <c r="AA637" s="38"/>
      <c r="AB637" s="38"/>
      <c r="AC637" s="38"/>
      <c r="AD637" s="38"/>
      <c r="AE637" s="38"/>
      <c r="AR637" s="229" t="s">
        <v>153</v>
      </c>
      <c r="AT637" s="229" t="s">
        <v>132</v>
      </c>
      <c r="AU637" s="229" t="s">
        <v>87</v>
      </c>
      <c r="AY637" s="17" t="s">
        <v>129</v>
      </c>
      <c r="BE637" s="230">
        <f>IF(N637="základní",J637,0)</f>
        <v>0</v>
      </c>
      <c r="BF637" s="230">
        <f>IF(N637="snížená",J637,0)</f>
        <v>0</v>
      </c>
      <c r="BG637" s="230">
        <f>IF(N637="zákl. přenesená",J637,0)</f>
        <v>0</v>
      </c>
      <c r="BH637" s="230">
        <f>IF(N637="sníž. přenesená",J637,0)</f>
        <v>0</v>
      </c>
      <c r="BI637" s="230">
        <f>IF(N637="nulová",J637,0)</f>
        <v>0</v>
      </c>
      <c r="BJ637" s="17" t="s">
        <v>85</v>
      </c>
      <c r="BK637" s="230">
        <f>ROUND(I637*H637,2)</f>
        <v>0</v>
      </c>
      <c r="BL637" s="17" t="s">
        <v>153</v>
      </c>
      <c r="BM637" s="229" t="s">
        <v>1034</v>
      </c>
    </row>
    <row r="638" s="2" customFormat="1">
      <c r="A638" s="38"/>
      <c r="B638" s="39"/>
      <c r="C638" s="40"/>
      <c r="D638" s="231" t="s">
        <v>139</v>
      </c>
      <c r="E638" s="40"/>
      <c r="F638" s="232" t="s">
        <v>1017</v>
      </c>
      <c r="G638" s="40"/>
      <c r="H638" s="40"/>
      <c r="I638" s="233"/>
      <c r="J638" s="40"/>
      <c r="K638" s="40"/>
      <c r="L638" s="44"/>
      <c r="M638" s="234"/>
      <c r="N638" s="235"/>
      <c r="O638" s="91"/>
      <c r="P638" s="91"/>
      <c r="Q638" s="91"/>
      <c r="R638" s="91"/>
      <c r="S638" s="91"/>
      <c r="T638" s="92"/>
      <c r="U638" s="38"/>
      <c r="V638" s="38"/>
      <c r="W638" s="38"/>
      <c r="X638" s="38"/>
      <c r="Y638" s="38"/>
      <c r="Z638" s="38"/>
      <c r="AA638" s="38"/>
      <c r="AB638" s="38"/>
      <c r="AC638" s="38"/>
      <c r="AD638" s="38"/>
      <c r="AE638" s="38"/>
      <c r="AT638" s="17" t="s">
        <v>139</v>
      </c>
      <c r="AU638" s="17" t="s">
        <v>87</v>
      </c>
    </row>
    <row r="639" s="13" customFormat="1">
      <c r="A639" s="13"/>
      <c r="B639" s="236"/>
      <c r="C639" s="237"/>
      <c r="D639" s="231" t="s">
        <v>140</v>
      </c>
      <c r="E639" s="238" t="s">
        <v>1</v>
      </c>
      <c r="F639" s="239" t="s">
        <v>1025</v>
      </c>
      <c r="G639" s="237"/>
      <c r="H639" s="238" t="s">
        <v>1</v>
      </c>
      <c r="I639" s="240"/>
      <c r="J639" s="237"/>
      <c r="K639" s="237"/>
      <c r="L639" s="241"/>
      <c r="M639" s="242"/>
      <c r="N639" s="243"/>
      <c r="O639" s="243"/>
      <c r="P639" s="243"/>
      <c r="Q639" s="243"/>
      <c r="R639" s="243"/>
      <c r="S639" s="243"/>
      <c r="T639" s="244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45" t="s">
        <v>140</v>
      </c>
      <c r="AU639" s="245" t="s">
        <v>87</v>
      </c>
      <c r="AV639" s="13" t="s">
        <v>85</v>
      </c>
      <c r="AW639" s="13" t="s">
        <v>33</v>
      </c>
      <c r="AX639" s="13" t="s">
        <v>77</v>
      </c>
      <c r="AY639" s="245" t="s">
        <v>129</v>
      </c>
    </row>
    <row r="640" s="14" customFormat="1">
      <c r="A640" s="14"/>
      <c r="B640" s="246"/>
      <c r="C640" s="247"/>
      <c r="D640" s="231" t="s">
        <v>140</v>
      </c>
      <c r="E640" s="248" t="s">
        <v>1</v>
      </c>
      <c r="F640" s="249" t="s">
        <v>1035</v>
      </c>
      <c r="G640" s="247"/>
      <c r="H640" s="250">
        <v>2220</v>
      </c>
      <c r="I640" s="251"/>
      <c r="J640" s="247"/>
      <c r="K640" s="247"/>
      <c r="L640" s="252"/>
      <c r="M640" s="253"/>
      <c r="N640" s="254"/>
      <c r="O640" s="254"/>
      <c r="P640" s="254"/>
      <c r="Q640" s="254"/>
      <c r="R640" s="254"/>
      <c r="S640" s="254"/>
      <c r="T640" s="255"/>
      <c r="U640" s="14"/>
      <c r="V640" s="14"/>
      <c r="W640" s="14"/>
      <c r="X640" s="14"/>
      <c r="Y640" s="14"/>
      <c r="Z640" s="14"/>
      <c r="AA640" s="14"/>
      <c r="AB640" s="14"/>
      <c r="AC640" s="14"/>
      <c r="AD640" s="14"/>
      <c r="AE640" s="14"/>
      <c r="AT640" s="256" t="s">
        <v>140</v>
      </c>
      <c r="AU640" s="256" t="s">
        <v>87</v>
      </c>
      <c r="AV640" s="14" t="s">
        <v>87</v>
      </c>
      <c r="AW640" s="14" t="s">
        <v>33</v>
      </c>
      <c r="AX640" s="14" t="s">
        <v>77</v>
      </c>
      <c r="AY640" s="256" t="s">
        <v>129</v>
      </c>
    </row>
    <row r="641" s="14" customFormat="1">
      <c r="A641" s="14"/>
      <c r="B641" s="246"/>
      <c r="C641" s="247"/>
      <c r="D641" s="231" t="s">
        <v>140</v>
      </c>
      <c r="E641" s="248" t="s">
        <v>1</v>
      </c>
      <c r="F641" s="249" t="s">
        <v>1036</v>
      </c>
      <c r="G641" s="247"/>
      <c r="H641" s="250">
        <v>931.39200000000005</v>
      </c>
      <c r="I641" s="251"/>
      <c r="J641" s="247"/>
      <c r="K641" s="247"/>
      <c r="L641" s="252"/>
      <c r="M641" s="253"/>
      <c r="N641" s="254"/>
      <c r="O641" s="254"/>
      <c r="P641" s="254"/>
      <c r="Q641" s="254"/>
      <c r="R641" s="254"/>
      <c r="S641" s="254"/>
      <c r="T641" s="255"/>
      <c r="U641" s="14"/>
      <c r="V641" s="14"/>
      <c r="W641" s="14"/>
      <c r="X641" s="14"/>
      <c r="Y641" s="14"/>
      <c r="Z641" s="14"/>
      <c r="AA641" s="14"/>
      <c r="AB641" s="14"/>
      <c r="AC641" s="14"/>
      <c r="AD641" s="14"/>
      <c r="AE641" s="14"/>
      <c r="AT641" s="256" t="s">
        <v>140</v>
      </c>
      <c r="AU641" s="256" t="s">
        <v>87</v>
      </c>
      <c r="AV641" s="14" t="s">
        <v>87</v>
      </c>
      <c r="AW641" s="14" t="s">
        <v>33</v>
      </c>
      <c r="AX641" s="14" t="s">
        <v>77</v>
      </c>
      <c r="AY641" s="256" t="s">
        <v>129</v>
      </c>
    </row>
    <row r="642" s="14" customFormat="1">
      <c r="A642" s="14"/>
      <c r="B642" s="246"/>
      <c r="C642" s="247"/>
      <c r="D642" s="231" t="s">
        <v>140</v>
      </c>
      <c r="E642" s="248" t="s">
        <v>1</v>
      </c>
      <c r="F642" s="249" t="s">
        <v>1037</v>
      </c>
      <c r="G642" s="247"/>
      <c r="H642" s="250">
        <v>47.039999999999999</v>
      </c>
      <c r="I642" s="251"/>
      <c r="J642" s="247"/>
      <c r="K642" s="247"/>
      <c r="L642" s="252"/>
      <c r="M642" s="253"/>
      <c r="N642" s="254"/>
      <c r="O642" s="254"/>
      <c r="P642" s="254"/>
      <c r="Q642" s="254"/>
      <c r="R642" s="254"/>
      <c r="S642" s="254"/>
      <c r="T642" s="255"/>
      <c r="U642" s="14"/>
      <c r="V642" s="14"/>
      <c r="W642" s="14"/>
      <c r="X642" s="14"/>
      <c r="Y642" s="14"/>
      <c r="Z642" s="14"/>
      <c r="AA642" s="14"/>
      <c r="AB642" s="14"/>
      <c r="AC642" s="14"/>
      <c r="AD642" s="14"/>
      <c r="AE642" s="14"/>
      <c r="AT642" s="256" t="s">
        <v>140</v>
      </c>
      <c r="AU642" s="256" t="s">
        <v>87</v>
      </c>
      <c r="AV642" s="14" t="s">
        <v>87</v>
      </c>
      <c r="AW642" s="14" t="s">
        <v>33</v>
      </c>
      <c r="AX642" s="14" t="s">
        <v>77</v>
      </c>
      <c r="AY642" s="256" t="s">
        <v>129</v>
      </c>
    </row>
    <row r="643" s="13" customFormat="1">
      <c r="A643" s="13"/>
      <c r="B643" s="236"/>
      <c r="C643" s="237"/>
      <c r="D643" s="231" t="s">
        <v>140</v>
      </c>
      <c r="E643" s="238" t="s">
        <v>1</v>
      </c>
      <c r="F643" s="239" t="s">
        <v>1029</v>
      </c>
      <c r="G643" s="237"/>
      <c r="H643" s="238" t="s">
        <v>1</v>
      </c>
      <c r="I643" s="240"/>
      <c r="J643" s="237"/>
      <c r="K643" s="237"/>
      <c r="L643" s="241"/>
      <c r="M643" s="242"/>
      <c r="N643" s="243"/>
      <c r="O643" s="243"/>
      <c r="P643" s="243"/>
      <c r="Q643" s="243"/>
      <c r="R643" s="243"/>
      <c r="S643" s="243"/>
      <c r="T643" s="244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245" t="s">
        <v>140</v>
      </c>
      <c r="AU643" s="245" t="s">
        <v>87</v>
      </c>
      <c r="AV643" s="13" t="s">
        <v>85</v>
      </c>
      <c r="AW643" s="13" t="s">
        <v>33</v>
      </c>
      <c r="AX643" s="13" t="s">
        <v>77</v>
      </c>
      <c r="AY643" s="245" t="s">
        <v>129</v>
      </c>
    </row>
    <row r="644" s="14" customFormat="1">
      <c r="A644" s="14"/>
      <c r="B644" s="246"/>
      <c r="C644" s="247"/>
      <c r="D644" s="231" t="s">
        <v>140</v>
      </c>
      <c r="E644" s="248" t="s">
        <v>1</v>
      </c>
      <c r="F644" s="249" t="s">
        <v>1038</v>
      </c>
      <c r="G644" s="247"/>
      <c r="H644" s="250">
        <v>0.34300000000000003</v>
      </c>
      <c r="I644" s="251"/>
      <c r="J644" s="247"/>
      <c r="K644" s="247"/>
      <c r="L644" s="252"/>
      <c r="M644" s="253"/>
      <c r="N644" s="254"/>
      <c r="O644" s="254"/>
      <c r="P644" s="254"/>
      <c r="Q644" s="254"/>
      <c r="R644" s="254"/>
      <c r="S644" s="254"/>
      <c r="T644" s="255"/>
      <c r="U644" s="14"/>
      <c r="V644" s="14"/>
      <c r="W644" s="14"/>
      <c r="X644" s="14"/>
      <c r="Y644" s="14"/>
      <c r="Z644" s="14"/>
      <c r="AA644" s="14"/>
      <c r="AB644" s="14"/>
      <c r="AC644" s="14"/>
      <c r="AD644" s="14"/>
      <c r="AE644" s="14"/>
      <c r="AT644" s="256" t="s">
        <v>140</v>
      </c>
      <c r="AU644" s="256" t="s">
        <v>87</v>
      </c>
      <c r="AV644" s="14" t="s">
        <v>87</v>
      </c>
      <c r="AW644" s="14" t="s">
        <v>33</v>
      </c>
      <c r="AX644" s="14" t="s">
        <v>77</v>
      </c>
      <c r="AY644" s="256" t="s">
        <v>129</v>
      </c>
    </row>
    <row r="645" s="15" customFormat="1">
      <c r="A645" s="15"/>
      <c r="B645" s="260"/>
      <c r="C645" s="261"/>
      <c r="D645" s="231" t="s">
        <v>140</v>
      </c>
      <c r="E645" s="262" t="s">
        <v>1</v>
      </c>
      <c r="F645" s="263" t="s">
        <v>284</v>
      </c>
      <c r="G645" s="261"/>
      <c r="H645" s="264">
        <v>3198.7750000000001</v>
      </c>
      <c r="I645" s="265"/>
      <c r="J645" s="261"/>
      <c r="K645" s="261"/>
      <c r="L645" s="266"/>
      <c r="M645" s="267"/>
      <c r="N645" s="268"/>
      <c r="O645" s="268"/>
      <c r="P645" s="268"/>
      <c r="Q645" s="268"/>
      <c r="R645" s="268"/>
      <c r="S645" s="268"/>
      <c r="T645" s="269"/>
      <c r="U645" s="15"/>
      <c r="V645" s="15"/>
      <c r="W645" s="15"/>
      <c r="X645" s="15"/>
      <c r="Y645" s="15"/>
      <c r="Z645" s="15"/>
      <c r="AA645" s="15"/>
      <c r="AB645" s="15"/>
      <c r="AC645" s="15"/>
      <c r="AD645" s="15"/>
      <c r="AE645" s="15"/>
      <c r="AT645" s="270" t="s">
        <v>140</v>
      </c>
      <c r="AU645" s="270" t="s">
        <v>87</v>
      </c>
      <c r="AV645" s="15" t="s">
        <v>153</v>
      </c>
      <c r="AW645" s="15" t="s">
        <v>33</v>
      </c>
      <c r="AX645" s="15" t="s">
        <v>85</v>
      </c>
      <c r="AY645" s="270" t="s">
        <v>129</v>
      </c>
    </row>
    <row r="646" s="2" customFormat="1" ht="16.5" customHeight="1">
      <c r="A646" s="38"/>
      <c r="B646" s="39"/>
      <c r="C646" s="218" t="s">
        <v>1039</v>
      </c>
      <c r="D646" s="218" t="s">
        <v>132</v>
      </c>
      <c r="E646" s="219" t="s">
        <v>1040</v>
      </c>
      <c r="F646" s="220" t="s">
        <v>1041</v>
      </c>
      <c r="G646" s="221" t="s">
        <v>407</v>
      </c>
      <c r="H646" s="222">
        <v>5.0250000000000004</v>
      </c>
      <c r="I646" s="223"/>
      <c r="J646" s="224">
        <f>ROUND(I646*H646,2)</f>
        <v>0</v>
      </c>
      <c r="K646" s="220" t="s">
        <v>136</v>
      </c>
      <c r="L646" s="44"/>
      <c r="M646" s="225" t="s">
        <v>1</v>
      </c>
      <c r="N646" s="226" t="s">
        <v>42</v>
      </c>
      <c r="O646" s="91"/>
      <c r="P646" s="227">
        <f>O646*H646</f>
        <v>0</v>
      </c>
      <c r="Q646" s="227">
        <v>0</v>
      </c>
      <c r="R646" s="227">
        <f>Q646*H646</f>
        <v>0</v>
      </c>
      <c r="S646" s="227">
        <v>0</v>
      </c>
      <c r="T646" s="228">
        <f>S646*H646</f>
        <v>0</v>
      </c>
      <c r="U646" s="38"/>
      <c r="V646" s="38"/>
      <c r="W646" s="38"/>
      <c r="X646" s="38"/>
      <c r="Y646" s="38"/>
      <c r="Z646" s="38"/>
      <c r="AA646" s="38"/>
      <c r="AB646" s="38"/>
      <c r="AC646" s="38"/>
      <c r="AD646" s="38"/>
      <c r="AE646" s="38"/>
      <c r="AR646" s="229" t="s">
        <v>153</v>
      </c>
      <c r="AT646" s="229" t="s">
        <v>132</v>
      </c>
      <c r="AU646" s="229" t="s">
        <v>87</v>
      </c>
      <c r="AY646" s="17" t="s">
        <v>129</v>
      </c>
      <c r="BE646" s="230">
        <f>IF(N646="základní",J646,0)</f>
        <v>0</v>
      </c>
      <c r="BF646" s="230">
        <f>IF(N646="snížená",J646,0)</f>
        <v>0</v>
      </c>
      <c r="BG646" s="230">
        <f>IF(N646="zákl. přenesená",J646,0)</f>
        <v>0</v>
      </c>
      <c r="BH646" s="230">
        <f>IF(N646="sníž. přenesená",J646,0)</f>
        <v>0</v>
      </c>
      <c r="BI646" s="230">
        <f>IF(N646="nulová",J646,0)</f>
        <v>0</v>
      </c>
      <c r="BJ646" s="17" t="s">
        <v>85</v>
      </c>
      <c r="BK646" s="230">
        <f>ROUND(I646*H646,2)</f>
        <v>0</v>
      </c>
      <c r="BL646" s="17" t="s">
        <v>153</v>
      </c>
      <c r="BM646" s="229" t="s">
        <v>1042</v>
      </c>
    </row>
    <row r="647" s="2" customFormat="1">
      <c r="A647" s="38"/>
      <c r="B647" s="39"/>
      <c r="C647" s="40"/>
      <c r="D647" s="231" t="s">
        <v>139</v>
      </c>
      <c r="E647" s="40"/>
      <c r="F647" s="232" t="s">
        <v>1043</v>
      </c>
      <c r="G647" s="40"/>
      <c r="H647" s="40"/>
      <c r="I647" s="233"/>
      <c r="J647" s="40"/>
      <c r="K647" s="40"/>
      <c r="L647" s="44"/>
      <c r="M647" s="234"/>
      <c r="N647" s="235"/>
      <c r="O647" s="91"/>
      <c r="P647" s="91"/>
      <c r="Q647" s="91"/>
      <c r="R647" s="91"/>
      <c r="S647" s="91"/>
      <c r="T647" s="92"/>
      <c r="U647" s="38"/>
      <c r="V647" s="38"/>
      <c r="W647" s="38"/>
      <c r="X647" s="38"/>
      <c r="Y647" s="38"/>
      <c r="Z647" s="38"/>
      <c r="AA647" s="38"/>
      <c r="AB647" s="38"/>
      <c r="AC647" s="38"/>
      <c r="AD647" s="38"/>
      <c r="AE647" s="38"/>
      <c r="AT647" s="17" t="s">
        <v>139</v>
      </c>
      <c r="AU647" s="17" t="s">
        <v>87</v>
      </c>
    </row>
    <row r="648" s="13" customFormat="1">
      <c r="A648" s="13"/>
      <c r="B648" s="236"/>
      <c r="C648" s="237"/>
      <c r="D648" s="231" t="s">
        <v>140</v>
      </c>
      <c r="E648" s="238" t="s">
        <v>1</v>
      </c>
      <c r="F648" s="239" t="s">
        <v>1018</v>
      </c>
      <c r="G648" s="237"/>
      <c r="H648" s="238" t="s">
        <v>1</v>
      </c>
      <c r="I648" s="240"/>
      <c r="J648" s="237"/>
      <c r="K648" s="237"/>
      <c r="L648" s="241"/>
      <c r="M648" s="242"/>
      <c r="N648" s="243"/>
      <c r="O648" s="243"/>
      <c r="P648" s="243"/>
      <c r="Q648" s="243"/>
      <c r="R648" s="243"/>
      <c r="S648" s="243"/>
      <c r="T648" s="244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245" t="s">
        <v>140</v>
      </c>
      <c r="AU648" s="245" t="s">
        <v>87</v>
      </c>
      <c r="AV648" s="13" t="s">
        <v>85</v>
      </c>
      <c r="AW648" s="13" t="s">
        <v>33</v>
      </c>
      <c r="AX648" s="13" t="s">
        <v>77</v>
      </c>
      <c r="AY648" s="245" t="s">
        <v>129</v>
      </c>
    </row>
    <row r="649" s="14" customFormat="1">
      <c r="A649" s="14"/>
      <c r="B649" s="246"/>
      <c r="C649" s="247"/>
      <c r="D649" s="231" t="s">
        <v>140</v>
      </c>
      <c r="E649" s="248" t="s">
        <v>1</v>
      </c>
      <c r="F649" s="249" t="s">
        <v>1044</v>
      </c>
      <c r="G649" s="247"/>
      <c r="H649" s="250">
        <v>0.20000000000000001</v>
      </c>
      <c r="I649" s="251"/>
      <c r="J649" s="247"/>
      <c r="K649" s="247"/>
      <c r="L649" s="252"/>
      <c r="M649" s="253"/>
      <c r="N649" s="254"/>
      <c r="O649" s="254"/>
      <c r="P649" s="254"/>
      <c r="Q649" s="254"/>
      <c r="R649" s="254"/>
      <c r="S649" s="254"/>
      <c r="T649" s="255"/>
      <c r="U649" s="14"/>
      <c r="V649" s="14"/>
      <c r="W649" s="14"/>
      <c r="X649" s="14"/>
      <c r="Y649" s="14"/>
      <c r="Z649" s="14"/>
      <c r="AA649" s="14"/>
      <c r="AB649" s="14"/>
      <c r="AC649" s="14"/>
      <c r="AD649" s="14"/>
      <c r="AE649" s="14"/>
      <c r="AT649" s="256" t="s">
        <v>140</v>
      </c>
      <c r="AU649" s="256" t="s">
        <v>87</v>
      </c>
      <c r="AV649" s="14" t="s">
        <v>87</v>
      </c>
      <c r="AW649" s="14" t="s">
        <v>33</v>
      </c>
      <c r="AX649" s="14" t="s">
        <v>77</v>
      </c>
      <c r="AY649" s="256" t="s">
        <v>129</v>
      </c>
    </row>
    <row r="650" s="14" customFormat="1">
      <c r="A650" s="14"/>
      <c r="B650" s="246"/>
      <c r="C650" s="247"/>
      <c r="D650" s="231" t="s">
        <v>140</v>
      </c>
      <c r="E650" s="248" t="s">
        <v>1</v>
      </c>
      <c r="F650" s="249" t="s">
        <v>1045</v>
      </c>
      <c r="G650" s="247"/>
      <c r="H650" s="250">
        <v>0.25600000000000001</v>
      </c>
      <c r="I650" s="251"/>
      <c r="J650" s="247"/>
      <c r="K650" s="247"/>
      <c r="L650" s="252"/>
      <c r="M650" s="253"/>
      <c r="N650" s="254"/>
      <c r="O650" s="254"/>
      <c r="P650" s="254"/>
      <c r="Q650" s="254"/>
      <c r="R650" s="254"/>
      <c r="S650" s="254"/>
      <c r="T650" s="255"/>
      <c r="U650" s="14"/>
      <c r="V650" s="14"/>
      <c r="W650" s="14"/>
      <c r="X650" s="14"/>
      <c r="Y650" s="14"/>
      <c r="Z650" s="14"/>
      <c r="AA650" s="14"/>
      <c r="AB650" s="14"/>
      <c r="AC650" s="14"/>
      <c r="AD650" s="14"/>
      <c r="AE650" s="14"/>
      <c r="AT650" s="256" t="s">
        <v>140</v>
      </c>
      <c r="AU650" s="256" t="s">
        <v>87</v>
      </c>
      <c r="AV650" s="14" t="s">
        <v>87</v>
      </c>
      <c r="AW650" s="14" t="s">
        <v>33</v>
      </c>
      <c r="AX650" s="14" t="s">
        <v>77</v>
      </c>
      <c r="AY650" s="256" t="s">
        <v>129</v>
      </c>
    </row>
    <row r="651" s="13" customFormat="1">
      <c r="A651" s="13"/>
      <c r="B651" s="236"/>
      <c r="C651" s="237"/>
      <c r="D651" s="231" t="s">
        <v>140</v>
      </c>
      <c r="E651" s="238" t="s">
        <v>1</v>
      </c>
      <c r="F651" s="239" t="s">
        <v>369</v>
      </c>
      <c r="G651" s="237"/>
      <c r="H651" s="238" t="s">
        <v>1</v>
      </c>
      <c r="I651" s="240"/>
      <c r="J651" s="237"/>
      <c r="K651" s="237"/>
      <c r="L651" s="241"/>
      <c r="M651" s="242"/>
      <c r="N651" s="243"/>
      <c r="O651" s="243"/>
      <c r="P651" s="243"/>
      <c r="Q651" s="243"/>
      <c r="R651" s="243"/>
      <c r="S651" s="243"/>
      <c r="T651" s="244"/>
      <c r="U651" s="13"/>
      <c r="V651" s="13"/>
      <c r="W651" s="13"/>
      <c r="X651" s="13"/>
      <c r="Y651" s="13"/>
      <c r="Z651" s="13"/>
      <c r="AA651" s="13"/>
      <c r="AB651" s="13"/>
      <c r="AC651" s="13"/>
      <c r="AD651" s="13"/>
      <c r="AE651" s="13"/>
      <c r="AT651" s="245" t="s">
        <v>140</v>
      </c>
      <c r="AU651" s="245" t="s">
        <v>87</v>
      </c>
      <c r="AV651" s="13" t="s">
        <v>85</v>
      </c>
      <c r="AW651" s="13" t="s">
        <v>33</v>
      </c>
      <c r="AX651" s="13" t="s">
        <v>77</v>
      </c>
      <c r="AY651" s="245" t="s">
        <v>129</v>
      </c>
    </row>
    <row r="652" s="14" customFormat="1">
      <c r="A652" s="14"/>
      <c r="B652" s="246"/>
      <c r="C652" s="247"/>
      <c r="D652" s="231" t="s">
        <v>140</v>
      </c>
      <c r="E652" s="248" t="s">
        <v>1</v>
      </c>
      <c r="F652" s="249" t="s">
        <v>1046</v>
      </c>
      <c r="G652" s="247"/>
      <c r="H652" s="250">
        <v>4.569</v>
      </c>
      <c r="I652" s="251"/>
      <c r="J652" s="247"/>
      <c r="K652" s="247"/>
      <c r="L652" s="252"/>
      <c r="M652" s="253"/>
      <c r="N652" s="254"/>
      <c r="O652" s="254"/>
      <c r="P652" s="254"/>
      <c r="Q652" s="254"/>
      <c r="R652" s="254"/>
      <c r="S652" s="254"/>
      <c r="T652" s="255"/>
      <c r="U652" s="14"/>
      <c r="V652" s="14"/>
      <c r="W652" s="14"/>
      <c r="X652" s="14"/>
      <c r="Y652" s="14"/>
      <c r="Z652" s="14"/>
      <c r="AA652" s="14"/>
      <c r="AB652" s="14"/>
      <c r="AC652" s="14"/>
      <c r="AD652" s="14"/>
      <c r="AE652" s="14"/>
      <c r="AT652" s="256" t="s">
        <v>140</v>
      </c>
      <c r="AU652" s="256" t="s">
        <v>87</v>
      </c>
      <c r="AV652" s="14" t="s">
        <v>87</v>
      </c>
      <c r="AW652" s="14" t="s">
        <v>33</v>
      </c>
      <c r="AX652" s="14" t="s">
        <v>77</v>
      </c>
      <c r="AY652" s="256" t="s">
        <v>129</v>
      </c>
    </row>
    <row r="653" s="15" customFormat="1">
      <c r="A653" s="15"/>
      <c r="B653" s="260"/>
      <c r="C653" s="261"/>
      <c r="D653" s="231" t="s">
        <v>140</v>
      </c>
      <c r="E653" s="262" t="s">
        <v>1</v>
      </c>
      <c r="F653" s="263" t="s">
        <v>284</v>
      </c>
      <c r="G653" s="261"/>
      <c r="H653" s="264">
        <v>5.0250000000000004</v>
      </c>
      <c r="I653" s="265"/>
      <c r="J653" s="261"/>
      <c r="K653" s="261"/>
      <c r="L653" s="266"/>
      <c r="M653" s="267"/>
      <c r="N653" s="268"/>
      <c r="O653" s="268"/>
      <c r="P653" s="268"/>
      <c r="Q653" s="268"/>
      <c r="R653" s="268"/>
      <c r="S653" s="268"/>
      <c r="T653" s="269"/>
      <c r="U653" s="15"/>
      <c r="V653" s="15"/>
      <c r="W653" s="15"/>
      <c r="X653" s="15"/>
      <c r="Y653" s="15"/>
      <c r="Z653" s="15"/>
      <c r="AA653" s="15"/>
      <c r="AB653" s="15"/>
      <c r="AC653" s="15"/>
      <c r="AD653" s="15"/>
      <c r="AE653" s="15"/>
      <c r="AT653" s="270" t="s">
        <v>140</v>
      </c>
      <c r="AU653" s="270" t="s">
        <v>87</v>
      </c>
      <c r="AV653" s="15" t="s">
        <v>153</v>
      </c>
      <c r="AW653" s="15" t="s">
        <v>33</v>
      </c>
      <c r="AX653" s="15" t="s">
        <v>85</v>
      </c>
      <c r="AY653" s="270" t="s">
        <v>129</v>
      </c>
    </row>
    <row r="654" s="2" customFormat="1" ht="16.5" customHeight="1">
      <c r="A654" s="38"/>
      <c r="B654" s="39"/>
      <c r="C654" s="218" t="s">
        <v>1047</v>
      </c>
      <c r="D654" s="218" t="s">
        <v>132</v>
      </c>
      <c r="E654" s="219" t="s">
        <v>1048</v>
      </c>
      <c r="F654" s="220" t="s">
        <v>1049</v>
      </c>
      <c r="G654" s="221" t="s">
        <v>407</v>
      </c>
      <c r="H654" s="222">
        <v>111.048</v>
      </c>
      <c r="I654" s="223"/>
      <c r="J654" s="224">
        <f>ROUND(I654*H654,2)</f>
        <v>0</v>
      </c>
      <c r="K654" s="220" t="s">
        <v>136</v>
      </c>
      <c r="L654" s="44"/>
      <c r="M654" s="225" t="s">
        <v>1</v>
      </c>
      <c r="N654" s="226" t="s">
        <v>42</v>
      </c>
      <c r="O654" s="91"/>
      <c r="P654" s="227">
        <f>O654*H654</f>
        <v>0</v>
      </c>
      <c r="Q654" s="227">
        <v>0</v>
      </c>
      <c r="R654" s="227">
        <f>Q654*H654</f>
        <v>0</v>
      </c>
      <c r="S654" s="227">
        <v>0</v>
      </c>
      <c r="T654" s="228">
        <f>S654*H654</f>
        <v>0</v>
      </c>
      <c r="U654" s="38"/>
      <c r="V654" s="38"/>
      <c r="W654" s="38"/>
      <c r="X654" s="38"/>
      <c r="Y654" s="38"/>
      <c r="Z654" s="38"/>
      <c r="AA654" s="38"/>
      <c r="AB654" s="38"/>
      <c r="AC654" s="38"/>
      <c r="AD654" s="38"/>
      <c r="AE654" s="38"/>
      <c r="AR654" s="229" t="s">
        <v>153</v>
      </c>
      <c r="AT654" s="229" t="s">
        <v>132</v>
      </c>
      <c r="AU654" s="229" t="s">
        <v>87</v>
      </c>
      <c r="AY654" s="17" t="s">
        <v>129</v>
      </c>
      <c r="BE654" s="230">
        <f>IF(N654="základní",J654,0)</f>
        <v>0</v>
      </c>
      <c r="BF654" s="230">
        <f>IF(N654="snížená",J654,0)</f>
        <v>0</v>
      </c>
      <c r="BG654" s="230">
        <f>IF(N654="zákl. přenesená",J654,0)</f>
        <v>0</v>
      </c>
      <c r="BH654" s="230">
        <f>IF(N654="sníž. přenesená",J654,0)</f>
        <v>0</v>
      </c>
      <c r="BI654" s="230">
        <f>IF(N654="nulová",J654,0)</f>
        <v>0</v>
      </c>
      <c r="BJ654" s="17" t="s">
        <v>85</v>
      </c>
      <c r="BK654" s="230">
        <f>ROUND(I654*H654,2)</f>
        <v>0</v>
      </c>
      <c r="BL654" s="17" t="s">
        <v>153</v>
      </c>
      <c r="BM654" s="229" t="s">
        <v>1050</v>
      </c>
    </row>
    <row r="655" s="2" customFormat="1">
      <c r="A655" s="38"/>
      <c r="B655" s="39"/>
      <c r="C655" s="40"/>
      <c r="D655" s="231" t="s">
        <v>139</v>
      </c>
      <c r="E655" s="40"/>
      <c r="F655" s="232" t="s">
        <v>1051</v>
      </c>
      <c r="G655" s="40"/>
      <c r="H655" s="40"/>
      <c r="I655" s="233"/>
      <c r="J655" s="40"/>
      <c r="K655" s="40"/>
      <c r="L655" s="44"/>
      <c r="M655" s="234"/>
      <c r="N655" s="235"/>
      <c r="O655" s="91"/>
      <c r="P655" s="91"/>
      <c r="Q655" s="91"/>
      <c r="R655" s="91"/>
      <c r="S655" s="91"/>
      <c r="T655" s="92"/>
      <c r="U655" s="38"/>
      <c r="V655" s="38"/>
      <c r="W655" s="38"/>
      <c r="X655" s="38"/>
      <c r="Y655" s="38"/>
      <c r="Z655" s="38"/>
      <c r="AA655" s="38"/>
      <c r="AB655" s="38"/>
      <c r="AC655" s="38"/>
      <c r="AD655" s="38"/>
      <c r="AE655" s="38"/>
      <c r="AT655" s="17" t="s">
        <v>139</v>
      </c>
      <c r="AU655" s="17" t="s">
        <v>87</v>
      </c>
    </row>
    <row r="656" s="13" customFormat="1">
      <c r="A656" s="13"/>
      <c r="B656" s="236"/>
      <c r="C656" s="237"/>
      <c r="D656" s="231" t="s">
        <v>140</v>
      </c>
      <c r="E656" s="238" t="s">
        <v>1</v>
      </c>
      <c r="F656" s="239" t="s">
        <v>1018</v>
      </c>
      <c r="G656" s="237"/>
      <c r="H656" s="238" t="s">
        <v>1</v>
      </c>
      <c r="I656" s="240"/>
      <c r="J656" s="237"/>
      <c r="K656" s="237"/>
      <c r="L656" s="241"/>
      <c r="M656" s="242"/>
      <c r="N656" s="243"/>
      <c r="O656" s="243"/>
      <c r="P656" s="243"/>
      <c r="Q656" s="243"/>
      <c r="R656" s="243"/>
      <c r="S656" s="243"/>
      <c r="T656" s="244"/>
      <c r="U656" s="13"/>
      <c r="V656" s="13"/>
      <c r="W656" s="13"/>
      <c r="X656" s="13"/>
      <c r="Y656" s="13"/>
      <c r="Z656" s="13"/>
      <c r="AA656" s="13"/>
      <c r="AB656" s="13"/>
      <c r="AC656" s="13"/>
      <c r="AD656" s="13"/>
      <c r="AE656" s="13"/>
      <c r="AT656" s="245" t="s">
        <v>140</v>
      </c>
      <c r="AU656" s="245" t="s">
        <v>87</v>
      </c>
      <c r="AV656" s="13" t="s">
        <v>85</v>
      </c>
      <c r="AW656" s="13" t="s">
        <v>33</v>
      </c>
      <c r="AX656" s="13" t="s">
        <v>77</v>
      </c>
      <c r="AY656" s="245" t="s">
        <v>129</v>
      </c>
    </row>
    <row r="657" s="14" customFormat="1">
      <c r="A657" s="14"/>
      <c r="B657" s="246"/>
      <c r="C657" s="247"/>
      <c r="D657" s="231" t="s">
        <v>140</v>
      </c>
      <c r="E657" s="248" t="s">
        <v>1</v>
      </c>
      <c r="F657" s="249" t="s">
        <v>1052</v>
      </c>
      <c r="G657" s="247"/>
      <c r="H657" s="250">
        <v>0.40000000000000002</v>
      </c>
      <c r="I657" s="251"/>
      <c r="J657" s="247"/>
      <c r="K657" s="247"/>
      <c r="L657" s="252"/>
      <c r="M657" s="253"/>
      <c r="N657" s="254"/>
      <c r="O657" s="254"/>
      <c r="P657" s="254"/>
      <c r="Q657" s="254"/>
      <c r="R657" s="254"/>
      <c r="S657" s="254"/>
      <c r="T657" s="255"/>
      <c r="U657" s="14"/>
      <c r="V657" s="14"/>
      <c r="W657" s="14"/>
      <c r="X657" s="14"/>
      <c r="Y657" s="14"/>
      <c r="Z657" s="14"/>
      <c r="AA657" s="14"/>
      <c r="AB657" s="14"/>
      <c r="AC657" s="14"/>
      <c r="AD657" s="14"/>
      <c r="AE657" s="14"/>
      <c r="AT657" s="256" t="s">
        <v>140</v>
      </c>
      <c r="AU657" s="256" t="s">
        <v>87</v>
      </c>
      <c r="AV657" s="14" t="s">
        <v>87</v>
      </c>
      <c r="AW657" s="14" t="s">
        <v>33</v>
      </c>
      <c r="AX657" s="14" t="s">
        <v>77</v>
      </c>
      <c r="AY657" s="256" t="s">
        <v>129</v>
      </c>
    </row>
    <row r="658" s="14" customFormat="1">
      <c r="A658" s="14"/>
      <c r="B658" s="246"/>
      <c r="C658" s="247"/>
      <c r="D658" s="231" t="s">
        <v>140</v>
      </c>
      <c r="E658" s="248" t="s">
        <v>1</v>
      </c>
      <c r="F658" s="249" t="s">
        <v>1053</v>
      </c>
      <c r="G658" s="247"/>
      <c r="H658" s="250">
        <v>0.51200000000000001</v>
      </c>
      <c r="I658" s="251"/>
      <c r="J658" s="247"/>
      <c r="K658" s="247"/>
      <c r="L658" s="252"/>
      <c r="M658" s="253"/>
      <c r="N658" s="254"/>
      <c r="O658" s="254"/>
      <c r="P658" s="254"/>
      <c r="Q658" s="254"/>
      <c r="R658" s="254"/>
      <c r="S658" s="254"/>
      <c r="T658" s="255"/>
      <c r="U658" s="14"/>
      <c r="V658" s="14"/>
      <c r="W658" s="14"/>
      <c r="X658" s="14"/>
      <c r="Y658" s="14"/>
      <c r="Z658" s="14"/>
      <c r="AA658" s="14"/>
      <c r="AB658" s="14"/>
      <c r="AC658" s="14"/>
      <c r="AD658" s="14"/>
      <c r="AE658" s="14"/>
      <c r="AT658" s="256" t="s">
        <v>140</v>
      </c>
      <c r="AU658" s="256" t="s">
        <v>87</v>
      </c>
      <c r="AV658" s="14" t="s">
        <v>87</v>
      </c>
      <c r="AW658" s="14" t="s">
        <v>33</v>
      </c>
      <c r="AX658" s="14" t="s">
        <v>77</v>
      </c>
      <c r="AY658" s="256" t="s">
        <v>129</v>
      </c>
    </row>
    <row r="659" s="13" customFormat="1">
      <c r="A659" s="13"/>
      <c r="B659" s="236"/>
      <c r="C659" s="237"/>
      <c r="D659" s="231" t="s">
        <v>140</v>
      </c>
      <c r="E659" s="238" t="s">
        <v>1</v>
      </c>
      <c r="F659" s="239" t="s">
        <v>369</v>
      </c>
      <c r="G659" s="237"/>
      <c r="H659" s="238" t="s">
        <v>1</v>
      </c>
      <c r="I659" s="240"/>
      <c r="J659" s="237"/>
      <c r="K659" s="237"/>
      <c r="L659" s="241"/>
      <c r="M659" s="242"/>
      <c r="N659" s="243"/>
      <c r="O659" s="243"/>
      <c r="P659" s="243"/>
      <c r="Q659" s="243"/>
      <c r="R659" s="243"/>
      <c r="S659" s="243"/>
      <c r="T659" s="244"/>
      <c r="U659" s="13"/>
      <c r="V659" s="13"/>
      <c r="W659" s="13"/>
      <c r="X659" s="13"/>
      <c r="Y659" s="13"/>
      <c r="Z659" s="13"/>
      <c r="AA659" s="13"/>
      <c r="AB659" s="13"/>
      <c r="AC659" s="13"/>
      <c r="AD659" s="13"/>
      <c r="AE659" s="13"/>
      <c r="AT659" s="245" t="s">
        <v>140</v>
      </c>
      <c r="AU659" s="245" t="s">
        <v>87</v>
      </c>
      <c r="AV659" s="13" t="s">
        <v>85</v>
      </c>
      <c r="AW659" s="13" t="s">
        <v>33</v>
      </c>
      <c r="AX659" s="13" t="s">
        <v>77</v>
      </c>
      <c r="AY659" s="245" t="s">
        <v>129</v>
      </c>
    </row>
    <row r="660" s="14" customFormat="1">
      <c r="A660" s="14"/>
      <c r="B660" s="246"/>
      <c r="C660" s="247"/>
      <c r="D660" s="231" t="s">
        <v>140</v>
      </c>
      <c r="E660" s="248" t="s">
        <v>1</v>
      </c>
      <c r="F660" s="249" t="s">
        <v>1054</v>
      </c>
      <c r="G660" s="247"/>
      <c r="H660" s="250">
        <v>110.136</v>
      </c>
      <c r="I660" s="251"/>
      <c r="J660" s="247"/>
      <c r="K660" s="247"/>
      <c r="L660" s="252"/>
      <c r="M660" s="253"/>
      <c r="N660" s="254"/>
      <c r="O660" s="254"/>
      <c r="P660" s="254"/>
      <c r="Q660" s="254"/>
      <c r="R660" s="254"/>
      <c r="S660" s="254"/>
      <c r="T660" s="255"/>
      <c r="U660" s="14"/>
      <c r="V660" s="14"/>
      <c r="W660" s="14"/>
      <c r="X660" s="14"/>
      <c r="Y660" s="14"/>
      <c r="Z660" s="14"/>
      <c r="AA660" s="14"/>
      <c r="AB660" s="14"/>
      <c r="AC660" s="14"/>
      <c r="AD660" s="14"/>
      <c r="AE660" s="14"/>
      <c r="AT660" s="256" t="s">
        <v>140</v>
      </c>
      <c r="AU660" s="256" t="s">
        <v>87</v>
      </c>
      <c r="AV660" s="14" t="s">
        <v>87</v>
      </c>
      <c r="AW660" s="14" t="s">
        <v>33</v>
      </c>
      <c r="AX660" s="14" t="s">
        <v>77</v>
      </c>
      <c r="AY660" s="256" t="s">
        <v>129</v>
      </c>
    </row>
    <row r="661" s="15" customFormat="1">
      <c r="A661" s="15"/>
      <c r="B661" s="260"/>
      <c r="C661" s="261"/>
      <c r="D661" s="231" t="s">
        <v>140</v>
      </c>
      <c r="E661" s="262" t="s">
        <v>1</v>
      </c>
      <c r="F661" s="263" t="s">
        <v>284</v>
      </c>
      <c r="G661" s="261"/>
      <c r="H661" s="264">
        <v>111.048</v>
      </c>
      <c r="I661" s="265"/>
      <c r="J661" s="261"/>
      <c r="K661" s="261"/>
      <c r="L661" s="266"/>
      <c r="M661" s="267"/>
      <c r="N661" s="268"/>
      <c r="O661" s="268"/>
      <c r="P661" s="268"/>
      <c r="Q661" s="268"/>
      <c r="R661" s="268"/>
      <c r="S661" s="268"/>
      <c r="T661" s="269"/>
      <c r="U661" s="15"/>
      <c r="V661" s="15"/>
      <c r="W661" s="15"/>
      <c r="X661" s="15"/>
      <c r="Y661" s="15"/>
      <c r="Z661" s="15"/>
      <c r="AA661" s="15"/>
      <c r="AB661" s="15"/>
      <c r="AC661" s="15"/>
      <c r="AD661" s="15"/>
      <c r="AE661" s="15"/>
      <c r="AT661" s="270" t="s">
        <v>140</v>
      </c>
      <c r="AU661" s="270" t="s">
        <v>87</v>
      </c>
      <c r="AV661" s="15" t="s">
        <v>153</v>
      </c>
      <c r="AW661" s="15" t="s">
        <v>33</v>
      </c>
      <c r="AX661" s="15" t="s">
        <v>85</v>
      </c>
      <c r="AY661" s="270" t="s">
        <v>129</v>
      </c>
    </row>
    <row r="662" s="2" customFormat="1" ht="21.75" customHeight="1">
      <c r="A662" s="38"/>
      <c r="B662" s="39"/>
      <c r="C662" s="218" t="s">
        <v>1055</v>
      </c>
      <c r="D662" s="218" t="s">
        <v>132</v>
      </c>
      <c r="E662" s="219" t="s">
        <v>1056</v>
      </c>
      <c r="F662" s="220" t="s">
        <v>1057</v>
      </c>
      <c r="G662" s="221" t="s">
        <v>407</v>
      </c>
      <c r="H662" s="222">
        <v>137.83699999999999</v>
      </c>
      <c r="I662" s="223"/>
      <c r="J662" s="224">
        <f>ROUND(I662*H662,2)</f>
        <v>0</v>
      </c>
      <c r="K662" s="220" t="s">
        <v>136</v>
      </c>
      <c r="L662" s="44"/>
      <c r="M662" s="225" t="s">
        <v>1</v>
      </c>
      <c r="N662" s="226" t="s">
        <v>42</v>
      </c>
      <c r="O662" s="91"/>
      <c r="P662" s="227">
        <f>O662*H662</f>
        <v>0</v>
      </c>
      <c r="Q662" s="227">
        <v>0</v>
      </c>
      <c r="R662" s="227">
        <f>Q662*H662</f>
        <v>0</v>
      </c>
      <c r="S662" s="227">
        <v>0</v>
      </c>
      <c r="T662" s="228">
        <f>S662*H662</f>
        <v>0</v>
      </c>
      <c r="U662" s="38"/>
      <c r="V662" s="38"/>
      <c r="W662" s="38"/>
      <c r="X662" s="38"/>
      <c r="Y662" s="38"/>
      <c r="Z662" s="38"/>
      <c r="AA662" s="38"/>
      <c r="AB662" s="38"/>
      <c r="AC662" s="38"/>
      <c r="AD662" s="38"/>
      <c r="AE662" s="38"/>
      <c r="AR662" s="229" t="s">
        <v>153</v>
      </c>
      <c r="AT662" s="229" t="s">
        <v>132</v>
      </c>
      <c r="AU662" s="229" t="s">
        <v>87</v>
      </c>
      <c r="AY662" s="17" t="s">
        <v>129</v>
      </c>
      <c r="BE662" s="230">
        <f>IF(N662="základní",J662,0)</f>
        <v>0</v>
      </c>
      <c r="BF662" s="230">
        <f>IF(N662="snížená",J662,0)</f>
        <v>0</v>
      </c>
      <c r="BG662" s="230">
        <f>IF(N662="zákl. přenesená",J662,0)</f>
        <v>0</v>
      </c>
      <c r="BH662" s="230">
        <f>IF(N662="sníž. přenesená",J662,0)</f>
        <v>0</v>
      </c>
      <c r="BI662" s="230">
        <f>IF(N662="nulová",J662,0)</f>
        <v>0</v>
      </c>
      <c r="BJ662" s="17" t="s">
        <v>85</v>
      </c>
      <c r="BK662" s="230">
        <f>ROUND(I662*H662,2)</f>
        <v>0</v>
      </c>
      <c r="BL662" s="17" t="s">
        <v>153</v>
      </c>
      <c r="BM662" s="229" t="s">
        <v>1058</v>
      </c>
    </row>
    <row r="663" s="2" customFormat="1">
      <c r="A663" s="38"/>
      <c r="B663" s="39"/>
      <c r="C663" s="40"/>
      <c r="D663" s="231" t="s">
        <v>139</v>
      </c>
      <c r="E663" s="40"/>
      <c r="F663" s="232" t="s">
        <v>1059</v>
      </c>
      <c r="G663" s="40"/>
      <c r="H663" s="40"/>
      <c r="I663" s="233"/>
      <c r="J663" s="40"/>
      <c r="K663" s="40"/>
      <c r="L663" s="44"/>
      <c r="M663" s="234"/>
      <c r="N663" s="235"/>
      <c r="O663" s="91"/>
      <c r="P663" s="91"/>
      <c r="Q663" s="91"/>
      <c r="R663" s="91"/>
      <c r="S663" s="91"/>
      <c r="T663" s="92"/>
      <c r="U663" s="38"/>
      <c r="V663" s="38"/>
      <c r="W663" s="38"/>
      <c r="X663" s="38"/>
      <c r="Y663" s="38"/>
      <c r="Z663" s="38"/>
      <c r="AA663" s="38"/>
      <c r="AB663" s="38"/>
      <c r="AC663" s="38"/>
      <c r="AD663" s="38"/>
      <c r="AE663" s="38"/>
      <c r="AT663" s="17" t="s">
        <v>139</v>
      </c>
      <c r="AU663" s="17" t="s">
        <v>87</v>
      </c>
    </row>
    <row r="664" s="14" customFormat="1">
      <c r="A664" s="14"/>
      <c r="B664" s="246"/>
      <c r="C664" s="247"/>
      <c r="D664" s="231" t="s">
        <v>140</v>
      </c>
      <c r="E664" s="248" t="s">
        <v>1</v>
      </c>
      <c r="F664" s="249" t="s">
        <v>1060</v>
      </c>
      <c r="G664" s="247"/>
      <c r="H664" s="250">
        <v>131.30799999999999</v>
      </c>
      <c r="I664" s="251"/>
      <c r="J664" s="247"/>
      <c r="K664" s="247"/>
      <c r="L664" s="252"/>
      <c r="M664" s="253"/>
      <c r="N664" s="254"/>
      <c r="O664" s="254"/>
      <c r="P664" s="254"/>
      <c r="Q664" s="254"/>
      <c r="R664" s="254"/>
      <c r="S664" s="254"/>
      <c r="T664" s="255"/>
      <c r="U664" s="14"/>
      <c r="V664" s="14"/>
      <c r="W664" s="14"/>
      <c r="X664" s="14"/>
      <c r="Y664" s="14"/>
      <c r="Z664" s="14"/>
      <c r="AA664" s="14"/>
      <c r="AB664" s="14"/>
      <c r="AC664" s="14"/>
      <c r="AD664" s="14"/>
      <c r="AE664" s="14"/>
      <c r="AT664" s="256" t="s">
        <v>140</v>
      </c>
      <c r="AU664" s="256" t="s">
        <v>87</v>
      </c>
      <c r="AV664" s="14" t="s">
        <v>87</v>
      </c>
      <c r="AW664" s="14" t="s">
        <v>33</v>
      </c>
      <c r="AX664" s="14" t="s">
        <v>77</v>
      </c>
      <c r="AY664" s="256" t="s">
        <v>129</v>
      </c>
    </row>
    <row r="665" s="14" customFormat="1">
      <c r="A665" s="14"/>
      <c r="B665" s="246"/>
      <c r="C665" s="247"/>
      <c r="D665" s="231" t="s">
        <v>140</v>
      </c>
      <c r="E665" s="248" t="s">
        <v>1</v>
      </c>
      <c r="F665" s="249" t="s">
        <v>1046</v>
      </c>
      <c r="G665" s="247"/>
      <c r="H665" s="250">
        <v>4.569</v>
      </c>
      <c r="I665" s="251"/>
      <c r="J665" s="247"/>
      <c r="K665" s="247"/>
      <c r="L665" s="252"/>
      <c r="M665" s="253"/>
      <c r="N665" s="254"/>
      <c r="O665" s="254"/>
      <c r="P665" s="254"/>
      <c r="Q665" s="254"/>
      <c r="R665" s="254"/>
      <c r="S665" s="254"/>
      <c r="T665" s="255"/>
      <c r="U665" s="14"/>
      <c r="V665" s="14"/>
      <c r="W665" s="14"/>
      <c r="X665" s="14"/>
      <c r="Y665" s="14"/>
      <c r="Z665" s="14"/>
      <c r="AA665" s="14"/>
      <c r="AB665" s="14"/>
      <c r="AC665" s="14"/>
      <c r="AD665" s="14"/>
      <c r="AE665" s="14"/>
      <c r="AT665" s="256" t="s">
        <v>140</v>
      </c>
      <c r="AU665" s="256" t="s">
        <v>87</v>
      </c>
      <c r="AV665" s="14" t="s">
        <v>87</v>
      </c>
      <c r="AW665" s="14" t="s">
        <v>33</v>
      </c>
      <c r="AX665" s="14" t="s">
        <v>77</v>
      </c>
      <c r="AY665" s="256" t="s">
        <v>129</v>
      </c>
    </row>
    <row r="666" s="14" customFormat="1">
      <c r="A666" s="14"/>
      <c r="B666" s="246"/>
      <c r="C666" s="247"/>
      <c r="D666" s="231" t="s">
        <v>140</v>
      </c>
      <c r="E666" s="248" t="s">
        <v>1</v>
      </c>
      <c r="F666" s="249" t="s">
        <v>1061</v>
      </c>
      <c r="G666" s="247"/>
      <c r="H666" s="250">
        <v>1.96</v>
      </c>
      <c r="I666" s="251"/>
      <c r="J666" s="247"/>
      <c r="K666" s="247"/>
      <c r="L666" s="252"/>
      <c r="M666" s="253"/>
      <c r="N666" s="254"/>
      <c r="O666" s="254"/>
      <c r="P666" s="254"/>
      <c r="Q666" s="254"/>
      <c r="R666" s="254"/>
      <c r="S666" s="254"/>
      <c r="T666" s="255"/>
      <c r="U666" s="14"/>
      <c r="V666" s="14"/>
      <c r="W666" s="14"/>
      <c r="X666" s="14"/>
      <c r="Y666" s="14"/>
      <c r="Z666" s="14"/>
      <c r="AA666" s="14"/>
      <c r="AB666" s="14"/>
      <c r="AC666" s="14"/>
      <c r="AD666" s="14"/>
      <c r="AE666" s="14"/>
      <c r="AT666" s="256" t="s">
        <v>140</v>
      </c>
      <c r="AU666" s="256" t="s">
        <v>87</v>
      </c>
      <c r="AV666" s="14" t="s">
        <v>87</v>
      </c>
      <c r="AW666" s="14" t="s">
        <v>33</v>
      </c>
      <c r="AX666" s="14" t="s">
        <v>77</v>
      </c>
      <c r="AY666" s="256" t="s">
        <v>129</v>
      </c>
    </row>
    <row r="667" s="15" customFormat="1">
      <c r="A667" s="15"/>
      <c r="B667" s="260"/>
      <c r="C667" s="261"/>
      <c r="D667" s="231" t="s">
        <v>140</v>
      </c>
      <c r="E667" s="262" t="s">
        <v>1</v>
      </c>
      <c r="F667" s="263" t="s">
        <v>284</v>
      </c>
      <c r="G667" s="261"/>
      <c r="H667" s="264">
        <v>137.83699999999999</v>
      </c>
      <c r="I667" s="265"/>
      <c r="J667" s="261"/>
      <c r="K667" s="261"/>
      <c r="L667" s="266"/>
      <c r="M667" s="267"/>
      <c r="N667" s="268"/>
      <c r="O667" s="268"/>
      <c r="P667" s="268"/>
      <c r="Q667" s="268"/>
      <c r="R667" s="268"/>
      <c r="S667" s="268"/>
      <c r="T667" s="269"/>
      <c r="U667" s="15"/>
      <c r="V667" s="15"/>
      <c r="W667" s="15"/>
      <c r="X667" s="15"/>
      <c r="Y667" s="15"/>
      <c r="Z667" s="15"/>
      <c r="AA667" s="15"/>
      <c r="AB667" s="15"/>
      <c r="AC667" s="15"/>
      <c r="AD667" s="15"/>
      <c r="AE667" s="15"/>
      <c r="AT667" s="270" t="s">
        <v>140</v>
      </c>
      <c r="AU667" s="270" t="s">
        <v>87</v>
      </c>
      <c r="AV667" s="15" t="s">
        <v>153</v>
      </c>
      <c r="AW667" s="15" t="s">
        <v>33</v>
      </c>
      <c r="AX667" s="15" t="s">
        <v>85</v>
      </c>
      <c r="AY667" s="270" t="s">
        <v>129</v>
      </c>
    </row>
    <row r="668" s="12" customFormat="1" ht="22.8" customHeight="1">
      <c r="A668" s="12"/>
      <c r="B668" s="202"/>
      <c r="C668" s="203"/>
      <c r="D668" s="204" t="s">
        <v>76</v>
      </c>
      <c r="E668" s="216" t="s">
        <v>1062</v>
      </c>
      <c r="F668" s="216" t="s">
        <v>1063</v>
      </c>
      <c r="G668" s="203"/>
      <c r="H668" s="203"/>
      <c r="I668" s="206"/>
      <c r="J668" s="217">
        <f>BK668</f>
        <v>0</v>
      </c>
      <c r="K668" s="203"/>
      <c r="L668" s="208"/>
      <c r="M668" s="209"/>
      <c r="N668" s="210"/>
      <c r="O668" s="210"/>
      <c r="P668" s="211">
        <f>SUM(P669:P681)</f>
        <v>0</v>
      </c>
      <c r="Q668" s="210"/>
      <c r="R668" s="211">
        <f>SUM(R669:R681)</f>
        <v>0</v>
      </c>
      <c r="S668" s="210"/>
      <c r="T668" s="212">
        <f>SUM(T669:T681)</f>
        <v>0</v>
      </c>
      <c r="U668" s="12"/>
      <c r="V668" s="12"/>
      <c r="W668" s="12"/>
      <c r="X668" s="12"/>
      <c r="Y668" s="12"/>
      <c r="Z668" s="12"/>
      <c r="AA668" s="12"/>
      <c r="AB668" s="12"/>
      <c r="AC668" s="12"/>
      <c r="AD668" s="12"/>
      <c r="AE668" s="12"/>
      <c r="AR668" s="213" t="s">
        <v>85</v>
      </c>
      <c r="AT668" s="214" t="s">
        <v>76</v>
      </c>
      <c r="AU668" s="214" t="s">
        <v>85</v>
      </c>
      <c r="AY668" s="213" t="s">
        <v>129</v>
      </c>
      <c r="BK668" s="215">
        <f>SUM(BK669:BK681)</f>
        <v>0</v>
      </c>
    </row>
    <row r="669" s="2" customFormat="1" ht="16.5" customHeight="1">
      <c r="A669" s="38"/>
      <c r="B669" s="39"/>
      <c r="C669" s="218" t="s">
        <v>1064</v>
      </c>
      <c r="D669" s="218" t="s">
        <v>132</v>
      </c>
      <c r="E669" s="219" t="s">
        <v>1065</v>
      </c>
      <c r="F669" s="220" t="s">
        <v>1066</v>
      </c>
      <c r="G669" s="221" t="s">
        <v>407</v>
      </c>
      <c r="H669" s="222">
        <v>1898.4639999999999</v>
      </c>
      <c r="I669" s="223"/>
      <c r="J669" s="224">
        <f>ROUND(I669*H669,2)</f>
        <v>0</v>
      </c>
      <c r="K669" s="220" t="s">
        <v>136</v>
      </c>
      <c r="L669" s="44"/>
      <c r="M669" s="225" t="s">
        <v>1</v>
      </c>
      <c r="N669" s="226" t="s">
        <v>42</v>
      </c>
      <c r="O669" s="91"/>
      <c r="P669" s="227">
        <f>O669*H669</f>
        <v>0</v>
      </c>
      <c r="Q669" s="227">
        <v>0</v>
      </c>
      <c r="R669" s="227">
        <f>Q669*H669</f>
        <v>0</v>
      </c>
      <c r="S669" s="227">
        <v>0</v>
      </c>
      <c r="T669" s="228">
        <f>S669*H669</f>
        <v>0</v>
      </c>
      <c r="U669" s="38"/>
      <c r="V669" s="38"/>
      <c r="W669" s="38"/>
      <c r="X669" s="38"/>
      <c r="Y669" s="38"/>
      <c r="Z669" s="38"/>
      <c r="AA669" s="38"/>
      <c r="AB669" s="38"/>
      <c r="AC669" s="38"/>
      <c r="AD669" s="38"/>
      <c r="AE669" s="38"/>
      <c r="AR669" s="229" t="s">
        <v>153</v>
      </c>
      <c r="AT669" s="229" t="s">
        <v>132</v>
      </c>
      <c r="AU669" s="229" t="s">
        <v>87</v>
      </c>
      <c r="AY669" s="17" t="s">
        <v>129</v>
      </c>
      <c r="BE669" s="230">
        <f>IF(N669="základní",J669,0)</f>
        <v>0</v>
      </c>
      <c r="BF669" s="230">
        <f>IF(N669="snížená",J669,0)</f>
        <v>0</v>
      </c>
      <c r="BG669" s="230">
        <f>IF(N669="zákl. přenesená",J669,0)</f>
        <v>0</v>
      </c>
      <c r="BH669" s="230">
        <f>IF(N669="sníž. přenesená",J669,0)</f>
        <v>0</v>
      </c>
      <c r="BI669" s="230">
        <f>IF(N669="nulová",J669,0)</f>
        <v>0</v>
      </c>
      <c r="BJ669" s="17" t="s">
        <v>85</v>
      </c>
      <c r="BK669" s="230">
        <f>ROUND(I669*H669,2)</f>
        <v>0</v>
      </c>
      <c r="BL669" s="17" t="s">
        <v>153</v>
      </c>
      <c r="BM669" s="229" t="s">
        <v>1067</v>
      </c>
    </row>
    <row r="670" s="2" customFormat="1">
      <c r="A670" s="38"/>
      <c r="B670" s="39"/>
      <c r="C670" s="40"/>
      <c r="D670" s="231" t="s">
        <v>139</v>
      </c>
      <c r="E670" s="40"/>
      <c r="F670" s="232" t="s">
        <v>1068</v>
      </c>
      <c r="G670" s="40"/>
      <c r="H670" s="40"/>
      <c r="I670" s="233"/>
      <c r="J670" s="40"/>
      <c r="K670" s="40"/>
      <c r="L670" s="44"/>
      <c r="M670" s="234"/>
      <c r="N670" s="235"/>
      <c r="O670" s="91"/>
      <c r="P670" s="91"/>
      <c r="Q670" s="91"/>
      <c r="R670" s="91"/>
      <c r="S670" s="91"/>
      <c r="T670" s="92"/>
      <c r="U670" s="38"/>
      <c r="V670" s="38"/>
      <c r="W670" s="38"/>
      <c r="X670" s="38"/>
      <c r="Y670" s="38"/>
      <c r="Z670" s="38"/>
      <c r="AA670" s="38"/>
      <c r="AB670" s="38"/>
      <c r="AC670" s="38"/>
      <c r="AD670" s="38"/>
      <c r="AE670" s="38"/>
      <c r="AT670" s="17" t="s">
        <v>139</v>
      </c>
      <c r="AU670" s="17" t="s">
        <v>87</v>
      </c>
    </row>
    <row r="671" s="2" customFormat="1" ht="16.5" customHeight="1">
      <c r="A671" s="38"/>
      <c r="B671" s="39"/>
      <c r="C671" s="271" t="s">
        <v>1069</v>
      </c>
      <c r="D671" s="271" t="s">
        <v>425</v>
      </c>
      <c r="E671" s="272" t="s">
        <v>1070</v>
      </c>
      <c r="F671" s="273" t="s">
        <v>1071</v>
      </c>
      <c r="G671" s="274" t="s">
        <v>255</v>
      </c>
      <c r="H671" s="275">
        <v>209.09999999999999</v>
      </c>
      <c r="I671" s="276"/>
      <c r="J671" s="277">
        <f>ROUND(I671*H671,2)</f>
        <v>0</v>
      </c>
      <c r="K671" s="273" t="s">
        <v>1</v>
      </c>
      <c r="L671" s="278"/>
      <c r="M671" s="279" t="s">
        <v>1</v>
      </c>
      <c r="N671" s="280" t="s">
        <v>42</v>
      </c>
      <c r="O671" s="91"/>
      <c r="P671" s="227">
        <f>O671*H671</f>
        <v>0</v>
      </c>
      <c r="Q671" s="227">
        <v>0</v>
      </c>
      <c r="R671" s="227">
        <f>Q671*H671</f>
        <v>0</v>
      </c>
      <c r="S671" s="227">
        <v>0</v>
      </c>
      <c r="T671" s="228">
        <f>S671*H671</f>
        <v>0</v>
      </c>
      <c r="U671" s="38"/>
      <c r="V671" s="38"/>
      <c r="W671" s="38"/>
      <c r="X671" s="38"/>
      <c r="Y671" s="38"/>
      <c r="Z671" s="38"/>
      <c r="AA671" s="38"/>
      <c r="AB671" s="38"/>
      <c r="AC671" s="38"/>
      <c r="AD671" s="38"/>
      <c r="AE671" s="38"/>
      <c r="AR671" s="229" t="s">
        <v>445</v>
      </c>
      <c r="AT671" s="229" t="s">
        <v>425</v>
      </c>
      <c r="AU671" s="229" t="s">
        <v>87</v>
      </c>
      <c r="AY671" s="17" t="s">
        <v>129</v>
      </c>
      <c r="BE671" s="230">
        <f>IF(N671="základní",J671,0)</f>
        <v>0</v>
      </c>
      <c r="BF671" s="230">
        <f>IF(N671="snížená",J671,0)</f>
        <v>0</v>
      </c>
      <c r="BG671" s="230">
        <f>IF(N671="zákl. přenesená",J671,0)</f>
        <v>0</v>
      </c>
      <c r="BH671" s="230">
        <f>IF(N671="sníž. přenesená",J671,0)</f>
        <v>0</v>
      </c>
      <c r="BI671" s="230">
        <f>IF(N671="nulová",J671,0)</f>
        <v>0</v>
      </c>
      <c r="BJ671" s="17" t="s">
        <v>85</v>
      </c>
      <c r="BK671" s="230">
        <f>ROUND(I671*H671,2)</f>
        <v>0</v>
      </c>
      <c r="BL671" s="17" t="s">
        <v>324</v>
      </c>
      <c r="BM671" s="229" t="s">
        <v>1072</v>
      </c>
    </row>
    <row r="672" s="2" customFormat="1">
      <c r="A672" s="38"/>
      <c r="B672" s="39"/>
      <c r="C672" s="40"/>
      <c r="D672" s="231" t="s">
        <v>139</v>
      </c>
      <c r="E672" s="40"/>
      <c r="F672" s="232" t="s">
        <v>1071</v>
      </c>
      <c r="G672" s="40"/>
      <c r="H672" s="40"/>
      <c r="I672" s="233"/>
      <c r="J672" s="40"/>
      <c r="K672" s="40"/>
      <c r="L672" s="44"/>
      <c r="M672" s="234"/>
      <c r="N672" s="235"/>
      <c r="O672" s="91"/>
      <c r="P672" s="91"/>
      <c r="Q672" s="91"/>
      <c r="R672" s="91"/>
      <c r="S672" s="91"/>
      <c r="T672" s="92"/>
      <c r="U672" s="38"/>
      <c r="V672" s="38"/>
      <c r="W672" s="38"/>
      <c r="X672" s="38"/>
      <c r="Y672" s="38"/>
      <c r="Z672" s="38"/>
      <c r="AA672" s="38"/>
      <c r="AB672" s="38"/>
      <c r="AC672" s="38"/>
      <c r="AD672" s="38"/>
      <c r="AE672" s="38"/>
      <c r="AT672" s="17" t="s">
        <v>139</v>
      </c>
      <c r="AU672" s="17" t="s">
        <v>87</v>
      </c>
    </row>
    <row r="673" s="14" customFormat="1">
      <c r="A673" s="14"/>
      <c r="B673" s="246"/>
      <c r="C673" s="247"/>
      <c r="D673" s="231" t="s">
        <v>140</v>
      </c>
      <c r="E673" s="248" t="s">
        <v>1</v>
      </c>
      <c r="F673" s="249" t="s">
        <v>1073</v>
      </c>
      <c r="G673" s="247"/>
      <c r="H673" s="250">
        <v>73.5</v>
      </c>
      <c r="I673" s="251"/>
      <c r="J673" s="247"/>
      <c r="K673" s="247"/>
      <c r="L673" s="252"/>
      <c r="M673" s="253"/>
      <c r="N673" s="254"/>
      <c r="O673" s="254"/>
      <c r="P673" s="254"/>
      <c r="Q673" s="254"/>
      <c r="R673" s="254"/>
      <c r="S673" s="254"/>
      <c r="T673" s="255"/>
      <c r="U673" s="14"/>
      <c r="V673" s="14"/>
      <c r="W673" s="14"/>
      <c r="X673" s="14"/>
      <c r="Y673" s="14"/>
      <c r="Z673" s="14"/>
      <c r="AA673" s="14"/>
      <c r="AB673" s="14"/>
      <c r="AC673" s="14"/>
      <c r="AD673" s="14"/>
      <c r="AE673" s="14"/>
      <c r="AT673" s="256" t="s">
        <v>140</v>
      </c>
      <c r="AU673" s="256" t="s">
        <v>87</v>
      </c>
      <c r="AV673" s="14" t="s">
        <v>87</v>
      </c>
      <c r="AW673" s="14" t="s">
        <v>33</v>
      </c>
      <c r="AX673" s="14" t="s">
        <v>77</v>
      </c>
      <c r="AY673" s="256" t="s">
        <v>129</v>
      </c>
    </row>
    <row r="674" s="14" customFormat="1">
      <c r="A674" s="14"/>
      <c r="B674" s="246"/>
      <c r="C674" s="247"/>
      <c r="D674" s="231" t="s">
        <v>140</v>
      </c>
      <c r="E674" s="248" t="s">
        <v>1</v>
      </c>
      <c r="F674" s="249" t="s">
        <v>1074</v>
      </c>
      <c r="G674" s="247"/>
      <c r="H674" s="250">
        <v>67.799999999999997</v>
      </c>
      <c r="I674" s="251"/>
      <c r="J674" s="247"/>
      <c r="K674" s="247"/>
      <c r="L674" s="252"/>
      <c r="M674" s="253"/>
      <c r="N674" s="254"/>
      <c r="O674" s="254"/>
      <c r="P674" s="254"/>
      <c r="Q674" s="254"/>
      <c r="R674" s="254"/>
      <c r="S674" s="254"/>
      <c r="T674" s="255"/>
      <c r="U674" s="14"/>
      <c r="V674" s="14"/>
      <c r="W674" s="14"/>
      <c r="X674" s="14"/>
      <c r="Y674" s="14"/>
      <c r="Z674" s="14"/>
      <c r="AA674" s="14"/>
      <c r="AB674" s="14"/>
      <c r="AC674" s="14"/>
      <c r="AD674" s="14"/>
      <c r="AE674" s="14"/>
      <c r="AT674" s="256" t="s">
        <v>140</v>
      </c>
      <c r="AU674" s="256" t="s">
        <v>87</v>
      </c>
      <c r="AV674" s="14" t="s">
        <v>87</v>
      </c>
      <c r="AW674" s="14" t="s">
        <v>33</v>
      </c>
      <c r="AX674" s="14" t="s">
        <v>77</v>
      </c>
      <c r="AY674" s="256" t="s">
        <v>129</v>
      </c>
    </row>
    <row r="675" s="14" customFormat="1">
      <c r="A675" s="14"/>
      <c r="B675" s="246"/>
      <c r="C675" s="247"/>
      <c r="D675" s="231" t="s">
        <v>140</v>
      </c>
      <c r="E675" s="248" t="s">
        <v>1</v>
      </c>
      <c r="F675" s="249" t="s">
        <v>1075</v>
      </c>
      <c r="G675" s="247"/>
      <c r="H675" s="250">
        <v>67.799999999999997</v>
      </c>
      <c r="I675" s="251"/>
      <c r="J675" s="247"/>
      <c r="K675" s="247"/>
      <c r="L675" s="252"/>
      <c r="M675" s="253"/>
      <c r="N675" s="254"/>
      <c r="O675" s="254"/>
      <c r="P675" s="254"/>
      <c r="Q675" s="254"/>
      <c r="R675" s="254"/>
      <c r="S675" s="254"/>
      <c r="T675" s="255"/>
      <c r="U675" s="14"/>
      <c r="V675" s="14"/>
      <c r="W675" s="14"/>
      <c r="X675" s="14"/>
      <c r="Y675" s="14"/>
      <c r="Z675" s="14"/>
      <c r="AA675" s="14"/>
      <c r="AB675" s="14"/>
      <c r="AC675" s="14"/>
      <c r="AD675" s="14"/>
      <c r="AE675" s="14"/>
      <c r="AT675" s="256" t="s">
        <v>140</v>
      </c>
      <c r="AU675" s="256" t="s">
        <v>87</v>
      </c>
      <c r="AV675" s="14" t="s">
        <v>87</v>
      </c>
      <c r="AW675" s="14" t="s">
        <v>33</v>
      </c>
      <c r="AX675" s="14" t="s">
        <v>77</v>
      </c>
      <c r="AY675" s="256" t="s">
        <v>129</v>
      </c>
    </row>
    <row r="676" s="13" customFormat="1">
      <c r="A676" s="13"/>
      <c r="B676" s="236"/>
      <c r="C676" s="237"/>
      <c r="D676" s="231" t="s">
        <v>140</v>
      </c>
      <c r="E676" s="238" t="s">
        <v>1</v>
      </c>
      <c r="F676" s="239" t="s">
        <v>1076</v>
      </c>
      <c r="G676" s="237"/>
      <c r="H676" s="238" t="s">
        <v>1</v>
      </c>
      <c r="I676" s="240"/>
      <c r="J676" s="237"/>
      <c r="K676" s="237"/>
      <c r="L676" s="241"/>
      <c r="M676" s="242"/>
      <c r="N676" s="243"/>
      <c r="O676" s="243"/>
      <c r="P676" s="243"/>
      <c r="Q676" s="243"/>
      <c r="R676" s="243"/>
      <c r="S676" s="243"/>
      <c r="T676" s="244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T676" s="245" t="s">
        <v>140</v>
      </c>
      <c r="AU676" s="245" t="s">
        <v>87</v>
      </c>
      <c r="AV676" s="13" t="s">
        <v>85</v>
      </c>
      <c r="AW676" s="13" t="s">
        <v>33</v>
      </c>
      <c r="AX676" s="13" t="s">
        <v>77</v>
      </c>
      <c r="AY676" s="245" t="s">
        <v>129</v>
      </c>
    </row>
    <row r="677" s="13" customFormat="1">
      <c r="A677" s="13"/>
      <c r="B677" s="236"/>
      <c r="C677" s="237"/>
      <c r="D677" s="231" t="s">
        <v>140</v>
      </c>
      <c r="E677" s="238" t="s">
        <v>1</v>
      </c>
      <c r="F677" s="239" t="s">
        <v>1077</v>
      </c>
      <c r="G677" s="237"/>
      <c r="H677" s="238" t="s">
        <v>1</v>
      </c>
      <c r="I677" s="240"/>
      <c r="J677" s="237"/>
      <c r="K677" s="237"/>
      <c r="L677" s="241"/>
      <c r="M677" s="242"/>
      <c r="N677" s="243"/>
      <c r="O677" s="243"/>
      <c r="P677" s="243"/>
      <c r="Q677" s="243"/>
      <c r="R677" s="243"/>
      <c r="S677" s="243"/>
      <c r="T677" s="244"/>
      <c r="U677" s="13"/>
      <c r="V677" s="13"/>
      <c r="W677" s="13"/>
      <c r="X677" s="13"/>
      <c r="Y677" s="13"/>
      <c r="Z677" s="13"/>
      <c r="AA677" s="13"/>
      <c r="AB677" s="13"/>
      <c r="AC677" s="13"/>
      <c r="AD677" s="13"/>
      <c r="AE677" s="13"/>
      <c r="AT677" s="245" t="s">
        <v>140</v>
      </c>
      <c r="AU677" s="245" t="s">
        <v>87</v>
      </c>
      <c r="AV677" s="13" t="s">
        <v>85</v>
      </c>
      <c r="AW677" s="13" t="s">
        <v>33</v>
      </c>
      <c r="AX677" s="13" t="s">
        <v>77</v>
      </c>
      <c r="AY677" s="245" t="s">
        <v>129</v>
      </c>
    </row>
    <row r="678" s="15" customFormat="1">
      <c r="A678" s="15"/>
      <c r="B678" s="260"/>
      <c r="C678" s="261"/>
      <c r="D678" s="231" t="s">
        <v>140</v>
      </c>
      <c r="E678" s="262" t="s">
        <v>1</v>
      </c>
      <c r="F678" s="263" t="s">
        <v>284</v>
      </c>
      <c r="G678" s="261"/>
      <c r="H678" s="264">
        <v>209.09999999999999</v>
      </c>
      <c r="I678" s="265"/>
      <c r="J678" s="261"/>
      <c r="K678" s="261"/>
      <c r="L678" s="266"/>
      <c r="M678" s="267"/>
      <c r="N678" s="268"/>
      <c r="O678" s="268"/>
      <c r="P678" s="268"/>
      <c r="Q678" s="268"/>
      <c r="R678" s="268"/>
      <c r="S678" s="268"/>
      <c r="T678" s="269"/>
      <c r="U678" s="15"/>
      <c r="V678" s="15"/>
      <c r="W678" s="15"/>
      <c r="X678" s="15"/>
      <c r="Y678" s="15"/>
      <c r="Z678" s="15"/>
      <c r="AA678" s="15"/>
      <c r="AB678" s="15"/>
      <c r="AC678" s="15"/>
      <c r="AD678" s="15"/>
      <c r="AE678" s="15"/>
      <c r="AT678" s="270" t="s">
        <v>140</v>
      </c>
      <c r="AU678" s="270" t="s">
        <v>87</v>
      </c>
      <c r="AV678" s="15" t="s">
        <v>153</v>
      </c>
      <c r="AW678" s="15" t="s">
        <v>33</v>
      </c>
      <c r="AX678" s="15" t="s">
        <v>85</v>
      </c>
      <c r="AY678" s="270" t="s">
        <v>129</v>
      </c>
    </row>
    <row r="679" s="2" customFormat="1" ht="16.5" customHeight="1">
      <c r="A679" s="38"/>
      <c r="B679" s="39"/>
      <c r="C679" s="271" t="s">
        <v>1078</v>
      </c>
      <c r="D679" s="271" t="s">
        <v>425</v>
      </c>
      <c r="E679" s="272" t="s">
        <v>1079</v>
      </c>
      <c r="F679" s="273" t="s">
        <v>1080</v>
      </c>
      <c r="G679" s="274" t="s">
        <v>255</v>
      </c>
      <c r="H679" s="275">
        <v>10</v>
      </c>
      <c r="I679" s="276"/>
      <c r="J679" s="277">
        <f>ROUND(I679*H679,2)</f>
        <v>0</v>
      </c>
      <c r="K679" s="273" t="s">
        <v>1</v>
      </c>
      <c r="L679" s="278"/>
      <c r="M679" s="279" t="s">
        <v>1</v>
      </c>
      <c r="N679" s="280" t="s">
        <v>42</v>
      </c>
      <c r="O679" s="91"/>
      <c r="P679" s="227">
        <f>O679*H679</f>
        <v>0</v>
      </c>
      <c r="Q679" s="227">
        <v>0</v>
      </c>
      <c r="R679" s="227">
        <f>Q679*H679</f>
        <v>0</v>
      </c>
      <c r="S679" s="227">
        <v>0</v>
      </c>
      <c r="T679" s="228">
        <f>S679*H679</f>
        <v>0</v>
      </c>
      <c r="U679" s="38"/>
      <c r="V679" s="38"/>
      <c r="W679" s="38"/>
      <c r="X679" s="38"/>
      <c r="Y679" s="38"/>
      <c r="Z679" s="38"/>
      <c r="AA679" s="38"/>
      <c r="AB679" s="38"/>
      <c r="AC679" s="38"/>
      <c r="AD679" s="38"/>
      <c r="AE679" s="38"/>
      <c r="AR679" s="229" t="s">
        <v>183</v>
      </c>
      <c r="AT679" s="229" t="s">
        <v>425</v>
      </c>
      <c r="AU679" s="229" t="s">
        <v>87</v>
      </c>
      <c r="AY679" s="17" t="s">
        <v>129</v>
      </c>
      <c r="BE679" s="230">
        <f>IF(N679="základní",J679,0)</f>
        <v>0</v>
      </c>
      <c r="BF679" s="230">
        <f>IF(N679="snížená",J679,0)</f>
        <v>0</v>
      </c>
      <c r="BG679" s="230">
        <f>IF(N679="zákl. přenesená",J679,0)</f>
        <v>0</v>
      </c>
      <c r="BH679" s="230">
        <f>IF(N679="sníž. přenesená",J679,0)</f>
        <v>0</v>
      </c>
      <c r="BI679" s="230">
        <f>IF(N679="nulová",J679,0)</f>
        <v>0</v>
      </c>
      <c r="BJ679" s="17" t="s">
        <v>85</v>
      </c>
      <c r="BK679" s="230">
        <f>ROUND(I679*H679,2)</f>
        <v>0</v>
      </c>
      <c r="BL679" s="17" t="s">
        <v>153</v>
      </c>
      <c r="BM679" s="229" t="s">
        <v>1081</v>
      </c>
    </row>
    <row r="680" s="2" customFormat="1">
      <c r="A680" s="38"/>
      <c r="B680" s="39"/>
      <c r="C680" s="40"/>
      <c r="D680" s="231" t="s">
        <v>139</v>
      </c>
      <c r="E680" s="40"/>
      <c r="F680" s="232" t="s">
        <v>1080</v>
      </c>
      <c r="G680" s="40"/>
      <c r="H680" s="40"/>
      <c r="I680" s="233"/>
      <c r="J680" s="40"/>
      <c r="K680" s="40"/>
      <c r="L680" s="44"/>
      <c r="M680" s="234"/>
      <c r="N680" s="235"/>
      <c r="O680" s="91"/>
      <c r="P680" s="91"/>
      <c r="Q680" s="91"/>
      <c r="R680" s="91"/>
      <c r="S680" s="91"/>
      <c r="T680" s="92"/>
      <c r="U680" s="38"/>
      <c r="V680" s="38"/>
      <c r="W680" s="38"/>
      <c r="X680" s="38"/>
      <c r="Y680" s="38"/>
      <c r="Z680" s="38"/>
      <c r="AA680" s="38"/>
      <c r="AB680" s="38"/>
      <c r="AC680" s="38"/>
      <c r="AD680" s="38"/>
      <c r="AE680" s="38"/>
      <c r="AT680" s="17" t="s">
        <v>139</v>
      </c>
      <c r="AU680" s="17" t="s">
        <v>87</v>
      </c>
    </row>
    <row r="681" s="14" customFormat="1">
      <c r="A681" s="14"/>
      <c r="B681" s="246"/>
      <c r="C681" s="247"/>
      <c r="D681" s="231" t="s">
        <v>140</v>
      </c>
      <c r="E681" s="248" t="s">
        <v>1</v>
      </c>
      <c r="F681" s="249" t="s">
        <v>1082</v>
      </c>
      <c r="G681" s="247"/>
      <c r="H681" s="250">
        <v>10</v>
      </c>
      <c r="I681" s="251"/>
      <c r="J681" s="247"/>
      <c r="K681" s="247"/>
      <c r="L681" s="252"/>
      <c r="M681" s="257"/>
      <c r="N681" s="258"/>
      <c r="O681" s="258"/>
      <c r="P681" s="258"/>
      <c r="Q681" s="258"/>
      <c r="R681" s="258"/>
      <c r="S681" s="258"/>
      <c r="T681" s="259"/>
      <c r="U681" s="14"/>
      <c r="V681" s="14"/>
      <c r="W681" s="14"/>
      <c r="X681" s="14"/>
      <c r="Y681" s="14"/>
      <c r="Z681" s="14"/>
      <c r="AA681" s="14"/>
      <c r="AB681" s="14"/>
      <c r="AC681" s="14"/>
      <c r="AD681" s="14"/>
      <c r="AE681" s="14"/>
      <c r="AT681" s="256" t="s">
        <v>140</v>
      </c>
      <c r="AU681" s="256" t="s">
        <v>87</v>
      </c>
      <c r="AV681" s="14" t="s">
        <v>87</v>
      </c>
      <c r="AW681" s="14" t="s">
        <v>33</v>
      </c>
      <c r="AX681" s="14" t="s">
        <v>85</v>
      </c>
      <c r="AY681" s="256" t="s">
        <v>129</v>
      </c>
    </row>
    <row r="682" s="2" customFormat="1" ht="6.96" customHeight="1">
      <c r="A682" s="38"/>
      <c r="B682" s="66"/>
      <c r="C682" s="67"/>
      <c r="D682" s="67"/>
      <c r="E682" s="67"/>
      <c r="F682" s="67"/>
      <c r="G682" s="67"/>
      <c r="H682" s="67"/>
      <c r="I682" s="67"/>
      <c r="J682" s="67"/>
      <c r="K682" s="67"/>
      <c r="L682" s="44"/>
      <c r="M682" s="38"/>
      <c r="O682" s="38"/>
      <c r="P682" s="38"/>
      <c r="Q682" s="38"/>
      <c r="R682" s="38"/>
      <c r="S682" s="38"/>
      <c r="T682" s="38"/>
      <c r="U682" s="38"/>
      <c r="V682" s="38"/>
      <c r="W682" s="38"/>
      <c r="X682" s="38"/>
      <c r="Y682" s="38"/>
      <c r="Z682" s="38"/>
      <c r="AA682" s="38"/>
      <c r="AB682" s="38"/>
      <c r="AC682" s="38"/>
      <c r="AD682" s="38"/>
      <c r="AE682" s="38"/>
    </row>
  </sheetData>
  <sheetProtection sheet="1" autoFilter="0" formatColumns="0" formatRows="0" objects="1" scenarios="1" spinCount="100000" saltValue="yg1q2R6Xp3nJMjcsBZavmqk9594sJO75Fq5EBjjBHE6+MRPMUEi+3pbngXoj5PNBL1C2PrV4FPTa9l5H2XpUIA==" hashValue="a9YmFHC2DxtExL/NsltSbsvH0wQNKz0+hmnEOMOnjDn4wf8S7v3S5uJJmZ+KOuoBsQ9Y/rwYe74L6mTEesicAw==" algorithmName="SHA-512" password="CC35"/>
  <autoFilter ref="C125:K681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94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87</v>
      </c>
    </row>
    <row r="4" s="1" customFormat="1" ht="24.96" customHeight="1">
      <c r="B4" s="20"/>
      <c r="D4" s="138" t="s">
        <v>98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Komunikace pravý břeh Bělá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99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1083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1084</v>
      </c>
      <c r="G12" s="38"/>
      <c r="H12" s="38"/>
      <c r="I12" s="140" t="s">
        <v>22</v>
      </c>
      <c r="J12" s="144" t="str">
        <f>'Rekapitulace stavby'!AN8</f>
        <v>11. 11. 2022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1085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34</v>
      </c>
      <c r="E23" s="38"/>
      <c r="F23" s="38"/>
      <c r="G23" s="38"/>
      <c r="H23" s="38"/>
      <c r="I23" s="140" t="s">
        <v>25</v>
      </c>
      <c r="J23" s="143" t="s">
        <v>1086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1087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36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37</v>
      </c>
      <c r="E30" s="38"/>
      <c r="F30" s="38"/>
      <c r="G30" s="38"/>
      <c r="H30" s="38"/>
      <c r="I30" s="38"/>
      <c r="J30" s="151">
        <f>ROUND(J134,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39</v>
      </c>
      <c r="G32" s="38"/>
      <c r="H32" s="38"/>
      <c r="I32" s="152" t="s">
        <v>38</v>
      </c>
      <c r="J32" s="152" t="s">
        <v>40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41</v>
      </c>
      <c r="E33" s="140" t="s">
        <v>42</v>
      </c>
      <c r="F33" s="154">
        <f>ROUND((SUM(BE134:BE437)),  2)</f>
        <v>0</v>
      </c>
      <c r="G33" s="38"/>
      <c r="H33" s="38"/>
      <c r="I33" s="155">
        <v>0.20999999999999999</v>
      </c>
      <c r="J33" s="154">
        <f>ROUND(((SUM(BE134:BE437))*I33),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43</v>
      </c>
      <c r="F34" s="154">
        <f>ROUND((SUM(BF134:BF437)),  2)</f>
        <v>0</v>
      </c>
      <c r="G34" s="38"/>
      <c r="H34" s="38"/>
      <c r="I34" s="155">
        <v>0.14999999999999999</v>
      </c>
      <c r="J34" s="154">
        <f>ROUND(((SUM(BF134:BF437))*I34),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44</v>
      </c>
      <c r="F35" s="154">
        <f>ROUND((SUM(BG134:BG437)),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45</v>
      </c>
      <c r="F36" s="154">
        <f>ROUND((SUM(BH134:BH437)),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46</v>
      </c>
      <c r="F37" s="154">
        <f>ROUND((SUM(BI134:BI437)),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47</v>
      </c>
      <c r="E39" s="158"/>
      <c r="F39" s="158"/>
      <c r="G39" s="159" t="s">
        <v>48</v>
      </c>
      <c r="H39" s="160" t="s">
        <v>49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50</v>
      </c>
      <c r="E50" s="164"/>
      <c r="F50" s="164"/>
      <c r="G50" s="163" t="s">
        <v>51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52</v>
      </c>
      <c r="E61" s="166"/>
      <c r="F61" s="167" t="s">
        <v>53</v>
      </c>
      <c r="G61" s="165" t="s">
        <v>52</v>
      </c>
      <c r="H61" s="166"/>
      <c r="I61" s="166"/>
      <c r="J61" s="168" t="s">
        <v>53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54</v>
      </c>
      <c r="E65" s="169"/>
      <c r="F65" s="169"/>
      <c r="G65" s="163" t="s">
        <v>55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52</v>
      </c>
      <c r="E76" s="166"/>
      <c r="F76" s="167" t="s">
        <v>53</v>
      </c>
      <c r="G76" s="165" t="s">
        <v>52</v>
      </c>
      <c r="H76" s="166"/>
      <c r="I76" s="166"/>
      <c r="J76" s="168" t="s">
        <v>53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101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Komunikace pravý břeh Bělá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99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701 - Pochůzné plochy, WC a městský mobiliář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Pelhřimov</v>
      </c>
      <c r="G89" s="40"/>
      <c r="H89" s="40"/>
      <c r="I89" s="32" t="s">
        <v>22</v>
      </c>
      <c r="J89" s="79" t="str">
        <f>IF(J12="","",J12)</f>
        <v>11. 11. 2022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Město Pelhřimov</v>
      </c>
      <c r="G91" s="40"/>
      <c r="H91" s="40"/>
      <c r="I91" s="32" t="s">
        <v>30</v>
      </c>
      <c r="J91" s="36" t="str">
        <f>E21</f>
        <v xml:space="preserve"> Studio A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>Studio A s.r.o.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102</v>
      </c>
      <c r="D94" s="176"/>
      <c r="E94" s="176"/>
      <c r="F94" s="176"/>
      <c r="G94" s="176"/>
      <c r="H94" s="176"/>
      <c r="I94" s="176"/>
      <c r="J94" s="177" t="s">
        <v>103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104</v>
      </c>
      <c r="D96" s="40"/>
      <c r="E96" s="40"/>
      <c r="F96" s="40"/>
      <c r="G96" s="40"/>
      <c r="H96" s="40"/>
      <c r="I96" s="40"/>
      <c r="J96" s="110">
        <f>J134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105</v>
      </c>
    </row>
    <row r="97" s="9" customFormat="1" ht="24.96" customHeight="1">
      <c r="A97" s="9"/>
      <c r="B97" s="179"/>
      <c r="C97" s="180"/>
      <c r="D97" s="181" t="s">
        <v>222</v>
      </c>
      <c r="E97" s="182"/>
      <c r="F97" s="182"/>
      <c r="G97" s="182"/>
      <c r="H97" s="182"/>
      <c r="I97" s="182"/>
      <c r="J97" s="183">
        <f>J135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1088</v>
      </c>
      <c r="E98" s="188"/>
      <c r="F98" s="188"/>
      <c r="G98" s="188"/>
      <c r="H98" s="188"/>
      <c r="I98" s="188"/>
      <c r="J98" s="189">
        <f>J136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1089</v>
      </c>
      <c r="E99" s="188"/>
      <c r="F99" s="188"/>
      <c r="G99" s="188"/>
      <c r="H99" s="188"/>
      <c r="I99" s="188"/>
      <c r="J99" s="189">
        <f>J149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1090</v>
      </c>
      <c r="E100" s="188"/>
      <c r="F100" s="188"/>
      <c r="G100" s="188"/>
      <c r="H100" s="188"/>
      <c r="I100" s="188"/>
      <c r="J100" s="189">
        <f>J154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223</v>
      </c>
      <c r="E101" s="188"/>
      <c r="F101" s="188"/>
      <c r="G101" s="188"/>
      <c r="H101" s="188"/>
      <c r="I101" s="188"/>
      <c r="J101" s="189">
        <f>J159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224</v>
      </c>
      <c r="E102" s="188"/>
      <c r="F102" s="188"/>
      <c r="G102" s="188"/>
      <c r="H102" s="188"/>
      <c r="I102" s="188"/>
      <c r="J102" s="189">
        <f>J235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225</v>
      </c>
      <c r="E103" s="188"/>
      <c r="F103" s="188"/>
      <c r="G103" s="188"/>
      <c r="H103" s="188"/>
      <c r="I103" s="188"/>
      <c r="J103" s="189">
        <f>J266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226</v>
      </c>
      <c r="E104" s="188"/>
      <c r="F104" s="188"/>
      <c r="G104" s="188"/>
      <c r="H104" s="188"/>
      <c r="I104" s="188"/>
      <c r="J104" s="189">
        <f>J275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227</v>
      </c>
      <c r="E105" s="188"/>
      <c r="F105" s="188"/>
      <c r="G105" s="188"/>
      <c r="H105" s="188"/>
      <c r="I105" s="188"/>
      <c r="J105" s="189">
        <f>J292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5"/>
      <c r="C106" s="186"/>
      <c r="D106" s="187" t="s">
        <v>1091</v>
      </c>
      <c r="E106" s="188"/>
      <c r="F106" s="188"/>
      <c r="G106" s="188"/>
      <c r="H106" s="188"/>
      <c r="I106" s="188"/>
      <c r="J106" s="189">
        <f>J346</f>
        <v>0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5"/>
      <c r="C107" s="186"/>
      <c r="D107" s="187" t="s">
        <v>228</v>
      </c>
      <c r="E107" s="188"/>
      <c r="F107" s="188"/>
      <c r="G107" s="188"/>
      <c r="H107" s="188"/>
      <c r="I107" s="188"/>
      <c r="J107" s="189">
        <f>J349</f>
        <v>0</v>
      </c>
      <c r="K107" s="186"/>
      <c r="L107" s="19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5"/>
      <c r="C108" s="186"/>
      <c r="D108" s="187" t="s">
        <v>229</v>
      </c>
      <c r="E108" s="188"/>
      <c r="F108" s="188"/>
      <c r="G108" s="188"/>
      <c r="H108" s="188"/>
      <c r="I108" s="188"/>
      <c r="J108" s="189">
        <f>J358</f>
        <v>0</v>
      </c>
      <c r="K108" s="186"/>
      <c r="L108" s="19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5"/>
      <c r="C109" s="186"/>
      <c r="D109" s="187" t="s">
        <v>231</v>
      </c>
      <c r="E109" s="188"/>
      <c r="F109" s="188"/>
      <c r="G109" s="188"/>
      <c r="H109" s="188"/>
      <c r="I109" s="188"/>
      <c r="J109" s="189">
        <f>J387</f>
        <v>0</v>
      </c>
      <c r="K109" s="186"/>
      <c r="L109" s="19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9" customFormat="1" ht="24.96" customHeight="1">
      <c r="A110" s="9"/>
      <c r="B110" s="179"/>
      <c r="C110" s="180"/>
      <c r="D110" s="181" t="s">
        <v>1092</v>
      </c>
      <c r="E110" s="182"/>
      <c r="F110" s="182"/>
      <c r="G110" s="182"/>
      <c r="H110" s="182"/>
      <c r="I110" s="182"/>
      <c r="J110" s="183">
        <f>J390</f>
        <v>0</v>
      </c>
      <c r="K110" s="180"/>
      <c r="L110" s="184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10" customFormat="1" ht="19.92" customHeight="1">
      <c r="A111" s="10"/>
      <c r="B111" s="185"/>
      <c r="C111" s="186"/>
      <c r="D111" s="187" t="s">
        <v>1093</v>
      </c>
      <c r="E111" s="188"/>
      <c r="F111" s="188"/>
      <c r="G111" s="188"/>
      <c r="H111" s="188"/>
      <c r="I111" s="188"/>
      <c r="J111" s="189">
        <f>J391</f>
        <v>0</v>
      </c>
      <c r="K111" s="186"/>
      <c r="L111" s="19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5"/>
      <c r="C112" s="186"/>
      <c r="D112" s="187" t="s">
        <v>1094</v>
      </c>
      <c r="E112" s="188"/>
      <c r="F112" s="188"/>
      <c r="G112" s="188"/>
      <c r="H112" s="188"/>
      <c r="I112" s="188"/>
      <c r="J112" s="189">
        <f>J396</f>
        <v>0</v>
      </c>
      <c r="K112" s="186"/>
      <c r="L112" s="19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9" customFormat="1" ht="24.96" customHeight="1">
      <c r="A113" s="9"/>
      <c r="B113" s="179"/>
      <c r="C113" s="180"/>
      <c r="D113" s="181" t="s">
        <v>1095</v>
      </c>
      <c r="E113" s="182"/>
      <c r="F113" s="182"/>
      <c r="G113" s="182"/>
      <c r="H113" s="182"/>
      <c r="I113" s="182"/>
      <c r="J113" s="183">
        <f>J420</f>
        <v>0</v>
      </c>
      <c r="K113" s="180"/>
      <c r="L113" s="184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</row>
    <row r="114" s="10" customFormat="1" ht="19.92" customHeight="1">
      <c r="A114" s="10"/>
      <c r="B114" s="185"/>
      <c r="C114" s="186"/>
      <c r="D114" s="187" t="s">
        <v>1096</v>
      </c>
      <c r="E114" s="188"/>
      <c r="F114" s="188"/>
      <c r="G114" s="188"/>
      <c r="H114" s="188"/>
      <c r="I114" s="188"/>
      <c r="J114" s="189">
        <f>J421</f>
        <v>0</v>
      </c>
      <c r="K114" s="186"/>
      <c r="L114" s="19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2" customFormat="1" ht="21.84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66"/>
      <c r="C116" s="67"/>
      <c r="D116" s="67"/>
      <c r="E116" s="67"/>
      <c r="F116" s="67"/>
      <c r="G116" s="67"/>
      <c r="H116" s="67"/>
      <c r="I116" s="67"/>
      <c r="J116" s="67"/>
      <c r="K116" s="67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20" s="2" customFormat="1" ht="6.96" customHeight="1">
      <c r="A120" s="38"/>
      <c r="B120" s="68"/>
      <c r="C120" s="69"/>
      <c r="D120" s="69"/>
      <c r="E120" s="69"/>
      <c r="F120" s="69"/>
      <c r="G120" s="69"/>
      <c r="H120" s="69"/>
      <c r="I120" s="69"/>
      <c r="J120" s="69"/>
      <c r="K120" s="69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24.96" customHeight="1">
      <c r="A121" s="38"/>
      <c r="B121" s="39"/>
      <c r="C121" s="23" t="s">
        <v>113</v>
      </c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2" customHeight="1">
      <c r="A123" s="38"/>
      <c r="B123" s="39"/>
      <c r="C123" s="32" t="s">
        <v>16</v>
      </c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6.5" customHeight="1">
      <c r="A124" s="38"/>
      <c r="B124" s="39"/>
      <c r="C124" s="40"/>
      <c r="D124" s="40"/>
      <c r="E124" s="174" t="str">
        <f>E7</f>
        <v>Komunikace pravý břeh Bělá</v>
      </c>
      <c r="F124" s="32"/>
      <c r="G124" s="32"/>
      <c r="H124" s="32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2" customHeight="1">
      <c r="A125" s="38"/>
      <c r="B125" s="39"/>
      <c r="C125" s="32" t="s">
        <v>99</v>
      </c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6.5" customHeight="1">
      <c r="A126" s="38"/>
      <c r="B126" s="39"/>
      <c r="C126" s="40"/>
      <c r="D126" s="40"/>
      <c r="E126" s="76" t="str">
        <f>E9</f>
        <v>701 - Pochůzné plochy, WC a městský mobiliář</v>
      </c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6.96" customHeight="1">
      <c r="A127" s="38"/>
      <c r="B127" s="39"/>
      <c r="C127" s="40"/>
      <c r="D127" s="40"/>
      <c r="E127" s="40"/>
      <c r="F127" s="40"/>
      <c r="G127" s="40"/>
      <c r="H127" s="40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2" customHeight="1">
      <c r="A128" s="38"/>
      <c r="B128" s="39"/>
      <c r="C128" s="32" t="s">
        <v>20</v>
      </c>
      <c r="D128" s="40"/>
      <c r="E128" s="40"/>
      <c r="F128" s="27" t="str">
        <f>F12</f>
        <v xml:space="preserve"> Pelhřimov</v>
      </c>
      <c r="G128" s="40"/>
      <c r="H128" s="40"/>
      <c r="I128" s="32" t="s">
        <v>22</v>
      </c>
      <c r="J128" s="79" t="str">
        <f>IF(J12="","",J12)</f>
        <v>11. 11. 2022</v>
      </c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6.96" customHeight="1">
      <c r="A129" s="38"/>
      <c r="B129" s="39"/>
      <c r="C129" s="40"/>
      <c r="D129" s="40"/>
      <c r="E129" s="40"/>
      <c r="F129" s="40"/>
      <c r="G129" s="40"/>
      <c r="H129" s="40"/>
      <c r="I129" s="40"/>
      <c r="J129" s="40"/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15.15" customHeight="1">
      <c r="A130" s="38"/>
      <c r="B130" s="39"/>
      <c r="C130" s="32" t="s">
        <v>24</v>
      </c>
      <c r="D130" s="40"/>
      <c r="E130" s="40"/>
      <c r="F130" s="27" t="str">
        <f>E15</f>
        <v>Město Pelhřimov</v>
      </c>
      <c r="G130" s="40"/>
      <c r="H130" s="40"/>
      <c r="I130" s="32" t="s">
        <v>30</v>
      </c>
      <c r="J130" s="36" t="str">
        <f>E21</f>
        <v xml:space="preserve"> Studio A s.r.o.</v>
      </c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5.15" customHeight="1">
      <c r="A131" s="38"/>
      <c r="B131" s="39"/>
      <c r="C131" s="32" t="s">
        <v>28</v>
      </c>
      <c r="D131" s="40"/>
      <c r="E131" s="40"/>
      <c r="F131" s="27" t="str">
        <f>IF(E18="","",E18)</f>
        <v>Vyplň údaj</v>
      </c>
      <c r="G131" s="40"/>
      <c r="H131" s="40"/>
      <c r="I131" s="32" t="s">
        <v>34</v>
      </c>
      <c r="J131" s="36" t="str">
        <f>E24</f>
        <v>Studio A s.r.o.</v>
      </c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10.32" customHeight="1">
      <c r="A132" s="38"/>
      <c r="B132" s="39"/>
      <c r="C132" s="40"/>
      <c r="D132" s="40"/>
      <c r="E132" s="40"/>
      <c r="F132" s="40"/>
      <c r="G132" s="40"/>
      <c r="H132" s="40"/>
      <c r="I132" s="40"/>
      <c r="J132" s="40"/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11" customFormat="1" ht="29.28" customHeight="1">
      <c r="A133" s="191"/>
      <c r="B133" s="192"/>
      <c r="C133" s="193" t="s">
        <v>114</v>
      </c>
      <c r="D133" s="194" t="s">
        <v>62</v>
      </c>
      <c r="E133" s="194" t="s">
        <v>58</v>
      </c>
      <c r="F133" s="194" t="s">
        <v>59</v>
      </c>
      <c r="G133" s="194" t="s">
        <v>115</v>
      </c>
      <c r="H133" s="194" t="s">
        <v>116</v>
      </c>
      <c r="I133" s="194" t="s">
        <v>117</v>
      </c>
      <c r="J133" s="194" t="s">
        <v>103</v>
      </c>
      <c r="K133" s="195" t="s">
        <v>118</v>
      </c>
      <c r="L133" s="196"/>
      <c r="M133" s="100" t="s">
        <v>1</v>
      </c>
      <c r="N133" s="101" t="s">
        <v>41</v>
      </c>
      <c r="O133" s="101" t="s">
        <v>119</v>
      </c>
      <c r="P133" s="101" t="s">
        <v>120</v>
      </c>
      <c r="Q133" s="101" t="s">
        <v>121</v>
      </c>
      <c r="R133" s="101" t="s">
        <v>122</v>
      </c>
      <c r="S133" s="101" t="s">
        <v>123</v>
      </c>
      <c r="T133" s="102" t="s">
        <v>124</v>
      </c>
      <c r="U133" s="191"/>
      <c r="V133" s="191"/>
      <c r="W133" s="191"/>
      <c r="X133" s="191"/>
      <c r="Y133" s="191"/>
      <c r="Z133" s="191"/>
      <c r="AA133" s="191"/>
      <c r="AB133" s="191"/>
      <c r="AC133" s="191"/>
      <c r="AD133" s="191"/>
      <c r="AE133" s="191"/>
    </row>
    <row r="134" s="2" customFormat="1" ht="22.8" customHeight="1">
      <c r="A134" s="38"/>
      <c r="B134" s="39"/>
      <c r="C134" s="107" t="s">
        <v>125</v>
      </c>
      <c r="D134" s="40"/>
      <c r="E134" s="40"/>
      <c r="F134" s="40"/>
      <c r="G134" s="40"/>
      <c r="H134" s="40"/>
      <c r="I134" s="40"/>
      <c r="J134" s="197">
        <f>BK134</f>
        <v>0</v>
      </c>
      <c r="K134" s="40"/>
      <c r="L134" s="44"/>
      <c r="M134" s="103"/>
      <c r="N134" s="198"/>
      <c r="O134" s="104"/>
      <c r="P134" s="199">
        <f>P135+P390+P420</f>
        <v>0</v>
      </c>
      <c r="Q134" s="104"/>
      <c r="R134" s="199">
        <f>R135+R390+R420</f>
        <v>210.92550725769547</v>
      </c>
      <c r="S134" s="104"/>
      <c r="T134" s="200">
        <f>T135+T390+T420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76</v>
      </c>
      <c r="AU134" s="17" t="s">
        <v>105</v>
      </c>
      <c r="BK134" s="201">
        <f>BK135+BK390+BK420</f>
        <v>0</v>
      </c>
    </row>
    <row r="135" s="12" customFormat="1" ht="25.92" customHeight="1">
      <c r="A135" s="12"/>
      <c r="B135" s="202"/>
      <c r="C135" s="203"/>
      <c r="D135" s="204" t="s">
        <v>76</v>
      </c>
      <c r="E135" s="205" t="s">
        <v>232</v>
      </c>
      <c r="F135" s="205" t="s">
        <v>233</v>
      </c>
      <c r="G135" s="203"/>
      <c r="H135" s="203"/>
      <c r="I135" s="206"/>
      <c r="J135" s="207">
        <f>BK135</f>
        <v>0</v>
      </c>
      <c r="K135" s="203"/>
      <c r="L135" s="208"/>
      <c r="M135" s="209"/>
      <c r="N135" s="210"/>
      <c r="O135" s="210"/>
      <c r="P135" s="211">
        <f>P136+P149+P154+P159+P235+P266+P275+P292+P346+P349+P358+P387</f>
        <v>0</v>
      </c>
      <c r="Q135" s="210"/>
      <c r="R135" s="211">
        <f>R136+R149+R154+R159+R235+R266+R275+R292+R346+R349+R358+R387</f>
        <v>202.85289425769545</v>
      </c>
      <c r="S135" s="210"/>
      <c r="T135" s="212">
        <f>T136+T149+T154+T159+T235+T266+T275+T292+T346+T349+T358+T387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3" t="s">
        <v>85</v>
      </c>
      <c r="AT135" s="214" t="s">
        <v>76</v>
      </c>
      <c r="AU135" s="214" t="s">
        <v>77</v>
      </c>
      <c r="AY135" s="213" t="s">
        <v>129</v>
      </c>
      <c r="BK135" s="215">
        <f>BK136+BK149+BK154+BK159+BK235+BK266+BK275+BK292+BK346+BK349+BK358+BK387</f>
        <v>0</v>
      </c>
    </row>
    <row r="136" s="12" customFormat="1" ht="22.8" customHeight="1">
      <c r="A136" s="12"/>
      <c r="B136" s="202"/>
      <c r="C136" s="203"/>
      <c r="D136" s="204" t="s">
        <v>76</v>
      </c>
      <c r="E136" s="216" t="s">
        <v>1097</v>
      </c>
      <c r="F136" s="216" t="s">
        <v>1098</v>
      </c>
      <c r="G136" s="203"/>
      <c r="H136" s="203"/>
      <c r="I136" s="206"/>
      <c r="J136" s="217">
        <f>BK136</f>
        <v>0</v>
      </c>
      <c r="K136" s="203"/>
      <c r="L136" s="208"/>
      <c r="M136" s="209"/>
      <c r="N136" s="210"/>
      <c r="O136" s="210"/>
      <c r="P136" s="211">
        <f>SUM(P137:P148)</f>
        <v>0</v>
      </c>
      <c r="Q136" s="210"/>
      <c r="R136" s="211">
        <f>SUM(R137:R148)</f>
        <v>0</v>
      </c>
      <c r="S136" s="210"/>
      <c r="T136" s="212">
        <f>SUM(T137:T148)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3" t="s">
        <v>153</v>
      </c>
      <c r="AT136" s="214" t="s">
        <v>76</v>
      </c>
      <c r="AU136" s="214" t="s">
        <v>85</v>
      </c>
      <c r="AY136" s="213" t="s">
        <v>129</v>
      </c>
      <c r="BK136" s="215">
        <f>SUM(BK137:BK148)</f>
        <v>0</v>
      </c>
    </row>
    <row r="137" s="2" customFormat="1" ht="16.5" customHeight="1">
      <c r="A137" s="38"/>
      <c r="B137" s="39"/>
      <c r="C137" s="218" t="s">
        <v>85</v>
      </c>
      <c r="D137" s="218" t="s">
        <v>132</v>
      </c>
      <c r="E137" s="219" t="s">
        <v>1099</v>
      </c>
      <c r="F137" s="220" t="s">
        <v>1100</v>
      </c>
      <c r="G137" s="221" t="s">
        <v>135</v>
      </c>
      <c r="H137" s="222">
        <v>1</v>
      </c>
      <c r="I137" s="223"/>
      <c r="J137" s="224">
        <f>ROUND(I137*H137,2)</f>
        <v>0</v>
      </c>
      <c r="K137" s="220" t="s">
        <v>1</v>
      </c>
      <c r="L137" s="44"/>
      <c r="M137" s="225" t="s">
        <v>1</v>
      </c>
      <c r="N137" s="226" t="s">
        <v>42</v>
      </c>
      <c r="O137" s="91"/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9" t="s">
        <v>1101</v>
      </c>
      <c r="AT137" s="229" t="s">
        <v>132</v>
      </c>
      <c r="AU137" s="229" t="s">
        <v>87</v>
      </c>
      <c r="AY137" s="17" t="s">
        <v>129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7" t="s">
        <v>85</v>
      </c>
      <c r="BK137" s="230">
        <f>ROUND(I137*H137,2)</f>
        <v>0</v>
      </c>
      <c r="BL137" s="17" t="s">
        <v>1101</v>
      </c>
      <c r="BM137" s="229" t="s">
        <v>1102</v>
      </c>
    </row>
    <row r="138" s="2" customFormat="1">
      <c r="A138" s="38"/>
      <c r="B138" s="39"/>
      <c r="C138" s="40"/>
      <c r="D138" s="231" t="s">
        <v>139</v>
      </c>
      <c r="E138" s="40"/>
      <c r="F138" s="232" t="s">
        <v>1100</v>
      </c>
      <c r="G138" s="40"/>
      <c r="H138" s="40"/>
      <c r="I138" s="233"/>
      <c r="J138" s="40"/>
      <c r="K138" s="40"/>
      <c r="L138" s="44"/>
      <c r="M138" s="234"/>
      <c r="N138" s="235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139</v>
      </c>
      <c r="AU138" s="17" t="s">
        <v>87</v>
      </c>
    </row>
    <row r="139" s="2" customFormat="1" ht="16.5" customHeight="1">
      <c r="A139" s="38"/>
      <c r="B139" s="39"/>
      <c r="C139" s="218" t="s">
        <v>87</v>
      </c>
      <c r="D139" s="218" t="s">
        <v>132</v>
      </c>
      <c r="E139" s="219" t="s">
        <v>1103</v>
      </c>
      <c r="F139" s="220" t="s">
        <v>1104</v>
      </c>
      <c r="G139" s="221" t="s">
        <v>135</v>
      </c>
      <c r="H139" s="222">
        <v>1</v>
      </c>
      <c r="I139" s="223"/>
      <c r="J139" s="224">
        <f>ROUND(I139*H139,2)</f>
        <v>0</v>
      </c>
      <c r="K139" s="220" t="s">
        <v>1</v>
      </c>
      <c r="L139" s="44"/>
      <c r="M139" s="225" t="s">
        <v>1</v>
      </c>
      <c r="N139" s="226" t="s">
        <v>42</v>
      </c>
      <c r="O139" s="91"/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9" t="s">
        <v>1101</v>
      </c>
      <c r="AT139" s="229" t="s">
        <v>132</v>
      </c>
      <c r="AU139" s="229" t="s">
        <v>87</v>
      </c>
      <c r="AY139" s="17" t="s">
        <v>129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7" t="s">
        <v>85</v>
      </c>
      <c r="BK139" s="230">
        <f>ROUND(I139*H139,2)</f>
        <v>0</v>
      </c>
      <c r="BL139" s="17" t="s">
        <v>1101</v>
      </c>
      <c r="BM139" s="229" t="s">
        <v>1105</v>
      </c>
    </row>
    <row r="140" s="2" customFormat="1">
      <c r="A140" s="38"/>
      <c r="B140" s="39"/>
      <c r="C140" s="40"/>
      <c r="D140" s="231" t="s">
        <v>139</v>
      </c>
      <c r="E140" s="40"/>
      <c r="F140" s="232" t="s">
        <v>1104</v>
      </c>
      <c r="G140" s="40"/>
      <c r="H140" s="40"/>
      <c r="I140" s="233"/>
      <c r="J140" s="40"/>
      <c r="K140" s="40"/>
      <c r="L140" s="44"/>
      <c r="M140" s="234"/>
      <c r="N140" s="235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139</v>
      </c>
      <c r="AU140" s="17" t="s">
        <v>87</v>
      </c>
    </row>
    <row r="141" s="2" customFormat="1" ht="16.5" customHeight="1">
      <c r="A141" s="38"/>
      <c r="B141" s="39"/>
      <c r="C141" s="218" t="s">
        <v>148</v>
      </c>
      <c r="D141" s="218" t="s">
        <v>132</v>
      </c>
      <c r="E141" s="219" t="s">
        <v>1106</v>
      </c>
      <c r="F141" s="220" t="s">
        <v>1107</v>
      </c>
      <c r="G141" s="221" t="s">
        <v>135</v>
      </c>
      <c r="H141" s="222">
        <v>1</v>
      </c>
      <c r="I141" s="223"/>
      <c r="J141" s="224">
        <f>ROUND(I141*H141,2)</f>
        <v>0</v>
      </c>
      <c r="K141" s="220" t="s">
        <v>1</v>
      </c>
      <c r="L141" s="44"/>
      <c r="M141" s="225" t="s">
        <v>1</v>
      </c>
      <c r="N141" s="226" t="s">
        <v>42</v>
      </c>
      <c r="O141" s="91"/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9" t="s">
        <v>1101</v>
      </c>
      <c r="AT141" s="229" t="s">
        <v>132</v>
      </c>
      <c r="AU141" s="229" t="s">
        <v>87</v>
      </c>
      <c r="AY141" s="17" t="s">
        <v>129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7" t="s">
        <v>85</v>
      </c>
      <c r="BK141" s="230">
        <f>ROUND(I141*H141,2)</f>
        <v>0</v>
      </c>
      <c r="BL141" s="17" t="s">
        <v>1101</v>
      </c>
      <c r="BM141" s="229" t="s">
        <v>1108</v>
      </c>
    </row>
    <row r="142" s="2" customFormat="1">
      <c r="A142" s="38"/>
      <c r="B142" s="39"/>
      <c r="C142" s="40"/>
      <c r="D142" s="231" t="s">
        <v>139</v>
      </c>
      <c r="E142" s="40"/>
      <c r="F142" s="232" t="s">
        <v>1107</v>
      </c>
      <c r="G142" s="40"/>
      <c r="H142" s="40"/>
      <c r="I142" s="233"/>
      <c r="J142" s="40"/>
      <c r="K142" s="40"/>
      <c r="L142" s="44"/>
      <c r="M142" s="234"/>
      <c r="N142" s="235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139</v>
      </c>
      <c r="AU142" s="17" t="s">
        <v>87</v>
      </c>
    </row>
    <row r="143" s="2" customFormat="1" ht="16.5" customHeight="1">
      <c r="A143" s="38"/>
      <c r="B143" s="39"/>
      <c r="C143" s="218" t="s">
        <v>153</v>
      </c>
      <c r="D143" s="218" t="s">
        <v>132</v>
      </c>
      <c r="E143" s="219" t="s">
        <v>1109</v>
      </c>
      <c r="F143" s="220" t="s">
        <v>1110</v>
      </c>
      <c r="G143" s="221" t="s">
        <v>135</v>
      </c>
      <c r="H143" s="222">
        <v>1</v>
      </c>
      <c r="I143" s="223"/>
      <c r="J143" s="224">
        <f>ROUND(I143*H143,2)</f>
        <v>0</v>
      </c>
      <c r="K143" s="220" t="s">
        <v>1</v>
      </c>
      <c r="L143" s="44"/>
      <c r="M143" s="225" t="s">
        <v>1</v>
      </c>
      <c r="N143" s="226" t="s">
        <v>42</v>
      </c>
      <c r="O143" s="91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9" t="s">
        <v>1101</v>
      </c>
      <c r="AT143" s="229" t="s">
        <v>132</v>
      </c>
      <c r="AU143" s="229" t="s">
        <v>87</v>
      </c>
      <c r="AY143" s="17" t="s">
        <v>129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7" t="s">
        <v>85</v>
      </c>
      <c r="BK143" s="230">
        <f>ROUND(I143*H143,2)</f>
        <v>0</v>
      </c>
      <c r="BL143" s="17" t="s">
        <v>1101</v>
      </c>
      <c r="BM143" s="229" t="s">
        <v>1111</v>
      </c>
    </row>
    <row r="144" s="2" customFormat="1">
      <c r="A144" s="38"/>
      <c r="B144" s="39"/>
      <c r="C144" s="40"/>
      <c r="D144" s="231" t="s">
        <v>139</v>
      </c>
      <c r="E144" s="40"/>
      <c r="F144" s="232" t="s">
        <v>1110</v>
      </c>
      <c r="G144" s="40"/>
      <c r="H144" s="40"/>
      <c r="I144" s="233"/>
      <c r="J144" s="40"/>
      <c r="K144" s="40"/>
      <c r="L144" s="44"/>
      <c r="M144" s="234"/>
      <c r="N144" s="235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139</v>
      </c>
      <c r="AU144" s="17" t="s">
        <v>87</v>
      </c>
    </row>
    <row r="145" s="2" customFormat="1" ht="16.5" customHeight="1">
      <c r="A145" s="38"/>
      <c r="B145" s="39"/>
      <c r="C145" s="218" t="s">
        <v>128</v>
      </c>
      <c r="D145" s="218" t="s">
        <v>132</v>
      </c>
      <c r="E145" s="219" t="s">
        <v>1112</v>
      </c>
      <c r="F145" s="220" t="s">
        <v>1113</v>
      </c>
      <c r="G145" s="221" t="s">
        <v>135</v>
      </c>
      <c r="H145" s="222">
        <v>1</v>
      </c>
      <c r="I145" s="223"/>
      <c r="J145" s="224">
        <f>ROUND(I145*H145,2)</f>
        <v>0</v>
      </c>
      <c r="K145" s="220" t="s">
        <v>1</v>
      </c>
      <c r="L145" s="44"/>
      <c r="M145" s="225" t="s">
        <v>1</v>
      </c>
      <c r="N145" s="226" t="s">
        <v>42</v>
      </c>
      <c r="O145" s="91"/>
      <c r="P145" s="227">
        <f>O145*H145</f>
        <v>0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9" t="s">
        <v>1101</v>
      </c>
      <c r="AT145" s="229" t="s">
        <v>132</v>
      </c>
      <c r="AU145" s="229" t="s">
        <v>87</v>
      </c>
      <c r="AY145" s="17" t="s">
        <v>129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7" t="s">
        <v>85</v>
      </c>
      <c r="BK145" s="230">
        <f>ROUND(I145*H145,2)</f>
        <v>0</v>
      </c>
      <c r="BL145" s="17" t="s">
        <v>1101</v>
      </c>
      <c r="BM145" s="229" t="s">
        <v>1114</v>
      </c>
    </row>
    <row r="146" s="2" customFormat="1">
      <c r="A146" s="38"/>
      <c r="B146" s="39"/>
      <c r="C146" s="40"/>
      <c r="D146" s="231" t="s">
        <v>139</v>
      </c>
      <c r="E146" s="40"/>
      <c r="F146" s="232" t="s">
        <v>1113</v>
      </c>
      <c r="G146" s="40"/>
      <c r="H146" s="40"/>
      <c r="I146" s="233"/>
      <c r="J146" s="40"/>
      <c r="K146" s="40"/>
      <c r="L146" s="44"/>
      <c r="M146" s="234"/>
      <c r="N146" s="235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139</v>
      </c>
      <c r="AU146" s="17" t="s">
        <v>87</v>
      </c>
    </row>
    <row r="147" s="2" customFormat="1" ht="16.5" customHeight="1">
      <c r="A147" s="38"/>
      <c r="B147" s="39"/>
      <c r="C147" s="218" t="s">
        <v>170</v>
      </c>
      <c r="D147" s="218" t="s">
        <v>132</v>
      </c>
      <c r="E147" s="219" t="s">
        <v>1115</v>
      </c>
      <c r="F147" s="220" t="s">
        <v>1116</v>
      </c>
      <c r="G147" s="221" t="s">
        <v>135</v>
      </c>
      <c r="H147" s="222">
        <v>1</v>
      </c>
      <c r="I147" s="223"/>
      <c r="J147" s="224">
        <f>ROUND(I147*H147,2)</f>
        <v>0</v>
      </c>
      <c r="K147" s="220" t="s">
        <v>1</v>
      </c>
      <c r="L147" s="44"/>
      <c r="M147" s="225" t="s">
        <v>1</v>
      </c>
      <c r="N147" s="226" t="s">
        <v>42</v>
      </c>
      <c r="O147" s="91"/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9" t="s">
        <v>1101</v>
      </c>
      <c r="AT147" s="229" t="s">
        <v>132</v>
      </c>
      <c r="AU147" s="229" t="s">
        <v>87</v>
      </c>
      <c r="AY147" s="17" t="s">
        <v>129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7" t="s">
        <v>85</v>
      </c>
      <c r="BK147" s="230">
        <f>ROUND(I147*H147,2)</f>
        <v>0</v>
      </c>
      <c r="BL147" s="17" t="s">
        <v>1101</v>
      </c>
      <c r="BM147" s="229" t="s">
        <v>1117</v>
      </c>
    </row>
    <row r="148" s="2" customFormat="1">
      <c r="A148" s="38"/>
      <c r="B148" s="39"/>
      <c r="C148" s="40"/>
      <c r="D148" s="231" t="s">
        <v>139</v>
      </c>
      <c r="E148" s="40"/>
      <c r="F148" s="232" t="s">
        <v>1116</v>
      </c>
      <c r="G148" s="40"/>
      <c r="H148" s="40"/>
      <c r="I148" s="233"/>
      <c r="J148" s="40"/>
      <c r="K148" s="40"/>
      <c r="L148" s="44"/>
      <c r="M148" s="234"/>
      <c r="N148" s="235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139</v>
      </c>
      <c r="AU148" s="17" t="s">
        <v>87</v>
      </c>
    </row>
    <row r="149" s="12" customFormat="1" ht="22.8" customHeight="1">
      <c r="A149" s="12"/>
      <c r="B149" s="202"/>
      <c r="C149" s="203"/>
      <c r="D149" s="204" t="s">
        <v>76</v>
      </c>
      <c r="E149" s="216" t="s">
        <v>82</v>
      </c>
      <c r="F149" s="216" t="s">
        <v>1118</v>
      </c>
      <c r="G149" s="203"/>
      <c r="H149" s="203"/>
      <c r="I149" s="206"/>
      <c r="J149" s="217">
        <f>BK149</f>
        <v>0</v>
      </c>
      <c r="K149" s="203"/>
      <c r="L149" s="208"/>
      <c r="M149" s="209"/>
      <c r="N149" s="210"/>
      <c r="O149" s="210"/>
      <c r="P149" s="211">
        <f>SUM(P150:P153)</f>
        <v>0</v>
      </c>
      <c r="Q149" s="210"/>
      <c r="R149" s="211">
        <f>SUM(R150:R153)</f>
        <v>0</v>
      </c>
      <c r="S149" s="210"/>
      <c r="T149" s="212">
        <f>SUM(T150:T153)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3" t="s">
        <v>153</v>
      </c>
      <c r="AT149" s="214" t="s">
        <v>76</v>
      </c>
      <c r="AU149" s="214" t="s">
        <v>85</v>
      </c>
      <c r="AY149" s="213" t="s">
        <v>129</v>
      </c>
      <c r="BK149" s="215">
        <f>SUM(BK150:BK153)</f>
        <v>0</v>
      </c>
    </row>
    <row r="150" s="2" customFormat="1" ht="16.5" customHeight="1">
      <c r="A150" s="38"/>
      <c r="B150" s="39"/>
      <c r="C150" s="218" t="s">
        <v>176</v>
      </c>
      <c r="D150" s="218" t="s">
        <v>132</v>
      </c>
      <c r="E150" s="219" t="s">
        <v>1119</v>
      </c>
      <c r="F150" s="220" t="s">
        <v>1120</v>
      </c>
      <c r="G150" s="221" t="s">
        <v>135</v>
      </c>
      <c r="H150" s="222">
        <v>1</v>
      </c>
      <c r="I150" s="223"/>
      <c r="J150" s="224">
        <f>ROUND(I150*H150,2)</f>
        <v>0</v>
      </c>
      <c r="K150" s="220" t="s">
        <v>1</v>
      </c>
      <c r="L150" s="44"/>
      <c r="M150" s="225" t="s">
        <v>1</v>
      </c>
      <c r="N150" s="226" t="s">
        <v>42</v>
      </c>
      <c r="O150" s="91"/>
      <c r="P150" s="227">
        <f>O150*H150</f>
        <v>0</v>
      </c>
      <c r="Q150" s="227">
        <v>0</v>
      </c>
      <c r="R150" s="227">
        <f>Q150*H150</f>
        <v>0</v>
      </c>
      <c r="S150" s="227">
        <v>0</v>
      </c>
      <c r="T150" s="228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9" t="s">
        <v>1101</v>
      </c>
      <c r="AT150" s="229" t="s">
        <v>132</v>
      </c>
      <c r="AU150" s="229" t="s">
        <v>87</v>
      </c>
      <c r="AY150" s="17" t="s">
        <v>129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17" t="s">
        <v>85</v>
      </c>
      <c r="BK150" s="230">
        <f>ROUND(I150*H150,2)</f>
        <v>0</v>
      </c>
      <c r="BL150" s="17" t="s">
        <v>1101</v>
      </c>
      <c r="BM150" s="229" t="s">
        <v>1121</v>
      </c>
    </row>
    <row r="151" s="2" customFormat="1">
      <c r="A151" s="38"/>
      <c r="B151" s="39"/>
      <c r="C151" s="40"/>
      <c r="D151" s="231" t="s">
        <v>139</v>
      </c>
      <c r="E151" s="40"/>
      <c r="F151" s="232" t="s">
        <v>1120</v>
      </c>
      <c r="G151" s="40"/>
      <c r="H151" s="40"/>
      <c r="I151" s="233"/>
      <c r="J151" s="40"/>
      <c r="K151" s="40"/>
      <c r="L151" s="44"/>
      <c r="M151" s="234"/>
      <c r="N151" s="235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139</v>
      </c>
      <c r="AU151" s="17" t="s">
        <v>87</v>
      </c>
    </row>
    <row r="152" s="2" customFormat="1" ht="16.5" customHeight="1">
      <c r="A152" s="38"/>
      <c r="B152" s="39"/>
      <c r="C152" s="218" t="s">
        <v>183</v>
      </c>
      <c r="D152" s="218" t="s">
        <v>132</v>
      </c>
      <c r="E152" s="219" t="s">
        <v>1122</v>
      </c>
      <c r="F152" s="220" t="s">
        <v>1123</v>
      </c>
      <c r="G152" s="221" t="s">
        <v>135</v>
      </c>
      <c r="H152" s="222">
        <v>1</v>
      </c>
      <c r="I152" s="223"/>
      <c r="J152" s="224">
        <f>ROUND(I152*H152,2)</f>
        <v>0</v>
      </c>
      <c r="K152" s="220" t="s">
        <v>1</v>
      </c>
      <c r="L152" s="44"/>
      <c r="M152" s="225" t="s">
        <v>1</v>
      </c>
      <c r="N152" s="226" t="s">
        <v>42</v>
      </c>
      <c r="O152" s="91"/>
      <c r="P152" s="227">
        <f>O152*H152</f>
        <v>0</v>
      </c>
      <c r="Q152" s="227">
        <v>0</v>
      </c>
      <c r="R152" s="227">
        <f>Q152*H152</f>
        <v>0</v>
      </c>
      <c r="S152" s="227">
        <v>0</v>
      </c>
      <c r="T152" s="228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9" t="s">
        <v>1101</v>
      </c>
      <c r="AT152" s="229" t="s">
        <v>132</v>
      </c>
      <c r="AU152" s="229" t="s">
        <v>87</v>
      </c>
      <c r="AY152" s="17" t="s">
        <v>129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17" t="s">
        <v>85</v>
      </c>
      <c r="BK152" s="230">
        <f>ROUND(I152*H152,2)</f>
        <v>0</v>
      </c>
      <c r="BL152" s="17" t="s">
        <v>1101</v>
      </c>
      <c r="BM152" s="229" t="s">
        <v>1124</v>
      </c>
    </row>
    <row r="153" s="2" customFormat="1">
      <c r="A153" s="38"/>
      <c r="B153" s="39"/>
      <c r="C153" s="40"/>
      <c r="D153" s="231" t="s">
        <v>139</v>
      </c>
      <c r="E153" s="40"/>
      <c r="F153" s="232" t="s">
        <v>1123</v>
      </c>
      <c r="G153" s="40"/>
      <c r="H153" s="40"/>
      <c r="I153" s="233"/>
      <c r="J153" s="40"/>
      <c r="K153" s="40"/>
      <c r="L153" s="44"/>
      <c r="M153" s="234"/>
      <c r="N153" s="235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139</v>
      </c>
      <c r="AU153" s="17" t="s">
        <v>87</v>
      </c>
    </row>
    <row r="154" s="12" customFormat="1" ht="22.8" customHeight="1">
      <c r="A154" s="12"/>
      <c r="B154" s="202"/>
      <c r="C154" s="203"/>
      <c r="D154" s="204" t="s">
        <v>76</v>
      </c>
      <c r="E154" s="216" t="s">
        <v>1125</v>
      </c>
      <c r="F154" s="216" t="s">
        <v>1126</v>
      </c>
      <c r="G154" s="203"/>
      <c r="H154" s="203"/>
      <c r="I154" s="206"/>
      <c r="J154" s="217">
        <f>BK154</f>
        <v>0</v>
      </c>
      <c r="K154" s="203"/>
      <c r="L154" s="208"/>
      <c r="M154" s="209"/>
      <c r="N154" s="210"/>
      <c r="O154" s="210"/>
      <c r="P154" s="211">
        <f>SUM(P155:P158)</f>
        <v>0</v>
      </c>
      <c r="Q154" s="210"/>
      <c r="R154" s="211">
        <f>SUM(R155:R158)</f>
        <v>0</v>
      </c>
      <c r="S154" s="210"/>
      <c r="T154" s="212">
        <f>SUM(T155:T158)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13" t="s">
        <v>85</v>
      </c>
      <c r="AT154" s="214" t="s">
        <v>76</v>
      </c>
      <c r="AU154" s="214" t="s">
        <v>85</v>
      </c>
      <c r="AY154" s="213" t="s">
        <v>129</v>
      </c>
      <c r="BK154" s="215">
        <f>SUM(BK155:BK158)</f>
        <v>0</v>
      </c>
    </row>
    <row r="155" s="2" customFormat="1" ht="16.5" customHeight="1">
      <c r="A155" s="38"/>
      <c r="B155" s="39"/>
      <c r="C155" s="218" t="s">
        <v>189</v>
      </c>
      <c r="D155" s="218" t="s">
        <v>132</v>
      </c>
      <c r="E155" s="219" t="s">
        <v>1127</v>
      </c>
      <c r="F155" s="220" t="s">
        <v>1128</v>
      </c>
      <c r="G155" s="221" t="s">
        <v>135</v>
      </c>
      <c r="H155" s="222">
        <v>1</v>
      </c>
      <c r="I155" s="223"/>
      <c r="J155" s="224">
        <f>ROUND(I155*H155,2)</f>
        <v>0</v>
      </c>
      <c r="K155" s="220" t="s">
        <v>1</v>
      </c>
      <c r="L155" s="44"/>
      <c r="M155" s="225" t="s">
        <v>1</v>
      </c>
      <c r="N155" s="226" t="s">
        <v>42</v>
      </c>
      <c r="O155" s="91"/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9" t="s">
        <v>153</v>
      </c>
      <c r="AT155" s="229" t="s">
        <v>132</v>
      </c>
      <c r="AU155" s="229" t="s">
        <v>87</v>
      </c>
      <c r="AY155" s="17" t="s">
        <v>129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7" t="s">
        <v>85</v>
      </c>
      <c r="BK155" s="230">
        <f>ROUND(I155*H155,2)</f>
        <v>0</v>
      </c>
      <c r="BL155" s="17" t="s">
        <v>153</v>
      </c>
      <c r="BM155" s="229" t="s">
        <v>1129</v>
      </c>
    </row>
    <row r="156" s="2" customFormat="1">
      <c r="A156" s="38"/>
      <c r="B156" s="39"/>
      <c r="C156" s="40"/>
      <c r="D156" s="231" t="s">
        <v>139</v>
      </c>
      <c r="E156" s="40"/>
      <c r="F156" s="232" t="s">
        <v>1128</v>
      </c>
      <c r="G156" s="40"/>
      <c r="H156" s="40"/>
      <c r="I156" s="233"/>
      <c r="J156" s="40"/>
      <c r="K156" s="40"/>
      <c r="L156" s="44"/>
      <c r="M156" s="234"/>
      <c r="N156" s="235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139</v>
      </c>
      <c r="AU156" s="17" t="s">
        <v>87</v>
      </c>
    </row>
    <row r="157" s="2" customFormat="1" ht="16.5" customHeight="1">
      <c r="A157" s="38"/>
      <c r="B157" s="39"/>
      <c r="C157" s="218" t="s">
        <v>195</v>
      </c>
      <c r="D157" s="218" t="s">
        <v>132</v>
      </c>
      <c r="E157" s="219" t="s">
        <v>1130</v>
      </c>
      <c r="F157" s="220" t="s">
        <v>1131</v>
      </c>
      <c r="G157" s="221" t="s">
        <v>135</v>
      </c>
      <c r="H157" s="222">
        <v>1</v>
      </c>
      <c r="I157" s="223"/>
      <c r="J157" s="224">
        <f>ROUND(I157*H157,2)</f>
        <v>0</v>
      </c>
      <c r="K157" s="220" t="s">
        <v>1</v>
      </c>
      <c r="L157" s="44"/>
      <c r="M157" s="225" t="s">
        <v>1</v>
      </c>
      <c r="N157" s="226" t="s">
        <v>42</v>
      </c>
      <c r="O157" s="91"/>
      <c r="P157" s="227">
        <f>O157*H157</f>
        <v>0</v>
      </c>
      <c r="Q157" s="227">
        <v>0</v>
      </c>
      <c r="R157" s="227">
        <f>Q157*H157</f>
        <v>0</v>
      </c>
      <c r="S157" s="227">
        <v>0</v>
      </c>
      <c r="T157" s="228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9" t="s">
        <v>153</v>
      </c>
      <c r="AT157" s="229" t="s">
        <v>132</v>
      </c>
      <c r="AU157" s="229" t="s">
        <v>87</v>
      </c>
      <c r="AY157" s="17" t="s">
        <v>129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17" t="s">
        <v>85</v>
      </c>
      <c r="BK157" s="230">
        <f>ROUND(I157*H157,2)</f>
        <v>0</v>
      </c>
      <c r="BL157" s="17" t="s">
        <v>153</v>
      </c>
      <c r="BM157" s="229" t="s">
        <v>1132</v>
      </c>
    </row>
    <row r="158" s="2" customFormat="1">
      <c r="A158" s="38"/>
      <c r="B158" s="39"/>
      <c r="C158" s="40"/>
      <c r="D158" s="231" t="s">
        <v>139</v>
      </c>
      <c r="E158" s="40"/>
      <c r="F158" s="232" t="s">
        <v>1131</v>
      </c>
      <c r="G158" s="40"/>
      <c r="H158" s="40"/>
      <c r="I158" s="233"/>
      <c r="J158" s="40"/>
      <c r="K158" s="40"/>
      <c r="L158" s="44"/>
      <c r="M158" s="234"/>
      <c r="N158" s="235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139</v>
      </c>
      <c r="AU158" s="17" t="s">
        <v>87</v>
      </c>
    </row>
    <row r="159" s="12" customFormat="1" ht="22.8" customHeight="1">
      <c r="A159" s="12"/>
      <c r="B159" s="202"/>
      <c r="C159" s="203"/>
      <c r="D159" s="204" t="s">
        <v>76</v>
      </c>
      <c r="E159" s="216" t="s">
        <v>85</v>
      </c>
      <c r="F159" s="216" t="s">
        <v>234</v>
      </c>
      <c r="G159" s="203"/>
      <c r="H159" s="203"/>
      <c r="I159" s="206"/>
      <c r="J159" s="217">
        <f>BK159</f>
        <v>0</v>
      </c>
      <c r="K159" s="203"/>
      <c r="L159" s="208"/>
      <c r="M159" s="209"/>
      <c r="N159" s="210"/>
      <c r="O159" s="210"/>
      <c r="P159" s="211">
        <f>SUM(P160:P234)</f>
        <v>0</v>
      </c>
      <c r="Q159" s="210"/>
      <c r="R159" s="211">
        <f>SUM(R160:R234)</f>
        <v>8.8950165999999999</v>
      </c>
      <c r="S159" s="210"/>
      <c r="T159" s="212">
        <f>SUM(T160:T234)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13" t="s">
        <v>85</v>
      </c>
      <c r="AT159" s="214" t="s">
        <v>76</v>
      </c>
      <c r="AU159" s="214" t="s">
        <v>85</v>
      </c>
      <c r="AY159" s="213" t="s">
        <v>129</v>
      </c>
      <c r="BK159" s="215">
        <f>SUM(BK160:BK234)</f>
        <v>0</v>
      </c>
    </row>
    <row r="160" s="2" customFormat="1" ht="21.75" customHeight="1">
      <c r="A160" s="38"/>
      <c r="B160" s="39"/>
      <c r="C160" s="218" t="s">
        <v>202</v>
      </c>
      <c r="D160" s="218" t="s">
        <v>132</v>
      </c>
      <c r="E160" s="219" t="s">
        <v>1133</v>
      </c>
      <c r="F160" s="220" t="s">
        <v>1134</v>
      </c>
      <c r="G160" s="221" t="s">
        <v>272</v>
      </c>
      <c r="H160" s="222">
        <v>22.277999999999999</v>
      </c>
      <c r="I160" s="223"/>
      <c r="J160" s="224">
        <f>ROUND(I160*H160,2)</f>
        <v>0</v>
      </c>
      <c r="K160" s="220" t="s">
        <v>136</v>
      </c>
      <c r="L160" s="44"/>
      <c r="M160" s="225" t="s">
        <v>1</v>
      </c>
      <c r="N160" s="226" t="s">
        <v>42</v>
      </c>
      <c r="O160" s="91"/>
      <c r="P160" s="227">
        <f>O160*H160</f>
        <v>0</v>
      </c>
      <c r="Q160" s="227">
        <v>0</v>
      </c>
      <c r="R160" s="227">
        <f>Q160*H160</f>
        <v>0</v>
      </c>
      <c r="S160" s="227">
        <v>0</v>
      </c>
      <c r="T160" s="228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9" t="s">
        <v>153</v>
      </c>
      <c r="AT160" s="229" t="s">
        <v>132</v>
      </c>
      <c r="AU160" s="229" t="s">
        <v>87</v>
      </c>
      <c r="AY160" s="17" t="s">
        <v>129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17" t="s">
        <v>85</v>
      </c>
      <c r="BK160" s="230">
        <f>ROUND(I160*H160,2)</f>
        <v>0</v>
      </c>
      <c r="BL160" s="17" t="s">
        <v>153</v>
      </c>
      <c r="BM160" s="229" t="s">
        <v>1135</v>
      </c>
    </row>
    <row r="161" s="2" customFormat="1">
      <c r="A161" s="38"/>
      <c r="B161" s="39"/>
      <c r="C161" s="40"/>
      <c r="D161" s="231" t="s">
        <v>139</v>
      </c>
      <c r="E161" s="40"/>
      <c r="F161" s="232" t="s">
        <v>1134</v>
      </c>
      <c r="G161" s="40"/>
      <c r="H161" s="40"/>
      <c r="I161" s="233"/>
      <c r="J161" s="40"/>
      <c r="K161" s="40"/>
      <c r="L161" s="44"/>
      <c r="M161" s="234"/>
      <c r="N161" s="235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139</v>
      </c>
      <c r="AU161" s="17" t="s">
        <v>87</v>
      </c>
    </row>
    <row r="162" s="14" customFormat="1">
      <c r="A162" s="14"/>
      <c r="B162" s="246"/>
      <c r="C162" s="247"/>
      <c r="D162" s="231" t="s">
        <v>140</v>
      </c>
      <c r="E162" s="248" t="s">
        <v>1</v>
      </c>
      <c r="F162" s="249" t="s">
        <v>1136</v>
      </c>
      <c r="G162" s="247"/>
      <c r="H162" s="250">
        <v>21.667999999999999</v>
      </c>
      <c r="I162" s="251"/>
      <c r="J162" s="247"/>
      <c r="K162" s="247"/>
      <c r="L162" s="252"/>
      <c r="M162" s="253"/>
      <c r="N162" s="254"/>
      <c r="O162" s="254"/>
      <c r="P162" s="254"/>
      <c r="Q162" s="254"/>
      <c r="R162" s="254"/>
      <c r="S162" s="254"/>
      <c r="T162" s="255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6" t="s">
        <v>140</v>
      </c>
      <c r="AU162" s="256" t="s">
        <v>87</v>
      </c>
      <c r="AV162" s="14" t="s">
        <v>87</v>
      </c>
      <c r="AW162" s="14" t="s">
        <v>33</v>
      </c>
      <c r="AX162" s="14" t="s">
        <v>77</v>
      </c>
      <c r="AY162" s="256" t="s">
        <v>129</v>
      </c>
    </row>
    <row r="163" s="14" customFormat="1">
      <c r="A163" s="14"/>
      <c r="B163" s="246"/>
      <c r="C163" s="247"/>
      <c r="D163" s="231" t="s">
        <v>140</v>
      </c>
      <c r="E163" s="248" t="s">
        <v>1</v>
      </c>
      <c r="F163" s="249" t="s">
        <v>1137</v>
      </c>
      <c r="G163" s="247"/>
      <c r="H163" s="250">
        <v>0.60999999999999999</v>
      </c>
      <c r="I163" s="251"/>
      <c r="J163" s="247"/>
      <c r="K163" s="247"/>
      <c r="L163" s="252"/>
      <c r="M163" s="253"/>
      <c r="N163" s="254"/>
      <c r="O163" s="254"/>
      <c r="P163" s="254"/>
      <c r="Q163" s="254"/>
      <c r="R163" s="254"/>
      <c r="S163" s="254"/>
      <c r="T163" s="255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6" t="s">
        <v>140</v>
      </c>
      <c r="AU163" s="256" t="s">
        <v>87</v>
      </c>
      <c r="AV163" s="14" t="s">
        <v>87</v>
      </c>
      <c r="AW163" s="14" t="s">
        <v>33</v>
      </c>
      <c r="AX163" s="14" t="s">
        <v>77</v>
      </c>
      <c r="AY163" s="256" t="s">
        <v>129</v>
      </c>
    </row>
    <row r="164" s="15" customFormat="1">
      <c r="A164" s="15"/>
      <c r="B164" s="260"/>
      <c r="C164" s="261"/>
      <c r="D164" s="231" t="s">
        <v>140</v>
      </c>
      <c r="E164" s="262" t="s">
        <v>1</v>
      </c>
      <c r="F164" s="263" t="s">
        <v>284</v>
      </c>
      <c r="G164" s="261"/>
      <c r="H164" s="264">
        <v>22.277999999999999</v>
      </c>
      <c r="I164" s="265"/>
      <c r="J164" s="261"/>
      <c r="K164" s="261"/>
      <c r="L164" s="266"/>
      <c r="M164" s="267"/>
      <c r="N164" s="268"/>
      <c r="O164" s="268"/>
      <c r="P164" s="268"/>
      <c r="Q164" s="268"/>
      <c r="R164" s="268"/>
      <c r="S164" s="268"/>
      <c r="T164" s="269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70" t="s">
        <v>140</v>
      </c>
      <c r="AU164" s="270" t="s">
        <v>87</v>
      </c>
      <c r="AV164" s="15" t="s">
        <v>153</v>
      </c>
      <c r="AW164" s="15" t="s">
        <v>33</v>
      </c>
      <c r="AX164" s="15" t="s">
        <v>85</v>
      </c>
      <c r="AY164" s="270" t="s">
        <v>129</v>
      </c>
    </row>
    <row r="165" s="2" customFormat="1" ht="37.8" customHeight="1">
      <c r="A165" s="38"/>
      <c r="B165" s="39"/>
      <c r="C165" s="218" t="s">
        <v>209</v>
      </c>
      <c r="D165" s="218" t="s">
        <v>132</v>
      </c>
      <c r="E165" s="219" t="s">
        <v>1138</v>
      </c>
      <c r="F165" s="220" t="s">
        <v>1139</v>
      </c>
      <c r="G165" s="221" t="s">
        <v>272</v>
      </c>
      <c r="H165" s="222">
        <v>26.25</v>
      </c>
      <c r="I165" s="223"/>
      <c r="J165" s="224">
        <f>ROUND(I165*H165,2)</f>
        <v>0</v>
      </c>
      <c r="K165" s="220" t="s">
        <v>136</v>
      </c>
      <c r="L165" s="44"/>
      <c r="M165" s="225" t="s">
        <v>1</v>
      </c>
      <c r="N165" s="226" t="s">
        <v>42</v>
      </c>
      <c r="O165" s="91"/>
      <c r="P165" s="227">
        <f>O165*H165</f>
        <v>0</v>
      </c>
      <c r="Q165" s="227">
        <v>0</v>
      </c>
      <c r="R165" s="227">
        <f>Q165*H165</f>
        <v>0</v>
      </c>
      <c r="S165" s="227">
        <v>0</v>
      </c>
      <c r="T165" s="228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9" t="s">
        <v>153</v>
      </c>
      <c r="AT165" s="229" t="s">
        <v>132</v>
      </c>
      <c r="AU165" s="229" t="s">
        <v>87</v>
      </c>
      <c r="AY165" s="17" t="s">
        <v>129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17" t="s">
        <v>85</v>
      </c>
      <c r="BK165" s="230">
        <f>ROUND(I165*H165,2)</f>
        <v>0</v>
      </c>
      <c r="BL165" s="17" t="s">
        <v>153</v>
      </c>
      <c r="BM165" s="229" t="s">
        <v>1140</v>
      </c>
    </row>
    <row r="166" s="2" customFormat="1">
      <c r="A166" s="38"/>
      <c r="B166" s="39"/>
      <c r="C166" s="40"/>
      <c r="D166" s="231" t="s">
        <v>139</v>
      </c>
      <c r="E166" s="40"/>
      <c r="F166" s="232" t="s">
        <v>1139</v>
      </c>
      <c r="G166" s="40"/>
      <c r="H166" s="40"/>
      <c r="I166" s="233"/>
      <c r="J166" s="40"/>
      <c r="K166" s="40"/>
      <c r="L166" s="44"/>
      <c r="M166" s="234"/>
      <c r="N166" s="235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139</v>
      </c>
      <c r="AU166" s="17" t="s">
        <v>87</v>
      </c>
    </row>
    <row r="167" s="14" customFormat="1">
      <c r="A167" s="14"/>
      <c r="B167" s="246"/>
      <c r="C167" s="247"/>
      <c r="D167" s="231" t="s">
        <v>140</v>
      </c>
      <c r="E167" s="248" t="s">
        <v>1</v>
      </c>
      <c r="F167" s="249" t="s">
        <v>1141</v>
      </c>
      <c r="G167" s="247"/>
      <c r="H167" s="250">
        <v>26.25</v>
      </c>
      <c r="I167" s="251"/>
      <c r="J167" s="247"/>
      <c r="K167" s="247"/>
      <c r="L167" s="252"/>
      <c r="M167" s="253"/>
      <c r="N167" s="254"/>
      <c r="O167" s="254"/>
      <c r="P167" s="254"/>
      <c r="Q167" s="254"/>
      <c r="R167" s="254"/>
      <c r="S167" s="254"/>
      <c r="T167" s="255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6" t="s">
        <v>140</v>
      </c>
      <c r="AU167" s="256" t="s">
        <v>87</v>
      </c>
      <c r="AV167" s="14" t="s">
        <v>87</v>
      </c>
      <c r="AW167" s="14" t="s">
        <v>33</v>
      </c>
      <c r="AX167" s="14" t="s">
        <v>85</v>
      </c>
      <c r="AY167" s="256" t="s">
        <v>129</v>
      </c>
    </row>
    <row r="168" s="2" customFormat="1" ht="24.15" customHeight="1">
      <c r="A168" s="38"/>
      <c r="B168" s="39"/>
      <c r="C168" s="218" t="s">
        <v>217</v>
      </c>
      <c r="D168" s="218" t="s">
        <v>132</v>
      </c>
      <c r="E168" s="219" t="s">
        <v>1142</v>
      </c>
      <c r="F168" s="220" t="s">
        <v>1143</v>
      </c>
      <c r="G168" s="221" t="s">
        <v>272</v>
      </c>
      <c r="H168" s="222">
        <v>13.125</v>
      </c>
      <c r="I168" s="223"/>
      <c r="J168" s="224">
        <f>ROUND(I168*H168,2)</f>
        <v>0</v>
      </c>
      <c r="K168" s="220" t="s">
        <v>136</v>
      </c>
      <c r="L168" s="44"/>
      <c r="M168" s="225" t="s">
        <v>1</v>
      </c>
      <c r="N168" s="226" t="s">
        <v>42</v>
      </c>
      <c r="O168" s="91"/>
      <c r="P168" s="227">
        <f>O168*H168</f>
        <v>0</v>
      </c>
      <c r="Q168" s="227">
        <v>0</v>
      </c>
      <c r="R168" s="227">
        <f>Q168*H168</f>
        <v>0</v>
      </c>
      <c r="S168" s="227">
        <v>0</v>
      </c>
      <c r="T168" s="228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9" t="s">
        <v>153</v>
      </c>
      <c r="AT168" s="229" t="s">
        <v>132</v>
      </c>
      <c r="AU168" s="229" t="s">
        <v>87</v>
      </c>
      <c r="AY168" s="17" t="s">
        <v>129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17" t="s">
        <v>85</v>
      </c>
      <c r="BK168" s="230">
        <f>ROUND(I168*H168,2)</f>
        <v>0</v>
      </c>
      <c r="BL168" s="17" t="s">
        <v>153</v>
      </c>
      <c r="BM168" s="229" t="s">
        <v>1144</v>
      </c>
    </row>
    <row r="169" s="2" customFormat="1">
      <c r="A169" s="38"/>
      <c r="B169" s="39"/>
      <c r="C169" s="40"/>
      <c r="D169" s="231" t="s">
        <v>139</v>
      </c>
      <c r="E169" s="40"/>
      <c r="F169" s="232" t="s">
        <v>1143</v>
      </c>
      <c r="G169" s="40"/>
      <c r="H169" s="40"/>
      <c r="I169" s="233"/>
      <c r="J169" s="40"/>
      <c r="K169" s="40"/>
      <c r="L169" s="44"/>
      <c r="M169" s="234"/>
      <c r="N169" s="235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139</v>
      </c>
      <c r="AU169" s="17" t="s">
        <v>87</v>
      </c>
    </row>
    <row r="170" s="14" customFormat="1">
      <c r="A170" s="14"/>
      <c r="B170" s="246"/>
      <c r="C170" s="247"/>
      <c r="D170" s="231" t="s">
        <v>140</v>
      </c>
      <c r="E170" s="248" t="s">
        <v>1</v>
      </c>
      <c r="F170" s="249" t="s">
        <v>1145</v>
      </c>
      <c r="G170" s="247"/>
      <c r="H170" s="250">
        <v>13.125</v>
      </c>
      <c r="I170" s="251"/>
      <c r="J170" s="247"/>
      <c r="K170" s="247"/>
      <c r="L170" s="252"/>
      <c r="M170" s="253"/>
      <c r="N170" s="254"/>
      <c r="O170" s="254"/>
      <c r="P170" s="254"/>
      <c r="Q170" s="254"/>
      <c r="R170" s="254"/>
      <c r="S170" s="254"/>
      <c r="T170" s="255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6" t="s">
        <v>140</v>
      </c>
      <c r="AU170" s="256" t="s">
        <v>87</v>
      </c>
      <c r="AV170" s="14" t="s">
        <v>87</v>
      </c>
      <c r="AW170" s="14" t="s">
        <v>33</v>
      </c>
      <c r="AX170" s="14" t="s">
        <v>85</v>
      </c>
      <c r="AY170" s="256" t="s">
        <v>129</v>
      </c>
    </row>
    <row r="171" s="2" customFormat="1" ht="24.15" customHeight="1">
      <c r="A171" s="38"/>
      <c r="B171" s="39"/>
      <c r="C171" s="218" t="s">
        <v>309</v>
      </c>
      <c r="D171" s="218" t="s">
        <v>132</v>
      </c>
      <c r="E171" s="219" t="s">
        <v>1146</v>
      </c>
      <c r="F171" s="220" t="s">
        <v>1147</v>
      </c>
      <c r="G171" s="221" t="s">
        <v>272</v>
      </c>
      <c r="H171" s="222">
        <v>29.84</v>
      </c>
      <c r="I171" s="223"/>
      <c r="J171" s="224">
        <f>ROUND(I171*H171,2)</f>
        <v>0</v>
      </c>
      <c r="K171" s="220" t="s">
        <v>136</v>
      </c>
      <c r="L171" s="44"/>
      <c r="M171" s="225" t="s">
        <v>1</v>
      </c>
      <c r="N171" s="226" t="s">
        <v>42</v>
      </c>
      <c r="O171" s="91"/>
      <c r="P171" s="227">
        <f>O171*H171</f>
        <v>0</v>
      </c>
      <c r="Q171" s="227">
        <v>0</v>
      </c>
      <c r="R171" s="227">
        <f>Q171*H171</f>
        <v>0</v>
      </c>
      <c r="S171" s="227">
        <v>0</v>
      </c>
      <c r="T171" s="228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9" t="s">
        <v>153</v>
      </c>
      <c r="AT171" s="229" t="s">
        <v>132</v>
      </c>
      <c r="AU171" s="229" t="s">
        <v>87</v>
      </c>
      <c r="AY171" s="17" t="s">
        <v>129</v>
      </c>
      <c r="BE171" s="230">
        <f>IF(N171="základní",J171,0)</f>
        <v>0</v>
      </c>
      <c r="BF171" s="230">
        <f>IF(N171="snížená",J171,0)</f>
        <v>0</v>
      </c>
      <c r="BG171" s="230">
        <f>IF(N171="zákl. přenesená",J171,0)</f>
        <v>0</v>
      </c>
      <c r="BH171" s="230">
        <f>IF(N171="sníž. přenesená",J171,0)</f>
        <v>0</v>
      </c>
      <c r="BI171" s="230">
        <f>IF(N171="nulová",J171,0)</f>
        <v>0</v>
      </c>
      <c r="BJ171" s="17" t="s">
        <v>85</v>
      </c>
      <c r="BK171" s="230">
        <f>ROUND(I171*H171,2)</f>
        <v>0</v>
      </c>
      <c r="BL171" s="17" t="s">
        <v>153</v>
      </c>
      <c r="BM171" s="229" t="s">
        <v>1148</v>
      </c>
    </row>
    <row r="172" s="2" customFormat="1">
      <c r="A172" s="38"/>
      <c r="B172" s="39"/>
      <c r="C172" s="40"/>
      <c r="D172" s="231" t="s">
        <v>139</v>
      </c>
      <c r="E172" s="40"/>
      <c r="F172" s="232" t="s">
        <v>1147</v>
      </c>
      <c r="G172" s="40"/>
      <c r="H172" s="40"/>
      <c r="I172" s="233"/>
      <c r="J172" s="40"/>
      <c r="K172" s="40"/>
      <c r="L172" s="44"/>
      <c r="M172" s="234"/>
      <c r="N172" s="235"/>
      <c r="O172" s="91"/>
      <c r="P172" s="91"/>
      <c r="Q172" s="91"/>
      <c r="R172" s="91"/>
      <c r="S172" s="91"/>
      <c r="T172" s="92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139</v>
      </c>
      <c r="AU172" s="17" t="s">
        <v>87</v>
      </c>
    </row>
    <row r="173" s="14" customFormat="1">
      <c r="A173" s="14"/>
      <c r="B173" s="246"/>
      <c r="C173" s="247"/>
      <c r="D173" s="231" t="s">
        <v>140</v>
      </c>
      <c r="E173" s="248" t="s">
        <v>1</v>
      </c>
      <c r="F173" s="249" t="s">
        <v>1149</v>
      </c>
      <c r="G173" s="247"/>
      <c r="H173" s="250">
        <v>11.75</v>
      </c>
      <c r="I173" s="251"/>
      <c r="J173" s="247"/>
      <c r="K173" s="247"/>
      <c r="L173" s="252"/>
      <c r="M173" s="253"/>
      <c r="N173" s="254"/>
      <c r="O173" s="254"/>
      <c r="P173" s="254"/>
      <c r="Q173" s="254"/>
      <c r="R173" s="254"/>
      <c r="S173" s="254"/>
      <c r="T173" s="255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6" t="s">
        <v>140</v>
      </c>
      <c r="AU173" s="256" t="s">
        <v>87</v>
      </c>
      <c r="AV173" s="14" t="s">
        <v>87</v>
      </c>
      <c r="AW173" s="14" t="s">
        <v>33</v>
      </c>
      <c r="AX173" s="14" t="s">
        <v>77</v>
      </c>
      <c r="AY173" s="256" t="s">
        <v>129</v>
      </c>
    </row>
    <row r="174" s="14" customFormat="1">
      <c r="A174" s="14"/>
      <c r="B174" s="246"/>
      <c r="C174" s="247"/>
      <c r="D174" s="231" t="s">
        <v>140</v>
      </c>
      <c r="E174" s="248" t="s">
        <v>1</v>
      </c>
      <c r="F174" s="249" t="s">
        <v>1150</v>
      </c>
      <c r="G174" s="247"/>
      <c r="H174" s="250">
        <v>12</v>
      </c>
      <c r="I174" s="251"/>
      <c r="J174" s="247"/>
      <c r="K174" s="247"/>
      <c r="L174" s="252"/>
      <c r="M174" s="253"/>
      <c r="N174" s="254"/>
      <c r="O174" s="254"/>
      <c r="P174" s="254"/>
      <c r="Q174" s="254"/>
      <c r="R174" s="254"/>
      <c r="S174" s="254"/>
      <c r="T174" s="255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6" t="s">
        <v>140</v>
      </c>
      <c r="AU174" s="256" t="s">
        <v>87</v>
      </c>
      <c r="AV174" s="14" t="s">
        <v>87</v>
      </c>
      <c r="AW174" s="14" t="s">
        <v>33</v>
      </c>
      <c r="AX174" s="14" t="s">
        <v>77</v>
      </c>
      <c r="AY174" s="256" t="s">
        <v>129</v>
      </c>
    </row>
    <row r="175" s="14" customFormat="1">
      <c r="A175" s="14"/>
      <c r="B175" s="246"/>
      <c r="C175" s="247"/>
      <c r="D175" s="231" t="s">
        <v>140</v>
      </c>
      <c r="E175" s="248" t="s">
        <v>1</v>
      </c>
      <c r="F175" s="249" t="s">
        <v>1151</v>
      </c>
      <c r="G175" s="247"/>
      <c r="H175" s="250">
        <v>6.0899999999999999</v>
      </c>
      <c r="I175" s="251"/>
      <c r="J175" s="247"/>
      <c r="K175" s="247"/>
      <c r="L175" s="252"/>
      <c r="M175" s="253"/>
      <c r="N175" s="254"/>
      <c r="O175" s="254"/>
      <c r="P175" s="254"/>
      <c r="Q175" s="254"/>
      <c r="R175" s="254"/>
      <c r="S175" s="254"/>
      <c r="T175" s="255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6" t="s">
        <v>140</v>
      </c>
      <c r="AU175" s="256" t="s">
        <v>87</v>
      </c>
      <c r="AV175" s="14" t="s">
        <v>87</v>
      </c>
      <c r="AW175" s="14" t="s">
        <v>33</v>
      </c>
      <c r="AX175" s="14" t="s">
        <v>77</v>
      </c>
      <c r="AY175" s="256" t="s">
        <v>129</v>
      </c>
    </row>
    <row r="176" s="15" customFormat="1">
      <c r="A176" s="15"/>
      <c r="B176" s="260"/>
      <c r="C176" s="261"/>
      <c r="D176" s="231" t="s">
        <v>140</v>
      </c>
      <c r="E176" s="262" t="s">
        <v>1</v>
      </c>
      <c r="F176" s="263" t="s">
        <v>284</v>
      </c>
      <c r="G176" s="261"/>
      <c r="H176" s="264">
        <v>29.84</v>
      </c>
      <c r="I176" s="265"/>
      <c r="J176" s="261"/>
      <c r="K176" s="261"/>
      <c r="L176" s="266"/>
      <c r="M176" s="267"/>
      <c r="N176" s="268"/>
      <c r="O176" s="268"/>
      <c r="P176" s="268"/>
      <c r="Q176" s="268"/>
      <c r="R176" s="268"/>
      <c r="S176" s="268"/>
      <c r="T176" s="269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70" t="s">
        <v>140</v>
      </c>
      <c r="AU176" s="270" t="s">
        <v>87</v>
      </c>
      <c r="AV176" s="15" t="s">
        <v>153</v>
      </c>
      <c r="AW176" s="15" t="s">
        <v>33</v>
      </c>
      <c r="AX176" s="15" t="s">
        <v>85</v>
      </c>
      <c r="AY176" s="270" t="s">
        <v>129</v>
      </c>
    </row>
    <row r="177" s="2" customFormat="1" ht="24.15" customHeight="1">
      <c r="A177" s="38"/>
      <c r="B177" s="39"/>
      <c r="C177" s="218" t="s">
        <v>8</v>
      </c>
      <c r="D177" s="218" t="s">
        <v>132</v>
      </c>
      <c r="E177" s="219" t="s">
        <v>1152</v>
      </c>
      <c r="F177" s="220" t="s">
        <v>1153</v>
      </c>
      <c r="G177" s="221" t="s">
        <v>272</v>
      </c>
      <c r="H177" s="222">
        <v>15.75</v>
      </c>
      <c r="I177" s="223"/>
      <c r="J177" s="224">
        <f>ROUND(I177*H177,2)</f>
        <v>0</v>
      </c>
      <c r="K177" s="220" t="s">
        <v>136</v>
      </c>
      <c r="L177" s="44"/>
      <c r="M177" s="225" t="s">
        <v>1</v>
      </c>
      <c r="N177" s="226" t="s">
        <v>42</v>
      </c>
      <c r="O177" s="91"/>
      <c r="P177" s="227">
        <f>O177*H177</f>
        <v>0</v>
      </c>
      <c r="Q177" s="227">
        <v>0</v>
      </c>
      <c r="R177" s="227">
        <f>Q177*H177</f>
        <v>0</v>
      </c>
      <c r="S177" s="227">
        <v>0</v>
      </c>
      <c r="T177" s="228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9" t="s">
        <v>153</v>
      </c>
      <c r="AT177" s="229" t="s">
        <v>132</v>
      </c>
      <c r="AU177" s="229" t="s">
        <v>87</v>
      </c>
      <c r="AY177" s="17" t="s">
        <v>129</v>
      </c>
      <c r="BE177" s="230">
        <f>IF(N177="základní",J177,0)</f>
        <v>0</v>
      </c>
      <c r="BF177" s="230">
        <f>IF(N177="snížená",J177,0)</f>
        <v>0</v>
      </c>
      <c r="BG177" s="230">
        <f>IF(N177="zákl. přenesená",J177,0)</f>
        <v>0</v>
      </c>
      <c r="BH177" s="230">
        <f>IF(N177="sníž. přenesená",J177,0)</f>
        <v>0</v>
      </c>
      <c r="BI177" s="230">
        <f>IF(N177="nulová",J177,0)</f>
        <v>0</v>
      </c>
      <c r="BJ177" s="17" t="s">
        <v>85</v>
      </c>
      <c r="BK177" s="230">
        <f>ROUND(I177*H177,2)</f>
        <v>0</v>
      </c>
      <c r="BL177" s="17" t="s">
        <v>153</v>
      </c>
      <c r="BM177" s="229" t="s">
        <v>1154</v>
      </c>
    </row>
    <row r="178" s="2" customFormat="1">
      <c r="A178" s="38"/>
      <c r="B178" s="39"/>
      <c r="C178" s="40"/>
      <c r="D178" s="231" t="s">
        <v>139</v>
      </c>
      <c r="E178" s="40"/>
      <c r="F178" s="232" t="s">
        <v>1153</v>
      </c>
      <c r="G178" s="40"/>
      <c r="H178" s="40"/>
      <c r="I178" s="233"/>
      <c r="J178" s="40"/>
      <c r="K178" s="40"/>
      <c r="L178" s="44"/>
      <c r="M178" s="234"/>
      <c r="N178" s="235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139</v>
      </c>
      <c r="AU178" s="17" t="s">
        <v>87</v>
      </c>
    </row>
    <row r="179" s="14" customFormat="1">
      <c r="A179" s="14"/>
      <c r="B179" s="246"/>
      <c r="C179" s="247"/>
      <c r="D179" s="231" t="s">
        <v>140</v>
      </c>
      <c r="E179" s="248" t="s">
        <v>1</v>
      </c>
      <c r="F179" s="249" t="s">
        <v>1155</v>
      </c>
      <c r="G179" s="247"/>
      <c r="H179" s="250">
        <v>3</v>
      </c>
      <c r="I179" s="251"/>
      <c r="J179" s="247"/>
      <c r="K179" s="247"/>
      <c r="L179" s="252"/>
      <c r="M179" s="253"/>
      <c r="N179" s="254"/>
      <c r="O179" s="254"/>
      <c r="P179" s="254"/>
      <c r="Q179" s="254"/>
      <c r="R179" s="254"/>
      <c r="S179" s="254"/>
      <c r="T179" s="255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6" t="s">
        <v>140</v>
      </c>
      <c r="AU179" s="256" t="s">
        <v>87</v>
      </c>
      <c r="AV179" s="14" t="s">
        <v>87</v>
      </c>
      <c r="AW179" s="14" t="s">
        <v>33</v>
      </c>
      <c r="AX179" s="14" t="s">
        <v>77</v>
      </c>
      <c r="AY179" s="256" t="s">
        <v>129</v>
      </c>
    </row>
    <row r="180" s="14" customFormat="1">
      <c r="A180" s="14"/>
      <c r="B180" s="246"/>
      <c r="C180" s="247"/>
      <c r="D180" s="231" t="s">
        <v>140</v>
      </c>
      <c r="E180" s="248" t="s">
        <v>1</v>
      </c>
      <c r="F180" s="249" t="s">
        <v>1156</v>
      </c>
      <c r="G180" s="247"/>
      <c r="H180" s="250">
        <v>4</v>
      </c>
      <c r="I180" s="251"/>
      <c r="J180" s="247"/>
      <c r="K180" s="247"/>
      <c r="L180" s="252"/>
      <c r="M180" s="253"/>
      <c r="N180" s="254"/>
      <c r="O180" s="254"/>
      <c r="P180" s="254"/>
      <c r="Q180" s="254"/>
      <c r="R180" s="254"/>
      <c r="S180" s="254"/>
      <c r="T180" s="255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6" t="s">
        <v>140</v>
      </c>
      <c r="AU180" s="256" t="s">
        <v>87</v>
      </c>
      <c r="AV180" s="14" t="s">
        <v>87</v>
      </c>
      <c r="AW180" s="14" t="s">
        <v>33</v>
      </c>
      <c r="AX180" s="14" t="s">
        <v>77</v>
      </c>
      <c r="AY180" s="256" t="s">
        <v>129</v>
      </c>
    </row>
    <row r="181" s="14" customFormat="1">
      <c r="A181" s="14"/>
      <c r="B181" s="246"/>
      <c r="C181" s="247"/>
      <c r="D181" s="231" t="s">
        <v>140</v>
      </c>
      <c r="E181" s="248" t="s">
        <v>1</v>
      </c>
      <c r="F181" s="249" t="s">
        <v>1157</v>
      </c>
      <c r="G181" s="247"/>
      <c r="H181" s="250">
        <v>8.75</v>
      </c>
      <c r="I181" s="251"/>
      <c r="J181" s="247"/>
      <c r="K181" s="247"/>
      <c r="L181" s="252"/>
      <c r="M181" s="253"/>
      <c r="N181" s="254"/>
      <c r="O181" s="254"/>
      <c r="P181" s="254"/>
      <c r="Q181" s="254"/>
      <c r="R181" s="254"/>
      <c r="S181" s="254"/>
      <c r="T181" s="255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6" t="s">
        <v>140</v>
      </c>
      <c r="AU181" s="256" t="s">
        <v>87</v>
      </c>
      <c r="AV181" s="14" t="s">
        <v>87</v>
      </c>
      <c r="AW181" s="14" t="s">
        <v>33</v>
      </c>
      <c r="AX181" s="14" t="s">
        <v>77</v>
      </c>
      <c r="AY181" s="256" t="s">
        <v>129</v>
      </c>
    </row>
    <row r="182" s="15" customFormat="1">
      <c r="A182" s="15"/>
      <c r="B182" s="260"/>
      <c r="C182" s="261"/>
      <c r="D182" s="231" t="s">
        <v>140</v>
      </c>
      <c r="E182" s="262" t="s">
        <v>1</v>
      </c>
      <c r="F182" s="263" t="s">
        <v>284</v>
      </c>
      <c r="G182" s="261"/>
      <c r="H182" s="264">
        <v>15.75</v>
      </c>
      <c r="I182" s="265"/>
      <c r="J182" s="261"/>
      <c r="K182" s="261"/>
      <c r="L182" s="266"/>
      <c r="M182" s="267"/>
      <c r="N182" s="268"/>
      <c r="O182" s="268"/>
      <c r="P182" s="268"/>
      <c r="Q182" s="268"/>
      <c r="R182" s="268"/>
      <c r="S182" s="268"/>
      <c r="T182" s="269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70" t="s">
        <v>140</v>
      </c>
      <c r="AU182" s="270" t="s">
        <v>87</v>
      </c>
      <c r="AV182" s="15" t="s">
        <v>153</v>
      </c>
      <c r="AW182" s="15" t="s">
        <v>33</v>
      </c>
      <c r="AX182" s="15" t="s">
        <v>85</v>
      </c>
      <c r="AY182" s="270" t="s">
        <v>129</v>
      </c>
    </row>
    <row r="183" s="2" customFormat="1" ht="16.5" customHeight="1">
      <c r="A183" s="38"/>
      <c r="B183" s="39"/>
      <c r="C183" s="218" t="s">
        <v>324</v>
      </c>
      <c r="D183" s="218" t="s">
        <v>132</v>
      </c>
      <c r="E183" s="219" t="s">
        <v>1158</v>
      </c>
      <c r="F183" s="220" t="s">
        <v>1159</v>
      </c>
      <c r="G183" s="221" t="s">
        <v>272</v>
      </c>
      <c r="H183" s="222">
        <v>13.5</v>
      </c>
      <c r="I183" s="223"/>
      <c r="J183" s="224">
        <f>ROUND(I183*H183,2)</f>
        <v>0</v>
      </c>
      <c r="K183" s="220" t="s">
        <v>136</v>
      </c>
      <c r="L183" s="44"/>
      <c r="M183" s="225" t="s">
        <v>1</v>
      </c>
      <c r="N183" s="226" t="s">
        <v>42</v>
      </c>
      <c r="O183" s="91"/>
      <c r="P183" s="227">
        <f>O183*H183</f>
        <v>0</v>
      </c>
      <c r="Q183" s="227">
        <v>0.13637160000000001</v>
      </c>
      <c r="R183" s="227">
        <f>Q183*H183</f>
        <v>1.8410166000000001</v>
      </c>
      <c r="S183" s="227">
        <v>0</v>
      </c>
      <c r="T183" s="228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9" t="s">
        <v>153</v>
      </c>
      <c r="AT183" s="229" t="s">
        <v>132</v>
      </c>
      <c r="AU183" s="229" t="s">
        <v>87</v>
      </c>
      <c r="AY183" s="17" t="s">
        <v>129</v>
      </c>
      <c r="BE183" s="230">
        <f>IF(N183="základní",J183,0)</f>
        <v>0</v>
      </c>
      <c r="BF183" s="230">
        <f>IF(N183="snížená",J183,0)</f>
        <v>0</v>
      </c>
      <c r="BG183" s="230">
        <f>IF(N183="zákl. přenesená",J183,0)</f>
        <v>0</v>
      </c>
      <c r="BH183" s="230">
        <f>IF(N183="sníž. přenesená",J183,0)</f>
        <v>0</v>
      </c>
      <c r="BI183" s="230">
        <f>IF(N183="nulová",J183,0)</f>
        <v>0</v>
      </c>
      <c r="BJ183" s="17" t="s">
        <v>85</v>
      </c>
      <c r="BK183" s="230">
        <f>ROUND(I183*H183,2)</f>
        <v>0</v>
      </c>
      <c r="BL183" s="17" t="s">
        <v>153</v>
      </c>
      <c r="BM183" s="229" t="s">
        <v>1160</v>
      </c>
    </row>
    <row r="184" s="2" customFormat="1">
      <c r="A184" s="38"/>
      <c r="B184" s="39"/>
      <c r="C184" s="40"/>
      <c r="D184" s="231" t="s">
        <v>139</v>
      </c>
      <c r="E184" s="40"/>
      <c r="F184" s="232" t="s">
        <v>1159</v>
      </c>
      <c r="G184" s="40"/>
      <c r="H184" s="40"/>
      <c r="I184" s="233"/>
      <c r="J184" s="40"/>
      <c r="K184" s="40"/>
      <c r="L184" s="44"/>
      <c r="M184" s="234"/>
      <c r="N184" s="235"/>
      <c r="O184" s="91"/>
      <c r="P184" s="91"/>
      <c r="Q184" s="91"/>
      <c r="R184" s="91"/>
      <c r="S184" s="91"/>
      <c r="T184" s="92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139</v>
      </c>
      <c r="AU184" s="17" t="s">
        <v>87</v>
      </c>
    </row>
    <row r="185" s="14" customFormat="1">
      <c r="A185" s="14"/>
      <c r="B185" s="246"/>
      <c r="C185" s="247"/>
      <c r="D185" s="231" t="s">
        <v>140</v>
      </c>
      <c r="E185" s="248" t="s">
        <v>1</v>
      </c>
      <c r="F185" s="249" t="s">
        <v>1161</v>
      </c>
      <c r="G185" s="247"/>
      <c r="H185" s="250">
        <v>13.5</v>
      </c>
      <c r="I185" s="251"/>
      <c r="J185" s="247"/>
      <c r="K185" s="247"/>
      <c r="L185" s="252"/>
      <c r="M185" s="253"/>
      <c r="N185" s="254"/>
      <c r="O185" s="254"/>
      <c r="P185" s="254"/>
      <c r="Q185" s="254"/>
      <c r="R185" s="254"/>
      <c r="S185" s="254"/>
      <c r="T185" s="255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6" t="s">
        <v>140</v>
      </c>
      <c r="AU185" s="256" t="s">
        <v>87</v>
      </c>
      <c r="AV185" s="14" t="s">
        <v>87</v>
      </c>
      <c r="AW185" s="14" t="s">
        <v>33</v>
      </c>
      <c r="AX185" s="14" t="s">
        <v>85</v>
      </c>
      <c r="AY185" s="256" t="s">
        <v>129</v>
      </c>
    </row>
    <row r="186" s="2" customFormat="1" ht="16.5" customHeight="1">
      <c r="A186" s="38"/>
      <c r="B186" s="39"/>
      <c r="C186" s="218" t="s">
        <v>330</v>
      </c>
      <c r="D186" s="218" t="s">
        <v>132</v>
      </c>
      <c r="E186" s="219" t="s">
        <v>1162</v>
      </c>
      <c r="F186" s="220" t="s">
        <v>1163</v>
      </c>
      <c r="G186" s="221" t="s">
        <v>272</v>
      </c>
      <c r="H186" s="222">
        <v>13.5</v>
      </c>
      <c r="I186" s="223"/>
      <c r="J186" s="224">
        <f>ROUND(I186*H186,2)</f>
        <v>0</v>
      </c>
      <c r="K186" s="220" t="s">
        <v>136</v>
      </c>
      <c r="L186" s="44"/>
      <c r="M186" s="225" t="s">
        <v>1</v>
      </c>
      <c r="N186" s="226" t="s">
        <v>42</v>
      </c>
      <c r="O186" s="91"/>
      <c r="P186" s="227">
        <f>O186*H186</f>
        <v>0</v>
      </c>
      <c r="Q186" s="227">
        <v>0</v>
      </c>
      <c r="R186" s="227">
        <f>Q186*H186</f>
        <v>0</v>
      </c>
      <c r="S186" s="227">
        <v>0</v>
      </c>
      <c r="T186" s="228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9" t="s">
        <v>153</v>
      </c>
      <c r="AT186" s="229" t="s">
        <v>132</v>
      </c>
      <c r="AU186" s="229" t="s">
        <v>87</v>
      </c>
      <c r="AY186" s="17" t="s">
        <v>129</v>
      </c>
      <c r="BE186" s="230">
        <f>IF(N186="základní",J186,0)</f>
        <v>0</v>
      </c>
      <c r="BF186" s="230">
        <f>IF(N186="snížená",J186,0)</f>
        <v>0</v>
      </c>
      <c r="BG186" s="230">
        <f>IF(N186="zákl. přenesená",J186,0)</f>
        <v>0</v>
      </c>
      <c r="BH186" s="230">
        <f>IF(N186="sníž. přenesená",J186,0)</f>
        <v>0</v>
      </c>
      <c r="BI186" s="230">
        <f>IF(N186="nulová",J186,0)</f>
        <v>0</v>
      </c>
      <c r="BJ186" s="17" t="s">
        <v>85</v>
      </c>
      <c r="BK186" s="230">
        <f>ROUND(I186*H186,2)</f>
        <v>0</v>
      </c>
      <c r="BL186" s="17" t="s">
        <v>153</v>
      </c>
      <c r="BM186" s="229" t="s">
        <v>1164</v>
      </c>
    </row>
    <row r="187" s="2" customFormat="1">
      <c r="A187" s="38"/>
      <c r="B187" s="39"/>
      <c r="C187" s="40"/>
      <c r="D187" s="231" t="s">
        <v>139</v>
      </c>
      <c r="E187" s="40"/>
      <c r="F187" s="232" t="s">
        <v>1163</v>
      </c>
      <c r="G187" s="40"/>
      <c r="H187" s="40"/>
      <c r="I187" s="233"/>
      <c r="J187" s="40"/>
      <c r="K187" s="40"/>
      <c r="L187" s="44"/>
      <c r="M187" s="234"/>
      <c r="N187" s="235"/>
      <c r="O187" s="91"/>
      <c r="P187" s="91"/>
      <c r="Q187" s="91"/>
      <c r="R187" s="91"/>
      <c r="S187" s="91"/>
      <c r="T187" s="92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139</v>
      </c>
      <c r="AU187" s="17" t="s">
        <v>87</v>
      </c>
    </row>
    <row r="188" s="14" customFormat="1">
      <c r="A188" s="14"/>
      <c r="B188" s="246"/>
      <c r="C188" s="247"/>
      <c r="D188" s="231" t="s">
        <v>140</v>
      </c>
      <c r="E188" s="248" t="s">
        <v>1</v>
      </c>
      <c r="F188" s="249" t="s">
        <v>1165</v>
      </c>
      <c r="G188" s="247"/>
      <c r="H188" s="250">
        <v>13.5</v>
      </c>
      <c r="I188" s="251"/>
      <c r="J188" s="247"/>
      <c r="K188" s="247"/>
      <c r="L188" s="252"/>
      <c r="M188" s="253"/>
      <c r="N188" s="254"/>
      <c r="O188" s="254"/>
      <c r="P188" s="254"/>
      <c r="Q188" s="254"/>
      <c r="R188" s="254"/>
      <c r="S188" s="254"/>
      <c r="T188" s="255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6" t="s">
        <v>140</v>
      </c>
      <c r="AU188" s="256" t="s">
        <v>87</v>
      </c>
      <c r="AV188" s="14" t="s">
        <v>87</v>
      </c>
      <c r="AW188" s="14" t="s">
        <v>33</v>
      </c>
      <c r="AX188" s="14" t="s">
        <v>85</v>
      </c>
      <c r="AY188" s="256" t="s">
        <v>129</v>
      </c>
    </row>
    <row r="189" s="2" customFormat="1" ht="24.15" customHeight="1">
      <c r="A189" s="38"/>
      <c r="B189" s="39"/>
      <c r="C189" s="218" t="s">
        <v>338</v>
      </c>
      <c r="D189" s="218" t="s">
        <v>132</v>
      </c>
      <c r="E189" s="219" t="s">
        <v>1166</v>
      </c>
      <c r="F189" s="220" t="s">
        <v>1167</v>
      </c>
      <c r="G189" s="221" t="s">
        <v>272</v>
      </c>
      <c r="H189" s="222">
        <v>6.8760000000000003</v>
      </c>
      <c r="I189" s="223"/>
      <c r="J189" s="224">
        <f>ROUND(I189*H189,2)</f>
        <v>0</v>
      </c>
      <c r="K189" s="220" t="s">
        <v>136</v>
      </c>
      <c r="L189" s="44"/>
      <c r="M189" s="225" t="s">
        <v>1</v>
      </c>
      <c r="N189" s="226" t="s">
        <v>42</v>
      </c>
      <c r="O189" s="91"/>
      <c r="P189" s="227">
        <f>O189*H189</f>
        <v>0</v>
      </c>
      <c r="Q189" s="227">
        <v>0</v>
      </c>
      <c r="R189" s="227">
        <f>Q189*H189</f>
        <v>0</v>
      </c>
      <c r="S189" s="227">
        <v>0</v>
      </c>
      <c r="T189" s="228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29" t="s">
        <v>153</v>
      </c>
      <c r="AT189" s="229" t="s">
        <v>132</v>
      </c>
      <c r="AU189" s="229" t="s">
        <v>87</v>
      </c>
      <c r="AY189" s="17" t="s">
        <v>129</v>
      </c>
      <c r="BE189" s="230">
        <f>IF(N189="základní",J189,0)</f>
        <v>0</v>
      </c>
      <c r="BF189" s="230">
        <f>IF(N189="snížená",J189,0)</f>
        <v>0</v>
      </c>
      <c r="BG189" s="230">
        <f>IF(N189="zákl. přenesená",J189,0)</f>
        <v>0</v>
      </c>
      <c r="BH189" s="230">
        <f>IF(N189="sníž. přenesená",J189,0)</f>
        <v>0</v>
      </c>
      <c r="BI189" s="230">
        <f>IF(N189="nulová",J189,0)</f>
        <v>0</v>
      </c>
      <c r="BJ189" s="17" t="s">
        <v>85</v>
      </c>
      <c r="BK189" s="230">
        <f>ROUND(I189*H189,2)</f>
        <v>0</v>
      </c>
      <c r="BL189" s="17" t="s">
        <v>153</v>
      </c>
      <c r="BM189" s="229" t="s">
        <v>1168</v>
      </c>
    </row>
    <row r="190" s="2" customFormat="1">
      <c r="A190" s="38"/>
      <c r="B190" s="39"/>
      <c r="C190" s="40"/>
      <c r="D190" s="231" t="s">
        <v>139</v>
      </c>
      <c r="E190" s="40"/>
      <c r="F190" s="232" t="s">
        <v>1167</v>
      </c>
      <c r="G190" s="40"/>
      <c r="H190" s="40"/>
      <c r="I190" s="233"/>
      <c r="J190" s="40"/>
      <c r="K190" s="40"/>
      <c r="L190" s="44"/>
      <c r="M190" s="234"/>
      <c r="N190" s="235"/>
      <c r="O190" s="91"/>
      <c r="P190" s="91"/>
      <c r="Q190" s="91"/>
      <c r="R190" s="91"/>
      <c r="S190" s="91"/>
      <c r="T190" s="92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139</v>
      </c>
      <c r="AU190" s="17" t="s">
        <v>87</v>
      </c>
    </row>
    <row r="191" s="14" customFormat="1">
      <c r="A191" s="14"/>
      <c r="B191" s="246"/>
      <c r="C191" s="247"/>
      <c r="D191" s="231" t="s">
        <v>140</v>
      </c>
      <c r="E191" s="248" t="s">
        <v>1</v>
      </c>
      <c r="F191" s="249" t="s">
        <v>1169</v>
      </c>
      <c r="G191" s="247"/>
      <c r="H191" s="250">
        <v>5.976</v>
      </c>
      <c r="I191" s="251"/>
      <c r="J191" s="247"/>
      <c r="K191" s="247"/>
      <c r="L191" s="252"/>
      <c r="M191" s="253"/>
      <c r="N191" s="254"/>
      <c r="O191" s="254"/>
      <c r="P191" s="254"/>
      <c r="Q191" s="254"/>
      <c r="R191" s="254"/>
      <c r="S191" s="254"/>
      <c r="T191" s="255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6" t="s">
        <v>140</v>
      </c>
      <c r="AU191" s="256" t="s">
        <v>87</v>
      </c>
      <c r="AV191" s="14" t="s">
        <v>87</v>
      </c>
      <c r="AW191" s="14" t="s">
        <v>33</v>
      </c>
      <c r="AX191" s="14" t="s">
        <v>77</v>
      </c>
      <c r="AY191" s="256" t="s">
        <v>129</v>
      </c>
    </row>
    <row r="192" s="14" customFormat="1">
      <c r="A192" s="14"/>
      <c r="B192" s="246"/>
      <c r="C192" s="247"/>
      <c r="D192" s="231" t="s">
        <v>140</v>
      </c>
      <c r="E192" s="248" t="s">
        <v>1</v>
      </c>
      <c r="F192" s="249" t="s">
        <v>1170</v>
      </c>
      <c r="G192" s="247"/>
      <c r="H192" s="250">
        <v>0.90000000000000002</v>
      </c>
      <c r="I192" s="251"/>
      <c r="J192" s="247"/>
      <c r="K192" s="247"/>
      <c r="L192" s="252"/>
      <c r="M192" s="253"/>
      <c r="N192" s="254"/>
      <c r="O192" s="254"/>
      <c r="P192" s="254"/>
      <c r="Q192" s="254"/>
      <c r="R192" s="254"/>
      <c r="S192" s="254"/>
      <c r="T192" s="255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6" t="s">
        <v>140</v>
      </c>
      <c r="AU192" s="256" t="s">
        <v>87</v>
      </c>
      <c r="AV192" s="14" t="s">
        <v>87</v>
      </c>
      <c r="AW192" s="14" t="s">
        <v>33</v>
      </c>
      <c r="AX192" s="14" t="s">
        <v>77</v>
      </c>
      <c r="AY192" s="256" t="s">
        <v>129</v>
      </c>
    </row>
    <row r="193" s="15" customFormat="1">
      <c r="A193" s="15"/>
      <c r="B193" s="260"/>
      <c r="C193" s="261"/>
      <c r="D193" s="231" t="s">
        <v>140</v>
      </c>
      <c r="E193" s="262" t="s">
        <v>1</v>
      </c>
      <c r="F193" s="263" t="s">
        <v>284</v>
      </c>
      <c r="G193" s="261"/>
      <c r="H193" s="264">
        <v>6.8760000000000003</v>
      </c>
      <c r="I193" s="265"/>
      <c r="J193" s="261"/>
      <c r="K193" s="261"/>
      <c r="L193" s="266"/>
      <c r="M193" s="267"/>
      <c r="N193" s="268"/>
      <c r="O193" s="268"/>
      <c r="P193" s="268"/>
      <c r="Q193" s="268"/>
      <c r="R193" s="268"/>
      <c r="S193" s="268"/>
      <c r="T193" s="269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70" t="s">
        <v>140</v>
      </c>
      <c r="AU193" s="270" t="s">
        <v>87</v>
      </c>
      <c r="AV193" s="15" t="s">
        <v>153</v>
      </c>
      <c r="AW193" s="15" t="s">
        <v>33</v>
      </c>
      <c r="AX193" s="15" t="s">
        <v>85</v>
      </c>
      <c r="AY193" s="270" t="s">
        <v>129</v>
      </c>
    </row>
    <row r="194" s="2" customFormat="1" ht="37.8" customHeight="1">
      <c r="A194" s="38"/>
      <c r="B194" s="39"/>
      <c r="C194" s="218" t="s">
        <v>344</v>
      </c>
      <c r="D194" s="218" t="s">
        <v>132</v>
      </c>
      <c r="E194" s="219" t="s">
        <v>1171</v>
      </c>
      <c r="F194" s="220" t="s">
        <v>1172</v>
      </c>
      <c r="G194" s="221" t="s">
        <v>272</v>
      </c>
      <c r="H194" s="222">
        <v>61.768999999999998</v>
      </c>
      <c r="I194" s="223"/>
      <c r="J194" s="224">
        <f>ROUND(I194*H194,2)</f>
        <v>0</v>
      </c>
      <c r="K194" s="220" t="s">
        <v>136</v>
      </c>
      <c r="L194" s="44"/>
      <c r="M194" s="225" t="s">
        <v>1</v>
      </c>
      <c r="N194" s="226" t="s">
        <v>42</v>
      </c>
      <c r="O194" s="91"/>
      <c r="P194" s="227">
        <f>O194*H194</f>
        <v>0</v>
      </c>
      <c r="Q194" s="227">
        <v>0</v>
      </c>
      <c r="R194" s="227">
        <f>Q194*H194</f>
        <v>0</v>
      </c>
      <c r="S194" s="227">
        <v>0</v>
      </c>
      <c r="T194" s="228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29" t="s">
        <v>153</v>
      </c>
      <c r="AT194" s="229" t="s">
        <v>132</v>
      </c>
      <c r="AU194" s="229" t="s">
        <v>87</v>
      </c>
      <c r="AY194" s="17" t="s">
        <v>129</v>
      </c>
      <c r="BE194" s="230">
        <f>IF(N194="základní",J194,0)</f>
        <v>0</v>
      </c>
      <c r="BF194" s="230">
        <f>IF(N194="snížená",J194,0)</f>
        <v>0</v>
      </c>
      <c r="BG194" s="230">
        <f>IF(N194="zákl. přenesená",J194,0)</f>
        <v>0</v>
      </c>
      <c r="BH194" s="230">
        <f>IF(N194="sníž. přenesená",J194,0)</f>
        <v>0</v>
      </c>
      <c r="BI194" s="230">
        <f>IF(N194="nulová",J194,0)</f>
        <v>0</v>
      </c>
      <c r="BJ194" s="17" t="s">
        <v>85</v>
      </c>
      <c r="BK194" s="230">
        <f>ROUND(I194*H194,2)</f>
        <v>0</v>
      </c>
      <c r="BL194" s="17" t="s">
        <v>153</v>
      </c>
      <c r="BM194" s="229" t="s">
        <v>1173</v>
      </c>
    </row>
    <row r="195" s="2" customFormat="1">
      <c r="A195" s="38"/>
      <c r="B195" s="39"/>
      <c r="C195" s="40"/>
      <c r="D195" s="231" t="s">
        <v>139</v>
      </c>
      <c r="E195" s="40"/>
      <c r="F195" s="232" t="s">
        <v>1172</v>
      </c>
      <c r="G195" s="40"/>
      <c r="H195" s="40"/>
      <c r="I195" s="233"/>
      <c r="J195" s="40"/>
      <c r="K195" s="40"/>
      <c r="L195" s="44"/>
      <c r="M195" s="234"/>
      <c r="N195" s="235"/>
      <c r="O195" s="91"/>
      <c r="P195" s="91"/>
      <c r="Q195" s="91"/>
      <c r="R195" s="91"/>
      <c r="S195" s="91"/>
      <c r="T195" s="92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139</v>
      </c>
      <c r="AU195" s="17" t="s">
        <v>87</v>
      </c>
    </row>
    <row r="196" s="14" customFormat="1">
      <c r="A196" s="14"/>
      <c r="B196" s="246"/>
      <c r="C196" s="247"/>
      <c r="D196" s="231" t="s">
        <v>140</v>
      </c>
      <c r="E196" s="248" t="s">
        <v>1</v>
      </c>
      <c r="F196" s="249" t="s">
        <v>1174</v>
      </c>
      <c r="G196" s="247"/>
      <c r="H196" s="250">
        <v>28.34</v>
      </c>
      <c r="I196" s="251"/>
      <c r="J196" s="247"/>
      <c r="K196" s="247"/>
      <c r="L196" s="252"/>
      <c r="M196" s="253"/>
      <c r="N196" s="254"/>
      <c r="O196" s="254"/>
      <c r="P196" s="254"/>
      <c r="Q196" s="254"/>
      <c r="R196" s="254"/>
      <c r="S196" s="254"/>
      <c r="T196" s="255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6" t="s">
        <v>140</v>
      </c>
      <c r="AU196" s="256" t="s">
        <v>87</v>
      </c>
      <c r="AV196" s="14" t="s">
        <v>87</v>
      </c>
      <c r="AW196" s="14" t="s">
        <v>33</v>
      </c>
      <c r="AX196" s="14" t="s">
        <v>77</v>
      </c>
      <c r="AY196" s="256" t="s">
        <v>129</v>
      </c>
    </row>
    <row r="197" s="14" customFormat="1">
      <c r="A197" s="14"/>
      <c r="B197" s="246"/>
      <c r="C197" s="247"/>
      <c r="D197" s="231" t="s">
        <v>140</v>
      </c>
      <c r="E197" s="248" t="s">
        <v>1</v>
      </c>
      <c r="F197" s="249" t="s">
        <v>1175</v>
      </c>
      <c r="G197" s="247"/>
      <c r="H197" s="250">
        <v>4.2750000000000004</v>
      </c>
      <c r="I197" s="251"/>
      <c r="J197" s="247"/>
      <c r="K197" s="247"/>
      <c r="L197" s="252"/>
      <c r="M197" s="253"/>
      <c r="N197" s="254"/>
      <c r="O197" s="254"/>
      <c r="P197" s="254"/>
      <c r="Q197" s="254"/>
      <c r="R197" s="254"/>
      <c r="S197" s="254"/>
      <c r="T197" s="255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6" t="s">
        <v>140</v>
      </c>
      <c r="AU197" s="256" t="s">
        <v>87</v>
      </c>
      <c r="AV197" s="14" t="s">
        <v>87</v>
      </c>
      <c r="AW197" s="14" t="s">
        <v>33</v>
      </c>
      <c r="AX197" s="14" t="s">
        <v>77</v>
      </c>
      <c r="AY197" s="256" t="s">
        <v>129</v>
      </c>
    </row>
    <row r="198" s="14" customFormat="1">
      <c r="A198" s="14"/>
      <c r="B198" s="246"/>
      <c r="C198" s="247"/>
      <c r="D198" s="231" t="s">
        <v>140</v>
      </c>
      <c r="E198" s="248" t="s">
        <v>1</v>
      </c>
      <c r="F198" s="249" t="s">
        <v>1176</v>
      </c>
      <c r="G198" s="247"/>
      <c r="H198" s="250">
        <v>6.8760000000000003</v>
      </c>
      <c r="I198" s="251"/>
      <c r="J198" s="247"/>
      <c r="K198" s="247"/>
      <c r="L198" s="252"/>
      <c r="M198" s="253"/>
      <c r="N198" s="254"/>
      <c r="O198" s="254"/>
      <c r="P198" s="254"/>
      <c r="Q198" s="254"/>
      <c r="R198" s="254"/>
      <c r="S198" s="254"/>
      <c r="T198" s="255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6" t="s">
        <v>140</v>
      </c>
      <c r="AU198" s="256" t="s">
        <v>87</v>
      </c>
      <c r="AV198" s="14" t="s">
        <v>87</v>
      </c>
      <c r="AW198" s="14" t="s">
        <v>33</v>
      </c>
      <c r="AX198" s="14" t="s">
        <v>77</v>
      </c>
      <c r="AY198" s="256" t="s">
        <v>129</v>
      </c>
    </row>
    <row r="199" s="14" customFormat="1">
      <c r="A199" s="14"/>
      <c r="B199" s="246"/>
      <c r="C199" s="247"/>
      <c r="D199" s="231" t="s">
        <v>140</v>
      </c>
      <c r="E199" s="248" t="s">
        <v>1</v>
      </c>
      <c r="F199" s="249" t="s">
        <v>1177</v>
      </c>
      <c r="G199" s="247"/>
      <c r="H199" s="250">
        <v>22.277999999999999</v>
      </c>
      <c r="I199" s="251"/>
      <c r="J199" s="247"/>
      <c r="K199" s="247"/>
      <c r="L199" s="252"/>
      <c r="M199" s="253"/>
      <c r="N199" s="254"/>
      <c r="O199" s="254"/>
      <c r="P199" s="254"/>
      <c r="Q199" s="254"/>
      <c r="R199" s="254"/>
      <c r="S199" s="254"/>
      <c r="T199" s="255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6" t="s">
        <v>140</v>
      </c>
      <c r="AU199" s="256" t="s">
        <v>87</v>
      </c>
      <c r="AV199" s="14" t="s">
        <v>87</v>
      </c>
      <c r="AW199" s="14" t="s">
        <v>33</v>
      </c>
      <c r="AX199" s="14" t="s">
        <v>77</v>
      </c>
      <c r="AY199" s="256" t="s">
        <v>129</v>
      </c>
    </row>
    <row r="200" s="15" customFormat="1">
      <c r="A200" s="15"/>
      <c r="B200" s="260"/>
      <c r="C200" s="261"/>
      <c r="D200" s="231" t="s">
        <v>140</v>
      </c>
      <c r="E200" s="262" t="s">
        <v>1</v>
      </c>
      <c r="F200" s="263" t="s">
        <v>284</v>
      </c>
      <c r="G200" s="261"/>
      <c r="H200" s="264">
        <v>61.768999999999998</v>
      </c>
      <c r="I200" s="265"/>
      <c r="J200" s="261"/>
      <c r="K200" s="261"/>
      <c r="L200" s="266"/>
      <c r="M200" s="267"/>
      <c r="N200" s="268"/>
      <c r="O200" s="268"/>
      <c r="P200" s="268"/>
      <c r="Q200" s="268"/>
      <c r="R200" s="268"/>
      <c r="S200" s="268"/>
      <c r="T200" s="269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70" t="s">
        <v>140</v>
      </c>
      <c r="AU200" s="270" t="s">
        <v>87</v>
      </c>
      <c r="AV200" s="15" t="s">
        <v>153</v>
      </c>
      <c r="AW200" s="15" t="s">
        <v>33</v>
      </c>
      <c r="AX200" s="15" t="s">
        <v>85</v>
      </c>
      <c r="AY200" s="270" t="s">
        <v>129</v>
      </c>
    </row>
    <row r="201" s="2" customFormat="1" ht="24.15" customHeight="1">
      <c r="A201" s="38"/>
      <c r="B201" s="39"/>
      <c r="C201" s="218" t="s">
        <v>351</v>
      </c>
      <c r="D201" s="218" t="s">
        <v>132</v>
      </c>
      <c r="E201" s="219" t="s">
        <v>1178</v>
      </c>
      <c r="F201" s="220" t="s">
        <v>1179</v>
      </c>
      <c r="G201" s="221" t="s">
        <v>272</v>
      </c>
      <c r="H201" s="222">
        <v>1.5</v>
      </c>
      <c r="I201" s="223"/>
      <c r="J201" s="224">
        <f>ROUND(I201*H201,2)</f>
        <v>0</v>
      </c>
      <c r="K201" s="220" t="s">
        <v>136</v>
      </c>
      <c r="L201" s="44"/>
      <c r="M201" s="225" t="s">
        <v>1</v>
      </c>
      <c r="N201" s="226" t="s">
        <v>42</v>
      </c>
      <c r="O201" s="91"/>
      <c r="P201" s="227">
        <f>O201*H201</f>
        <v>0</v>
      </c>
      <c r="Q201" s="227">
        <v>0</v>
      </c>
      <c r="R201" s="227">
        <f>Q201*H201</f>
        <v>0</v>
      </c>
      <c r="S201" s="227">
        <v>0</v>
      </c>
      <c r="T201" s="228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29" t="s">
        <v>153</v>
      </c>
      <c r="AT201" s="229" t="s">
        <v>132</v>
      </c>
      <c r="AU201" s="229" t="s">
        <v>87</v>
      </c>
      <c r="AY201" s="17" t="s">
        <v>129</v>
      </c>
      <c r="BE201" s="230">
        <f>IF(N201="základní",J201,0)</f>
        <v>0</v>
      </c>
      <c r="BF201" s="230">
        <f>IF(N201="snížená",J201,0)</f>
        <v>0</v>
      </c>
      <c r="BG201" s="230">
        <f>IF(N201="zákl. přenesená",J201,0)</f>
        <v>0</v>
      </c>
      <c r="BH201" s="230">
        <f>IF(N201="sníž. přenesená",J201,0)</f>
        <v>0</v>
      </c>
      <c r="BI201" s="230">
        <f>IF(N201="nulová",J201,0)</f>
        <v>0</v>
      </c>
      <c r="BJ201" s="17" t="s">
        <v>85</v>
      </c>
      <c r="BK201" s="230">
        <f>ROUND(I201*H201,2)</f>
        <v>0</v>
      </c>
      <c r="BL201" s="17" t="s">
        <v>153</v>
      </c>
      <c r="BM201" s="229" t="s">
        <v>1180</v>
      </c>
    </row>
    <row r="202" s="2" customFormat="1">
      <c r="A202" s="38"/>
      <c r="B202" s="39"/>
      <c r="C202" s="40"/>
      <c r="D202" s="231" t="s">
        <v>139</v>
      </c>
      <c r="E202" s="40"/>
      <c r="F202" s="232" t="s">
        <v>1179</v>
      </c>
      <c r="G202" s="40"/>
      <c r="H202" s="40"/>
      <c r="I202" s="233"/>
      <c r="J202" s="40"/>
      <c r="K202" s="40"/>
      <c r="L202" s="44"/>
      <c r="M202" s="234"/>
      <c r="N202" s="235"/>
      <c r="O202" s="91"/>
      <c r="P202" s="91"/>
      <c r="Q202" s="91"/>
      <c r="R202" s="91"/>
      <c r="S202" s="91"/>
      <c r="T202" s="92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139</v>
      </c>
      <c r="AU202" s="17" t="s">
        <v>87</v>
      </c>
    </row>
    <row r="203" s="14" customFormat="1">
      <c r="A203" s="14"/>
      <c r="B203" s="246"/>
      <c r="C203" s="247"/>
      <c r="D203" s="231" t="s">
        <v>140</v>
      </c>
      <c r="E203" s="248" t="s">
        <v>1</v>
      </c>
      <c r="F203" s="249" t="s">
        <v>1181</v>
      </c>
      <c r="G203" s="247"/>
      <c r="H203" s="250">
        <v>1.5</v>
      </c>
      <c r="I203" s="251"/>
      <c r="J203" s="247"/>
      <c r="K203" s="247"/>
      <c r="L203" s="252"/>
      <c r="M203" s="253"/>
      <c r="N203" s="254"/>
      <c r="O203" s="254"/>
      <c r="P203" s="254"/>
      <c r="Q203" s="254"/>
      <c r="R203" s="254"/>
      <c r="S203" s="254"/>
      <c r="T203" s="255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6" t="s">
        <v>140</v>
      </c>
      <c r="AU203" s="256" t="s">
        <v>87</v>
      </c>
      <c r="AV203" s="14" t="s">
        <v>87</v>
      </c>
      <c r="AW203" s="14" t="s">
        <v>33</v>
      </c>
      <c r="AX203" s="14" t="s">
        <v>85</v>
      </c>
      <c r="AY203" s="256" t="s">
        <v>129</v>
      </c>
    </row>
    <row r="204" s="2" customFormat="1" ht="24.15" customHeight="1">
      <c r="A204" s="38"/>
      <c r="B204" s="39"/>
      <c r="C204" s="218" t="s">
        <v>7</v>
      </c>
      <c r="D204" s="218" t="s">
        <v>132</v>
      </c>
      <c r="E204" s="219" t="s">
        <v>405</v>
      </c>
      <c r="F204" s="220" t="s">
        <v>409</v>
      </c>
      <c r="G204" s="221" t="s">
        <v>407</v>
      </c>
      <c r="H204" s="222">
        <v>129.715</v>
      </c>
      <c r="I204" s="223"/>
      <c r="J204" s="224">
        <f>ROUND(I204*H204,2)</f>
        <v>0</v>
      </c>
      <c r="K204" s="220" t="s">
        <v>136</v>
      </c>
      <c r="L204" s="44"/>
      <c r="M204" s="225" t="s">
        <v>1</v>
      </c>
      <c r="N204" s="226" t="s">
        <v>42</v>
      </c>
      <c r="O204" s="91"/>
      <c r="P204" s="227">
        <f>O204*H204</f>
        <v>0</v>
      </c>
      <c r="Q204" s="227">
        <v>0</v>
      </c>
      <c r="R204" s="227">
        <f>Q204*H204</f>
        <v>0</v>
      </c>
      <c r="S204" s="227">
        <v>0</v>
      </c>
      <c r="T204" s="228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29" t="s">
        <v>153</v>
      </c>
      <c r="AT204" s="229" t="s">
        <v>132</v>
      </c>
      <c r="AU204" s="229" t="s">
        <v>87</v>
      </c>
      <c r="AY204" s="17" t="s">
        <v>129</v>
      </c>
      <c r="BE204" s="230">
        <f>IF(N204="základní",J204,0)</f>
        <v>0</v>
      </c>
      <c r="BF204" s="230">
        <f>IF(N204="snížená",J204,0)</f>
        <v>0</v>
      </c>
      <c r="BG204" s="230">
        <f>IF(N204="zákl. přenesená",J204,0)</f>
        <v>0</v>
      </c>
      <c r="BH204" s="230">
        <f>IF(N204="sníž. přenesená",J204,0)</f>
        <v>0</v>
      </c>
      <c r="BI204" s="230">
        <f>IF(N204="nulová",J204,0)</f>
        <v>0</v>
      </c>
      <c r="BJ204" s="17" t="s">
        <v>85</v>
      </c>
      <c r="BK204" s="230">
        <f>ROUND(I204*H204,2)</f>
        <v>0</v>
      </c>
      <c r="BL204" s="17" t="s">
        <v>153</v>
      </c>
      <c r="BM204" s="229" t="s">
        <v>1182</v>
      </c>
    </row>
    <row r="205" s="2" customFormat="1">
      <c r="A205" s="38"/>
      <c r="B205" s="39"/>
      <c r="C205" s="40"/>
      <c r="D205" s="231" t="s">
        <v>139</v>
      </c>
      <c r="E205" s="40"/>
      <c r="F205" s="232" t="s">
        <v>409</v>
      </c>
      <c r="G205" s="40"/>
      <c r="H205" s="40"/>
      <c r="I205" s="233"/>
      <c r="J205" s="40"/>
      <c r="K205" s="40"/>
      <c r="L205" s="44"/>
      <c r="M205" s="234"/>
      <c r="N205" s="235"/>
      <c r="O205" s="91"/>
      <c r="P205" s="91"/>
      <c r="Q205" s="91"/>
      <c r="R205" s="91"/>
      <c r="S205" s="91"/>
      <c r="T205" s="92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139</v>
      </c>
      <c r="AU205" s="17" t="s">
        <v>87</v>
      </c>
    </row>
    <row r="206" s="14" customFormat="1">
      <c r="A206" s="14"/>
      <c r="B206" s="246"/>
      <c r="C206" s="247"/>
      <c r="D206" s="231" t="s">
        <v>140</v>
      </c>
      <c r="E206" s="248" t="s">
        <v>1</v>
      </c>
      <c r="F206" s="249" t="s">
        <v>1183</v>
      </c>
      <c r="G206" s="247"/>
      <c r="H206" s="250">
        <v>129.715</v>
      </c>
      <c r="I206" s="251"/>
      <c r="J206" s="247"/>
      <c r="K206" s="247"/>
      <c r="L206" s="252"/>
      <c r="M206" s="253"/>
      <c r="N206" s="254"/>
      <c r="O206" s="254"/>
      <c r="P206" s="254"/>
      <c r="Q206" s="254"/>
      <c r="R206" s="254"/>
      <c r="S206" s="254"/>
      <c r="T206" s="255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6" t="s">
        <v>140</v>
      </c>
      <c r="AU206" s="256" t="s">
        <v>87</v>
      </c>
      <c r="AV206" s="14" t="s">
        <v>87</v>
      </c>
      <c r="AW206" s="14" t="s">
        <v>33</v>
      </c>
      <c r="AX206" s="14" t="s">
        <v>77</v>
      </c>
      <c r="AY206" s="256" t="s">
        <v>129</v>
      </c>
    </row>
    <row r="207" s="15" customFormat="1">
      <c r="A207" s="15"/>
      <c r="B207" s="260"/>
      <c r="C207" s="261"/>
      <c r="D207" s="231" t="s">
        <v>140</v>
      </c>
      <c r="E207" s="262" t="s">
        <v>1</v>
      </c>
      <c r="F207" s="263" t="s">
        <v>284</v>
      </c>
      <c r="G207" s="261"/>
      <c r="H207" s="264">
        <v>129.715</v>
      </c>
      <c r="I207" s="265"/>
      <c r="J207" s="261"/>
      <c r="K207" s="261"/>
      <c r="L207" s="266"/>
      <c r="M207" s="267"/>
      <c r="N207" s="268"/>
      <c r="O207" s="268"/>
      <c r="P207" s="268"/>
      <c r="Q207" s="268"/>
      <c r="R207" s="268"/>
      <c r="S207" s="268"/>
      <c r="T207" s="269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70" t="s">
        <v>140</v>
      </c>
      <c r="AU207" s="270" t="s">
        <v>87</v>
      </c>
      <c r="AV207" s="15" t="s">
        <v>153</v>
      </c>
      <c r="AW207" s="15" t="s">
        <v>33</v>
      </c>
      <c r="AX207" s="15" t="s">
        <v>85</v>
      </c>
      <c r="AY207" s="270" t="s">
        <v>129</v>
      </c>
    </row>
    <row r="208" s="2" customFormat="1" ht="24.15" customHeight="1">
      <c r="A208" s="38"/>
      <c r="B208" s="39"/>
      <c r="C208" s="218" t="s">
        <v>363</v>
      </c>
      <c r="D208" s="218" t="s">
        <v>132</v>
      </c>
      <c r="E208" s="219" t="s">
        <v>1184</v>
      </c>
      <c r="F208" s="220" t="s">
        <v>1185</v>
      </c>
      <c r="G208" s="221" t="s">
        <v>272</v>
      </c>
      <c r="H208" s="222">
        <v>80.138000000000005</v>
      </c>
      <c r="I208" s="223"/>
      <c r="J208" s="224">
        <f>ROUND(I208*H208,2)</f>
        <v>0</v>
      </c>
      <c r="K208" s="220" t="s">
        <v>136</v>
      </c>
      <c r="L208" s="44"/>
      <c r="M208" s="225" t="s">
        <v>1</v>
      </c>
      <c r="N208" s="226" t="s">
        <v>42</v>
      </c>
      <c r="O208" s="91"/>
      <c r="P208" s="227">
        <f>O208*H208</f>
        <v>0</v>
      </c>
      <c r="Q208" s="227">
        <v>0</v>
      </c>
      <c r="R208" s="227">
        <f>Q208*H208</f>
        <v>0</v>
      </c>
      <c r="S208" s="227">
        <v>0</v>
      </c>
      <c r="T208" s="228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29" t="s">
        <v>153</v>
      </c>
      <c r="AT208" s="229" t="s">
        <v>132</v>
      </c>
      <c r="AU208" s="229" t="s">
        <v>87</v>
      </c>
      <c r="AY208" s="17" t="s">
        <v>129</v>
      </c>
      <c r="BE208" s="230">
        <f>IF(N208="základní",J208,0)</f>
        <v>0</v>
      </c>
      <c r="BF208" s="230">
        <f>IF(N208="snížená",J208,0)</f>
        <v>0</v>
      </c>
      <c r="BG208" s="230">
        <f>IF(N208="zákl. přenesená",J208,0)</f>
        <v>0</v>
      </c>
      <c r="BH208" s="230">
        <f>IF(N208="sníž. přenesená",J208,0)</f>
        <v>0</v>
      </c>
      <c r="BI208" s="230">
        <f>IF(N208="nulová",J208,0)</f>
        <v>0</v>
      </c>
      <c r="BJ208" s="17" t="s">
        <v>85</v>
      </c>
      <c r="BK208" s="230">
        <f>ROUND(I208*H208,2)</f>
        <v>0</v>
      </c>
      <c r="BL208" s="17" t="s">
        <v>153</v>
      </c>
      <c r="BM208" s="229" t="s">
        <v>1186</v>
      </c>
    </row>
    <row r="209" s="2" customFormat="1">
      <c r="A209" s="38"/>
      <c r="B209" s="39"/>
      <c r="C209" s="40"/>
      <c r="D209" s="231" t="s">
        <v>139</v>
      </c>
      <c r="E209" s="40"/>
      <c r="F209" s="232" t="s">
        <v>1185</v>
      </c>
      <c r="G209" s="40"/>
      <c r="H209" s="40"/>
      <c r="I209" s="233"/>
      <c r="J209" s="40"/>
      <c r="K209" s="40"/>
      <c r="L209" s="44"/>
      <c r="M209" s="234"/>
      <c r="N209" s="235"/>
      <c r="O209" s="91"/>
      <c r="P209" s="91"/>
      <c r="Q209" s="91"/>
      <c r="R209" s="91"/>
      <c r="S209" s="91"/>
      <c r="T209" s="92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139</v>
      </c>
      <c r="AU209" s="17" t="s">
        <v>87</v>
      </c>
    </row>
    <row r="210" s="14" customFormat="1">
      <c r="A210" s="14"/>
      <c r="B210" s="246"/>
      <c r="C210" s="247"/>
      <c r="D210" s="231" t="s">
        <v>140</v>
      </c>
      <c r="E210" s="248" t="s">
        <v>1</v>
      </c>
      <c r="F210" s="249" t="s">
        <v>1187</v>
      </c>
      <c r="G210" s="247"/>
      <c r="H210" s="250">
        <v>61.768999999999998</v>
      </c>
      <c r="I210" s="251"/>
      <c r="J210" s="247"/>
      <c r="K210" s="247"/>
      <c r="L210" s="252"/>
      <c r="M210" s="253"/>
      <c r="N210" s="254"/>
      <c r="O210" s="254"/>
      <c r="P210" s="254"/>
      <c r="Q210" s="254"/>
      <c r="R210" s="254"/>
      <c r="S210" s="254"/>
      <c r="T210" s="255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6" t="s">
        <v>140</v>
      </c>
      <c r="AU210" s="256" t="s">
        <v>87</v>
      </c>
      <c r="AV210" s="14" t="s">
        <v>87</v>
      </c>
      <c r="AW210" s="14" t="s">
        <v>33</v>
      </c>
      <c r="AX210" s="14" t="s">
        <v>77</v>
      </c>
      <c r="AY210" s="256" t="s">
        <v>129</v>
      </c>
    </row>
    <row r="211" s="14" customFormat="1">
      <c r="A211" s="14"/>
      <c r="B211" s="246"/>
      <c r="C211" s="247"/>
      <c r="D211" s="231" t="s">
        <v>140</v>
      </c>
      <c r="E211" s="248" t="s">
        <v>1</v>
      </c>
      <c r="F211" s="249" t="s">
        <v>1188</v>
      </c>
      <c r="G211" s="247"/>
      <c r="H211" s="250">
        <v>18.369</v>
      </c>
      <c r="I211" s="251"/>
      <c r="J211" s="247"/>
      <c r="K211" s="247"/>
      <c r="L211" s="252"/>
      <c r="M211" s="253"/>
      <c r="N211" s="254"/>
      <c r="O211" s="254"/>
      <c r="P211" s="254"/>
      <c r="Q211" s="254"/>
      <c r="R211" s="254"/>
      <c r="S211" s="254"/>
      <c r="T211" s="255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6" t="s">
        <v>140</v>
      </c>
      <c r="AU211" s="256" t="s">
        <v>87</v>
      </c>
      <c r="AV211" s="14" t="s">
        <v>87</v>
      </c>
      <c r="AW211" s="14" t="s">
        <v>33</v>
      </c>
      <c r="AX211" s="14" t="s">
        <v>77</v>
      </c>
      <c r="AY211" s="256" t="s">
        <v>129</v>
      </c>
    </row>
    <row r="212" s="15" customFormat="1">
      <c r="A212" s="15"/>
      <c r="B212" s="260"/>
      <c r="C212" s="261"/>
      <c r="D212" s="231" t="s">
        <v>140</v>
      </c>
      <c r="E212" s="262" t="s">
        <v>1</v>
      </c>
      <c r="F212" s="263" t="s">
        <v>284</v>
      </c>
      <c r="G212" s="261"/>
      <c r="H212" s="264">
        <v>80.138000000000005</v>
      </c>
      <c r="I212" s="265"/>
      <c r="J212" s="261"/>
      <c r="K212" s="261"/>
      <c r="L212" s="266"/>
      <c r="M212" s="267"/>
      <c r="N212" s="268"/>
      <c r="O212" s="268"/>
      <c r="P212" s="268"/>
      <c r="Q212" s="268"/>
      <c r="R212" s="268"/>
      <c r="S212" s="268"/>
      <c r="T212" s="269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70" t="s">
        <v>140</v>
      </c>
      <c r="AU212" s="270" t="s">
        <v>87</v>
      </c>
      <c r="AV212" s="15" t="s">
        <v>153</v>
      </c>
      <c r="AW212" s="15" t="s">
        <v>33</v>
      </c>
      <c r="AX212" s="15" t="s">
        <v>85</v>
      </c>
      <c r="AY212" s="270" t="s">
        <v>129</v>
      </c>
    </row>
    <row r="213" s="2" customFormat="1" ht="24.15" customHeight="1">
      <c r="A213" s="38"/>
      <c r="B213" s="39"/>
      <c r="C213" s="218" t="s">
        <v>379</v>
      </c>
      <c r="D213" s="218" t="s">
        <v>132</v>
      </c>
      <c r="E213" s="219" t="s">
        <v>1189</v>
      </c>
      <c r="F213" s="220" t="s">
        <v>437</v>
      </c>
      <c r="G213" s="221" t="s">
        <v>272</v>
      </c>
      <c r="H213" s="222">
        <v>15.255000000000001</v>
      </c>
      <c r="I213" s="223"/>
      <c r="J213" s="224">
        <f>ROUND(I213*H213,2)</f>
        <v>0</v>
      </c>
      <c r="K213" s="220" t="s">
        <v>136</v>
      </c>
      <c r="L213" s="44"/>
      <c r="M213" s="225" t="s">
        <v>1</v>
      </c>
      <c r="N213" s="226" t="s">
        <v>42</v>
      </c>
      <c r="O213" s="91"/>
      <c r="P213" s="227">
        <f>O213*H213</f>
        <v>0</v>
      </c>
      <c r="Q213" s="227">
        <v>0</v>
      </c>
      <c r="R213" s="227">
        <f>Q213*H213</f>
        <v>0</v>
      </c>
      <c r="S213" s="227">
        <v>0</v>
      </c>
      <c r="T213" s="228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29" t="s">
        <v>153</v>
      </c>
      <c r="AT213" s="229" t="s">
        <v>132</v>
      </c>
      <c r="AU213" s="229" t="s">
        <v>87</v>
      </c>
      <c r="AY213" s="17" t="s">
        <v>129</v>
      </c>
      <c r="BE213" s="230">
        <f>IF(N213="základní",J213,0)</f>
        <v>0</v>
      </c>
      <c r="BF213" s="230">
        <f>IF(N213="snížená",J213,0)</f>
        <v>0</v>
      </c>
      <c r="BG213" s="230">
        <f>IF(N213="zákl. přenesená",J213,0)</f>
        <v>0</v>
      </c>
      <c r="BH213" s="230">
        <f>IF(N213="sníž. přenesená",J213,0)</f>
        <v>0</v>
      </c>
      <c r="BI213" s="230">
        <f>IF(N213="nulová",J213,0)</f>
        <v>0</v>
      </c>
      <c r="BJ213" s="17" t="s">
        <v>85</v>
      </c>
      <c r="BK213" s="230">
        <f>ROUND(I213*H213,2)</f>
        <v>0</v>
      </c>
      <c r="BL213" s="17" t="s">
        <v>153</v>
      </c>
      <c r="BM213" s="229" t="s">
        <v>1190</v>
      </c>
    </row>
    <row r="214" s="2" customFormat="1">
      <c r="A214" s="38"/>
      <c r="B214" s="39"/>
      <c r="C214" s="40"/>
      <c r="D214" s="231" t="s">
        <v>139</v>
      </c>
      <c r="E214" s="40"/>
      <c r="F214" s="232" t="s">
        <v>437</v>
      </c>
      <c r="G214" s="40"/>
      <c r="H214" s="40"/>
      <c r="I214" s="233"/>
      <c r="J214" s="40"/>
      <c r="K214" s="40"/>
      <c r="L214" s="44"/>
      <c r="M214" s="234"/>
      <c r="N214" s="235"/>
      <c r="O214" s="91"/>
      <c r="P214" s="91"/>
      <c r="Q214" s="91"/>
      <c r="R214" s="91"/>
      <c r="S214" s="91"/>
      <c r="T214" s="92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139</v>
      </c>
      <c r="AU214" s="17" t="s">
        <v>87</v>
      </c>
    </row>
    <row r="215" s="14" customFormat="1">
      <c r="A215" s="14"/>
      <c r="B215" s="246"/>
      <c r="C215" s="247"/>
      <c r="D215" s="231" t="s">
        <v>140</v>
      </c>
      <c r="E215" s="248" t="s">
        <v>1</v>
      </c>
      <c r="F215" s="249" t="s">
        <v>1191</v>
      </c>
      <c r="G215" s="247"/>
      <c r="H215" s="250">
        <v>4.2300000000000004</v>
      </c>
      <c r="I215" s="251"/>
      <c r="J215" s="247"/>
      <c r="K215" s="247"/>
      <c r="L215" s="252"/>
      <c r="M215" s="253"/>
      <c r="N215" s="254"/>
      <c r="O215" s="254"/>
      <c r="P215" s="254"/>
      <c r="Q215" s="254"/>
      <c r="R215" s="254"/>
      <c r="S215" s="254"/>
      <c r="T215" s="255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6" t="s">
        <v>140</v>
      </c>
      <c r="AU215" s="256" t="s">
        <v>87</v>
      </c>
      <c r="AV215" s="14" t="s">
        <v>87</v>
      </c>
      <c r="AW215" s="14" t="s">
        <v>33</v>
      </c>
      <c r="AX215" s="14" t="s">
        <v>77</v>
      </c>
      <c r="AY215" s="256" t="s">
        <v>129</v>
      </c>
    </row>
    <row r="216" s="14" customFormat="1">
      <c r="A216" s="14"/>
      <c r="B216" s="246"/>
      <c r="C216" s="247"/>
      <c r="D216" s="231" t="s">
        <v>140</v>
      </c>
      <c r="E216" s="248" t="s">
        <v>1</v>
      </c>
      <c r="F216" s="249" t="s">
        <v>1192</v>
      </c>
      <c r="G216" s="247"/>
      <c r="H216" s="250">
        <v>2.1000000000000001</v>
      </c>
      <c r="I216" s="251"/>
      <c r="J216" s="247"/>
      <c r="K216" s="247"/>
      <c r="L216" s="252"/>
      <c r="M216" s="253"/>
      <c r="N216" s="254"/>
      <c r="O216" s="254"/>
      <c r="P216" s="254"/>
      <c r="Q216" s="254"/>
      <c r="R216" s="254"/>
      <c r="S216" s="254"/>
      <c r="T216" s="255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6" t="s">
        <v>140</v>
      </c>
      <c r="AU216" s="256" t="s">
        <v>87</v>
      </c>
      <c r="AV216" s="14" t="s">
        <v>87</v>
      </c>
      <c r="AW216" s="14" t="s">
        <v>33</v>
      </c>
      <c r="AX216" s="14" t="s">
        <v>77</v>
      </c>
      <c r="AY216" s="256" t="s">
        <v>129</v>
      </c>
    </row>
    <row r="217" s="14" customFormat="1">
      <c r="A217" s="14"/>
      <c r="B217" s="246"/>
      <c r="C217" s="247"/>
      <c r="D217" s="231" t="s">
        <v>140</v>
      </c>
      <c r="E217" s="248" t="s">
        <v>1</v>
      </c>
      <c r="F217" s="249" t="s">
        <v>1193</v>
      </c>
      <c r="G217" s="247"/>
      <c r="H217" s="250">
        <v>2.7999999999999998</v>
      </c>
      <c r="I217" s="251"/>
      <c r="J217" s="247"/>
      <c r="K217" s="247"/>
      <c r="L217" s="252"/>
      <c r="M217" s="253"/>
      <c r="N217" s="254"/>
      <c r="O217" s="254"/>
      <c r="P217" s="254"/>
      <c r="Q217" s="254"/>
      <c r="R217" s="254"/>
      <c r="S217" s="254"/>
      <c r="T217" s="255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6" t="s">
        <v>140</v>
      </c>
      <c r="AU217" s="256" t="s">
        <v>87</v>
      </c>
      <c r="AV217" s="14" t="s">
        <v>87</v>
      </c>
      <c r="AW217" s="14" t="s">
        <v>33</v>
      </c>
      <c r="AX217" s="14" t="s">
        <v>77</v>
      </c>
      <c r="AY217" s="256" t="s">
        <v>129</v>
      </c>
    </row>
    <row r="218" s="14" customFormat="1">
      <c r="A218" s="14"/>
      <c r="B218" s="246"/>
      <c r="C218" s="247"/>
      <c r="D218" s="231" t="s">
        <v>140</v>
      </c>
      <c r="E218" s="248" t="s">
        <v>1</v>
      </c>
      <c r="F218" s="249" t="s">
        <v>1194</v>
      </c>
      <c r="G218" s="247"/>
      <c r="H218" s="250">
        <v>6.125</v>
      </c>
      <c r="I218" s="251"/>
      <c r="J218" s="247"/>
      <c r="K218" s="247"/>
      <c r="L218" s="252"/>
      <c r="M218" s="253"/>
      <c r="N218" s="254"/>
      <c r="O218" s="254"/>
      <c r="P218" s="254"/>
      <c r="Q218" s="254"/>
      <c r="R218" s="254"/>
      <c r="S218" s="254"/>
      <c r="T218" s="255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6" t="s">
        <v>140</v>
      </c>
      <c r="AU218" s="256" t="s">
        <v>87</v>
      </c>
      <c r="AV218" s="14" t="s">
        <v>87</v>
      </c>
      <c r="AW218" s="14" t="s">
        <v>33</v>
      </c>
      <c r="AX218" s="14" t="s">
        <v>77</v>
      </c>
      <c r="AY218" s="256" t="s">
        <v>129</v>
      </c>
    </row>
    <row r="219" s="15" customFormat="1">
      <c r="A219" s="15"/>
      <c r="B219" s="260"/>
      <c r="C219" s="261"/>
      <c r="D219" s="231" t="s">
        <v>140</v>
      </c>
      <c r="E219" s="262" t="s">
        <v>1</v>
      </c>
      <c r="F219" s="263" t="s">
        <v>284</v>
      </c>
      <c r="G219" s="261"/>
      <c r="H219" s="264">
        <v>15.255000000000001</v>
      </c>
      <c r="I219" s="265"/>
      <c r="J219" s="261"/>
      <c r="K219" s="261"/>
      <c r="L219" s="266"/>
      <c r="M219" s="267"/>
      <c r="N219" s="268"/>
      <c r="O219" s="268"/>
      <c r="P219" s="268"/>
      <c r="Q219" s="268"/>
      <c r="R219" s="268"/>
      <c r="S219" s="268"/>
      <c r="T219" s="269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70" t="s">
        <v>140</v>
      </c>
      <c r="AU219" s="270" t="s">
        <v>87</v>
      </c>
      <c r="AV219" s="15" t="s">
        <v>153</v>
      </c>
      <c r="AW219" s="15" t="s">
        <v>33</v>
      </c>
      <c r="AX219" s="15" t="s">
        <v>85</v>
      </c>
      <c r="AY219" s="270" t="s">
        <v>129</v>
      </c>
    </row>
    <row r="220" s="2" customFormat="1" ht="37.8" customHeight="1">
      <c r="A220" s="38"/>
      <c r="B220" s="39"/>
      <c r="C220" s="218" t="s">
        <v>385</v>
      </c>
      <c r="D220" s="218" t="s">
        <v>132</v>
      </c>
      <c r="E220" s="219" t="s">
        <v>446</v>
      </c>
      <c r="F220" s="220" t="s">
        <v>449</v>
      </c>
      <c r="G220" s="221" t="s">
        <v>272</v>
      </c>
      <c r="H220" s="222">
        <v>4.2750000000000004</v>
      </c>
      <c r="I220" s="223"/>
      <c r="J220" s="224">
        <f>ROUND(I220*H220,2)</f>
        <v>0</v>
      </c>
      <c r="K220" s="220" t="s">
        <v>136</v>
      </c>
      <c r="L220" s="44"/>
      <c r="M220" s="225" t="s">
        <v>1</v>
      </c>
      <c r="N220" s="226" t="s">
        <v>42</v>
      </c>
      <c r="O220" s="91"/>
      <c r="P220" s="227">
        <f>O220*H220</f>
        <v>0</v>
      </c>
      <c r="Q220" s="227">
        <v>0</v>
      </c>
      <c r="R220" s="227">
        <f>Q220*H220</f>
        <v>0</v>
      </c>
      <c r="S220" s="227">
        <v>0</v>
      </c>
      <c r="T220" s="228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29" t="s">
        <v>153</v>
      </c>
      <c r="AT220" s="229" t="s">
        <v>132</v>
      </c>
      <c r="AU220" s="229" t="s">
        <v>87</v>
      </c>
      <c r="AY220" s="17" t="s">
        <v>129</v>
      </c>
      <c r="BE220" s="230">
        <f>IF(N220="základní",J220,0)</f>
        <v>0</v>
      </c>
      <c r="BF220" s="230">
        <f>IF(N220="snížená",J220,0)</f>
        <v>0</v>
      </c>
      <c r="BG220" s="230">
        <f>IF(N220="zákl. přenesená",J220,0)</f>
        <v>0</v>
      </c>
      <c r="BH220" s="230">
        <f>IF(N220="sníž. přenesená",J220,0)</f>
        <v>0</v>
      </c>
      <c r="BI220" s="230">
        <f>IF(N220="nulová",J220,0)</f>
        <v>0</v>
      </c>
      <c r="BJ220" s="17" t="s">
        <v>85</v>
      </c>
      <c r="BK220" s="230">
        <f>ROUND(I220*H220,2)</f>
        <v>0</v>
      </c>
      <c r="BL220" s="17" t="s">
        <v>153</v>
      </c>
      <c r="BM220" s="229" t="s">
        <v>1195</v>
      </c>
    </row>
    <row r="221" s="2" customFormat="1">
      <c r="A221" s="38"/>
      <c r="B221" s="39"/>
      <c r="C221" s="40"/>
      <c r="D221" s="231" t="s">
        <v>139</v>
      </c>
      <c r="E221" s="40"/>
      <c r="F221" s="232" t="s">
        <v>449</v>
      </c>
      <c r="G221" s="40"/>
      <c r="H221" s="40"/>
      <c r="I221" s="233"/>
      <c r="J221" s="40"/>
      <c r="K221" s="40"/>
      <c r="L221" s="44"/>
      <c r="M221" s="234"/>
      <c r="N221" s="235"/>
      <c r="O221" s="91"/>
      <c r="P221" s="91"/>
      <c r="Q221" s="91"/>
      <c r="R221" s="91"/>
      <c r="S221" s="91"/>
      <c r="T221" s="92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139</v>
      </c>
      <c r="AU221" s="17" t="s">
        <v>87</v>
      </c>
    </row>
    <row r="222" s="14" customFormat="1">
      <c r="A222" s="14"/>
      <c r="B222" s="246"/>
      <c r="C222" s="247"/>
      <c r="D222" s="231" t="s">
        <v>140</v>
      </c>
      <c r="E222" s="248" t="s">
        <v>1</v>
      </c>
      <c r="F222" s="249" t="s">
        <v>1196</v>
      </c>
      <c r="G222" s="247"/>
      <c r="H222" s="250">
        <v>0.90000000000000002</v>
      </c>
      <c r="I222" s="251"/>
      <c r="J222" s="247"/>
      <c r="K222" s="247"/>
      <c r="L222" s="252"/>
      <c r="M222" s="253"/>
      <c r="N222" s="254"/>
      <c r="O222" s="254"/>
      <c r="P222" s="254"/>
      <c r="Q222" s="254"/>
      <c r="R222" s="254"/>
      <c r="S222" s="254"/>
      <c r="T222" s="255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6" t="s">
        <v>140</v>
      </c>
      <c r="AU222" s="256" t="s">
        <v>87</v>
      </c>
      <c r="AV222" s="14" t="s">
        <v>87</v>
      </c>
      <c r="AW222" s="14" t="s">
        <v>33</v>
      </c>
      <c r="AX222" s="14" t="s">
        <v>77</v>
      </c>
      <c r="AY222" s="256" t="s">
        <v>129</v>
      </c>
    </row>
    <row r="223" s="14" customFormat="1">
      <c r="A223" s="14"/>
      <c r="B223" s="246"/>
      <c r="C223" s="247"/>
      <c r="D223" s="231" t="s">
        <v>140</v>
      </c>
      <c r="E223" s="248" t="s">
        <v>1</v>
      </c>
      <c r="F223" s="249" t="s">
        <v>1197</v>
      </c>
      <c r="G223" s="247"/>
      <c r="H223" s="250">
        <v>1.0589999999999999</v>
      </c>
      <c r="I223" s="251"/>
      <c r="J223" s="247"/>
      <c r="K223" s="247"/>
      <c r="L223" s="252"/>
      <c r="M223" s="253"/>
      <c r="N223" s="254"/>
      <c r="O223" s="254"/>
      <c r="P223" s="254"/>
      <c r="Q223" s="254"/>
      <c r="R223" s="254"/>
      <c r="S223" s="254"/>
      <c r="T223" s="255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6" t="s">
        <v>140</v>
      </c>
      <c r="AU223" s="256" t="s">
        <v>87</v>
      </c>
      <c r="AV223" s="14" t="s">
        <v>87</v>
      </c>
      <c r="AW223" s="14" t="s">
        <v>33</v>
      </c>
      <c r="AX223" s="14" t="s">
        <v>77</v>
      </c>
      <c r="AY223" s="256" t="s">
        <v>129</v>
      </c>
    </row>
    <row r="224" s="14" customFormat="1">
      <c r="A224" s="14"/>
      <c r="B224" s="246"/>
      <c r="C224" s="247"/>
      <c r="D224" s="231" t="s">
        <v>140</v>
      </c>
      <c r="E224" s="248" t="s">
        <v>1</v>
      </c>
      <c r="F224" s="249" t="s">
        <v>1198</v>
      </c>
      <c r="G224" s="247"/>
      <c r="H224" s="250">
        <v>2.3159999999999998</v>
      </c>
      <c r="I224" s="251"/>
      <c r="J224" s="247"/>
      <c r="K224" s="247"/>
      <c r="L224" s="252"/>
      <c r="M224" s="253"/>
      <c r="N224" s="254"/>
      <c r="O224" s="254"/>
      <c r="P224" s="254"/>
      <c r="Q224" s="254"/>
      <c r="R224" s="254"/>
      <c r="S224" s="254"/>
      <c r="T224" s="255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6" t="s">
        <v>140</v>
      </c>
      <c r="AU224" s="256" t="s">
        <v>87</v>
      </c>
      <c r="AV224" s="14" t="s">
        <v>87</v>
      </c>
      <c r="AW224" s="14" t="s">
        <v>33</v>
      </c>
      <c r="AX224" s="14" t="s">
        <v>77</v>
      </c>
      <c r="AY224" s="256" t="s">
        <v>129</v>
      </c>
    </row>
    <row r="225" s="15" customFormat="1">
      <c r="A225" s="15"/>
      <c r="B225" s="260"/>
      <c r="C225" s="261"/>
      <c r="D225" s="231" t="s">
        <v>140</v>
      </c>
      <c r="E225" s="262" t="s">
        <v>1</v>
      </c>
      <c r="F225" s="263" t="s">
        <v>284</v>
      </c>
      <c r="G225" s="261"/>
      <c r="H225" s="264">
        <v>4.2750000000000004</v>
      </c>
      <c r="I225" s="265"/>
      <c r="J225" s="261"/>
      <c r="K225" s="261"/>
      <c r="L225" s="266"/>
      <c r="M225" s="267"/>
      <c r="N225" s="268"/>
      <c r="O225" s="268"/>
      <c r="P225" s="268"/>
      <c r="Q225" s="268"/>
      <c r="R225" s="268"/>
      <c r="S225" s="268"/>
      <c r="T225" s="269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70" t="s">
        <v>140</v>
      </c>
      <c r="AU225" s="270" t="s">
        <v>87</v>
      </c>
      <c r="AV225" s="15" t="s">
        <v>153</v>
      </c>
      <c r="AW225" s="15" t="s">
        <v>33</v>
      </c>
      <c r="AX225" s="15" t="s">
        <v>85</v>
      </c>
      <c r="AY225" s="270" t="s">
        <v>129</v>
      </c>
    </row>
    <row r="226" s="2" customFormat="1" ht="16.5" customHeight="1">
      <c r="A226" s="38"/>
      <c r="B226" s="39"/>
      <c r="C226" s="271" t="s">
        <v>392</v>
      </c>
      <c r="D226" s="271" t="s">
        <v>425</v>
      </c>
      <c r="E226" s="272" t="s">
        <v>1199</v>
      </c>
      <c r="F226" s="273" t="s">
        <v>1200</v>
      </c>
      <c r="G226" s="274" t="s">
        <v>407</v>
      </c>
      <c r="H226" s="275">
        <v>7.0540000000000003</v>
      </c>
      <c r="I226" s="276"/>
      <c r="J226" s="277">
        <f>ROUND(I226*H226,2)</f>
        <v>0</v>
      </c>
      <c r="K226" s="273" t="s">
        <v>136</v>
      </c>
      <c r="L226" s="278"/>
      <c r="M226" s="279" t="s">
        <v>1</v>
      </c>
      <c r="N226" s="280" t="s">
        <v>42</v>
      </c>
      <c r="O226" s="91"/>
      <c r="P226" s="227">
        <f>O226*H226</f>
        <v>0</v>
      </c>
      <c r="Q226" s="227">
        <v>1</v>
      </c>
      <c r="R226" s="227">
        <f>Q226*H226</f>
        <v>7.0540000000000003</v>
      </c>
      <c r="S226" s="227">
        <v>0</v>
      </c>
      <c r="T226" s="228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29" t="s">
        <v>183</v>
      </c>
      <c r="AT226" s="229" t="s">
        <v>425</v>
      </c>
      <c r="AU226" s="229" t="s">
        <v>87</v>
      </c>
      <c r="AY226" s="17" t="s">
        <v>129</v>
      </c>
      <c r="BE226" s="230">
        <f>IF(N226="základní",J226,0)</f>
        <v>0</v>
      </c>
      <c r="BF226" s="230">
        <f>IF(N226="snížená",J226,0)</f>
        <v>0</v>
      </c>
      <c r="BG226" s="230">
        <f>IF(N226="zákl. přenesená",J226,0)</f>
        <v>0</v>
      </c>
      <c r="BH226" s="230">
        <f>IF(N226="sníž. přenesená",J226,0)</f>
        <v>0</v>
      </c>
      <c r="BI226" s="230">
        <f>IF(N226="nulová",J226,0)</f>
        <v>0</v>
      </c>
      <c r="BJ226" s="17" t="s">
        <v>85</v>
      </c>
      <c r="BK226" s="230">
        <f>ROUND(I226*H226,2)</f>
        <v>0</v>
      </c>
      <c r="BL226" s="17" t="s">
        <v>153</v>
      </c>
      <c r="BM226" s="229" t="s">
        <v>1201</v>
      </c>
    </row>
    <row r="227" s="2" customFormat="1">
      <c r="A227" s="38"/>
      <c r="B227" s="39"/>
      <c r="C227" s="40"/>
      <c r="D227" s="231" t="s">
        <v>139</v>
      </c>
      <c r="E227" s="40"/>
      <c r="F227" s="232" t="s">
        <v>1200</v>
      </c>
      <c r="G227" s="40"/>
      <c r="H227" s="40"/>
      <c r="I227" s="233"/>
      <c r="J227" s="40"/>
      <c r="K227" s="40"/>
      <c r="L227" s="44"/>
      <c r="M227" s="234"/>
      <c r="N227" s="235"/>
      <c r="O227" s="91"/>
      <c r="P227" s="91"/>
      <c r="Q227" s="91"/>
      <c r="R227" s="91"/>
      <c r="S227" s="91"/>
      <c r="T227" s="92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139</v>
      </c>
      <c r="AU227" s="17" t="s">
        <v>87</v>
      </c>
    </row>
    <row r="228" s="14" customFormat="1">
      <c r="A228" s="14"/>
      <c r="B228" s="246"/>
      <c r="C228" s="247"/>
      <c r="D228" s="231" t="s">
        <v>140</v>
      </c>
      <c r="E228" s="248" t="s">
        <v>1</v>
      </c>
      <c r="F228" s="249" t="s">
        <v>1202</v>
      </c>
      <c r="G228" s="247"/>
      <c r="H228" s="250">
        <v>7.0540000000000003</v>
      </c>
      <c r="I228" s="251"/>
      <c r="J228" s="247"/>
      <c r="K228" s="247"/>
      <c r="L228" s="252"/>
      <c r="M228" s="253"/>
      <c r="N228" s="254"/>
      <c r="O228" s="254"/>
      <c r="P228" s="254"/>
      <c r="Q228" s="254"/>
      <c r="R228" s="254"/>
      <c r="S228" s="254"/>
      <c r="T228" s="255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6" t="s">
        <v>140</v>
      </c>
      <c r="AU228" s="256" t="s">
        <v>87</v>
      </c>
      <c r="AV228" s="14" t="s">
        <v>87</v>
      </c>
      <c r="AW228" s="14" t="s">
        <v>33</v>
      </c>
      <c r="AX228" s="14" t="s">
        <v>85</v>
      </c>
      <c r="AY228" s="256" t="s">
        <v>129</v>
      </c>
    </row>
    <row r="229" s="2" customFormat="1" ht="24.15" customHeight="1">
      <c r="A229" s="38"/>
      <c r="B229" s="39"/>
      <c r="C229" s="218" t="s">
        <v>398</v>
      </c>
      <c r="D229" s="218" t="s">
        <v>132</v>
      </c>
      <c r="E229" s="219" t="s">
        <v>1203</v>
      </c>
      <c r="F229" s="220" t="s">
        <v>1204</v>
      </c>
      <c r="G229" s="221" t="s">
        <v>237</v>
      </c>
      <c r="H229" s="222">
        <v>52</v>
      </c>
      <c r="I229" s="223"/>
      <c r="J229" s="224">
        <f>ROUND(I229*H229,2)</f>
        <v>0</v>
      </c>
      <c r="K229" s="220" t="s">
        <v>136</v>
      </c>
      <c r="L229" s="44"/>
      <c r="M229" s="225" t="s">
        <v>1</v>
      </c>
      <c r="N229" s="226" t="s">
        <v>42</v>
      </c>
      <c r="O229" s="91"/>
      <c r="P229" s="227">
        <f>O229*H229</f>
        <v>0</v>
      </c>
      <c r="Q229" s="227">
        <v>0</v>
      </c>
      <c r="R229" s="227">
        <f>Q229*H229</f>
        <v>0</v>
      </c>
      <c r="S229" s="227">
        <v>0</v>
      </c>
      <c r="T229" s="228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29" t="s">
        <v>153</v>
      </c>
      <c r="AT229" s="229" t="s">
        <v>132</v>
      </c>
      <c r="AU229" s="229" t="s">
        <v>87</v>
      </c>
      <c r="AY229" s="17" t="s">
        <v>129</v>
      </c>
      <c r="BE229" s="230">
        <f>IF(N229="základní",J229,0)</f>
        <v>0</v>
      </c>
      <c r="BF229" s="230">
        <f>IF(N229="snížená",J229,0)</f>
        <v>0</v>
      </c>
      <c r="BG229" s="230">
        <f>IF(N229="zákl. přenesená",J229,0)</f>
        <v>0</v>
      </c>
      <c r="BH229" s="230">
        <f>IF(N229="sníž. přenesená",J229,0)</f>
        <v>0</v>
      </c>
      <c r="BI229" s="230">
        <f>IF(N229="nulová",J229,0)</f>
        <v>0</v>
      </c>
      <c r="BJ229" s="17" t="s">
        <v>85</v>
      </c>
      <c r="BK229" s="230">
        <f>ROUND(I229*H229,2)</f>
        <v>0</v>
      </c>
      <c r="BL229" s="17" t="s">
        <v>153</v>
      </c>
      <c r="BM229" s="229" t="s">
        <v>1205</v>
      </c>
    </row>
    <row r="230" s="2" customFormat="1">
      <c r="A230" s="38"/>
      <c r="B230" s="39"/>
      <c r="C230" s="40"/>
      <c r="D230" s="231" t="s">
        <v>139</v>
      </c>
      <c r="E230" s="40"/>
      <c r="F230" s="232" t="s">
        <v>1204</v>
      </c>
      <c r="G230" s="40"/>
      <c r="H230" s="40"/>
      <c r="I230" s="233"/>
      <c r="J230" s="40"/>
      <c r="K230" s="40"/>
      <c r="L230" s="44"/>
      <c r="M230" s="234"/>
      <c r="N230" s="235"/>
      <c r="O230" s="91"/>
      <c r="P230" s="91"/>
      <c r="Q230" s="91"/>
      <c r="R230" s="91"/>
      <c r="S230" s="91"/>
      <c r="T230" s="92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139</v>
      </c>
      <c r="AU230" s="17" t="s">
        <v>87</v>
      </c>
    </row>
    <row r="231" s="14" customFormat="1">
      <c r="A231" s="14"/>
      <c r="B231" s="246"/>
      <c r="C231" s="247"/>
      <c r="D231" s="231" t="s">
        <v>140</v>
      </c>
      <c r="E231" s="248" t="s">
        <v>1</v>
      </c>
      <c r="F231" s="249" t="s">
        <v>1206</v>
      </c>
      <c r="G231" s="247"/>
      <c r="H231" s="250">
        <v>21</v>
      </c>
      <c r="I231" s="251"/>
      <c r="J231" s="247"/>
      <c r="K231" s="247"/>
      <c r="L231" s="252"/>
      <c r="M231" s="253"/>
      <c r="N231" s="254"/>
      <c r="O231" s="254"/>
      <c r="P231" s="254"/>
      <c r="Q231" s="254"/>
      <c r="R231" s="254"/>
      <c r="S231" s="254"/>
      <c r="T231" s="255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6" t="s">
        <v>140</v>
      </c>
      <c r="AU231" s="256" t="s">
        <v>87</v>
      </c>
      <c r="AV231" s="14" t="s">
        <v>87</v>
      </c>
      <c r="AW231" s="14" t="s">
        <v>33</v>
      </c>
      <c r="AX231" s="14" t="s">
        <v>77</v>
      </c>
      <c r="AY231" s="256" t="s">
        <v>129</v>
      </c>
    </row>
    <row r="232" s="14" customFormat="1">
      <c r="A232" s="14"/>
      <c r="B232" s="246"/>
      <c r="C232" s="247"/>
      <c r="D232" s="231" t="s">
        <v>140</v>
      </c>
      <c r="E232" s="248" t="s">
        <v>1</v>
      </c>
      <c r="F232" s="249" t="s">
        <v>1207</v>
      </c>
      <c r="G232" s="247"/>
      <c r="H232" s="250">
        <v>25</v>
      </c>
      <c r="I232" s="251"/>
      <c r="J232" s="247"/>
      <c r="K232" s="247"/>
      <c r="L232" s="252"/>
      <c r="M232" s="253"/>
      <c r="N232" s="254"/>
      <c r="O232" s="254"/>
      <c r="P232" s="254"/>
      <c r="Q232" s="254"/>
      <c r="R232" s="254"/>
      <c r="S232" s="254"/>
      <c r="T232" s="255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6" t="s">
        <v>140</v>
      </c>
      <c r="AU232" s="256" t="s">
        <v>87</v>
      </c>
      <c r="AV232" s="14" t="s">
        <v>87</v>
      </c>
      <c r="AW232" s="14" t="s">
        <v>33</v>
      </c>
      <c r="AX232" s="14" t="s">
        <v>77</v>
      </c>
      <c r="AY232" s="256" t="s">
        <v>129</v>
      </c>
    </row>
    <row r="233" s="14" customFormat="1">
      <c r="A233" s="14"/>
      <c r="B233" s="246"/>
      <c r="C233" s="247"/>
      <c r="D233" s="231" t="s">
        <v>140</v>
      </c>
      <c r="E233" s="248" t="s">
        <v>1</v>
      </c>
      <c r="F233" s="249" t="s">
        <v>1208</v>
      </c>
      <c r="G233" s="247"/>
      <c r="H233" s="250">
        <v>6</v>
      </c>
      <c r="I233" s="251"/>
      <c r="J233" s="247"/>
      <c r="K233" s="247"/>
      <c r="L233" s="252"/>
      <c r="M233" s="253"/>
      <c r="N233" s="254"/>
      <c r="O233" s="254"/>
      <c r="P233" s="254"/>
      <c r="Q233" s="254"/>
      <c r="R233" s="254"/>
      <c r="S233" s="254"/>
      <c r="T233" s="255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6" t="s">
        <v>140</v>
      </c>
      <c r="AU233" s="256" t="s">
        <v>87</v>
      </c>
      <c r="AV233" s="14" t="s">
        <v>87</v>
      </c>
      <c r="AW233" s="14" t="s">
        <v>33</v>
      </c>
      <c r="AX233" s="14" t="s">
        <v>77</v>
      </c>
      <c r="AY233" s="256" t="s">
        <v>129</v>
      </c>
    </row>
    <row r="234" s="15" customFormat="1">
      <c r="A234" s="15"/>
      <c r="B234" s="260"/>
      <c r="C234" s="261"/>
      <c r="D234" s="231" t="s">
        <v>140</v>
      </c>
      <c r="E234" s="262" t="s">
        <v>1</v>
      </c>
      <c r="F234" s="263" t="s">
        <v>284</v>
      </c>
      <c r="G234" s="261"/>
      <c r="H234" s="264">
        <v>52</v>
      </c>
      <c r="I234" s="265"/>
      <c r="J234" s="261"/>
      <c r="K234" s="261"/>
      <c r="L234" s="266"/>
      <c r="M234" s="267"/>
      <c r="N234" s="268"/>
      <c r="O234" s="268"/>
      <c r="P234" s="268"/>
      <c r="Q234" s="268"/>
      <c r="R234" s="268"/>
      <c r="S234" s="268"/>
      <c r="T234" s="269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70" t="s">
        <v>140</v>
      </c>
      <c r="AU234" s="270" t="s">
        <v>87</v>
      </c>
      <c r="AV234" s="15" t="s">
        <v>153</v>
      </c>
      <c r="AW234" s="15" t="s">
        <v>33</v>
      </c>
      <c r="AX234" s="15" t="s">
        <v>85</v>
      </c>
      <c r="AY234" s="270" t="s">
        <v>129</v>
      </c>
    </row>
    <row r="235" s="12" customFormat="1" ht="22.8" customHeight="1">
      <c r="A235" s="12"/>
      <c r="B235" s="202"/>
      <c r="C235" s="203"/>
      <c r="D235" s="204" t="s">
        <v>76</v>
      </c>
      <c r="E235" s="216" t="s">
        <v>87</v>
      </c>
      <c r="F235" s="216" t="s">
        <v>529</v>
      </c>
      <c r="G235" s="203"/>
      <c r="H235" s="203"/>
      <c r="I235" s="206"/>
      <c r="J235" s="217">
        <f>BK235</f>
        <v>0</v>
      </c>
      <c r="K235" s="203"/>
      <c r="L235" s="208"/>
      <c r="M235" s="209"/>
      <c r="N235" s="210"/>
      <c r="O235" s="210"/>
      <c r="P235" s="211">
        <f>SUM(P236:P265)</f>
        <v>0</v>
      </c>
      <c r="Q235" s="210"/>
      <c r="R235" s="211">
        <f>SUM(R236:R265)</f>
        <v>26.502989916000001</v>
      </c>
      <c r="S235" s="210"/>
      <c r="T235" s="212">
        <f>SUM(T236:T265)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213" t="s">
        <v>85</v>
      </c>
      <c r="AT235" s="214" t="s">
        <v>76</v>
      </c>
      <c r="AU235" s="214" t="s">
        <v>85</v>
      </c>
      <c r="AY235" s="213" t="s">
        <v>129</v>
      </c>
      <c r="BK235" s="215">
        <f>SUM(BK236:BK265)</f>
        <v>0</v>
      </c>
    </row>
    <row r="236" s="2" customFormat="1" ht="24.15" customHeight="1">
      <c r="A236" s="38"/>
      <c r="B236" s="39"/>
      <c r="C236" s="218" t="s">
        <v>404</v>
      </c>
      <c r="D236" s="218" t="s">
        <v>132</v>
      </c>
      <c r="E236" s="219" t="s">
        <v>1209</v>
      </c>
      <c r="F236" s="220" t="s">
        <v>1210</v>
      </c>
      <c r="G236" s="221" t="s">
        <v>237</v>
      </c>
      <c r="H236" s="222">
        <v>12</v>
      </c>
      <c r="I236" s="223"/>
      <c r="J236" s="224">
        <f>ROUND(I236*H236,2)</f>
        <v>0</v>
      </c>
      <c r="K236" s="220" t="s">
        <v>136</v>
      </c>
      <c r="L236" s="44"/>
      <c r="M236" s="225" t="s">
        <v>1</v>
      </c>
      <c r="N236" s="226" t="s">
        <v>42</v>
      </c>
      <c r="O236" s="91"/>
      <c r="P236" s="227">
        <f>O236*H236</f>
        <v>0</v>
      </c>
      <c r="Q236" s="227">
        <v>9.8999999999999994E-05</v>
      </c>
      <c r="R236" s="227">
        <f>Q236*H236</f>
        <v>0.0011879999999999998</v>
      </c>
      <c r="S236" s="227">
        <v>0</v>
      </c>
      <c r="T236" s="228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29" t="s">
        <v>153</v>
      </c>
      <c r="AT236" s="229" t="s">
        <v>132</v>
      </c>
      <c r="AU236" s="229" t="s">
        <v>87</v>
      </c>
      <c r="AY236" s="17" t="s">
        <v>129</v>
      </c>
      <c r="BE236" s="230">
        <f>IF(N236="základní",J236,0)</f>
        <v>0</v>
      </c>
      <c r="BF236" s="230">
        <f>IF(N236="snížená",J236,0)</f>
        <v>0</v>
      </c>
      <c r="BG236" s="230">
        <f>IF(N236="zákl. přenesená",J236,0)</f>
        <v>0</v>
      </c>
      <c r="BH236" s="230">
        <f>IF(N236="sníž. přenesená",J236,0)</f>
        <v>0</v>
      </c>
      <c r="BI236" s="230">
        <f>IF(N236="nulová",J236,0)</f>
        <v>0</v>
      </c>
      <c r="BJ236" s="17" t="s">
        <v>85</v>
      </c>
      <c r="BK236" s="230">
        <f>ROUND(I236*H236,2)</f>
        <v>0</v>
      </c>
      <c r="BL236" s="17" t="s">
        <v>153</v>
      </c>
      <c r="BM236" s="229" t="s">
        <v>1211</v>
      </c>
    </row>
    <row r="237" s="2" customFormat="1">
      <c r="A237" s="38"/>
      <c r="B237" s="39"/>
      <c r="C237" s="40"/>
      <c r="D237" s="231" t="s">
        <v>139</v>
      </c>
      <c r="E237" s="40"/>
      <c r="F237" s="232" t="s">
        <v>1210</v>
      </c>
      <c r="G237" s="40"/>
      <c r="H237" s="40"/>
      <c r="I237" s="233"/>
      <c r="J237" s="40"/>
      <c r="K237" s="40"/>
      <c r="L237" s="44"/>
      <c r="M237" s="234"/>
      <c r="N237" s="235"/>
      <c r="O237" s="91"/>
      <c r="P237" s="91"/>
      <c r="Q237" s="91"/>
      <c r="R237" s="91"/>
      <c r="S237" s="91"/>
      <c r="T237" s="92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139</v>
      </c>
      <c r="AU237" s="17" t="s">
        <v>87</v>
      </c>
    </row>
    <row r="238" s="14" customFormat="1">
      <c r="A238" s="14"/>
      <c r="B238" s="246"/>
      <c r="C238" s="247"/>
      <c r="D238" s="231" t="s">
        <v>140</v>
      </c>
      <c r="E238" s="248" t="s">
        <v>1</v>
      </c>
      <c r="F238" s="249" t="s">
        <v>1212</v>
      </c>
      <c r="G238" s="247"/>
      <c r="H238" s="250">
        <v>12</v>
      </c>
      <c r="I238" s="251"/>
      <c r="J238" s="247"/>
      <c r="K238" s="247"/>
      <c r="L238" s="252"/>
      <c r="M238" s="253"/>
      <c r="N238" s="254"/>
      <c r="O238" s="254"/>
      <c r="P238" s="254"/>
      <c r="Q238" s="254"/>
      <c r="R238" s="254"/>
      <c r="S238" s="254"/>
      <c r="T238" s="255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6" t="s">
        <v>140</v>
      </c>
      <c r="AU238" s="256" t="s">
        <v>87</v>
      </c>
      <c r="AV238" s="14" t="s">
        <v>87</v>
      </c>
      <c r="AW238" s="14" t="s">
        <v>33</v>
      </c>
      <c r="AX238" s="14" t="s">
        <v>85</v>
      </c>
      <c r="AY238" s="256" t="s">
        <v>129</v>
      </c>
    </row>
    <row r="239" s="2" customFormat="1" ht="16.5" customHeight="1">
      <c r="A239" s="38"/>
      <c r="B239" s="39"/>
      <c r="C239" s="271" t="s">
        <v>411</v>
      </c>
      <c r="D239" s="271" t="s">
        <v>425</v>
      </c>
      <c r="E239" s="272" t="s">
        <v>1213</v>
      </c>
      <c r="F239" s="273" t="s">
        <v>1214</v>
      </c>
      <c r="G239" s="274" t="s">
        <v>237</v>
      </c>
      <c r="H239" s="275">
        <v>14.214</v>
      </c>
      <c r="I239" s="276"/>
      <c r="J239" s="277">
        <f>ROUND(I239*H239,2)</f>
        <v>0</v>
      </c>
      <c r="K239" s="273" t="s">
        <v>136</v>
      </c>
      <c r="L239" s="278"/>
      <c r="M239" s="279" t="s">
        <v>1</v>
      </c>
      <c r="N239" s="280" t="s">
        <v>42</v>
      </c>
      <c r="O239" s="91"/>
      <c r="P239" s="227">
        <f>O239*H239</f>
        <v>0</v>
      </c>
      <c r="Q239" s="227">
        <v>0.00029999999999999997</v>
      </c>
      <c r="R239" s="227">
        <f>Q239*H239</f>
        <v>0.0042642000000000001</v>
      </c>
      <c r="S239" s="227">
        <v>0</v>
      </c>
      <c r="T239" s="228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29" t="s">
        <v>183</v>
      </c>
      <c r="AT239" s="229" t="s">
        <v>425</v>
      </c>
      <c r="AU239" s="229" t="s">
        <v>87</v>
      </c>
      <c r="AY239" s="17" t="s">
        <v>129</v>
      </c>
      <c r="BE239" s="230">
        <f>IF(N239="základní",J239,0)</f>
        <v>0</v>
      </c>
      <c r="BF239" s="230">
        <f>IF(N239="snížená",J239,0)</f>
        <v>0</v>
      </c>
      <c r="BG239" s="230">
        <f>IF(N239="zákl. přenesená",J239,0)</f>
        <v>0</v>
      </c>
      <c r="BH239" s="230">
        <f>IF(N239="sníž. přenesená",J239,0)</f>
        <v>0</v>
      </c>
      <c r="BI239" s="230">
        <f>IF(N239="nulová",J239,0)</f>
        <v>0</v>
      </c>
      <c r="BJ239" s="17" t="s">
        <v>85</v>
      </c>
      <c r="BK239" s="230">
        <f>ROUND(I239*H239,2)</f>
        <v>0</v>
      </c>
      <c r="BL239" s="17" t="s">
        <v>153</v>
      </c>
      <c r="BM239" s="229" t="s">
        <v>1215</v>
      </c>
    </row>
    <row r="240" s="2" customFormat="1">
      <c r="A240" s="38"/>
      <c r="B240" s="39"/>
      <c r="C240" s="40"/>
      <c r="D240" s="231" t="s">
        <v>139</v>
      </c>
      <c r="E240" s="40"/>
      <c r="F240" s="232" t="s">
        <v>1214</v>
      </c>
      <c r="G240" s="40"/>
      <c r="H240" s="40"/>
      <c r="I240" s="233"/>
      <c r="J240" s="40"/>
      <c r="K240" s="40"/>
      <c r="L240" s="44"/>
      <c r="M240" s="234"/>
      <c r="N240" s="235"/>
      <c r="O240" s="91"/>
      <c r="P240" s="91"/>
      <c r="Q240" s="91"/>
      <c r="R240" s="91"/>
      <c r="S240" s="91"/>
      <c r="T240" s="92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139</v>
      </c>
      <c r="AU240" s="17" t="s">
        <v>87</v>
      </c>
    </row>
    <row r="241" s="14" customFormat="1">
      <c r="A241" s="14"/>
      <c r="B241" s="246"/>
      <c r="C241" s="247"/>
      <c r="D241" s="231" t="s">
        <v>140</v>
      </c>
      <c r="E241" s="248" t="s">
        <v>1</v>
      </c>
      <c r="F241" s="249" t="s">
        <v>1216</v>
      </c>
      <c r="G241" s="247"/>
      <c r="H241" s="250">
        <v>14.214</v>
      </c>
      <c r="I241" s="251"/>
      <c r="J241" s="247"/>
      <c r="K241" s="247"/>
      <c r="L241" s="252"/>
      <c r="M241" s="253"/>
      <c r="N241" s="254"/>
      <c r="O241" s="254"/>
      <c r="P241" s="254"/>
      <c r="Q241" s="254"/>
      <c r="R241" s="254"/>
      <c r="S241" s="254"/>
      <c r="T241" s="255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6" t="s">
        <v>140</v>
      </c>
      <c r="AU241" s="256" t="s">
        <v>87</v>
      </c>
      <c r="AV241" s="14" t="s">
        <v>87</v>
      </c>
      <c r="AW241" s="14" t="s">
        <v>33</v>
      </c>
      <c r="AX241" s="14" t="s">
        <v>85</v>
      </c>
      <c r="AY241" s="256" t="s">
        <v>129</v>
      </c>
    </row>
    <row r="242" s="2" customFormat="1" ht="24.15" customHeight="1">
      <c r="A242" s="38"/>
      <c r="B242" s="39"/>
      <c r="C242" s="218" t="s">
        <v>417</v>
      </c>
      <c r="D242" s="218" t="s">
        <v>132</v>
      </c>
      <c r="E242" s="219" t="s">
        <v>565</v>
      </c>
      <c r="F242" s="220" t="s">
        <v>568</v>
      </c>
      <c r="G242" s="221" t="s">
        <v>237</v>
      </c>
      <c r="H242" s="222">
        <v>17.5</v>
      </c>
      <c r="I242" s="223"/>
      <c r="J242" s="224">
        <f>ROUND(I242*H242,2)</f>
        <v>0</v>
      </c>
      <c r="K242" s="220" t="s">
        <v>136</v>
      </c>
      <c r="L242" s="44"/>
      <c r="M242" s="225" t="s">
        <v>1</v>
      </c>
      <c r="N242" s="226" t="s">
        <v>42</v>
      </c>
      <c r="O242" s="91"/>
      <c r="P242" s="227">
        <f>O242*H242</f>
        <v>0</v>
      </c>
      <c r="Q242" s="227">
        <v>9.8999999999999994E-05</v>
      </c>
      <c r="R242" s="227">
        <f>Q242*H242</f>
        <v>0.0017324999999999999</v>
      </c>
      <c r="S242" s="227">
        <v>0</v>
      </c>
      <c r="T242" s="228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29" t="s">
        <v>153</v>
      </c>
      <c r="AT242" s="229" t="s">
        <v>132</v>
      </c>
      <c r="AU242" s="229" t="s">
        <v>87</v>
      </c>
      <c r="AY242" s="17" t="s">
        <v>129</v>
      </c>
      <c r="BE242" s="230">
        <f>IF(N242="základní",J242,0)</f>
        <v>0</v>
      </c>
      <c r="BF242" s="230">
        <f>IF(N242="snížená",J242,0)</f>
        <v>0</v>
      </c>
      <c r="BG242" s="230">
        <f>IF(N242="zákl. přenesená",J242,0)</f>
        <v>0</v>
      </c>
      <c r="BH242" s="230">
        <f>IF(N242="sníž. přenesená",J242,0)</f>
        <v>0</v>
      </c>
      <c r="BI242" s="230">
        <f>IF(N242="nulová",J242,0)</f>
        <v>0</v>
      </c>
      <c r="BJ242" s="17" t="s">
        <v>85</v>
      </c>
      <c r="BK242" s="230">
        <f>ROUND(I242*H242,2)</f>
        <v>0</v>
      </c>
      <c r="BL242" s="17" t="s">
        <v>153</v>
      </c>
      <c r="BM242" s="229" t="s">
        <v>1217</v>
      </c>
    </row>
    <row r="243" s="2" customFormat="1">
      <c r="A243" s="38"/>
      <c r="B243" s="39"/>
      <c r="C243" s="40"/>
      <c r="D243" s="231" t="s">
        <v>139</v>
      </c>
      <c r="E243" s="40"/>
      <c r="F243" s="232" t="s">
        <v>568</v>
      </c>
      <c r="G243" s="40"/>
      <c r="H243" s="40"/>
      <c r="I243" s="233"/>
      <c r="J243" s="40"/>
      <c r="K243" s="40"/>
      <c r="L243" s="44"/>
      <c r="M243" s="234"/>
      <c r="N243" s="235"/>
      <c r="O243" s="91"/>
      <c r="P243" s="91"/>
      <c r="Q243" s="91"/>
      <c r="R243" s="91"/>
      <c r="S243" s="91"/>
      <c r="T243" s="92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139</v>
      </c>
      <c r="AU243" s="17" t="s">
        <v>87</v>
      </c>
    </row>
    <row r="244" s="14" customFormat="1">
      <c r="A244" s="14"/>
      <c r="B244" s="246"/>
      <c r="C244" s="247"/>
      <c r="D244" s="231" t="s">
        <v>140</v>
      </c>
      <c r="E244" s="248" t="s">
        <v>1</v>
      </c>
      <c r="F244" s="249" t="s">
        <v>1218</v>
      </c>
      <c r="G244" s="247"/>
      <c r="H244" s="250">
        <v>17.5</v>
      </c>
      <c r="I244" s="251"/>
      <c r="J244" s="247"/>
      <c r="K244" s="247"/>
      <c r="L244" s="252"/>
      <c r="M244" s="253"/>
      <c r="N244" s="254"/>
      <c r="O244" s="254"/>
      <c r="P244" s="254"/>
      <c r="Q244" s="254"/>
      <c r="R244" s="254"/>
      <c r="S244" s="254"/>
      <c r="T244" s="255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6" t="s">
        <v>140</v>
      </c>
      <c r="AU244" s="256" t="s">
        <v>87</v>
      </c>
      <c r="AV244" s="14" t="s">
        <v>87</v>
      </c>
      <c r="AW244" s="14" t="s">
        <v>33</v>
      </c>
      <c r="AX244" s="14" t="s">
        <v>85</v>
      </c>
      <c r="AY244" s="256" t="s">
        <v>129</v>
      </c>
    </row>
    <row r="245" s="2" customFormat="1" ht="16.5" customHeight="1">
      <c r="A245" s="38"/>
      <c r="B245" s="39"/>
      <c r="C245" s="271" t="s">
        <v>424</v>
      </c>
      <c r="D245" s="271" t="s">
        <v>425</v>
      </c>
      <c r="E245" s="272" t="s">
        <v>1213</v>
      </c>
      <c r="F245" s="273" t="s">
        <v>1214</v>
      </c>
      <c r="G245" s="274" t="s">
        <v>237</v>
      </c>
      <c r="H245" s="275">
        <v>20.728999999999999</v>
      </c>
      <c r="I245" s="276"/>
      <c r="J245" s="277">
        <f>ROUND(I245*H245,2)</f>
        <v>0</v>
      </c>
      <c r="K245" s="273" t="s">
        <v>136</v>
      </c>
      <c r="L245" s="278"/>
      <c r="M245" s="279" t="s">
        <v>1</v>
      </c>
      <c r="N245" s="280" t="s">
        <v>42</v>
      </c>
      <c r="O245" s="91"/>
      <c r="P245" s="227">
        <f>O245*H245</f>
        <v>0</v>
      </c>
      <c r="Q245" s="227">
        <v>0.00029999999999999997</v>
      </c>
      <c r="R245" s="227">
        <f>Q245*H245</f>
        <v>0.0062186999999999989</v>
      </c>
      <c r="S245" s="227">
        <v>0</v>
      </c>
      <c r="T245" s="228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29" t="s">
        <v>183</v>
      </c>
      <c r="AT245" s="229" t="s">
        <v>425</v>
      </c>
      <c r="AU245" s="229" t="s">
        <v>87</v>
      </c>
      <c r="AY245" s="17" t="s">
        <v>129</v>
      </c>
      <c r="BE245" s="230">
        <f>IF(N245="základní",J245,0)</f>
        <v>0</v>
      </c>
      <c r="BF245" s="230">
        <f>IF(N245="snížená",J245,0)</f>
        <v>0</v>
      </c>
      <c r="BG245" s="230">
        <f>IF(N245="zákl. přenesená",J245,0)</f>
        <v>0</v>
      </c>
      <c r="BH245" s="230">
        <f>IF(N245="sníž. přenesená",J245,0)</f>
        <v>0</v>
      </c>
      <c r="BI245" s="230">
        <f>IF(N245="nulová",J245,0)</f>
        <v>0</v>
      </c>
      <c r="BJ245" s="17" t="s">
        <v>85</v>
      </c>
      <c r="BK245" s="230">
        <f>ROUND(I245*H245,2)</f>
        <v>0</v>
      </c>
      <c r="BL245" s="17" t="s">
        <v>153</v>
      </c>
      <c r="BM245" s="229" t="s">
        <v>1219</v>
      </c>
    </row>
    <row r="246" s="2" customFormat="1">
      <c r="A246" s="38"/>
      <c r="B246" s="39"/>
      <c r="C246" s="40"/>
      <c r="D246" s="231" t="s">
        <v>139</v>
      </c>
      <c r="E246" s="40"/>
      <c r="F246" s="232" t="s">
        <v>1214</v>
      </c>
      <c r="G246" s="40"/>
      <c r="H246" s="40"/>
      <c r="I246" s="233"/>
      <c r="J246" s="40"/>
      <c r="K246" s="40"/>
      <c r="L246" s="44"/>
      <c r="M246" s="234"/>
      <c r="N246" s="235"/>
      <c r="O246" s="91"/>
      <c r="P246" s="91"/>
      <c r="Q246" s="91"/>
      <c r="R246" s="91"/>
      <c r="S246" s="91"/>
      <c r="T246" s="92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139</v>
      </c>
      <c r="AU246" s="17" t="s">
        <v>87</v>
      </c>
    </row>
    <row r="247" s="14" customFormat="1">
      <c r="A247" s="14"/>
      <c r="B247" s="246"/>
      <c r="C247" s="247"/>
      <c r="D247" s="231" t="s">
        <v>140</v>
      </c>
      <c r="E247" s="248" t="s">
        <v>1</v>
      </c>
      <c r="F247" s="249" t="s">
        <v>1220</v>
      </c>
      <c r="G247" s="247"/>
      <c r="H247" s="250">
        <v>20.728999999999999</v>
      </c>
      <c r="I247" s="251"/>
      <c r="J247" s="247"/>
      <c r="K247" s="247"/>
      <c r="L247" s="252"/>
      <c r="M247" s="253"/>
      <c r="N247" s="254"/>
      <c r="O247" s="254"/>
      <c r="P247" s="254"/>
      <c r="Q247" s="254"/>
      <c r="R247" s="254"/>
      <c r="S247" s="254"/>
      <c r="T247" s="255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6" t="s">
        <v>140</v>
      </c>
      <c r="AU247" s="256" t="s">
        <v>87</v>
      </c>
      <c r="AV247" s="14" t="s">
        <v>87</v>
      </c>
      <c r="AW247" s="14" t="s">
        <v>33</v>
      </c>
      <c r="AX247" s="14" t="s">
        <v>85</v>
      </c>
      <c r="AY247" s="256" t="s">
        <v>129</v>
      </c>
    </row>
    <row r="248" s="2" customFormat="1" ht="16.5" customHeight="1">
      <c r="A248" s="38"/>
      <c r="B248" s="39"/>
      <c r="C248" s="218" t="s">
        <v>433</v>
      </c>
      <c r="D248" s="218" t="s">
        <v>132</v>
      </c>
      <c r="E248" s="219" t="s">
        <v>1221</v>
      </c>
      <c r="F248" s="220" t="s">
        <v>1222</v>
      </c>
      <c r="G248" s="221" t="s">
        <v>272</v>
      </c>
      <c r="H248" s="222">
        <v>10.5</v>
      </c>
      <c r="I248" s="223"/>
      <c r="J248" s="224">
        <f>ROUND(I248*H248,2)</f>
        <v>0</v>
      </c>
      <c r="K248" s="220" t="s">
        <v>136</v>
      </c>
      <c r="L248" s="44"/>
      <c r="M248" s="225" t="s">
        <v>1</v>
      </c>
      <c r="N248" s="226" t="s">
        <v>42</v>
      </c>
      <c r="O248" s="91"/>
      <c r="P248" s="227">
        <f>O248*H248</f>
        <v>0</v>
      </c>
      <c r="Q248" s="227">
        <v>2.004</v>
      </c>
      <c r="R248" s="227">
        <f>Q248*H248</f>
        <v>21.042000000000002</v>
      </c>
      <c r="S248" s="227">
        <v>0</v>
      </c>
      <c r="T248" s="228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29" t="s">
        <v>153</v>
      </c>
      <c r="AT248" s="229" t="s">
        <v>132</v>
      </c>
      <c r="AU248" s="229" t="s">
        <v>87</v>
      </c>
      <c r="AY248" s="17" t="s">
        <v>129</v>
      </c>
      <c r="BE248" s="230">
        <f>IF(N248="základní",J248,0)</f>
        <v>0</v>
      </c>
      <c r="BF248" s="230">
        <f>IF(N248="snížená",J248,0)</f>
        <v>0</v>
      </c>
      <c r="BG248" s="230">
        <f>IF(N248="zákl. přenesená",J248,0)</f>
        <v>0</v>
      </c>
      <c r="BH248" s="230">
        <f>IF(N248="sníž. přenesená",J248,0)</f>
        <v>0</v>
      </c>
      <c r="BI248" s="230">
        <f>IF(N248="nulová",J248,0)</f>
        <v>0</v>
      </c>
      <c r="BJ248" s="17" t="s">
        <v>85</v>
      </c>
      <c r="BK248" s="230">
        <f>ROUND(I248*H248,2)</f>
        <v>0</v>
      </c>
      <c r="BL248" s="17" t="s">
        <v>153</v>
      </c>
      <c r="BM248" s="229" t="s">
        <v>1223</v>
      </c>
    </row>
    <row r="249" s="2" customFormat="1">
      <c r="A249" s="38"/>
      <c r="B249" s="39"/>
      <c r="C249" s="40"/>
      <c r="D249" s="231" t="s">
        <v>139</v>
      </c>
      <c r="E249" s="40"/>
      <c r="F249" s="232" t="s">
        <v>1222</v>
      </c>
      <c r="G249" s="40"/>
      <c r="H249" s="40"/>
      <c r="I249" s="233"/>
      <c r="J249" s="40"/>
      <c r="K249" s="40"/>
      <c r="L249" s="44"/>
      <c r="M249" s="234"/>
      <c r="N249" s="235"/>
      <c r="O249" s="91"/>
      <c r="P249" s="91"/>
      <c r="Q249" s="91"/>
      <c r="R249" s="91"/>
      <c r="S249" s="91"/>
      <c r="T249" s="92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T249" s="17" t="s">
        <v>139</v>
      </c>
      <c r="AU249" s="17" t="s">
        <v>87</v>
      </c>
    </row>
    <row r="250" s="14" customFormat="1">
      <c r="A250" s="14"/>
      <c r="B250" s="246"/>
      <c r="C250" s="247"/>
      <c r="D250" s="231" t="s">
        <v>140</v>
      </c>
      <c r="E250" s="248" t="s">
        <v>1</v>
      </c>
      <c r="F250" s="249" t="s">
        <v>1224</v>
      </c>
      <c r="G250" s="247"/>
      <c r="H250" s="250">
        <v>10.5</v>
      </c>
      <c r="I250" s="251"/>
      <c r="J250" s="247"/>
      <c r="K250" s="247"/>
      <c r="L250" s="252"/>
      <c r="M250" s="253"/>
      <c r="N250" s="254"/>
      <c r="O250" s="254"/>
      <c r="P250" s="254"/>
      <c r="Q250" s="254"/>
      <c r="R250" s="254"/>
      <c r="S250" s="254"/>
      <c r="T250" s="255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6" t="s">
        <v>140</v>
      </c>
      <c r="AU250" s="256" t="s">
        <v>87</v>
      </c>
      <c r="AV250" s="14" t="s">
        <v>87</v>
      </c>
      <c r="AW250" s="14" t="s">
        <v>33</v>
      </c>
      <c r="AX250" s="14" t="s">
        <v>85</v>
      </c>
      <c r="AY250" s="256" t="s">
        <v>129</v>
      </c>
    </row>
    <row r="251" s="2" customFormat="1" ht="21.75" customHeight="1">
      <c r="A251" s="38"/>
      <c r="B251" s="39"/>
      <c r="C251" s="218" t="s">
        <v>445</v>
      </c>
      <c r="D251" s="218" t="s">
        <v>132</v>
      </c>
      <c r="E251" s="219" t="s">
        <v>1225</v>
      </c>
      <c r="F251" s="220" t="s">
        <v>1226</v>
      </c>
      <c r="G251" s="221" t="s">
        <v>272</v>
      </c>
      <c r="H251" s="222">
        <v>0.63</v>
      </c>
      <c r="I251" s="223"/>
      <c r="J251" s="224">
        <f>ROUND(I251*H251,2)</f>
        <v>0</v>
      </c>
      <c r="K251" s="220" t="s">
        <v>136</v>
      </c>
      <c r="L251" s="44"/>
      <c r="M251" s="225" t="s">
        <v>1</v>
      </c>
      <c r="N251" s="226" t="s">
        <v>42</v>
      </c>
      <c r="O251" s="91"/>
      <c r="P251" s="227">
        <f>O251*H251</f>
        <v>0</v>
      </c>
      <c r="Q251" s="227">
        <v>2.1600000000000001</v>
      </c>
      <c r="R251" s="227">
        <f>Q251*H251</f>
        <v>1.3608</v>
      </c>
      <c r="S251" s="227">
        <v>0</v>
      </c>
      <c r="T251" s="228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29" t="s">
        <v>153</v>
      </c>
      <c r="AT251" s="229" t="s">
        <v>132</v>
      </c>
      <c r="AU251" s="229" t="s">
        <v>87</v>
      </c>
      <c r="AY251" s="17" t="s">
        <v>129</v>
      </c>
      <c r="BE251" s="230">
        <f>IF(N251="základní",J251,0)</f>
        <v>0</v>
      </c>
      <c r="BF251" s="230">
        <f>IF(N251="snížená",J251,0)</f>
        <v>0</v>
      </c>
      <c r="BG251" s="230">
        <f>IF(N251="zákl. přenesená",J251,0)</f>
        <v>0</v>
      </c>
      <c r="BH251" s="230">
        <f>IF(N251="sníž. přenesená",J251,0)</f>
        <v>0</v>
      </c>
      <c r="BI251" s="230">
        <f>IF(N251="nulová",J251,0)</f>
        <v>0</v>
      </c>
      <c r="BJ251" s="17" t="s">
        <v>85</v>
      </c>
      <c r="BK251" s="230">
        <f>ROUND(I251*H251,2)</f>
        <v>0</v>
      </c>
      <c r="BL251" s="17" t="s">
        <v>153</v>
      </c>
      <c r="BM251" s="229" t="s">
        <v>1227</v>
      </c>
    </row>
    <row r="252" s="2" customFormat="1">
      <c r="A252" s="38"/>
      <c r="B252" s="39"/>
      <c r="C252" s="40"/>
      <c r="D252" s="231" t="s">
        <v>139</v>
      </c>
      <c r="E252" s="40"/>
      <c r="F252" s="232" t="s">
        <v>1226</v>
      </c>
      <c r="G252" s="40"/>
      <c r="H252" s="40"/>
      <c r="I252" s="233"/>
      <c r="J252" s="40"/>
      <c r="K252" s="40"/>
      <c r="L252" s="44"/>
      <c r="M252" s="234"/>
      <c r="N252" s="235"/>
      <c r="O252" s="91"/>
      <c r="P252" s="91"/>
      <c r="Q252" s="91"/>
      <c r="R252" s="91"/>
      <c r="S252" s="91"/>
      <c r="T252" s="92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139</v>
      </c>
      <c r="AU252" s="17" t="s">
        <v>87</v>
      </c>
    </row>
    <row r="253" s="14" customFormat="1">
      <c r="A253" s="14"/>
      <c r="B253" s="246"/>
      <c r="C253" s="247"/>
      <c r="D253" s="231" t="s">
        <v>140</v>
      </c>
      <c r="E253" s="248" t="s">
        <v>1</v>
      </c>
      <c r="F253" s="249" t="s">
        <v>1228</v>
      </c>
      <c r="G253" s="247"/>
      <c r="H253" s="250">
        <v>0.63</v>
      </c>
      <c r="I253" s="251"/>
      <c r="J253" s="247"/>
      <c r="K253" s="247"/>
      <c r="L253" s="252"/>
      <c r="M253" s="253"/>
      <c r="N253" s="254"/>
      <c r="O253" s="254"/>
      <c r="P253" s="254"/>
      <c r="Q253" s="254"/>
      <c r="R253" s="254"/>
      <c r="S253" s="254"/>
      <c r="T253" s="255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6" t="s">
        <v>140</v>
      </c>
      <c r="AU253" s="256" t="s">
        <v>87</v>
      </c>
      <c r="AV253" s="14" t="s">
        <v>87</v>
      </c>
      <c r="AW253" s="14" t="s">
        <v>33</v>
      </c>
      <c r="AX253" s="14" t="s">
        <v>85</v>
      </c>
      <c r="AY253" s="256" t="s">
        <v>129</v>
      </c>
    </row>
    <row r="254" s="2" customFormat="1" ht="16.5" customHeight="1">
      <c r="A254" s="38"/>
      <c r="B254" s="39"/>
      <c r="C254" s="218" t="s">
        <v>454</v>
      </c>
      <c r="D254" s="218" t="s">
        <v>132</v>
      </c>
      <c r="E254" s="219" t="s">
        <v>583</v>
      </c>
      <c r="F254" s="220" t="s">
        <v>586</v>
      </c>
      <c r="G254" s="221" t="s">
        <v>237</v>
      </c>
      <c r="H254" s="222">
        <v>6.8399999999999999</v>
      </c>
      <c r="I254" s="223"/>
      <c r="J254" s="224">
        <f>ROUND(I254*H254,2)</f>
        <v>0</v>
      </c>
      <c r="K254" s="220" t="s">
        <v>136</v>
      </c>
      <c r="L254" s="44"/>
      <c r="M254" s="225" t="s">
        <v>1</v>
      </c>
      <c r="N254" s="226" t="s">
        <v>42</v>
      </c>
      <c r="O254" s="91"/>
      <c r="P254" s="227">
        <f>O254*H254</f>
        <v>0</v>
      </c>
      <c r="Q254" s="227">
        <v>0.0026919000000000001</v>
      </c>
      <c r="R254" s="227">
        <f>Q254*H254</f>
        <v>0.018412596</v>
      </c>
      <c r="S254" s="227">
        <v>0</v>
      </c>
      <c r="T254" s="228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29" t="s">
        <v>153</v>
      </c>
      <c r="AT254" s="229" t="s">
        <v>132</v>
      </c>
      <c r="AU254" s="229" t="s">
        <v>87</v>
      </c>
      <c r="AY254" s="17" t="s">
        <v>129</v>
      </c>
      <c r="BE254" s="230">
        <f>IF(N254="základní",J254,0)</f>
        <v>0</v>
      </c>
      <c r="BF254" s="230">
        <f>IF(N254="snížená",J254,0)</f>
        <v>0</v>
      </c>
      <c r="BG254" s="230">
        <f>IF(N254="zákl. přenesená",J254,0)</f>
        <v>0</v>
      </c>
      <c r="BH254" s="230">
        <f>IF(N254="sníž. přenesená",J254,0)</f>
        <v>0</v>
      </c>
      <c r="BI254" s="230">
        <f>IF(N254="nulová",J254,0)</f>
        <v>0</v>
      </c>
      <c r="BJ254" s="17" t="s">
        <v>85</v>
      </c>
      <c r="BK254" s="230">
        <f>ROUND(I254*H254,2)</f>
        <v>0</v>
      </c>
      <c r="BL254" s="17" t="s">
        <v>153</v>
      </c>
      <c r="BM254" s="229" t="s">
        <v>1229</v>
      </c>
    </row>
    <row r="255" s="2" customFormat="1">
      <c r="A255" s="38"/>
      <c r="B255" s="39"/>
      <c r="C255" s="40"/>
      <c r="D255" s="231" t="s">
        <v>139</v>
      </c>
      <c r="E255" s="40"/>
      <c r="F255" s="232" t="s">
        <v>586</v>
      </c>
      <c r="G255" s="40"/>
      <c r="H255" s="40"/>
      <c r="I255" s="233"/>
      <c r="J255" s="40"/>
      <c r="K255" s="40"/>
      <c r="L255" s="44"/>
      <c r="M255" s="234"/>
      <c r="N255" s="235"/>
      <c r="O255" s="91"/>
      <c r="P255" s="91"/>
      <c r="Q255" s="91"/>
      <c r="R255" s="91"/>
      <c r="S255" s="91"/>
      <c r="T255" s="92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139</v>
      </c>
      <c r="AU255" s="17" t="s">
        <v>87</v>
      </c>
    </row>
    <row r="256" s="14" customFormat="1">
      <c r="A256" s="14"/>
      <c r="B256" s="246"/>
      <c r="C256" s="247"/>
      <c r="D256" s="231" t="s">
        <v>140</v>
      </c>
      <c r="E256" s="248" t="s">
        <v>1</v>
      </c>
      <c r="F256" s="249" t="s">
        <v>1230</v>
      </c>
      <c r="G256" s="247"/>
      <c r="H256" s="250">
        <v>6.8399999999999999</v>
      </c>
      <c r="I256" s="251"/>
      <c r="J256" s="247"/>
      <c r="K256" s="247"/>
      <c r="L256" s="252"/>
      <c r="M256" s="253"/>
      <c r="N256" s="254"/>
      <c r="O256" s="254"/>
      <c r="P256" s="254"/>
      <c r="Q256" s="254"/>
      <c r="R256" s="254"/>
      <c r="S256" s="254"/>
      <c r="T256" s="255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6" t="s">
        <v>140</v>
      </c>
      <c r="AU256" s="256" t="s">
        <v>87</v>
      </c>
      <c r="AV256" s="14" t="s">
        <v>87</v>
      </c>
      <c r="AW256" s="14" t="s">
        <v>33</v>
      </c>
      <c r="AX256" s="14" t="s">
        <v>85</v>
      </c>
      <c r="AY256" s="256" t="s">
        <v>129</v>
      </c>
    </row>
    <row r="257" s="2" customFormat="1" ht="21.75" customHeight="1">
      <c r="A257" s="38"/>
      <c r="B257" s="39"/>
      <c r="C257" s="218" t="s">
        <v>459</v>
      </c>
      <c r="D257" s="218" t="s">
        <v>132</v>
      </c>
      <c r="E257" s="219" t="s">
        <v>1231</v>
      </c>
      <c r="F257" s="220" t="s">
        <v>1232</v>
      </c>
      <c r="G257" s="221" t="s">
        <v>272</v>
      </c>
      <c r="H257" s="222">
        <v>1.5600000000000001</v>
      </c>
      <c r="I257" s="223"/>
      <c r="J257" s="224">
        <f>ROUND(I257*H257,2)</f>
        <v>0</v>
      </c>
      <c r="K257" s="220" t="s">
        <v>136</v>
      </c>
      <c r="L257" s="44"/>
      <c r="M257" s="225" t="s">
        <v>1</v>
      </c>
      <c r="N257" s="226" t="s">
        <v>42</v>
      </c>
      <c r="O257" s="91"/>
      <c r="P257" s="227">
        <f>O257*H257</f>
        <v>0</v>
      </c>
      <c r="Q257" s="227">
        <v>2.5018699999999998</v>
      </c>
      <c r="R257" s="227">
        <f>Q257*H257</f>
        <v>3.9029171999999996</v>
      </c>
      <c r="S257" s="227">
        <v>0</v>
      </c>
      <c r="T257" s="228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29" t="s">
        <v>153</v>
      </c>
      <c r="AT257" s="229" t="s">
        <v>132</v>
      </c>
      <c r="AU257" s="229" t="s">
        <v>87</v>
      </c>
      <c r="AY257" s="17" t="s">
        <v>129</v>
      </c>
      <c r="BE257" s="230">
        <f>IF(N257="základní",J257,0)</f>
        <v>0</v>
      </c>
      <c r="BF257" s="230">
        <f>IF(N257="snížená",J257,0)</f>
        <v>0</v>
      </c>
      <c r="BG257" s="230">
        <f>IF(N257="zákl. přenesená",J257,0)</f>
        <v>0</v>
      </c>
      <c r="BH257" s="230">
        <f>IF(N257="sníž. přenesená",J257,0)</f>
        <v>0</v>
      </c>
      <c r="BI257" s="230">
        <f>IF(N257="nulová",J257,0)</f>
        <v>0</v>
      </c>
      <c r="BJ257" s="17" t="s">
        <v>85</v>
      </c>
      <c r="BK257" s="230">
        <f>ROUND(I257*H257,2)</f>
        <v>0</v>
      </c>
      <c r="BL257" s="17" t="s">
        <v>153</v>
      </c>
      <c r="BM257" s="229" t="s">
        <v>1233</v>
      </c>
    </row>
    <row r="258" s="2" customFormat="1">
      <c r="A258" s="38"/>
      <c r="B258" s="39"/>
      <c r="C258" s="40"/>
      <c r="D258" s="231" t="s">
        <v>139</v>
      </c>
      <c r="E258" s="40"/>
      <c r="F258" s="232" t="s">
        <v>1232</v>
      </c>
      <c r="G258" s="40"/>
      <c r="H258" s="40"/>
      <c r="I258" s="233"/>
      <c r="J258" s="40"/>
      <c r="K258" s="40"/>
      <c r="L258" s="44"/>
      <c r="M258" s="234"/>
      <c r="N258" s="235"/>
      <c r="O258" s="91"/>
      <c r="P258" s="91"/>
      <c r="Q258" s="91"/>
      <c r="R258" s="91"/>
      <c r="S258" s="91"/>
      <c r="T258" s="92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139</v>
      </c>
      <c r="AU258" s="17" t="s">
        <v>87</v>
      </c>
    </row>
    <row r="259" s="14" customFormat="1">
      <c r="A259" s="14"/>
      <c r="B259" s="246"/>
      <c r="C259" s="247"/>
      <c r="D259" s="231" t="s">
        <v>140</v>
      </c>
      <c r="E259" s="248" t="s">
        <v>1</v>
      </c>
      <c r="F259" s="249" t="s">
        <v>1234</v>
      </c>
      <c r="G259" s="247"/>
      <c r="H259" s="250">
        <v>1.5600000000000001</v>
      </c>
      <c r="I259" s="251"/>
      <c r="J259" s="247"/>
      <c r="K259" s="247"/>
      <c r="L259" s="252"/>
      <c r="M259" s="253"/>
      <c r="N259" s="254"/>
      <c r="O259" s="254"/>
      <c r="P259" s="254"/>
      <c r="Q259" s="254"/>
      <c r="R259" s="254"/>
      <c r="S259" s="254"/>
      <c r="T259" s="255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6" t="s">
        <v>140</v>
      </c>
      <c r="AU259" s="256" t="s">
        <v>87</v>
      </c>
      <c r="AV259" s="14" t="s">
        <v>87</v>
      </c>
      <c r="AW259" s="14" t="s">
        <v>33</v>
      </c>
      <c r="AX259" s="14" t="s">
        <v>85</v>
      </c>
      <c r="AY259" s="256" t="s">
        <v>129</v>
      </c>
    </row>
    <row r="260" s="2" customFormat="1" ht="16.5" customHeight="1">
      <c r="A260" s="38"/>
      <c r="B260" s="39"/>
      <c r="C260" s="218" t="s">
        <v>465</v>
      </c>
      <c r="D260" s="218" t="s">
        <v>132</v>
      </c>
      <c r="E260" s="219" t="s">
        <v>589</v>
      </c>
      <c r="F260" s="220" t="s">
        <v>592</v>
      </c>
      <c r="G260" s="221" t="s">
        <v>237</v>
      </c>
      <c r="H260" s="222">
        <v>6.8399999999999999</v>
      </c>
      <c r="I260" s="223"/>
      <c r="J260" s="224">
        <f>ROUND(I260*H260,2)</f>
        <v>0</v>
      </c>
      <c r="K260" s="220" t="s">
        <v>136</v>
      </c>
      <c r="L260" s="44"/>
      <c r="M260" s="225" t="s">
        <v>1</v>
      </c>
      <c r="N260" s="226" t="s">
        <v>42</v>
      </c>
      <c r="O260" s="91"/>
      <c r="P260" s="227">
        <f>O260*H260</f>
        <v>0</v>
      </c>
      <c r="Q260" s="227">
        <v>0</v>
      </c>
      <c r="R260" s="227">
        <f>Q260*H260</f>
        <v>0</v>
      </c>
      <c r="S260" s="227">
        <v>0</v>
      </c>
      <c r="T260" s="228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29" t="s">
        <v>153</v>
      </c>
      <c r="AT260" s="229" t="s">
        <v>132</v>
      </c>
      <c r="AU260" s="229" t="s">
        <v>87</v>
      </c>
      <c r="AY260" s="17" t="s">
        <v>129</v>
      </c>
      <c r="BE260" s="230">
        <f>IF(N260="základní",J260,0)</f>
        <v>0</v>
      </c>
      <c r="BF260" s="230">
        <f>IF(N260="snížená",J260,0)</f>
        <v>0</v>
      </c>
      <c r="BG260" s="230">
        <f>IF(N260="zákl. přenesená",J260,0)</f>
        <v>0</v>
      </c>
      <c r="BH260" s="230">
        <f>IF(N260="sníž. přenesená",J260,0)</f>
        <v>0</v>
      </c>
      <c r="BI260" s="230">
        <f>IF(N260="nulová",J260,0)</f>
        <v>0</v>
      </c>
      <c r="BJ260" s="17" t="s">
        <v>85</v>
      </c>
      <c r="BK260" s="230">
        <f>ROUND(I260*H260,2)</f>
        <v>0</v>
      </c>
      <c r="BL260" s="17" t="s">
        <v>153</v>
      </c>
      <c r="BM260" s="229" t="s">
        <v>1235</v>
      </c>
    </row>
    <row r="261" s="2" customFormat="1">
      <c r="A261" s="38"/>
      <c r="B261" s="39"/>
      <c r="C261" s="40"/>
      <c r="D261" s="231" t="s">
        <v>139</v>
      </c>
      <c r="E261" s="40"/>
      <c r="F261" s="232" t="s">
        <v>592</v>
      </c>
      <c r="G261" s="40"/>
      <c r="H261" s="40"/>
      <c r="I261" s="233"/>
      <c r="J261" s="40"/>
      <c r="K261" s="40"/>
      <c r="L261" s="44"/>
      <c r="M261" s="234"/>
      <c r="N261" s="235"/>
      <c r="O261" s="91"/>
      <c r="P261" s="91"/>
      <c r="Q261" s="91"/>
      <c r="R261" s="91"/>
      <c r="S261" s="91"/>
      <c r="T261" s="92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139</v>
      </c>
      <c r="AU261" s="17" t="s">
        <v>87</v>
      </c>
    </row>
    <row r="262" s="14" customFormat="1">
      <c r="A262" s="14"/>
      <c r="B262" s="246"/>
      <c r="C262" s="247"/>
      <c r="D262" s="231" t="s">
        <v>140</v>
      </c>
      <c r="E262" s="248" t="s">
        <v>1</v>
      </c>
      <c r="F262" s="249" t="s">
        <v>1230</v>
      </c>
      <c r="G262" s="247"/>
      <c r="H262" s="250">
        <v>6.8399999999999999</v>
      </c>
      <c r="I262" s="251"/>
      <c r="J262" s="247"/>
      <c r="K262" s="247"/>
      <c r="L262" s="252"/>
      <c r="M262" s="253"/>
      <c r="N262" s="254"/>
      <c r="O262" s="254"/>
      <c r="P262" s="254"/>
      <c r="Q262" s="254"/>
      <c r="R262" s="254"/>
      <c r="S262" s="254"/>
      <c r="T262" s="255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6" t="s">
        <v>140</v>
      </c>
      <c r="AU262" s="256" t="s">
        <v>87</v>
      </c>
      <c r="AV262" s="14" t="s">
        <v>87</v>
      </c>
      <c r="AW262" s="14" t="s">
        <v>33</v>
      </c>
      <c r="AX262" s="14" t="s">
        <v>85</v>
      </c>
      <c r="AY262" s="256" t="s">
        <v>129</v>
      </c>
    </row>
    <row r="263" s="2" customFormat="1" ht="16.5" customHeight="1">
      <c r="A263" s="38"/>
      <c r="B263" s="39"/>
      <c r="C263" s="218" t="s">
        <v>471</v>
      </c>
      <c r="D263" s="218" t="s">
        <v>132</v>
      </c>
      <c r="E263" s="219" t="s">
        <v>1236</v>
      </c>
      <c r="F263" s="220" t="s">
        <v>1237</v>
      </c>
      <c r="G263" s="221" t="s">
        <v>407</v>
      </c>
      <c r="H263" s="222">
        <v>0.156</v>
      </c>
      <c r="I263" s="223"/>
      <c r="J263" s="224">
        <f>ROUND(I263*H263,2)</f>
        <v>0</v>
      </c>
      <c r="K263" s="220" t="s">
        <v>136</v>
      </c>
      <c r="L263" s="44"/>
      <c r="M263" s="225" t="s">
        <v>1</v>
      </c>
      <c r="N263" s="226" t="s">
        <v>42</v>
      </c>
      <c r="O263" s="91"/>
      <c r="P263" s="227">
        <f>O263*H263</f>
        <v>0</v>
      </c>
      <c r="Q263" s="227">
        <v>1.0606199999999999</v>
      </c>
      <c r="R263" s="227">
        <f>Q263*H263</f>
        <v>0.16545671999999997</v>
      </c>
      <c r="S263" s="227">
        <v>0</v>
      </c>
      <c r="T263" s="228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29" t="s">
        <v>153</v>
      </c>
      <c r="AT263" s="229" t="s">
        <v>132</v>
      </c>
      <c r="AU263" s="229" t="s">
        <v>87</v>
      </c>
      <c r="AY263" s="17" t="s">
        <v>129</v>
      </c>
      <c r="BE263" s="230">
        <f>IF(N263="základní",J263,0)</f>
        <v>0</v>
      </c>
      <c r="BF263" s="230">
        <f>IF(N263="snížená",J263,0)</f>
        <v>0</v>
      </c>
      <c r="BG263" s="230">
        <f>IF(N263="zákl. přenesená",J263,0)</f>
        <v>0</v>
      </c>
      <c r="BH263" s="230">
        <f>IF(N263="sníž. přenesená",J263,0)</f>
        <v>0</v>
      </c>
      <c r="BI263" s="230">
        <f>IF(N263="nulová",J263,0)</f>
        <v>0</v>
      </c>
      <c r="BJ263" s="17" t="s">
        <v>85</v>
      </c>
      <c r="BK263" s="230">
        <f>ROUND(I263*H263,2)</f>
        <v>0</v>
      </c>
      <c r="BL263" s="17" t="s">
        <v>153</v>
      </c>
      <c r="BM263" s="229" t="s">
        <v>1238</v>
      </c>
    </row>
    <row r="264" s="2" customFormat="1">
      <c r="A264" s="38"/>
      <c r="B264" s="39"/>
      <c r="C264" s="40"/>
      <c r="D264" s="231" t="s">
        <v>139</v>
      </c>
      <c r="E264" s="40"/>
      <c r="F264" s="232" t="s">
        <v>1237</v>
      </c>
      <c r="G264" s="40"/>
      <c r="H264" s="40"/>
      <c r="I264" s="233"/>
      <c r="J264" s="40"/>
      <c r="K264" s="40"/>
      <c r="L264" s="44"/>
      <c r="M264" s="234"/>
      <c r="N264" s="235"/>
      <c r="O264" s="91"/>
      <c r="P264" s="91"/>
      <c r="Q264" s="91"/>
      <c r="R264" s="91"/>
      <c r="S264" s="91"/>
      <c r="T264" s="92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7" t="s">
        <v>139</v>
      </c>
      <c r="AU264" s="17" t="s">
        <v>87</v>
      </c>
    </row>
    <row r="265" s="14" customFormat="1">
      <c r="A265" s="14"/>
      <c r="B265" s="246"/>
      <c r="C265" s="247"/>
      <c r="D265" s="231" t="s">
        <v>140</v>
      </c>
      <c r="E265" s="248" t="s">
        <v>1</v>
      </c>
      <c r="F265" s="249" t="s">
        <v>1239</v>
      </c>
      <c r="G265" s="247"/>
      <c r="H265" s="250">
        <v>0.156</v>
      </c>
      <c r="I265" s="251"/>
      <c r="J265" s="247"/>
      <c r="K265" s="247"/>
      <c r="L265" s="252"/>
      <c r="M265" s="253"/>
      <c r="N265" s="254"/>
      <c r="O265" s="254"/>
      <c r="P265" s="254"/>
      <c r="Q265" s="254"/>
      <c r="R265" s="254"/>
      <c r="S265" s="254"/>
      <c r="T265" s="255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6" t="s">
        <v>140</v>
      </c>
      <c r="AU265" s="256" t="s">
        <v>87</v>
      </c>
      <c r="AV265" s="14" t="s">
        <v>87</v>
      </c>
      <c r="AW265" s="14" t="s">
        <v>33</v>
      </c>
      <c r="AX265" s="14" t="s">
        <v>85</v>
      </c>
      <c r="AY265" s="256" t="s">
        <v>129</v>
      </c>
    </row>
    <row r="266" s="12" customFormat="1" ht="22.8" customHeight="1">
      <c r="A266" s="12"/>
      <c r="B266" s="202"/>
      <c r="C266" s="203"/>
      <c r="D266" s="204" t="s">
        <v>76</v>
      </c>
      <c r="E266" s="216" t="s">
        <v>148</v>
      </c>
      <c r="F266" s="216" t="s">
        <v>594</v>
      </c>
      <c r="G266" s="203"/>
      <c r="H266" s="203"/>
      <c r="I266" s="206"/>
      <c r="J266" s="217">
        <f>BK266</f>
        <v>0</v>
      </c>
      <c r="K266" s="203"/>
      <c r="L266" s="208"/>
      <c r="M266" s="209"/>
      <c r="N266" s="210"/>
      <c r="O266" s="210"/>
      <c r="P266" s="211">
        <f>SUM(P267:P274)</f>
        <v>0</v>
      </c>
      <c r="Q266" s="210"/>
      <c r="R266" s="211">
        <f>SUM(R267:R274)</f>
        <v>0.42159999999999997</v>
      </c>
      <c r="S266" s="210"/>
      <c r="T266" s="212">
        <f>SUM(T267:T274)</f>
        <v>0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213" t="s">
        <v>85</v>
      </c>
      <c r="AT266" s="214" t="s">
        <v>76</v>
      </c>
      <c r="AU266" s="214" t="s">
        <v>85</v>
      </c>
      <c r="AY266" s="213" t="s">
        <v>129</v>
      </c>
      <c r="BK266" s="215">
        <f>SUM(BK267:BK274)</f>
        <v>0</v>
      </c>
    </row>
    <row r="267" s="2" customFormat="1" ht="16.5" customHeight="1">
      <c r="A267" s="38"/>
      <c r="B267" s="39"/>
      <c r="C267" s="218" t="s">
        <v>477</v>
      </c>
      <c r="D267" s="218" t="s">
        <v>132</v>
      </c>
      <c r="E267" s="219" t="s">
        <v>1240</v>
      </c>
      <c r="F267" s="220" t="s">
        <v>1241</v>
      </c>
      <c r="G267" s="221" t="s">
        <v>604</v>
      </c>
      <c r="H267" s="222">
        <v>1</v>
      </c>
      <c r="I267" s="223"/>
      <c r="J267" s="224">
        <f>ROUND(I267*H267,2)</f>
        <v>0</v>
      </c>
      <c r="K267" s="220" t="s">
        <v>136</v>
      </c>
      <c r="L267" s="44"/>
      <c r="M267" s="225" t="s">
        <v>1</v>
      </c>
      <c r="N267" s="226" t="s">
        <v>42</v>
      </c>
      <c r="O267" s="91"/>
      <c r="P267" s="227">
        <f>O267*H267</f>
        <v>0</v>
      </c>
      <c r="Q267" s="227">
        <v>0</v>
      </c>
      <c r="R267" s="227">
        <f>Q267*H267</f>
        <v>0</v>
      </c>
      <c r="S267" s="227">
        <v>0</v>
      </c>
      <c r="T267" s="228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29" t="s">
        <v>153</v>
      </c>
      <c r="AT267" s="229" t="s">
        <v>132</v>
      </c>
      <c r="AU267" s="229" t="s">
        <v>87</v>
      </c>
      <c r="AY267" s="17" t="s">
        <v>129</v>
      </c>
      <c r="BE267" s="230">
        <f>IF(N267="základní",J267,0)</f>
        <v>0</v>
      </c>
      <c r="BF267" s="230">
        <f>IF(N267="snížená",J267,0)</f>
        <v>0</v>
      </c>
      <c r="BG267" s="230">
        <f>IF(N267="zákl. přenesená",J267,0)</f>
        <v>0</v>
      </c>
      <c r="BH267" s="230">
        <f>IF(N267="sníž. přenesená",J267,0)</f>
        <v>0</v>
      </c>
      <c r="BI267" s="230">
        <f>IF(N267="nulová",J267,0)</f>
        <v>0</v>
      </c>
      <c r="BJ267" s="17" t="s">
        <v>85</v>
      </c>
      <c r="BK267" s="230">
        <f>ROUND(I267*H267,2)</f>
        <v>0</v>
      </c>
      <c r="BL267" s="17" t="s">
        <v>153</v>
      </c>
      <c r="BM267" s="229" t="s">
        <v>1242</v>
      </c>
    </row>
    <row r="268" s="2" customFormat="1">
      <c r="A268" s="38"/>
      <c r="B268" s="39"/>
      <c r="C268" s="40"/>
      <c r="D268" s="231" t="s">
        <v>139</v>
      </c>
      <c r="E268" s="40"/>
      <c r="F268" s="232" t="s">
        <v>1241</v>
      </c>
      <c r="G268" s="40"/>
      <c r="H268" s="40"/>
      <c r="I268" s="233"/>
      <c r="J268" s="40"/>
      <c r="K268" s="40"/>
      <c r="L268" s="44"/>
      <c r="M268" s="234"/>
      <c r="N268" s="235"/>
      <c r="O268" s="91"/>
      <c r="P268" s="91"/>
      <c r="Q268" s="91"/>
      <c r="R268" s="91"/>
      <c r="S268" s="91"/>
      <c r="T268" s="92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17" t="s">
        <v>139</v>
      </c>
      <c r="AU268" s="17" t="s">
        <v>87</v>
      </c>
    </row>
    <row r="269" s="2" customFormat="1" ht="16.5" customHeight="1">
      <c r="A269" s="38"/>
      <c r="B269" s="39"/>
      <c r="C269" s="271" t="s">
        <v>484</v>
      </c>
      <c r="D269" s="271" t="s">
        <v>425</v>
      </c>
      <c r="E269" s="272" t="s">
        <v>1243</v>
      </c>
      <c r="F269" s="273" t="s">
        <v>1244</v>
      </c>
      <c r="G269" s="274" t="s">
        <v>604</v>
      </c>
      <c r="H269" s="275">
        <v>1</v>
      </c>
      <c r="I269" s="276"/>
      <c r="J269" s="277">
        <f>ROUND(I269*H269,2)</f>
        <v>0</v>
      </c>
      <c r="K269" s="273" t="s">
        <v>136</v>
      </c>
      <c r="L269" s="278"/>
      <c r="M269" s="279" t="s">
        <v>1</v>
      </c>
      <c r="N269" s="280" t="s">
        <v>42</v>
      </c>
      <c r="O269" s="91"/>
      <c r="P269" s="227">
        <f>O269*H269</f>
        <v>0</v>
      </c>
      <c r="Q269" s="227">
        <v>0.40999999999999998</v>
      </c>
      <c r="R269" s="227">
        <f>Q269*H269</f>
        <v>0.40999999999999998</v>
      </c>
      <c r="S269" s="227">
        <v>0</v>
      </c>
      <c r="T269" s="228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29" t="s">
        <v>183</v>
      </c>
      <c r="AT269" s="229" t="s">
        <v>425</v>
      </c>
      <c r="AU269" s="229" t="s">
        <v>87</v>
      </c>
      <c r="AY269" s="17" t="s">
        <v>129</v>
      </c>
      <c r="BE269" s="230">
        <f>IF(N269="základní",J269,0)</f>
        <v>0</v>
      </c>
      <c r="BF269" s="230">
        <f>IF(N269="snížená",J269,0)</f>
        <v>0</v>
      </c>
      <c r="BG269" s="230">
        <f>IF(N269="zákl. přenesená",J269,0)</f>
        <v>0</v>
      </c>
      <c r="BH269" s="230">
        <f>IF(N269="sníž. přenesená",J269,0)</f>
        <v>0</v>
      </c>
      <c r="BI269" s="230">
        <f>IF(N269="nulová",J269,0)</f>
        <v>0</v>
      </c>
      <c r="BJ269" s="17" t="s">
        <v>85</v>
      </c>
      <c r="BK269" s="230">
        <f>ROUND(I269*H269,2)</f>
        <v>0</v>
      </c>
      <c r="BL269" s="17" t="s">
        <v>153</v>
      </c>
      <c r="BM269" s="229" t="s">
        <v>1245</v>
      </c>
    </row>
    <row r="270" s="2" customFormat="1">
      <c r="A270" s="38"/>
      <c r="B270" s="39"/>
      <c r="C270" s="40"/>
      <c r="D270" s="231" t="s">
        <v>139</v>
      </c>
      <c r="E270" s="40"/>
      <c r="F270" s="232" t="s">
        <v>1244</v>
      </c>
      <c r="G270" s="40"/>
      <c r="H270" s="40"/>
      <c r="I270" s="233"/>
      <c r="J270" s="40"/>
      <c r="K270" s="40"/>
      <c r="L270" s="44"/>
      <c r="M270" s="234"/>
      <c r="N270" s="235"/>
      <c r="O270" s="91"/>
      <c r="P270" s="91"/>
      <c r="Q270" s="91"/>
      <c r="R270" s="91"/>
      <c r="S270" s="91"/>
      <c r="T270" s="92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T270" s="17" t="s">
        <v>139</v>
      </c>
      <c r="AU270" s="17" t="s">
        <v>87</v>
      </c>
    </row>
    <row r="271" s="2" customFormat="1" ht="24.15" customHeight="1">
      <c r="A271" s="38"/>
      <c r="B271" s="39"/>
      <c r="C271" s="271" t="s">
        <v>490</v>
      </c>
      <c r="D271" s="271" t="s">
        <v>425</v>
      </c>
      <c r="E271" s="272" t="s">
        <v>1246</v>
      </c>
      <c r="F271" s="273" t="s">
        <v>1247</v>
      </c>
      <c r="G271" s="274" t="s">
        <v>604</v>
      </c>
      <c r="H271" s="275">
        <v>1</v>
      </c>
      <c r="I271" s="276"/>
      <c r="J271" s="277">
        <f>ROUND(I271*H271,2)</f>
        <v>0</v>
      </c>
      <c r="K271" s="273" t="s">
        <v>136</v>
      </c>
      <c r="L271" s="278"/>
      <c r="M271" s="279" t="s">
        <v>1</v>
      </c>
      <c r="N271" s="280" t="s">
        <v>42</v>
      </c>
      <c r="O271" s="91"/>
      <c r="P271" s="227">
        <f>O271*H271</f>
        <v>0</v>
      </c>
      <c r="Q271" s="227">
        <v>0.0030000000000000001</v>
      </c>
      <c r="R271" s="227">
        <f>Q271*H271</f>
        <v>0.0030000000000000001</v>
      </c>
      <c r="S271" s="227">
        <v>0</v>
      </c>
      <c r="T271" s="228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29" t="s">
        <v>183</v>
      </c>
      <c r="AT271" s="229" t="s">
        <v>425</v>
      </c>
      <c r="AU271" s="229" t="s">
        <v>87</v>
      </c>
      <c r="AY271" s="17" t="s">
        <v>129</v>
      </c>
      <c r="BE271" s="230">
        <f>IF(N271="základní",J271,0)</f>
        <v>0</v>
      </c>
      <c r="BF271" s="230">
        <f>IF(N271="snížená",J271,0)</f>
        <v>0</v>
      </c>
      <c r="BG271" s="230">
        <f>IF(N271="zákl. přenesená",J271,0)</f>
        <v>0</v>
      </c>
      <c r="BH271" s="230">
        <f>IF(N271="sníž. přenesená",J271,0)</f>
        <v>0</v>
      </c>
      <c r="BI271" s="230">
        <f>IF(N271="nulová",J271,0)</f>
        <v>0</v>
      </c>
      <c r="BJ271" s="17" t="s">
        <v>85</v>
      </c>
      <c r="BK271" s="230">
        <f>ROUND(I271*H271,2)</f>
        <v>0</v>
      </c>
      <c r="BL271" s="17" t="s">
        <v>153</v>
      </c>
      <c r="BM271" s="229" t="s">
        <v>1248</v>
      </c>
    </row>
    <row r="272" s="2" customFormat="1">
      <c r="A272" s="38"/>
      <c r="B272" s="39"/>
      <c r="C272" s="40"/>
      <c r="D272" s="231" t="s">
        <v>139</v>
      </c>
      <c r="E272" s="40"/>
      <c r="F272" s="232" t="s">
        <v>1247</v>
      </c>
      <c r="G272" s="40"/>
      <c r="H272" s="40"/>
      <c r="I272" s="233"/>
      <c r="J272" s="40"/>
      <c r="K272" s="40"/>
      <c r="L272" s="44"/>
      <c r="M272" s="234"/>
      <c r="N272" s="235"/>
      <c r="O272" s="91"/>
      <c r="P272" s="91"/>
      <c r="Q272" s="91"/>
      <c r="R272" s="91"/>
      <c r="S272" s="91"/>
      <c r="T272" s="92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T272" s="17" t="s">
        <v>139</v>
      </c>
      <c r="AU272" s="17" t="s">
        <v>87</v>
      </c>
    </row>
    <row r="273" s="2" customFormat="1" ht="24.15" customHeight="1">
      <c r="A273" s="38"/>
      <c r="B273" s="39"/>
      <c r="C273" s="271" t="s">
        <v>496</v>
      </c>
      <c r="D273" s="271" t="s">
        <v>425</v>
      </c>
      <c r="E273" s="272" t="s">
        <v>1249</v>
      </c>
      <c r="F273" s="273" t="s">
        <v>1250</v>
      </c>
      <c r="G273" s="274" t="s">
        <v>604</v>
      </c>
      <c r="H273" s="275">
        <v>1</v>
      </c>
      <c r="I273" s="276"/>
      <c r="J273" s="277">
        <f>ROUND(I273*H273,2)</f>
        <v>0</v>
      </c>
      <c r="K273" s="273" t="s">
        <v>136</v>
      </c>
      <c r="L273" s="278"/>
      <c r="M273" s="279" t="s">
        <v>1</v>
      </c>
      <c r="N273" s="280" t="s">
        <v>42</v>
      </c>
      <c r="O273" s="91"/>
      <c r="P273" s="227">
        <f>O273*H273</f>
        <v>0</v>
      </c>
      <c r="Q273" s="227">
        <v>0.0086</v>
      </c>
      <c r="R273" s="227">
        <f>Q273*H273</f>
        <v>0.0086</v>
      </c>
      <c r="S273" s="227">
        <v>0</v>
      </c>
      <c r="T273" s="228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29" t="s">
        <v>183</v>
      </c>
      <c r="AT273" s="229" t="s">
        <v>425</v>
      </c>
      <c r="AU273" s="229" t="s">
        <v>87</v>
      </c>
      <c r="AY273" s="17" t="s">
        <v>129</v>
      </c>
      <c r="BE273" s="230">
        <f>IF(N273="základní",J273,0)</f>
        <v>0</v>
      </c>
      <c r="BF273" s="230">
        <f>IF(N273="snížená",J273,0)</f>
        <v>0</v>
      </c>
      <c r="BG273" s="230">
        <f>IF(N273="zákl. přenesená",J273,0)</f>
        <v>0</v>
      </c>
      <c r="BH273" s="230">
        <f>IF(N273="sníž. přenesená",J273,0)</f>
        <v>0</v>
      </c>
      <c r="BI273" s="230">
        <f>IF(N273="nulová",J273,0)</f>
        <v>0</v>
      </c>
      <c r="BJ273" s="17" t="s">
        <v>85</v>
      </c>
      <c r="BK273" s="230">
        <f>ROUND(I273*H273,2)</f>
        <v>0</v>
      </c>
      <c r="BL273" s="17" t="s">
        <v>153</v>
      </c>
      <c r="BM273" s="229" t="s">
        <v>1251</v>
      </c>
    </row>
    <row r="274" s="2" customFormat="1">
      <c r="A274" s="38"/>
      <c r="B274" s="39"/>
      <c r="C274" s="40"/>
      <c r="D274" s="231" t="s">
        <v>139</v>
      </c>
      <c r="E274" s="40"/>
      <c r="F274" s="232" t="s">
        <v>1250</v>
      </c>
      <c r="G274" s="40"/>
      <c r="H274" s="40"/>
      <c r="I274" s="233"/>
      <c r="J274" s="40"/>
      <c r="K274" s="40"/>
      <c r="L274" s="44"/>
      <c r="M274" s="234"/>
      <c r="N274" s="235"/>
      <c r="O274" s="91"/>
      <c r="P274" s="91"/>
      <c r="Q274" s="91"/>
      <c r="R274" s="91"/>
      <c r="S274" s="91"/>
      <c r="T274" s="92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7" t="s">
        <v>139</v>
      </c>
      <c r="AU274" s="17" t="s">
        <v>87</v>
      </c>
    </row>
    <row r="275" s="12" customFormat="1" ht="22.8" customHeight="1">
      <c r="A275" s="12"/>
      <c r="B275" s="202"/>
      <c r="C275" s="203"/>
      <c r="D275" s="204" t="s">
        <v>76</v>
      </c>
      <c r="E275" s="216" t="s">
        <v>153</v>
      </c>
      <c r="F275" s="216" t="s">
        <v>607</v>
      </c>
      <c r="G275" s="203"/>
      <c r="H275" s="203"/>
      <c r="I275" s="206"/>
      <c r="J275" s="217">
        <f>BK275</f>
        <v>0</v>
      </c>
      <c r="K275" s="203"/>
      <c r="L275" s="208"/>
      <c r="M275" s="209"/>
      <c r="N275" s="210"/>
      <c r="O275" s="210"/>
      <c r="P275" s="211">
        <f>SUM(P276:P291)</f>
        <v>0</v>
      </c>
      <c r="Q275" s="210"/>
      <c r="R275" s="211">
        <f>SUM(R276:R291)</f>
        <v>12.430669517695499</v>
      </c>
      <c r="S275" s="210"/>
      <c r="T275" s="212">
        <f>SUM(T276:T291)</f>
        <v>0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213" t="s">
        <v>85</v>
      </c>
      <c r="AT275" s="214" t="s">
        <v>76</v>
      </c>
      <c r="AU275" s="214" t="s">
        <v>85</v>
      </c>
      <c r="AY275" s="213" t="s">
        <v>129</v>
      </c>
      <c r="BK275" s="215">
        <f>SUM(BK276:BK291)</f>
        <v>0</v>
      </c>
    </row>
    <row r="276" s="2" customFormat="1" ht="21.75" customHeight="1">
      <c r="A276" s="38"/>
      <c r="B276" s="39"/>
      <c r="C276" s="218" t="s">
        <v>503</v>
      </c>
      <c r="D276" s="218" t="s">
        <v>132</v>
      </c>
      <c r="E276" s="219" t="s">
        <v>1252</v>
      </c>
      <c r="F276" s="220" t="s">
        <v>1253</v>
      </c>
      <c r="G276" s="221" t="s">
        <v>272</v>
      </c>
      <c r="H276" s="222">
        <v>0.75</v>
      </c>
      <c r="I276" s="223"/>
      <c r="J276" s="224">
        <f>ROUND(I276*H276,2)</f>
        <v>0</v>
      </c>
      <c r="K276" s="220" t="s">
        <v>136</v>
      </c>
      <c r="L276" s="44"/>
      <c r="M276" s="225" t="s">
        <v>1</v>
      </c>
      <c r="N276" s="226" t="s">
        <v>42</v>
      </c>
      <c r="O276" s="91"/>
      <c r="P276" s="227">
        <f>O276*H276</f>
        <v>0</v>
      </c>
      <c r="Q276" s="227">
        <v>2.3010199999999998</v>
      </c>
      <c r="R276" s="227">
        <f>Q276*H276</f>
        <v>1.725765</v>
      </c>
      <c r="S276" s="227">
        <v>0</v>
      </c>
      <c r="T276" s="228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29" t="s">
        <v>153</v>
      </c>
      <c r="AT276" s="229" t="s">
        <v>132</v>
      </c>
      <c r="AU276" s="229" t="s">
        <v>87</v>
      </c>
      <c r="AY276" s="17" t="s">
        <v>129</v>
      </c>
      <c r="BE276" s="230">
        <f>IF(N276="základní",J276,0)</f>
        <v>0</v>
      </c>
      <c r="BF276" s="230">
        <f>IF(N276="snížená",J276,0)</f>
        <v>0</v>
      </c>
      <c r="BG276" s="230">
        <f>IF(N276="zákl. přenesená",J276,0)</f>
        <v>0</v>
      </c>
      <c r="BH276" s="230">
        <f>IF(N276="sníž. přenesená",J276,0)</f>
        <v>0</v>
      </c>
      <c r="BI276" s="230">
        <f>IF(N276="nulová",J276,0)</f>
        <v>0</v>
      </c>
      <c r="BJ276" s="17" t="s">
        <v>85</v>
      </c>
      <c r="BK276" s="230">
        <f>ROUND(I276*H276,2)</f>
        <v>0</v>
      </c>
      <c r="BL276" s="17" t="s">
        <v>153</v>
      </c>
      <c r="BM276" s="229" t="s">
        <v>1254</v>
      </c>
    </row>
    <row r="277" s="2" customFormat="1">
      <c r="A277" s="38"/>
      <c r="B277" s="39"/>
      <c r="C277" s="40"/>
      <c r="D277" s="231" t="s">
        <v>139</v>
      </c>
      <c r="E277" s="40"/>
      <c r="F277" s="232" t="s">
        <v>1253</v>
      </c>
      <c r="G277" s="40"/>
      <c r="H277" s="40"/>
      <c r="I277" s="233"/>
      <c r="J277" s="40"/>
      <c r="K277" s="40"/>
      <c r="L277" s="44"/>
      <c r="M277" s="234"/>
      <c r="N277" s="235"/>
      <c r="O277" s="91"/>
      <c r="P277" s="91"/>
      <c r="Q277" s="91"/>
      <c r="R277" s="91"/>
      <c r="S277" s="91"/>
      <c r="T277" s="92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7" t="s">
        <v>139</v>
      </c>
      <c r="AU277" s="17" t="s">
        <v>87</v>
      </c>
    </row>
    <row r="278" s="14" customFormat="1">
      <c r="A278" s="14"/>
      <c r="B278" s="246"/>
      <c r="C278" s="247"/>
      <c r="D278" s="231" t="s">
        <v>140</v>
      </c>
      <c r="E278" s="248" t="s">
        <v>1</v>
      </c>
      <c r="F278" s="249" t="s">
        <v>1255</v>
      </c>
      <c r="G278" s="247"/>
      <c r="H278" s="250">
        <v>0.75</v>
      </c>
      <c r="I278" s="251"/>
      <c r="J278" s="247"/>
      <c r="K278" s="247"/>
      <c r="L278" s="252"/>
      <c r="M278" s="253"/>
      <c r="N278" s="254"/>
      <c r="O278" s="254"/>
      <c r="P278" s="254"/>
      <c r="Q278" s="254"/>
      <c r="R278" s="254"/>
      <c r="S278" s="254"/>
      <c r="T278" s="255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6" t="s">
        <v>140</v>
      </c>
      <c r="AU278" s="256" t="s">
        <v>87</v>
      </c>
      <c r="AV278" s="14" t="s">
        <v>87</v>
      </c>
      <c r="AW278" s="14" t="s">
        <v>33</v>
      </c>
      <c r="AX278" s="14" t="s">
        <v>85</v>
      </c>
      <c r="AY278" s="256" t="s">
        <v>129</v>
      </c>
    </row>
    <row r="279" s="2" customFormat="1" ht="24.15" customHeight="1">
      <c r="A279" s="38"/>
      <c r="B279" s="39"/>
      <c r="C279" s="218" t="s">
        <v>509</v>
      </c>
      <c r="D279" s="218" t="s">
        <v>132</v>
      </c>
      <c r="E279" s="219" t="s">
        <v>1256</v>
      </c>
      <c r="F279" s="220" t="s">
        <v>1257</v>
      </c>
      <c r="G279" s="221" t="s">
        <v>237</v>
      </c>
      <c r="H279" s="222">
        <v>0.90000000000000002</v>
      </c>
      <c r="I279" s="223"/>
      <c r="J279" s="224">
        <f>ROUND(I279*H279,2)</f>
        <v>0</v>
      </c>
      <c r="K279" s="220" t="s">
        <v>136</v>
      </c>
      <c r="L279" s="44"/>
      <c r="M279" s="225" t="s">
        <v>1</v>
      </c>
      <c r="N279" s="226" t="s">
        <v>42</v>
      </c>
      <c r="O279" s="91"/>
      <c r="P279" s="227">
        <f>O279*H279</f>
        <v>0</v>
      </c>
      <c r="Q279" s="227">
        <v>0.0063171399999999997</v>
      </c>
      <c r="R279" s="227">
        <f>Q279*H279</f>
        <v>0.0056854259999999995</v>
      </c>
      <c r="S279" s="227">
        <v>0</v>
      </c>
      <c r="T279" s="228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29" t="s">
        <v>153</v>
      </c>
      <c r="AT279" s="229" t="s">
        <v>132</v>
      </c>
      <c r="AU279" s="229" t="s">
        <v>87</v>
      </c>
      <c r="AY279" s="17" t="s">
        <v>129</v>
      </c>
      <c r="BE279" s="230">
        <f>IF(N279="základní",J279,0)</f>
        <v>0</v>
      </c>
      <c r="BF279" s="230">
        <f>IF(N279="snížená",J279,0)</f>
        <v>0</v>
      </c>
      <c r="BG279" s="230">
        <f>IF(N279="zákl. přenesená",J279,0)</f>
        <v>0</v>
      </c>
      <c r="BH279" s="230">
        <f>IF(N279="sníž. přenesená",J279,0)</f>
        <v>0</v>
      </c>
      <c r="BI279" s="230">
        <f>IF(N279="nulová",J279,0)</f>
        <v>0</v>
      </c>
      <c r="BJ279" s="17" t="s">
        <v>85</v>
      </c>
      <c r="BK279" s="230">
        <f>ROUND(I279*H279,2)</f>
        <v>0</v>
      </c>
      <c r="BL279" s="17" t="s">
        <v>153</v>
      </c>
      <c r="BM279" s="229" t="s">
        <v>1258</v>
      </c>
    </row>
    <row r="280" s="2" customFormat="1">
      <c r="A280" s="38"/>
      <c r="B280" s="39"/>
      <c r="C280" s="40"/>
      <c r="D280" s="231" t="s">
        <v>139</v>
      </c>
      <c r="E280" s="40"/>
      <c r="F280" s="232" t="s">
        <v>1257</v>
      </c>
      <c r="G280" s="40"/>
      <c r="H280" s="40"/>
      <c r="I280" s="233"/>
      <c r="J280" s="40"/>
      <c r="K280" s="40"/>
      <c r="L280" s="44"/>
      <c r="M280" s="234"/>
      <c r="N280" s="235"/>
      <c r="O280" s="91"/>
      <c r="P280" s="91"/>
      <c r="Q280" s="91"/>
      <c r="R280" s="91"/>
      <c r="S280" s="91"/>
      <c r="T280" s="92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T280" s="17" t="s">
        <v>139</v>
      </c>
      <c r="AU280" s="17" t="s">
        <v>87</v>
      </c>
    </row>
    <row r="281" s="14" customFormat="1">
      <c r="A281" s="14"/>
      <c r="B281" s="246"/>
      <c r="C281" s="247"/>
      <c r="D281" s="231" t="s">
        <v>140</v>
      </c>
      <c r="E281" s="248" t="s">
        <v>1</v>
      </c>
      <c r="F281" s="249" t="s">
        <v>1259</v>
      </c>
      <c r="G281" s="247"/>
      <c r="H281" s="250">
        <v>0.90000000000000002</v>
      </c>
      <c r="I281" s="251"/>
      <c r="J281" s="247"/>
      <c r="K281" s="247"/>
      <c r="L281" s="252"/>
      <c r="M281" s="253"/>
      <c r="N281" s="254"/>
      <c r="O281" s="254"/>
      <c r="P281" s="254"/>
      <c r="Q281" s="254"/>
      <c r="R281" s="254"/>
      <c r="S281" s="254"/>
      <c r="T281" s="255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6" t="s">
        <v>140</v>
      </c>
      <c r="AU281" s="256" t="s">
        <v>87</v>
      </c>
      <c r="AV281" s="14" t="s">
        <v>87</v>
      </c>
      <c r="AW281" s="14" t="s">
        <v>33</v>
      </c>
      <c r="AX281" s="14" t="s">
        <v>85</v>
      </c>
      <c r="AY281" s="256" t="s">
        <v>129</v>
      </c>
    </row>
    <row r="282" s="2" customFormat="1" ht="16.5" customHeight="1">
      <c r="A282" s="38"/>
      <c r="B282" s="39"/>
      <c r="C282" s="218" t="s">
        <v>516</v>
      </c>
      <c r="D282" s="218" t="s">
        <v>132</v>
      </c>
      <c r="E282" s="219" t="s">
        <v>1260</v>
      </c>
      <c r="F282" s="220" t="s">
        <v>1261</v>
      </c>
      <c r="G282" s="221" t="s">
        <v>407</v>
      </c>
      <c r="H282" s="222">
        <v>0.014999999999999999</v>
      </c>
      <c r="I282" s="223"/>
      <c r="J282" s="224">
        <f>ROUND(I282*H282,2)</f>
        <v>0</v>
      </c>
      <c r="K282" s="220" t="s">
        <v>136</v>
      </c>
      <c r="L282" s="44"/>
      <c r="M282" s="225" t="s">
        <v>1</v>
      </c>
      <c r="N282" s="226" t="s">
        <v>42</v>
      </c>
      <c r="O282" s="91"/>
      <c r="P282" s="227">
        <f>O282*H282</f>
        <v>0</v>
      </c>
      <c r="Q282" s="227">
        <v>1.0627727797</v>
      </c>
      <c r="R282" s="227">
        <f>Q282*H282</f>
        <v>0.015941591695499999</v>
      </c>
      <c r="S282" s="227">
        <v>0</v>
      </c>
      <c r="T282" s="228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29" t="s">
        <v>153</v>
      </c>
      <c r="AT282" s="229" t="s">
        <v>132</v>
      </c>
      <c r="AU282" s="229" t="s">
        <v>87</v>
      </c>
      <c r="AY282" s="17" t="s">
        <v>129</v>
      </c>
      <c r="BE282" s="230">
        <f>IF(N282="základní",J282,0)</f>
        <v>0</v>
      </c>
      <c r="BF282" s="230">
        <f>IF(N282="snížená",J282,0)</f>
        <v>0</v>
      </c>
      <c r="BG282" s="230">
        <f>IF(N282="zákl. přenesená",J282,0)</f>
        <v>0</v>
      </c>
      <c r="BH282" s="230">
        <f>IF(N282="sníž. přenesená",J282,0)</f>
        <v>0</v>
      </c>
      <c r="BI282" s="230">
        <f>IF(N282="nulová",J282,0)</f>
        <v>0</v>
      </c>
      <c r="BJ282" s="17" t="s">
        <v>85</v>
      </c>
      <c r="BK282" s="230">
        <f>ROUND(I282*H282,2)</f>
        <v>0</v>
      </c>
      <c r="BL282" s="17" t="s">
        <v>153</v>
      </c>
      <c r="BM282" s="229" t="s">
        <v>1262</v>
      </c>
    </row>
    <row r="283" s="2" customFormat="1">
      <c r="A283" s="38"/>
      <c r="B283" s="39"/>
      <c r="C283" s="40"/>
      <c r="D283" s="231" t="s">
        <v>139</v>
      </c>
      <c r="E283" s="40"/>
      <c r="F283" s="232" t="s">
        <v>1261</v>
      </c>
      <c r="G283" s="40"/>
      <c r="H283" s="40"/>
      <c r="I283" s="233"/>
      <c r="J283" s="40"/>
      <c r="K283" s="40"/>
      <c r="L283" s="44"/>
      <c r="M283" s="234"/>
      <c r="N283" s="235"/>
      <c r="O283" s="91"/>
      <c r="P283" s="91"/>
      <c r="Q283" s="91"/>
      <c r="R283" s="91"/>
      <c r="S283" s="91"/>
      <c r="T283" s="92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T283" s="17" t="s">
        <v>139</v>
      </c>
      <c r="AU283" s="17" t="s">
        <v>87</v>
      </c>
    </row>
    <row r="284" s="13" customFormat="1">
      <c r="A284" s="13"/>
      <c r="B284" s="236"/>
      <c r="C284" s="237"/>
      <c r="D284" s="231" t="s">
        <v>140</v>
      </c>
      <c r="E284" s="238" t="s">
        <v>1</v>
      </c>
      <c r="F284" s="239" t="s">
        <v>1263</v>
      </c>
      <c r="G284" s="237"/>
      <c r="H284" s="238" t="s">
        <v>1</v>
      </c>
      <c r="I284" s="240"/>
      <c r="J284" s="237"/>
      <c r="K284" s="237"/>
      <c r="L284" s="241"/>
      <c r="M284" s="242"/>
      <c r="N284" s="243"/>
      <c r="O284" s="243"/>
      <c r="P284" s="243"/>
      <c r="Q284" s="243"/>
      <c r="R284" s="243"/>
      <c r="S284" s="243"/>
      <c r="T284" s="244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5" t="s">
        <v>140</v>
      </c>
      <c r="AU284" s="245" t="s">
        <v>87</v>
      </c>
      <c r="AV284" s="13" t="s">
        <v>85</v>
      </c>
      <c r="AW284" s="13" t="s">
        <v>33</v>
      </c>
      <c r="AX284" s="13" t="s">
        <v>77</v>
      </c>
      <c r="AY284" s="245" t="s">
        <v>129</v>
      </c>
    </row>
    <row r="285" s="14" customFormat="1">
      <c r="A285" s="14"/>
      <c r="B285" s="246"/>
      <c r="C285" s="247"/>
      <c r="D285" s="231" t="s">
        <v>140</v>
      </c>
      <c r="E285" s="248" t="s">
        <v>1</v>
      </c>
      <c r="F285" s="249" t="s">
        <v>1264</v>
      </c>
      <c r="G285" s="247"/>
      <c r="H285" s="250">
        <v>0.014999999999999999</v>
      </c>
      <c r="I285" s="251"/>
      <c r="J285" s="247"/>
      <c r="K285" s="247"/>
      <c r="L285" s="252"/>
      <c r="M285" s="253"/>
      <c r="N285" s="254"/>
      <c r="O285" s="254"/>
      <c r="P285" s="254"/>
      <c r="Q285" s="254"/>
      <c r="R285" s="254"/>
      <c r="S285" s="254"/>
      <c r="T285" s="255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6" t="s">
        <v>140</v>
      </c>
      <c r="AU285" s="256" t="s">
        <v>87</v>
      </c>
      <c r="AV285" s="14" t="s">
        <v>87</v>
      </c>
      <c r="AW285" s="14" t="s">
        <v>33</v>
      </c>
      <c r="AX285" s="14" t="s">
        <v>85</v>
      </c>
      <c r="AY285" s="256" t="s">
        <v>129</v>
      </c>
    </row>
    <row r="286" s="2" customFormat="1" ht="24.15" customHeight="1">
      <c r="A286" s="38"/>
      <c r="B286" s="39"/>
      <c r="C286" s="218" t="s">
        <v>522</v>
      </c>
      <c r="D286" s="218" t="s">
        <v>132</v>
      </c>
      <c r="E286" s="219" t="s">
        <v>1265</v>
      </c>
      <c r="F286" s="220" t="s">
        <v>1266</v>
      </c>
      <c r="G286" s="221" t="s">
        <v>272</v>
      </c>
      <c r="H286" s="222">
        <v>4.4249999999999998</v>
      </c>
      <c r="I286" s="223"/>
      <c r="J286" s="224">
        <f>ROUND(I286*H286,2)</f>
        <v>0</v>
      </c>
      <c r="K286" s="220" t="s">
        <v>136</v>
      </c>
      <c r="L286" s="44"/>
      <c r="M286" s="225" t="s">
        <v>1</v>
      </c>
      <c r="N286" s="226" t="s">
        <v>42</v>
      </c>
      <c r="O286" s="91"/>
      <c r="P286" s="227">
        <f>O286*H286</f>
        <v>0</v>
      </c>
      <c r="Q286" s="227">
        <v>2.4142999999999999</v>
      </c>
      <c r="R286" s="227">
        <f>Q286*H286</f>
        <v>10.683277499999999</v>
      </c>
      <c r="S286" s="227">
        <v>0</v>
      </c>
      <c r="T286" s="228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29" t="s">
        <v>153</v>
      </c>
      <c r="AT286" s="229" t="s">
        <v>132</v>
      </c>
      <c r="AU286" s="229" t="s">
        <v>87</v>
      </c>
      <c r="AY286" s="17" t="s">
        <v>129</v>
      </c>
      <c r="BE286" s="230">
        <f>IF(N286="základní",J286,0)</f>
        <v>0</v>
      </c>
      <c r="BF286" s="230">
        <f>IF(N286="snížená",J286,0)</f>
        <v>0</v>
      </c>
      <c r="BG286" s="230">
        <f>IF(N286="zákl. přenesená",J286,0)</f>
        <v>0</v>
      </c>
      <c r="BH286" s="230">
        <f>IF(N286="sníž. přenesená",J286,0)</f>
        <v>0</v>
      </c>
      <c r="BI286" s="230">
        <f>IF(N286="nulová",J286,0)</f>
        <v>0</v>
      </c>
      <c r="BJ286" s="17" t="s">
        <v>85</v>
      </c>
      <c r="BK286" s="230">
        <f>ROUND(I286*H286,2)</f>
        <v>0</v>
      </c>
      <c r="BL286" s="17" t="s">
        <v>153</v>
      </c>
      <c r="BM286" s="229" t="s">
        <v>1267</v>
      </c>
    </row>
    <row r="287" s="2" customFormat="1">
      <c r="A287" s="38"/>
      <c r="B287" s="39"/>
      <c r="C287" s="40"/>
      <c r="D287" s="231" t="s">
        <v>139</v>
      </c>
      <c r="E287" s="40"/>
      <c r="F287" s="232" t="s">
        <v>1266</v>
      </c>
      <c r="G287" s="40"/>
      <c r="H287" s="40"/>
      <c r="I287" s="233"/>
      <c r="J287" s="40"/>
      <c r="K287" s="40"/>
      <c r="L287" s="44"/>
      <c r="M287" s="234"/>
      <c r="N287" s="235"/>
      <c r="O287" s="91"/>
      <c r="P287" s="91"/>
      <c r="Q287" s="91"/>
      <c r="R287" s="91"/>
      <c r="S287" s="91"/>
      <c r="T287" s="92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T287" s="17" t="s">
        <v>139</v>
      </c>
      <c r="AU287" s="17" t="s">
        <v>87</v>
      </c>
    </row>
    <row r="288" s="14" customFormat="1">
      <c r="A288" s="14"/>
      <c r="B288" s="246"/>
      <c r="C288" s="247"/>
      <c r="D288" s="231" t="s">
        <v>140</v>
      </c>
      <c r="E288" s="248" t="s">
        <v>1</v>
      </c>
      <c r="F288" s="249" t="s">
        <v>1268</v>
      </c>
      <c r="G288" s="247"/>
      <c r="H288" s="250">
        <v>4.4249999999999998</v>
      </c>
      <c r="I288" s="251"/>
      <c r="J288" s="247"/>
      <c r="K288" s="247"/>
      <c r="L288" s="252"/>
      <c r="M288" s="253"/>
      <c r="N288" s="254"/>
      <c r="O288" s="254"/>
      <c r="P288" s="254"/>
      <c r="Q288" s="254"/>
      <c r="R288" s="254"/>
      <c r="S288" s="254"/>
      <c r="T288" s="255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6" t="s">
        <v>140</v>
      </c>
      <c r="AU288" s="256" t="s">
        <v>87</v>
      </c>
      <c r="AV288" s="14" t="s">
        <v>87</v>
      </c>
      <c r="AW288" s="14" t="s">
        <v>33</v>
      </c>
      <c r="AX288" s="14" t="s">
        <v>85</v>
      </c>
      <c r="AY288" s="256" t="s">
        <v>129</v>
      </c>
    </row>
    <row r="289" s="2" customFormat="1" ht="16.5" customHeight="1">
      <c r="A289" s="38"/>
      <c r="B289" s="39"/>
      <c r="C289" s="218" t="s">
        <v>530</v>
      </c>
      <c r="D289" s="218" t="s">
        <v>132</v>
      </c>
      <c r="E289" s="219" t="s">
        <v>1269</v>
      </c>
      <c r="F289" s="220" t="s">
        <v>1270</v>
      </c>
      <c r="G289" s="221" t="s">
        <v>237</v>
      </c>
      <c r="H289" s="222">
        <v>14.25</v>
      </c>
      <c r="I289" s="223"/>
      <c r="J289" s="224">
        <f>ROUND(I289*H289,2)</f>
        <v>0</v>
      </c>
      <c r="K289" s="220" t="s">
        <v>136</v>
      </c>
      <c r="L289" s="44"/>
      <c r="M289" s="225" t="s">
        <v>1</v>
      </c>
      <c r="N289" s="226" t="s">
        <v>42</v>
      </c>
      <c r="O289" s="91"/>
      <c r="P289" s="227">
        <f>O289*H289</f>
        <v>0</v>
      </c>
      <c r="Q289" s="227">
        <v>0</v>
      </c>
      <c r="R289" s="227">
        <f>Q289*H289</f>
        <v>0</v>
      </c>
      <c r="S289" s="227">
        <v>0</v>
      </c>
      <c r="T289" s="228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29" t="s">
        <v>153</v>
      </c>
      <c r="AT289" s="229" t="s">
        <v>132</v>
      </c>
      <c r="AU289" s="229" t="s">
        <v>87</v>
      </c>
      <c r="AY289" s="17" t="s">
        <v>129</v>
      </c>
      <c r="BE289" s="230">
        <f>IF(N289="základní",J289,0)</f>
        <v>0</v>
      </c>
      <c r="BF289" s="230">
        <f>IF(N289="snížená",J289,0)</f>
        <v>0</v>
      </c>
      <c r="BG289" s="230">
        <f>IF(N289="zákl. přenesená",J289,0)</f>
        <v>0</v>
      </c>
      <c r="BH289" s="230">
        <f>IF(N289="sníž. přenesená",J289,0)</f>
        <v>0</v>
      </c>
      <c r="BI289" s="230">
        <f>IF(N289="nulová",J289,0)</f>
        <v>0</v>
      </c>
      <c r="BJ289" s="17" t="s">
        <v>85</v>
      </c>
      <c r="BK289" s="230">
        <f>ROUND(I289*H289,2)</f>
        <v>0</v>
      </c>
      <c r="BL289" s="17" t="s">
        <v>153</v>
      </c>
      <c r="BM289" s="229" t="s">
        <v>1271</v>
      </c>
    </row>
    <row r="290" s="2" customFormat="1">
      <c r="A290" s="38"/>
      <c r="B290" s="39"/>
      <c r="C290" s="40"/>
      <c r="D290" s="231" t="s">
        <v>139</v>
      </c>
      <c r="E290" s="40"/>
      <c r="F290" s="232" t="s">
        <v>1270</v>
      </c>
      <c r="G290" s="40"/>
      <c r="H290" s="40"/>
      <c r="I290" s="233"/>
      <c r="J290" s="40"/>
      <c r="K290" s="40"/>
      <c r="L290" s="44"/>
      <c r="M290" s="234"/>
      <c r="N290" s="235"/>
      <c r="O290" s="91"/>
      <c r="P290" s="91"/>
      <c r="Q290" s="91"/>
      <c r="R290" s="91"/>
      <c r="S290" s="91"/>
      <c r="T290" s="92"/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T290" s="17" t="s">
        <v>139</v>
      </c>
      <c r="AU290" s="17" t="s">
        <v>87</v>
      </c>
    </row>
    <row r="291" s="14" customFormat="1">
      <c r="A291" s="14"/>
      <c r="B291" s="246"/>
      <c r="C291" s="247"/>
      <c r="D291" s="231" t="s">
        <v>140</v>
      </c>
      <c r="E291" s="248" t="s">
        <v>1</v>
      </c>
      <c r="F291" s="249" t="s">
        <v>1272</v>
      </c>
      <c r="G291" s="247"/>
      <c r="H291" s="250">
        <v>14.25</v>
      </c>
      <c r="I291" s="251"/>
      <c r="J291" s="247"/>
      <c r="K291" s="247"/>
      <c r="L291" s="252"/>
      <c r="M291" s="253"/>
      <c r="N291" s="254"/>
      <c r="O291" s="254"/>
      <c r="P291" s="254"/>
      <c r="Q291" s="254"/>
      <c r="R291" s="254"/>
      <c r="S291" s="254"/>
      <c r="T291" s="255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6" t="s">
        <v>140</v>
      </c>
      <c r="AU291" s="256" t="s">
        <v>87</v>
      </c>
      <c r="AV291" s="14" t="s">
        <v>87</v>
      </c>
      <c r="AW291" s="14" t="s">
        <v>33</v>
      </c>
      <c r="AX291" s="14" t="s">
        <v>85</v>
      </c>
      <c r="AY291" s="256" t="s">
        <v>129</v>
      </c>
    </row>
    <row r="292" s="12" customFormat="1" ht="22.8" customHeight="1">
      <c r="A292" s="12"/>
      <c r="B292" s="202"/>
      <c r="C292" s="203"/>
      <c r="D292" s="204" t="s">
        <v>76</v>
      </c>
      <c r="E292" s="216" t="s">
        <v>128</v>
      </c>
      <c r="F292" s="216" t="s">
        <v>669</v>
      </c>
      <c r="G292" s="203"/>
      <c r="H292" s="203"/>
      <c r="I292" s="206"/>
      <c r="J292" s="217">
        <f>BK292</f>
        <v>0</v>
      </c>
      <c r="K292" s="203"/>
      <c r="L292" s="208"/>
      <c r="M292" s="209"/>
      <c r="N292" s="210"/>
      <c r="O292" s="210"/>
      <c r="P292" s="211">
        <f>SUM(P293:P345)</f>
        <v>0</v>
      </c>
      <c r="Q292" s="210"/>
      <c r="R292" s="211">
        <f>SUM(R293:R345)</f>
        <v>140.87630399999998</v>
      </c>
      <c r="S292" s="210"/>
      <c r="T292" s="212">
        <f>SUM(T293:T345)</f>
        <v>0</v>
      </c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R292" s="213" t="s">
        <v>85</v>
      </c>
      <c r="AT292" s="214" t="s">
        <v>76</v>
      </c>
      <c r="AU292" s="214" t="s">
        <v>85</v>
      </c>
      <c r="AY292" s="213" t="s">
        <v>129</v>
      </c>
      <c r="BK292" s="215">
        <f>SUM(BK293:BK345)</f>
        <v>0</v>
      </c>
    </row>
    <row r="293" s="2" customFormat="1" ht="24.15" customHeight="1">
      <c r="A293" s="38"/>
      <c r="B293" s="39"/>
      <c r="C293" s="218" t="s">
        <v>539</v>
      </c>
      <c r="D293" s="218" t="s">
        <v>132</v>
      </c>
      <c r="E293" s="219" t="s">
        <v>1273</v>
      </c>
      <c r="F293" s="220" t="s">
        <v>1274</v>
      </c>
      <c r="G293" s="221" t="s">
        <v>237</v>
      </c>
      <c r="H293" s="222">
        <v>55.560000000000002</v>
      </c>
      <c r="I293" s="223"/>
      <c r="J293" s="224">
        <f>ROUND(I293*H293,2)</f>
        <v>0</v>
      </c>
      <c r="K293" s="220" t="s">
        <v>136</v>
      </c>
      <c r="L293" s="44"/>
      <c r="M293" s="225" t="s">
        <v>1</v>
      </c>
      <c r="N293" s="226" t="s">
        <v>42</v>
      </c>
      <c r="O293" s="91"/>
      <c r="P293" s="227">
        <f>O293*H293</f>
        <v>0</v>
      </c>
      <c r="Q293" s="227">
        <v>0.23000000000000001</v>
      </c>
      <c r="R293" s="227">
        <f>Q293*H293</f>
        <v>12.7788</v>
      </c>
      <c r="S293" s="227">
        <v>0</v>
      </c>
      <c r="T293" s="228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29" t="s">
        <v>153</v>
      </c>
      <c r="AT293" s="229" t="s">
        <v>132</v>
      </c>
      <c r="AU293" s="229" t="s">
        <v>87</v>
      </c>
      <c r="AY293" s="17" t="s">
        <v>129</v>
      </c>
      <c r="BE293" s="230">
        <f>IF(N293="základní",J293,0)</f>
        <v>0</v>
      </c>
      <c r="BF293" s="230">
        <f>IF(N293="snížená",J293,0)</f>
        <v>0</v>
      </c>
      <c r="BG293" s="230">
        <f>IF(N293="zákl. přenesená",J293,0)</f>
        <v>0</v>
      </c>
      <c r="BH293" s="230">
        <f>IF(N293="sníž. přenesená",J293,0)</f>
        <v>0</v>
      </c>
      <c r="BI293" s="230">
        <f>IF(N293="nulová",J293,0)</f>
        <v>0</v>
      </c>
      <c r="BJ293" s="17" t="s">
        <v>85</v>
      </c>
      <c r="BK293" s="230">
        <f>ROUND(I293*H293,2)</f>
        <v>0</v>
      </c>
      <c r="BL293" s="17" t="s">
        <v>153</v>
      </c>
      <c r="BM293" s="229" t="s">
        <v>1275</v>
      </c>
    </row>
    <row r="294" s="2" customFormat="1">
      <c r="A294" s="38"/>
      <c r="B294" s="39"/>
      <c r="C294" s="40"/>
      <c r="D294" s="231" t="s">
        <v>139</v>
      </c>
      <c r="E294" s="40"/>
      <c r="F294" s="232" t="s">
        <v>1274</v>
      </c>
      <c r="G294" s="40"/>
      <c r="H294" s="40"/>
      <c r="I294" s="233"/>
      <c r="J294" s="40"/>
      <c r="K294" s="40"/>
      <c r="L294" s="44"/>
      <c r="M294" s="234"/>
      <c r="N294" s="235"/>
      <c r="O294" s="91"/>
      <c r="P294" s="91"/>
      <c r="Q294" s="91"/>
      <c r="R294" s="91"/>
      <c r="S294" s="91"/>
      <c r="T294" s="92"/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T294" s="17" t="s">
        <v>139</v>
      </c>
      <c r="AU294" s="17" t="s">
        <v>87</v>
      </c>
    </row>
    <row r="295" s="13" customFormat="1">
      <c r="A295" s="13"/>
      <c r="B295" s="236"/>
      <c r="C295" s="237"/>
      <c r="D295" s="231" t="s">
        <v>140</v>
      </c>
      <c r="E295" s="238" t="s">
        <v>1</v>
      </c>
      <c r="F295" s="239" t="s">
        <v>1276</v>
      </c>
      <c r="G295" s="237"/>
      <c r="H295" s="238" t="s">
        <v>1</v>
      </c>
      <c r="I295" s="240"/>
      <c r="J295" s="237"/>
      <c r="K295" s="237"/>
      <c r="L295" s="241"/>
      <c r="M295" s="242"/>
      <c r="N295" s="243"/>
      <c r="O295" s="243"/>
      <c r="P295" s="243"/>
      <c r="Q295" s="243"/>
      <c r="R295" s="243"/>
      <c r="S295" s="243"/>
      <c r="T295" s="244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5" t="s">
        <v>140</v>
      </c>
      <c r="AU295" s="245" t="s">
        <v>87</v>
      </c>
      <c r="AV295" s="13" t="s">
        <v>85</v>
      </c>
      <c r="AW295" s="13" t="s">
        <v>33</v>
      </c>
      <c r="AX295" s="13" t="s">
        <v>77</v>
      </c>
      <c r="AY295" s="245" t="s">
        <v>129</v>
      </c>
    </row>
    <row r="296" s="14" customFormat="1">
      <c r="A296" s="14"/>
      <c r="B296" s="246"/>
      <c r="C296" s="247"/>
      <c r="D296" s="231" t="s">
        <v>140</v>
      </c>
      <c r="E296" s="248" t="s">
        <v>1</v>
      </c>
      <c r="F296" s="249" t="s">
        <v>1277</v>
      </c>
      <c r="G296" s="247"/>
      <c r="H296" s="250">
        <v>2.3999999999999999</v>
      </c>
      <c r="I296" s="251"/>
      <c r="J296" s="247"/>
      <c r="K296" s="247"/>
      <c r="L296" s="252"/>
      <c r="M296" s="253"/>
      <c r="N296" s="254"/>
      <c r="O296" s="254"/>
      <c r="P296" s="254"/>
      <c r="Q296" s="254"/>
      <c r="R296" s="254"/>
      <c r="S296" s="254"/>
      <c r="T296" s="255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6" t="s">
        <v>140</v>
      </c>
      <c r="AU296" s="256" t="s">
        <v>87</v>
      </c>
      <c r="AV296" s="14" t="s">
        <v>87</v>
      </c>
      <c r="AW296" s="14" t="s">
        <v>33</v>
      </c>
      <c r="AX296" s="14" t="s">
        <v>77</v>
      </c>
      <c r="AY296" s="256" t="s">
        <v>129</v>
      </c>
    </row>
    <row r="297" s="14" customFormat="1">
      <c r="A297" s="14"/>
      <c r="B297" s="246"/>
      <c r="C297" s="247"/>
      <c r="D297" s="231" t="s">
        <v>140</v>
      </c>
      <c r="E297" s="248" t="s">
        <v>1</v>
      </c>
      <c r="F297" s="249" t="s">
        <v>1278</v>
      </c>
      <c r="G297" s="247"/>
      <c r="H297" s="250">
        <v>6.4349999999999996</v>
      </c>
      <c r="I297" s="251"/>
      <c r="J297" s="247"/>
      <c r="K297" s="247"/>
      <c r="L297" s="252"/>
      <c r="M297" s="253"/>
      <c r="N297" s="254"/>
      <c r="O297" s="254"/>
      <c r="P297" s="254"/>
      <c r="Q297" s="254"/>
      <c r="R297" s="254"/>
      <c r="S297" s="254"/>
      <c r="T297" s="255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6" t="s">
        <v>140</v>
      </c>
      <c r="AU297" s="256" t="s">
        <v>87</v>
      </c>
      <c r="AV297" s="14" t="s">
        <v>87</v>
      </c>
      <c r="AW297" s="14" t="s">
        <v>33</v>
      </c>
      <c r="AX297" s="14" t="s">
        <v>77</v>
      </c>
      <c r="AY297" s="256" t="s">
        <v>129</v>
      </c>
    </row>
    <row r="298" s="14" customFormat="1">
      <c r="A298" s="14"/>
      <c r="B298" s="246"/>
      <c r="C298" s="247"/>
      <c r="D298" s="231" t="s">
        <v>140</v>
      </c>
      <c r="E298" s="248" t="s">
        <v>1</v>
      </c>
      <c r="F298" s="249" t="s">
        <v>1279</v>
      </c>
      <c r="G298" s="247"/>
      <c r="H298" s="250">
        <v>0.75</v>
      </c>
      <c r="I298" s="251"/>
      <c r="J298" s="247"/>
      <c r="K298" s="247"/>
      <c r="L298" s="252"/>
      <c r="M298" s="253"/>
      <c r="N298" s="254"/>
      <c r="O298" s="254"/>
      <c r="P298" s="254"/>
      <c r="Q298" s="254"/>
      <c r="R298" s="254"/>
      <c r="S298" s="254"/>
      <c r="T298" s="255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6" t="s">
        <v>140</v>
      </c>
      <c r="AU298" s="256" t="s">
        <v>87</v>
      </c>
      <c r="AV298" s="14" t="s">
        <v>87</v>
      </c>
      <c r="AW298" s="14" t="s">
        <v>33</v>
      </c>
      <c r="AX298" s="14" t="s">
        <v>77</v>
      </c>
      <c r="AY298" s="256" t="s">
        <v>129</v>
      </c>
    </row>
    <row r="299" s="13" customFormat="1">
      <c r="A299" s="13"/>
      <c r="B299" s="236"/>
      <c r="C299" s="237"/>
      <c r="D299" s="231" t="s">
        <v>140</v>
      </c>
      <c r="E299" s="238" t="s">
        <v>1</v>
      </c>
      <c r="F299" s="239" t="s">
        <v>1280</v>
      </c>
      <c r="G299" s="237"/>
      <c r="H299" s="238" t="s">
        <v>1</v>
      </c>
      <c r="I299" s="240"/>
      <c r="J299" s="237"/>
      <c r="K299" s="237"/>
      <c r="L299" s="241"/>
      <c r="M299" s="242"/>
      <c r="N299" s="243"/>
      <c r="O299" s="243"/>
      <c r="P299" s="243"/>
      <c r="Q299" s="243"/>
      <c r="R299" s="243"/>
      <c r="S299" s="243"/>
      <c r="T299" s="244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5" t="s">
        <v>140</v>
      </c>
      <c r="AU299" s="245" t="s">
        <v>87</v>
      </c>
      <c r="AV299" s="13" t="s">
        <v>85</v>
      </c>
      <c r="AW299" s="13" t="s">
        <v>33</v>
      </c>
      <c r="AX299" s="13" t="s">
        <v>77</v>
      </c>
      <c r="AY299" s="245" t="s">
        <v>129</v>
      </c>
    </row>
    <row r="300" s="14" customFormat="1">
      <c r="A300" s="14"/>
      <c r="B300" s="246"/>
      <c r="C300" s="247"/>
      <c r="D300" s="231" t="s">
        <v>140</v>
      </c>
      <c r="E300" s="248" t="s">
        <v>1</v>
      </c>
      <c r="F300" s="249" t="s">
        <v>1281</v>
      </c>
      <c r="G300" s="247"/>
      <c r="H300" s="250">
        <v>18.75</v>
      </c>
      <c r="I300" s="251"/>
      <c r="J300" s="247"/>
      <c r="K300" s="247"/>
      <c r="L300" s="252"/>
      <c r="M300" s="253"/>
      <c r="N300" s="254"/>
      <c r="O300" s="254"/>
      <c r="P300" s="254"/>
      <c r="Q300" s="254"/>
      <c r="R300" s="254"/>
      <c r="S300" s="254"/>
      <c r="T300" s="255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6" t="s">
        <v>140</v>
      </c>
      <c r="AU300" s="256" t="s">
        <v>87</v>
      </c>
      <c r="AV300" s="14" t="s">
        <v>87</v>
      </c>
      <c r="AW300" s="14" t="s">
        <v>33</v>
      </c>
      <c r="AX300" s="14" t="s">
        <v>77</v>
      </c>
      <c r="AY300" s="256" t="s">
        <v>129</v>
      </c>
    </row>
    <row r="301" s="14" customFormat="1">
      <c r="A301" s="14"/>
      <c r="B301" s="246"/>
      <c r="C301" s="247"/>
      <c r="D301" s="231" t="s">
        <v>140</v>
      </c>
      <c r="E301" s="248" t="s">
        <v>1</v>
      </c>
      <c r="F301" s="249" t="s">
        <v>1282</v>
      </c>
      <c r="G301" s="247"/>
      <c r="H301" s="250">
        <v>23.475000000000001</v>
      </c>
      <c r="I301" s="251"/>
      <c r="J301" s="247"/>
      <c r="K301" s="247"/>
      <c r="L301" s="252"/>
      <c r="M301" s="253"/>
      <c r="N301" s="254"/>
      <c r="O301" s="254"/>
      <c r="P301" s="254"/>
      <c r="Q301" s="254"/>
      <c r="R301" s="254"/>
      <c r="S301" s="254"/>
      <c r="T301" s="255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6" t="s">
        <v>140</v>
      </c>
      <c r="AU301" s="256" t="s">
        <v>87</v>
      </c>
      <c r="AV301" s="14" t="s">
        <v>87</v>
      </c>
      <c r="AW301" s="14" t="s">
        <v>33</v>
      </c>
      <c r="AX301" s="14" t="s">
        <v>77</v>
      </c>
      <c r="AY301" s="256" t="s">
        <v>129</v>
      </c>
    </row>
    <row r="302" s="14" customFormat="1">
      <c r="A302" s="14"/>
      <c r="B302" s="246"/>
      <c r="C302" s="247"/>
      <c r="D302" s="231" t="s">
        <v>140</v>
      </c>
      <c r="E302" s="248" t="s">
        <v>1</v>
      </c>
      <c r="F302" s="249" t="s">
        <v>1283</v>
      </c>
      <c r="G302" s="247"/>
      <c r="H302" s="250">
        <v>3.75</v>
      </c>
      <c r="I302" s="251"/>
      <c r="J302" s="247"/>
      <c r="K302" s="247"/>
      <c r="L302" s="252"/>
      <c r="M302" s="253"/>
      <c r="N302" s="254"/>
      <c r="O302" s="254"/>
      <c r="P302" s="254"/>
      <c r="Q302" s="254"/>
      <c r="R302" s="254"/>
      <c r="S302" s="254"/>
      <c r="T302" s="255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6" t="s">
        <v>140</v>
      </c>
      <c r="AU302" s="256" t="s">
        <v>87</v>
      </c>
      <c r="AV302" s="14" t="s">
        <v>87</v>
      </c>
      <c r="AW302" s="14" t="s">
        <v>33</v>
      </c>
      <c r="AX302" s="14" t="s">
        <v>77</v>
      </c>
      <c r="AY302" s="256" t="s">
        <v>129</v>
      </c>
    </row>
    <row r="303" s="15" customFormat="1">
      <c r="A303" s="15"/>
      <c r="B303" s="260"/>
      <c r="C303" s="261"/>
      <c r="D303" s="231" t="s">
        <v>140</v>
      </c>
      <c r="E303" s="262" t="s">
        <v>1</v>
      </c>
      <c r="F303" s="263" t="s">
        <v>284</v>
      </c>
      <c r="G303" s="261"/>
      <c r="H303" s="264">
        <v>55.560000000000002</v>
      </c>
      <c r="I303" s="265"/>
      <c r="J303" s="261"/>
      <c r="K303" s="261"/>
      <c r="L303" s="266"/>
      <c r="M303" s="267"/>
      <c r="N303" s="268"/>
      <c r="O303" s="268"/>
      <c r="P303" s="268"/>
      <c r="Q303" s="268"/>
      <c r="R303" s="268"/>
      <c r="S303" s="268"/>
      <c r="T303" s="269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T303" s="270" t="s">
        <v>140</v>
      </c>
      <c r="AU303" s="270" t="s">
        <v>87</v>
      </c>
      <c r="AV303" s="15" t="s">
        <v>153</v>
      </c>
      <c r="AW303" s="15" t="s">
        <v>33</v>
      </c>
      <c r="AX303" s="15" t="s">
        <v>85</v>
      </c>
      <c r="AY303" s="270" t="s">
        <v>129</v>
      </c>
    </row>
    <row r="304" s="2" customFormat="1" ht="24.15" customHeight="1">
      <c r="A304" s="38"/>
      <c r="B304" s="39"/>
      <c r="C304" s="218" t="s">
        <v>545</v>
      </c>
      <c r="D304" s="218" t="s">
        <v>132</v>
      </c>
      <c r="E304" s="219" t="s">
        <v>1284</v>
      </c>
      <c r="F304" s="220" t="s">
        <v>1285</v>
      </c>
      <c r="G304" s="221" t="s">
        <v>237</v>
      </c>
      <c r="H304" s="222">
        <v>29.899999999999999</v>
      </c>
      <c r="I304" s="223"/>
      <c r="J304" s="224">
        <f>ROUND(I304*H304,2)</f>
        <v>0</v>
      </c>
      <c r="K304" s="220" t="s">
        <v>136</v>
      </c>
      <c r="L304" s="44"/>
      <c r="M304" s="225" t="s">
        <v>1</v>
      </c>
      <c r="N304" s="226" t="s">
        <v>42</v>
      </c>
      <c r="O304" s="91"/>
      <c r="P304" s="227">
        <f>O304*H304</f>
        <v>0</v>
      </c>
      <c r="Q304" s="227">
        <v>0</v>
      </c>
      <c r="R304" s="227">
        <f>Q304*H304</f>
        <v>0</v>
      </c>
      <c r="S304" s="227">
        <v>0</v>
      </c>
      <c r="T304" s="228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29" t="s">
        <v>153</v>
      </c>
      <c r="AT304" s="229" t="s">
        <v>132</v>
      </c>
      <c r="AU304" s="229" t="s">
        <v>87</v>
      </c>
      <c r="AY304" s="17" t="s">
        <v>129</v>
      </c>
      <c r="BE304" s="230">
        <f>IF(N304="základní",J304,0)</f>
        <v>0</v>
      </c>
      <c r="BF304" s="230">
        <f>IF(N304="snížená",J304,0)</f>
        <v>0</v>
      </c>
      <c r="BG304" s="230">
        <f>IF(N304="zákl. přenesená",J304,0)</f>
        <v>0</v>
      </c>
      <c r="BH304" s="230">
        <f>IF(N304="sníž. přenesená",J304,0)</f>
        <v>0</v>
      </c>
      <c r="BI304" s="230">
        <f>IF(N304="nulová",J304,0)</f>
        <v>0</v>
      </c>
      <c r="BJ304" s="17" t="s">
        <v>85</v>
      </c>
      <c r="BK304" s="230">
        <f>ROUND(I304*H304,2)</f>
        <v>0</v>
      </c>
      <c r="BL304" s="17" t="s">
        <v>153</v>
      </c>
      <c r="BM304" s="229" t="s">
        <v>1286</v>
      </c>
    </row>
    <row r="305" s="2" customFormat="1">
      <c r="A305" s="38"/>
      <c r="B305" s="39"/>
      <c r="C305" s="40"/>
      <c r="D305" s="231" t="s">
        <v>139</v>
      </c>
      <c r="E305" s="40"/>
      <c r="F305" s="232" t="s">
        <v>1285</v>
      </c>
      <c r="G305" s="40"/>
      <c r="H305" s="40"/>
      <c r="I305" s="233"/>
      <c r="J305" s="40"/>
      <c r="K305" s="40"/>
      <c r="L305" s="44"/>
      <c r="M305" s="234"/>
      <c r="N305" s="235"/>
      <c r="O305" s="91"/>
      <c r="P305" s="91"/>
      <c r="Q305" s="91"/>
      <c r="R305" s="91"/>
      <c r="S305" s="91"/>
      <c r="T305" s="92"/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T305" s="17" t="s">
        <v>139</v>
      </c>
      <c r="AU305" s="17" t="s">
        <v>87</v>
      </c>
    </row>
    <row r="306" s="14" customFormat="1">
      <c r="A306" s="14"/>
      <c r="B306" s="246"/>
      <c r="C306" s="247"/>
      <c r="D306" s="231" t="s">
        <v>140</v>
      </c>
      <c r="E306" s="248" t="s">
        <v>1</v>
      </c>
      <c r="F306" s="249" t="s">
        <v>1287</v>
      </c>
      <c r="G306" s="247"/>
      <c r="H306" s="250">
        <v>29.899999999999999</v>
      </c>
      <c r="I306" s="251"/>
      <c r="J306" s="247"/>
      <c r="K306" s="247"/>
      <c r="L306" s="252"/>
      <c r="M306" s="253"/>
      <c r="N306" s="254"/>
      <c r="O306" s="254"/>
      <c r="P306" s="254"/>
      <c r="Q306" s="254"/>
      <c r="R306" s="254"/>
      <c r="S306" s="254"/>
      <c r="T306" s="255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6" t="s">
        <v>140</v>
      </c>
      <c r="AU306" s="256" t="s">
        <v>87</v>
      </c>
      <c r="AV306" s="14" t="s">
        <v>87</v>
      </c>
      <c r="AW306" s="14" t="s">
        <v>33</v>
      </c>
      <c r="AX306" s="14" t="s">
        <v>85</v>
      </c>
      <c r="AY306" s="256" t="s">
        <v>129</v>
      </c>
    </row>
    <row r="307" s="2" customFormat="1" ht="21.75" customHeight="1">
      <c r="A307" s="38"/>
      <c r="B307" s="39"/>
      <c r="C307" s="218" t="s">
        <v>551</v>
      </c>
      <c r="D307" s="218" t="s">
        <v>132</v>
      </c>
      <c r="E307" s="219" t="s">
        <v>1288</v>
      </c>
      <c r="F307" s="220" t="s">
        <v>1289</v>
      </c>
      <c r="G307" s="221" t="s">
        <v>237</v>
      </c>
      <c r="H307" s="222">
        <v>5</v>
      </c>
      <c r="I307" s="223"/>
      <c r="J307" s="224">
        <f>ROUND(I307*H307,2)</f>
        <v>0</v>
      </c>
      <c r="K307" s="220" t="s">
        <v>136</v>
      </c>
      <c r="L307" s="44"/>
      <c r="M307" s="225" t="s">
        <v>1</v>
      </c>
      <c r="N307" s="226" t="s">
        <v>42</v>
      </c>
      <c r="O307" s="91"/>
      <c r="P307" s="227">
        <f>O307*H307</f>
        <v>0</v>
      </c>
      <c r="Q307" s="227">
        <v>0.23000000000000001</v>
      </c>
      <c r="R307" s="227">
        <f>Q307*H307</f>
        <v>1.1500000000000001</v>
      </c>
      <c r="S307" s="227">
        <v>0</v>
      </c>
      <c r="T307" s="228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29" t="s">
        <v>153</v>
      </c>
      <c r="AT307" s="229" t="s">
        <v>132</v>
      </c>
      <c r="AU307" s="229" t="s">
        <v>87</v>
      </c>
      <c r="AY307" s="17" t="s">
        <v>129</v>
      </c>
      <c r="BE307" s="230">
        <f>IF(N307="základní",J307,0)</f>
        <v>0</v>
      </c>
      <c r="BF307" s="230">
        <f>IF(N307="snížená",J307,0)</f>
        <v>0</v>
      </c>
      <c r="BG307" s="230">
        <f>IF(N307="zákl. přenesená",J307,0)</f>
        <v>0</v>
      </c>
      <c r="BH307" s="230">
        <f>IF(N307="sníž. přenesená",J307,0)</f>
        <v>0</v>
      </c>
      <c r="BI307" s="230">
        <f>IF(N307="nulová",J307,0)</f>
        <v>0</v>
      </c>
      <c r="BJ307" s="17" t="s">
        <v>85</v>
      </c>
      <c r="BK307" s="230">
        <f>ROUND(I307*H307,2)</f>
        <v>0</v>
      </c>
      <c r="BL307" s="17" t="s">
        <v>153</v>
      </c>
      <c r="BM307" s="229" t="s">
        <v>1290</v>
      </c>
    </row>
    <row r="308" s="2" customFormat="1">
      <c r="A308" s="38"/>
      <c r="B308" s="39"/>
      <c r="C308" s="40"/>
      <c r="D308" s="231" t="s">
        <v>139</v>
      </c>
      <c r="E308" s="40"/>
      <c r="F308" s="232" t="s">
        <v>1289</v>
      </c>
      <c r="G308" s="40"/>
      <c r="H308" s="40"/>
      <c r="I308" s="233"/>
      <c r="J308" s="40"/>
      <c r="K308" s="40"/>
      <c r="L308" s="44"/>
      <c r="M308" s="234"/>
      <c r="N308" s="235"/>
      <c r="O308" s="91"/>
      <c r="P308" s="91"/>
      <c r="Q308" s="91"/>
      <c r="R308" s="91"/>
      <c r="S308" s="91"/>
      <c r="T308" s="92"/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T308" s="17" t="s">
        <v>139</v>
      </c>
      <c r="AU308" s="17" t="s">
        <v>87</v>
      </c>
    </row>
    <row r="309" s="14" customFormat="1">
      <c r="A309" s="14"/>
      <c r="B309" s="246"/>
      <c r="C309" s="247"/>
      <c r="D309" s="231" t="s">
        <v>140</v>
      </c>
      <c r="E309" s="248" t="s">
        <v>1</v>
      </c>
      <c r="F309" s="249" t="s">
        <v>1291</v>
      </c>
      <c r="G309" s="247"/>
      <c r="H309" s="250">
        <v>5</v>
      </c>
      <c r="I309" s="251"/>
      <c r="J309" s="247"/>
      <c r="K309" s="247"/>
      <c r="L309" s="252"/>
      <c r="M309" s="253"/>
      <c r="N309" s="254"/>
      <c r="O309" s="254"/>
      <c r="P309" s="254"/>
      <c r="Q309" s="254"/>
      <c r="R309" s="254"/>
      <c r="S309" s="254"/>
      <c r="T309" s="255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6" t="s">
        <v>140</v>
      </c>
      <c r="AU309" s="256" t="s">
        <v>87</v>
      </c>
      <c r="AV309" s="14" t="s">
        <v>87</v>
      </c>
      <c r="AW309" s="14" t="s">
        <v>33</v>
      </c>
      <c r="AX309" s="14" t="s">
        <v>85</v>
      </c>
      <c r="AY309" s="256" t="s">
        <v>129</v>
      </c>
    </row>
    <row r="310" s="2" customFormat="1" ht="21.75" customHeight="1">
      <c r="A310" s="38"/>
      <c r="B310" s="39"/>
      <c r="C310" s="218" t="s">
        <v>558</v>
      </c>
      <c r="D310" s="218" t="s">
        <v>132</v>
      </c>
      <c r="E310" s="219" t="s">
        <v>671</v>
      </c>
      <c r="F310" s="220" t="s">
        <v>674</v>
      </c>
      <c r="G310" s="221" t="s">
        <v>237</v>
      </c>
      <c r="H310" s="222">
        <v>66.400000000000006</v>
      </c>
      <c r="I310" s="223"/>
      <c r="J310" s="224">
        <f>ROUND(I310*H310,2)</f>
        <v>0</v>
      </c>
      <c r="K310" s="220" t="s">
        <v>136</v>
      </c>
      <c r="L310" s="44"/>
      <c r="M310" s="225" t="s">
        <v>1</v>
      </c>
      <c r="N310" s="226" t="s">
        <v>42</v>
      </c>
      <c r="O310" s="91"/>
      <c r="P310" s="227">
        <f>O310*H310</f>
        <v>0</v>
      </c>
      <c r="Q310" s="227">
        <v>0.34499999999999997</v>
      </c>
      <c r="R310" s="227">
        <f>Q310*H310</f>
        <v>22.908000000000001</v>
      </c>
      <c r="S310" s="227">
        <v>0</v>
      </c>
      <c r="T310" s="228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29" t="s">
        <v>153</v>
      </c>
      <c r="AT310" s="229" t="s">
        <v>132</v>
      </c>
      <c r="AU310" s="229" t="s">
        <v>87</v>
      </c>
      <c r="AY310" s="17" t="s">
        <v>129</v>
      </c>
      <c r="BE310" s="230">
        <f>IF(N310="základní",J310,0)</f>
        <v>0</v>
      </c>
      <c r="BF310" s="230">
        <f>IF(N310="snížená",J310,0)</f>
        <v>0</v>
      </c>
      <c r="BG310" s="230">
        <f>IF(N310="zákl. přenesená",J310,0)</f>
        <v>0</v>
      </c>
      <c r="BH310" s="230">
        <f>IF(N310="sníž. přenesená",J310,0)</f>
        <v>0</v>
      </c>
      <c r="BI310" s="230">
        <f>IF(N310="nulová",J310,0)</f>
        <v>0</v>
      </c>
      <c r="BJ310" s="17" t="s">
        <v>85</v>
      </c>
      <c r="BK310" s="230">
        <f>ROUND(I310*H310,2)</f>
        <v>0</v>
      </c>
      <c r="BL310" s="17" t="s">
        <v>153</v>
      </c>
      <c r="BM310" s="229" t="s">
        <v>1292</v>
      </c>
    </row>
    <row r="311" s="2" customFormat="1">
      <c r="A311" s="38"/>
      <c r="B311" s="39"/>
      <c r="C311" s="40"/>
      <c r="D311" s="231" t="s">
        <v>139</v>
      </c>
      <c r="E311" s="40"/>
      <c r="F311" s="232" t="s">
        <v>674</v>
      </c>
      <c r="G311" s="40"/>
      <c r="H311" s="40"/>
      <c r="I311" s="233"/>
      <c r="J311" s="40"/>
      <c r="K311" s="40"/>
      <c r="L311" s="44"/>
      <c r="M311" s="234"/>
      <c r="N311" s="235"/>
      <c r="O311" s="91"/>
      <c r="P311" s="91"/>
      <c r="Q311" s="91"/>
      <c r="R311" s="91"/>
      <c r="S311" s="91"/>
      <c r="T311" s="92"/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T311" s="17" t="s">
        <v>139</v>
      </c>
      <c r="AU311" s="17" t="s">
        <v>87</v>
      </c>
    </row>
    <row r="312" s="14" customFormat="1">
      <c r="A312" s="14"/>
      <c r="B312" s="246"/>
      <c r="C312" s="247"/>
      <c r="D312" s="231" t="s">
        <v>140</v>
      </c>
      <c r="E312" s="248" t="s">
        <v>1</v>
      </c>
      <c r="F312" s="249" t="s">
        <v>1293</v>
      </c>
      <c r="G312" s="247"/>
      <c r="H312" s="250">
        <v>66.400000000000006</v>
      </c>
      <c r="I312" s="251"/>
      <c r="J312" s="247"/>
      <c r="K312" s="247"/>
      <c r="L312" s="252"/>
      <c r="M312" s="253"/>
      <c r="N312" s="254"/>
      <c r="O312" s="254"/>
      <c r="P312" s="254"/>
      <c r="Q312" s="254"/>
      <c r="R312" s="254"/>
      <c r="S312" s="254"/>
      <c r="T312" s="255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6" t="s">
        <v>140</v>
      </c>
      <c r="AU312" s="256" t="s">
        <v>87</v>
      </c>
      <c r="AV312" s="14" t="s">
        <v>87</v>
      </c>
      <c r="AW312" s="14" t="s">
        <v>33</v>
      </c>
      <c r="AX312" s="14" t="s">
        <v>85</v>
      </c>
      <c r="AY312" s="256" t="s">
        <v>129</v>
      </c>
    </row>
    <row r="313" s="2" customFormat="1" ht="21.75" customHeight="1">
      <c r="A313" s="38"/>
      <c r="B313" s="39"/>
      <c r="C313" s="218" t="s">
        <v>564</v>
      </c>
      <c r="D313" s="218" t="s">
        <v>132</v>
      </c>
      <c r="E313" s="219" t="s">
        <v>1294</v>
      </c>
      <c r="F313" s="220" t="s">
        <v>1295</v>
      </c>
      <c r="G313" s="221" t="s">
        <v>237</v>
      </c>
      <c r="H313" s="222">
        <v>18</v>
      </c>
      <c r="I313" s="223"/>
      <c r="J313" s="224">
        <f>ROUND(I313*H313,2)</f>
        <v>0</v>
      </c>
      <c r="K313" s="220" t="s">
        <v>136</v>
      </c>
      <c r="L313" s="44"/>
      <c r="M313" s="225" t="s">
        <v>1</v>
      </c>
      <c r="N313" s="226" t="s">
        <v>42</v>
      </c>
      <c r="O313" s="91"/>
      <c r="P313" s="227">
        <f>O313*H313</f>
        <v>0</v>
      </c>
      <c r="Q313" s="227">
        <v>0.36799999999999999</v>
      </c>
      <c r="R313" s="227">
        <f>Q313*H313</f>
        <v>6.6239999999999997</v>
      </c>
      <c r="S313" s="227">
        <v>0</v>
      </c>
      <c r="T313" s="228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29" t="s">
        <v>153</v>
      </c>
      <c r="AT313" s="229" t="s">
        <v>132</v>
      </c>
      <c r="AU313" s="229" t="s">
        <v>87</v>
      </c>
      <c r="AY313" s="17" t="s">
        <v>129</v>
      </c>
      <c r="BE313" s="230">
        <f>IF(N313="základní",J313,0)</f>
        <v>0</v>
      </c>
      <c r="BF313" s="230">
        <f>IF(N313="snížená",J313,0)</f>
        <v>0</v>
      </c>
      <c r="BG313" s="230">
        <f>IF(N313="zákl. přenesená",J313,0)</f>
        <v>0</v>
      </c>
      <c r="BH313" s="230">
        <f>IF(N313="sníž. přenesená",J313,0)</f>
        <v>0</v>
      </c>
      <c r="BI313" s="230">
        <f>IF(N313="nulová",J313,0)</f>
        <v>0</v>
      </c>
      <c r="BJ313" s="17" t="s">
        <v>85</v>
      </c>
      <c r="BK313" s="230">
        <f>ROUND(I313*H313,2)</f>
        <v>0</v>
      </c>
      <c r="BL313" s="17" t="s">
        <v>153</v>
      </c>
      <c r="BM313" s="229" t="s">
        <v>1296</v>
      </c>
    </row>
    <row r="314" s="2" customFormat="1">
      <c r="A314" s="38"/>
      <c r="B314" s="39"/>
      <c r="C314" s="40"/>
      <c r="D314" s="231" t="s">
        <v>139</v>
      </c>
      <c r="E314" s="40"/>
      <c r="F314" s="232" t="s">
        <v>1295</v>
      </c>
      <c r="G314" s="40"/>
      <c r="H314" s="40"/>
      <c r="I314" s="233"/>
      <c r="J314" s="40"/>
      <c r="K314" s="40"/>
      <c r="L314" s="44"/>
      <c r="M314" s="234"/>
      <c r="N314" s="235"/>
      <c r="O314" s="91"/>
      <c r="P314" s="91"/>
      <c r="Q314" s="91"/>
      <c r="R314" s="91"/>
      <c r="S314" s="91"/>
      <c r="T314" s="92"/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T314" s="17" t="s">
        <v>139</v>
      </c>
      <c r="AU314" s="17" t="s">
        <v>87</v>
      </c>
    </row>
    <row r="315" s="14" customFormat="1">
      <c r="A315" s="14"/>
      <c r="B315" s="246"/>
      <c r="C315" s="247"/>
      <c r="D315" s="231" t="s">
        <v>140</v>
      </c>
      <c r="E315" s="248" t="s">
        <v>1</v>
      </c>
      <c r="F315" s="249" t="s">
        <v>1297</v>
      </c>
      <c r="G315" s="247"/>
      <c r="H315" s="250">
        <v>18</v>
      </c>
      <c r="I315" s="251"/>
      <c r="J315" s="247"/>
      <c r="K315" s="247"/>
      <c r="L315" s="252"/>
      <c r="M315" s="253"/>
      <c r="N315" s="254"/>
      <c r="O315" s="254"/>
      <c r="P315" s="254"/>
      <c r="Q315" s="254"/>
      <c r="R315" s="254"/>
      <c r="S315" s="254"/>
      <c r="T315" s="255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6" t="s">
        <v>140</v>
      </c>
      <c r="AU315" s="256" t="s">
        <v>87</v>
      </c>
      <c r="AV315" s="14" t="s">
        <v>87</v>
      </c>
      <c r="AW315" s="14" t="s">
        <v>33</v>
      </c>
      <c r="AX315" s="14" t="s">
        <v>85</v>
      </c>
      <c r="AY315" s="256" t="s">
        <v>129</v>
      </c>
    </row>
    <row r="316" s="2" customFormat="1" ht="21.75" customHeight="1">
      <c r="A316" s="38"/>
      <c r="B316" s="39"/>
      <c r="C316" s="218" t="s">
        <v>570</v>
      </c>
      <c r="D316" s="218" t="s">
        <v>132</v>
      </c>
      <c r="E316" s="219" t="s">
        <v>1298</v>
      </c>
      <c r="F316" s="220" t="s">
        <v>1299</v>
      </c>
      <c r="G316" s="221" t="s">
        <v>237</v>
      </c>
      <c r="H316" s="222">
        <v>55.560000000000002</v>
      </c>
      <c r="I316" s="223"/>
      <c r="J316" s="224">
        <f>ROUND(I316*H316,2)</f>
        <v>0</v>
      </c>
      <c r="K316" s="220" t="s">
        <v>136</v>
      </c>
      <c r="L316" s="44"/>
      <c r="M316" s="225" t="s">
        <v>1</v>
      </c>
      <c r="N316" s="226" t="s">
        <v>42</v>
      </c>
      <c r="O316" s="91"/>
      <c r="P316" s="227">
        <f>O316*H316</f>
        <v>0</v>
      </c>
      <c r="Q316" s="227">
        <v>0.68999999999999995</v>
      </c>
      <c r="R316" s="227">
        <f>Q316*H316</f>
        <v>38.336399999999998</v>
      </c>
      <c r="S316" s="227">
        <v>0</v>
      </c>
      <c r="T316" s="228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29" t="s">
        <v>153</v>
      </c>
      <c r="AT316" s="229" t="s">
        <v>132</v>
      </c>
      <c r="AU316" s="229" t="s">
        <v>87</v>
      </c>
      <c r="AY316" s="17" t="s">
        <v>129</v>
      </c>
      <c r="BE316" s="230">
        <f>IF(N316="základní",J316,0)</f>
        <v>0</v>
      </c>
      <c r="BF316" s="230">
        <f>IF(N316="snížená",J316,0)</f>
        <v>0</v>
      </c>
      <c r="BG316" s="230">
        <f>IF(N316="zákl. přenesená",J316,0)</f>
        <v>0</v>
      </c>
      <c r="BH316" s="230">
        <f>IF(N316="sníž. přenesená",J316,0)</f>
        <v>0</v>
      </c>
      <c r="BI316" s="230">
        <f>IF(N316="nulová",J316,0)</f>
        <v>0</v>
      </c>
      <c r="BJ316" s="17" t="s">
        <v>85</v>
      </c>
      <c r="BK316" s="230">
        <f>ROUND(I316*H316,2)</f>
        <v>0</v>
      </c>
      <c r="BL316" s="17" t="s">
        <v>153</v>
      </c>
      <c r="BM316" s="229" t="s">
        <v>1300</v>
      </c>
    </row>
    <row r="317" s="2" customFormat="1">
      <c r="A317" s="38"/>
      <c r="B317" s="39"/>
      <c r="C317" s="40"/>
      <c r="D317" s="231" t="s">
        <v>139</v>
      </c>
      <c r="E317" s="40"/>
      <c r="F317" s="232" t="s">
        <v>1299</v>
      </c>
      <c r="G317" s="40"/>
      <c r="H317" s="40"/>
      <c r="I317" s="233"/>
      <c r="J317" s="40"/>
      <c r="K317" s="40"/>
      <c r="L317" s="44"/>
      <c r="M317" s="234"/>
      <c r="N317" s="235"/>
      <c r="O317" s="91"/>
      <c r="P317" s="91"/>
      <c r="Q317" s="91"/>
      <c r="R317" s="91"/>
      <c r="S317" s="91"/>
      <c r="T317" s="92"/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T317" s="17" t="s">
        <v>139</v>
      </c>
      <c r="AU317" s="17" t="s">
        <v>87</v>
      </c>
    </row>
    <row r="318" s="13" customFormat="1">
      <c r="A318" s="13"/>
      <c r="B318" s="236"/>
      <c r="C318" s="237"/>
      <c r="D318" s="231" t="s">
        <v>140</v>
      </c>
      <c r="E318" s="238" t="s">
        <v>1</v>
      </c>
      <c r="F318" s="239" t="s">
        <v>1276</v>
      </c>
      <c r="G318" s="237"/>
      <c r="H318" s="238" t="s">
        <v>1</v>
      </c>
      <c r="I318" s="240"/>
      <c r="J318" s="237"/>
      <c r="K318" s="237"/>
      <c r="L318" s="241"/>
      <c r="M318" s="242"/>
      <c r="N318" s="243"/>
      <c r="O318" s="243"/>
      <c r="P318" s="243"/>
      <c r="Q318" s="243"/>
      <c r="R318" s="243"/>
      <c r="S318" s="243"/>
      <c r="T318" s="244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5" t="s">
        <v>140</v>
      </c>
      <c r="AU318" s="245" t="s">
        <v>87</v>
      </c>
      <c r="AV318" s="13" t="s">
        <v>85</v>
      </c>
      <c r="AW318" s="13" t="s">
        <v>33</v>
      </c>
      <c r="AX318" s="13" t="s">
        <v>77</v>
      </c>
      <c r="AY318" s="245" t="s">
        <v>129</v>
      </c>
    </row>
    <row r="319" s="14" customFormat="1">
      <c r="A319" s="14"/>
      <c r="B319" s="246"/>
      <c r="C319" s="247"/>
      <c r="D319" s="231" t="s">
        <v>140</v>
      </c>
      <c r="E319" s="248" t="s">
        <v>1</v>
      </c>
      <c r="F319" s="249" t="s">
        <v>1277</v>
      </c>
      <c r="G319" s="247"/>
      <c r="H319" s="250">
        <v>2.3999999999999999</v>
      </c>
      <c r="I319" s="251"/>
      <c r="J319" s="247"/>
      <c r="K319" s="247"/>
      <c r="L319" s="252"/>
      <c r="M319" s="253"/>
      <c r="N319" s="254"/>
      <c r="O319" s="254"/>
      <c r="P319" s="254"/>
      <c r="Q319" s="254"/>
      <c r="R319" s="254"/>
      <c r="S319" s="254"/>
      <c r="T319" s="255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6" t="s">
        <v>140</v>
      </c>
      <c r="AU319" s="256" t="s">
        <v>87</v>
      </c>
      <c r="AV319" s="14" t="s">
        <v>87</v>
      </c>
      <c r="AW319" s="14" t="s">
        <v>33</v>
      </c>
      <c r="AX319" s="14" t="s">
        <v>77</v>
      </c>
      <c r="AY319" s="256" t="s">
        <v>129</v>
      </c>
    </row>
    <row r="320" s="14" customFormat="1">
      <c r="A320" s="14"/>
      <c r="B320" s="246"/>
      <c r="C320" s="247"/>
      <c r="D320" s="231" t="s">
        <v>140</v>
      </c>
      <c r="E320" s="248" t="s">
        <v>1</v>
      </c>
      <c r="F320" s="249" t="s">
        <v>1278</v>
      </c>
      <c r="G320" s="247"/>
      <c r="H320" s="250">
        <v>6.4349999999999996</v>
      </c>
      <c r="I320" s="251"/>
      <c r="J320" s="247"/>
      <c r="K320" s="247"/>
      <c r="L320" s="252"/>
      <c r="M320" s="253"/>
      <c r="N320" s="254"/>
      <c r="O320" s="254"/>
      <c r="P320" s="254"/>
      <c r="Q320" s="254"/>
      <c r="R320" s="254"/>
      <c r="S320" s="254"/>
      <c r="T320" s="255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6" t="s">
        <v>140</v>
      </c>
      <c r="AU320" s="256" t="s">
        <v>87</v>
      </c>
      <c r="AV320" s="14" t="s">
        <v>87</v>
      </c>
      <c r="AW320" s="14" t="s">
        <v>33</v>
      </c>
      <c r="AX320" s="14" t="s">
        <v>77</v>
      </c>
      <c r="AY320" s="256" t="s">
        <v>129</v>
      </c>
    </row>
    <row r="321" s="14" customFormat="1">
      <c r="A321" s="14"/>
      <c r="B321" s="246"/>
      <c r="C321" s="247"/>
      <c r="D321" s="231" t="s">
        <v>140</v>
      </c>
      <c r="E321" s="248" t="s">
        <v>1</v>
      </c>
      <c r="F321" s="249" t="s">
        <v>1279</v>
      </c>
      <c r="G321" s="247"/>
      <c r="H321" s="250">
        <v>0.75</v>
      </c>
      <c r="I321" s="251"/>
      <c r="J321" s="247"/>
      <c r="K321" s="247"/>
      <c r="L321" s="252"/>
      <c r="M321" s="253"/>
      <c r="N321" s="254"/>
      <c r="O321" s="254"/>
      <c r="P321" s="254"/>
      <c r="Q321" s="254"/>
      <c r="R321" s="254"/>
      <c r="S321" s="254"/>
      <c r="T321" s="255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6" t="s">
        <v>140</v>
      </c>
      <c r="AU321" s="256" t="s">
        <v>87</v>
      </c>
      <c r="AV321" s="14" t="s">
        <v>87</v>
      </c>
      <c r="AW321" s="14" t="s">
        <v>33</v>
      </c>
      <c r="AX321" s="14" t="s">
        <v>77</v>
      </c>
      <c r="AY321" s="256" t="s">
        <v>129</v>
      </c>
    </row>
    <row r="322" s="13" customFormat="1">
      <c r="A322" s="13"/>
      <c r="B322" s="236"/>
      <c r="C322" s="237"/>
      <c r="D322" s="231" t="s">
        <v>140</v>
      </c>
      <c r="E322" s="238" t="s">
        <v>1</v>
      </c>
      <c r="F322" s="239" t="s">
        <v>1280</v>
      </c>
      <c r="G322" s="237"/>
      <c r="H322" s="238" t="s">
        <v>1</v>
      </c>
      <c r="I322" s="240"/>
      <c r="J322" s="237"/>
      <c r="K322" s="237"/>
      <c r="L322" s="241"/>
      <c r="M322" s="242"/>
      <c r="N322" s="243"/>
      <c r="O322" s="243"/>
      <c r="P322" s="243"/>
      <c r="Q322" s="243"/>
      <c r="R322" s="243"/>
      <c r="S322" s="243"/>
      <c r="T322" s="244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5" t="s">
        <v>140</v>
      </c>
      <c r="AU322" s="245" t="s">
        <v>87</v>
      </c>
      <c r="AV322" s="13" t="s">
        <v>85</v>
      </c>
      <c r="AW322" s="13" t="s">
        <v>33</v>
      </c>
      <c r="AX322" s="13" t="s">
        <v>77</v>
      </c>
      <c r="AY322" s="245" t="s">
        <v>129</v>
      </c>
    </row>
    <row r="323" s="14" customFormat="1">
      <c r="A323" s="14"/>
      <c r="B323" s="246"/>
      <c r="C323" s="247"/>
      <c r="D323" s="231" t="s">
        <v>140</v>
      </c>
      <c r="E323" s="248" t="s">
        <v>1</v>
      </c>
      <c r="F323" s="249" t="s">
        <v>1281</v>
      </c>
      <c r="G323" s="247"/>
      <c r="H323" s="250">
        <v>18.75</v>
      </c>
      <c r="I323" s="251"/>
      <c r="J323" s="247"/>
      <c r="K323" s="247"/>
      <c r="L323" s="252"/>
      <c r="M323" s="253"/>
      <c r="N323" s="254"/>
      <c r="O323" s="254"/>
      <c r="P323" s="254"/>
      <c r="Q323" s="254"/>
      <c r="R323" s="254"/>
      <c r="S323" s="254"/>
      <c r="T323" s="255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6" t="s">
        <v>140</v>
      </c>
      <c r="AU323" s="256" t="s">
        <v>87</v>
      </c>
      <c r="AV323" s="14" t="s">
        <v>87</v>
      </c>
      <c r="AW323" s="14" t="s">
        <v>33</v>
      </c>
      <c r="AX323" s="14" t="s">
        <v>77</v>
      </c>
      <c r="AY323" s="256" t="s">
        <v>129</v>
      </c>
    </row>
    <row r="324" s="14" customFormat="1">
      <c r="A324" s="14"/>
      <c r="B324" s="246"/>
      <c r="C324" s="247"/>
      <c r="D324" s="231" t="s">
        <v>140</v>
      </c>
      <c r="E324" s="248" t="s">
        <v>1</v>
      </c>
      <c r="F324" s="249" t="s">
        <v>1282</v>
      </c>
      <c r="G324" s="247"/>
      <c r="H324" s="250">
        <v>23.475000000000001</v>
      </c>
      <c r="I324" s="251"/>
      <c r="J324" s="247"/>
      <c r="K324" s="247"/>
      <c r="L324" s="252"/>
      <c r="M324" s="253"/>
      <c r="N324" s="254"/>
      <c r="O324" s="254"/>
      <c r="P324" s="254"/>
      <c r="Q324" s="254"/>
      <c r="R324" s="254"/>
      <c r="S324" s="254"/>
      <c r="T324" s="255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6" t="s">
        <v>140</v>
      </c>
      <c r="AU324" s="256" t="s">
        <v>87</v>
      </c>
      <c r="AV324" s="14" t="s">
        <v>87</v>
      </c>
      <c r="AW324" s="14" t="s">
        <v>33</v>
      </c>
      <c r="AX324" s="14" t="s">
        <v>77</v>
      </c>
      <c r="AY324" s="256" t="s">
        <v>129</v>
      </c>
    </row>
    <row r="325" s="14" customFormat="1">
      <c r="A325" s="14"/>
      <c r="B325" s="246"/>
      <c r="C325" s="247"/>
      <c r="D325" s="231" t="s">
        <v>140</v>
      </c>
      <c r="E325" s="248" t="s">
        <v>1</v>
      </c>
      <c r="F325" s="249" t="s">
        <v>1283</v>
      </c>
      <c r="G325" s="247"/>
      <c r="H325" s="250">
        <v>3.75</v>
      </c>
      <c r="I325" s="251"/>
      <c r="J325" s="247"/>
      <c r="K325" s="247"/>
      <c r="L325" s="252"/>
      <c r="M325" s="253"/>
      <c r="N325" s="254"/>
      <c r="O325" s="254"/>
      <c r="P325" s="254"/>
      <c r="Q325" s="254"/>
      <c r="R325" s="254"/>
      <c r="S325" s="254"/>
      <c r="T325" s="255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6" t="s">
        <v>140</v>
      </c>
      <c r="AU325" s="256" t="s">
        <v>87</v>
      </c>
      <c r="AV325" s="14" t="s">
        <v>87</v>
      </c>
      <c r="AW325" s="14" t="s">
        <v>33</v>
      </c>
      <c r="AX325" s="14" t="s">
        <v>77</v>
      </c>
      <c r="AY325" s="256" t="s">
        <v>129</v>
      </c>
    </row>
    <row r="326" s="15" customFormat="1">
      <c r="A326" s="15"/>
      <c r="B326" s="260"/>
      <c r="C326" s="261"/>
      <c r="D326" s="231" t="s">
        <v>140</v>
      </c>
      <c r="E326" s="262" t="s">
        <v>1</v>
      </c>
      <c r="F326" s="263" t="s">
        <v>284</v>
      </c>
      <c r="G326" s="261"/>
      <c r="H326" s="264">
        <v>55.560000000000002</v>
      </c>
      <c r="I326" s="265"/>
      <c r="J326" s="261"/>
      <c r="K326" s="261"/>
      <c r="L326" s="266"/>
      <c r="M326" s="267"/>
      <c r="N326" s="268"/>
      <c r="O326" s="268"/>
      <c r="P326" s="268"/>
      <c r="Q326" s="268"/>
      <c r="R326" s="268"/>
      <c r="S326" s="268"/>
      <c r="T326" s="269"/>
      <c r="U326" s="15"/>
      <c r="V326" s="15"/>
      <c r="W326" s="15"/>
      <c r="X326" s="15"/>
      <c r="Y326" s="15"/>
      <c r="Z326" s="15"/>
      <c r="AA326" s="15"/>
      <c r="AB326" s="15"/>
      <c r="AC326" s="15"/>
      <c r="AD326" s="15"/>
      <c r="AE326" s="15"/>
      <c r="AT326" s="270" t="s">
        <v>140</v>
      </c>
      <c r="AU326" s="270" t="s">
        <v>87</v>
      </c>
      <c r="AV326" s="15" t="s">
        <v>153</v>
      </c>
      <c r="AW326" s="15" t="s">
        <v>33</v>
      </c>
      <c r="AX326" s="15" t="s">
        <v>85</v>
      </c>
      <c r="AY326" s="270" t="s">
        <v>129</v>
      </c>
    </row>
    <row r="327" s="2" customFormat="1" ht="24.15" customHeight="1">
      <c r="A327" s="38"/>
      <c r="B327" s="39"/>
      <c r="C327" s="218" t="s">
        <v>576</v>
      </c>
      <c r="D327" s="218" t="s">
        <v>132</v>
      </c>
      <c r="E327" s="219" t="s">
        <v>1301</v>
      </c>
      <c r="F327" s="220" t="s">
        <v>1302</v>
      </c>
      <c r="G327" s="221" t="s">
        <v>237</v>
      </c>
      <c r="H327" s="222">
        <v>18</v>
      </c>
      <c r="I327" s="223"/>
      <c r="J327" s="224">
        <f>ROUND(I327*H327,2)</f>
        <v>0</v>
      </c>
      <c r="K327" s="220" t="s">
        <v>136</v>
      </c>
      <c r="L327" s="44"/>
      <c r="M327" s="225" t="s">
        <v>1</v>
      </c>
      <c r="N327" s="226" t="s">
        <v>42</v>
      </c>
      <c r="O327" s="91"/>
      <c r="P327" s="227">
        <f>O327*H327</f>
        <v>0</v>
      </c>
      <c r="Q327" s="227">
        <v>0.15175</v>
      </c>
      <c r="R327" s="227">
        <f>Q327*H327</f>
        <v>2.7315</v>
      </c>
      <c r="S327" s="227">
        <v>0</v>
      </c>
      <c r="T327" s="228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29" t="s">
        <v>153</v>
      </c>
      <c r="AT327" s="229" t="s">
        <v>132</v>
      </c>
      <c r="AU327" s="229" t="s">
        <v>87</v>
      </c>
      <c r="AY327" s="17" t="s">
        <v>129</v>
      </c>
      <c r="BE327" s="230">
        <f>IF(N327="základní",J327,0)</f>
        <v>0</v>
      </c>
      <c r="BF327" s="230">
        <f>IF(N327="snížená",J327,0)</f>
        <v>0</v>
      </c>
      <c r="BG327" s="230">
        <f>IF(N327="zákl. přenesená",J327,0)</f>
        <v>0</v>
      </c>
      <c r="BH327" s="230">
        <f>IF(N327="sníž. přenesená",J327,0)</f>
        <v>0</v>
      </c>
      <c r="BI327" s="230">
        <f>IF(N327="nulová",J327,0)</f>
        <v>0</v>
      </c>
      <c r="BJ327" s="17" t="s">
        <v>85</v>
      </c>
      <c r="BK327" s="230">
        <f>ROUND(I327*H327,2)</f>
        <v>0</v>
      </c>
      <c r="BL327" s="17" t="s">
        <v>153</v>
      </c>
      <c r="BM327" s="229" t="s">
        <v>1303</v>
      </c>
    </row>
    <row r="328" s="2" customFormat="1">
      <c r="A328" s="38"/>
      <c r="B328" s="39"/>
      <c r="C328" s="40"/>
      <c r="D328" s="231" t="s">
        <v>139</v>
      </c>
      <c r="E328" s="40"/>
      <c r="F328" s="232" t="s">
        <v>1302</v>
      </c>
      <c r="G328" s="40"/>
      <c r="H328" s="40"/>
      <c r="I328" s="233"/>
      <c r="J328" s="40"/>
      <c r="K328" s="40"/>
      <c r="L328" s="44"/>
      <c r="M328" s="234"/>
      <c r="N328" s="235"/>
      <c r="O328" s="91"/>
      <c r="P328" s="91"/>
      <c r="Q328" s="91"/>
      <c r="R328" s="91"/>
      <c r="S328" s="91"/>
      <c r="T328" s="92"/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T328" s="17" t="s">
        <v>139</v>
      </c>
      <c r="AU328" s="17" t="s">
        <v>87</v>
      </c>
    </row>
    <row r="329" s="14" customFormat="1">
      <c r="A329" s="14"/>
      <c r="B329" s="246"/>
      <c r="C329" s="247"/>
      <c r="D329" s="231" t="s">
        <v>140</v>
      </c>
      <c r="E329" s="248" t="s">
        <v>1</v>
      </c>
      <c r="F329" s="249" t="s">
        <v>1297</v>
      </c>
      <c r="G329" s="247"/>
      <c r="H329" s="250">
        <v>18</v>
      </c>
      <c r="I329" s="251"/>
      <c r="J329" s="247"/>
      <c r="K329" s="247"/>
      <c r="L329" s="252"/>
      <c r="M329" s="253"/>
      <c r="N329" s="254"/>
      <c r="O329" s="254"/>
      <c r="P329" s="254"/>
      <c r="Q329" s="254"/>
      <c r="R329" s="254"/>
      <c r="S329" s="254"/>
      <c r="T329" s="255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6" t="s">
        <v>140</v>
      </c>
      <c r="AU329" s="256" t="s">
        <v>87</v>
      </c>
      <c r="AV329" s="14" t="s">
        <v>87</v>
      </c>
      <c r="AW329" s="14" t="s">
        <v>33</v>
      </c>
      <c r="AX329" s="14" t="s">
        <v>85</v>
      </c>
      <c r="AY329" s="256" t="s">
        <v>129</v>
      </c>
    </row>
    <row r="330" s="2" customFormat="1" ht="37.8" customHeight="1">
      <c r="A330" s="38"/>
      <c r="B330" s="39"/>
      <c r="C330" s="218" t="s">
        <v>582</v>
      </c>
      <c r="D330" s="218" t="s">
        <v>132</v>
      </c>
      <c r="E330" s="219" t="s">
        <v>1304</v>
      </c>
      <c r="F330" s="220" t="s">
        <v>1305</v>
      </c>
      <c r="G330" s="221" t="s">
        <v>237</v>
      </c>
      <c r="H330" s="222">
        <v>66.400000000000006</v>
      </c>
      <c r="I330" s="223"/>
      <c r="J330" s="224">
        <f>ROUND(I330*H330,2)</f>
        <v>0</v>
      </c>
      <c r="K330" s="220" t="s">
        <v>136</v>
      </c>
      <c r="L330" s="44"/>
      <c r="M330" s="225" t="s">
        <v>1</v>
      </c>
      <c r="N330" s="226" t="s">
        <v>42</v>
      </c>
      <c r="O330" s="91"/>
      <c r="P330" s="227">
        <f>O330*H330</f>
        <v>0</v>
      </c>
      <c r="Q330" s="227">
        <v>0.089219999999999994</v>
      </c>
      <c r="R330" s="227">
        <f>Q330*H330</f>
        <v>5.9242080000000001</v>
      </c>
      <c r="S330" s="227">
        <v>0</v>
      </c>
      <c r="T330" s="228">
        <f>S330*H330</f>
        <v>0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229" t="s">
        <v>153</v>
      </c>
      <c r="AT330" s="229" t="s">
        <v>132</v>
      </c>
      <c r="AU330" s="229" t="s">
        <v>87</v>
      </c>
      <c r="AY330" s="17" t="s">
        <v>129</v>
      </c>
      <c r="BE330" s="230">
        <f>IF(N330="základní",J330,0)</f>
        <v>0</v>
      </c>
      <c r="BF330" s="230">
        <f>IF(N330="snížená",J330,0)</f>
        <v>0</v>
      </c>
      <c r="BG330" s="230">
        <f>IF(N330="zákl. přenesená",J330,0)</f>
        <v>0</v>
      </c>
      <c r="BH330" s="230">
        <f>IF(N330="sníž. přenesená",J330,0)</f>
        <v>0</v>
      </c>
      <c r="BI330" s="230">
        <f>IF(N330="nulová",J330,0)</f>
        <v>0</v>
      </c>
      <c r="BJ330" s="17" t="s">
        <v>85</v>
      </c>
      <c r="BK330" s="230">
        <f>ROUND(I330*H330,2)</f>
        <v>0</v>
      </c>
      <c r="BL330" s="17" t="s">
        <v>153</v>
      </c>
      <c r="BM330" s="229" t="s">
        <v>1306</v>
      </c>
    </row>
    <row r="331" s="2" customFormat="1">
      <c r="A331" s="38"/>
      <c r="B331" s="39"/>
      <c r="C331" s="40"/>
      <c r="D331" s="231" t="s">
        <v>139</v>
      </c>
      <c r="E331" s="40"/>
      <c r="F331" s="232" t="s">
        <v>1307</v>
      </c>
      <c r="G331" s="40"/>
      <c r="H331" s="40"/>
      <c r="I331" s="233"/>
      <c r="J331" s="40"/>
      <c r="K331" s="40"/>
      <c r="L331" s="44"/>
      <c r="M331" s="234"/>
      <c r="N331" s="235"/>
      <c r="O331" s="91"/>
      <c r="P331" s="91"/>
      <c r="Q331" s="91"/>
      <c r="R331" s="91"/>
      <c r="S331" s="91"/>
      <c r="T331" s="92"/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T331" s="17" t="s">
        <v>139</v>
      </c>
      <c r="AU331" s="17" t="s">
        <v>87</v>
      </c>
    </row>
    <row r="332" s="14" customFormat="1">
      <c r="A332" s="14"/>
      <c r="B332" s="246"/>
      <c r="C332" s="247"/>
      <c r="D332" s="231" t="s">
        <v>140</v>
      </c>
      <c r="E332" s="248" t="s">
        <v>1</v>
      </c>
      <c r="F332" s="249" t="s">
        <v>1293</v>
      </c>
      <c r="G332" s="247"/>
      <c r="H332" s="250">
        <v>66.400000000000006</v>
      </c>
      <c r="I332" s="251"/>
      <c r="J332" s="247"/>
      <c r="K332" s="247"/>
      <c r="L332" s="252"/>
      <c r="M332" s="253"/>
      <c r="N332" s="254"/>
      <c r="O332" s="254"/>
      <c r="P332" s="254"/>
      <c r="Q332" s="254"/>
      <c r="R332" s="254"/>
      <c r="S332" s="254"/>
      <c r="T332" s="255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56" t="s">
        <v>140</v>
      </c>
      <c r="AU332" s="256" t="s">
        <v>87</v>
      </c>
      <c r="AV332" s="14" t="s">
        <v>87</v>
      </c>
      <c r="AW332" s="14" t="s">
        <v>33</v>
      </c>
      <c r="AX332" s="14" t="s">
        <v>85</v>
      </c>
      <c r="AY332" s="256" t="s">
        <v>129</v>
      </c>
    </row>
    <row r="333" s="2" customFormat="1" ht="16.5" customHeight="1">
      <c r="A333" s="38"/>
      <c r="B333" s="39"/>
      <c r="C333" s="271" t="s">
        <v>588</v>
      </c>
      <c r="D333" s="271" t="s">
        <v>425</v>
      </c>
      <c r="E333" s="272" t="s">
        <v>1308</v>
      </c>
      <c r="F333" s="273" t="s">
        <v>1309</v>
      </c>
      <c r="G333" s="274" t="s">
        <v>237</v>
      </c>
      <c r="H333" s="275">
        <v>0.67000000000000004</v>
      </c>
      <c r="I333" s="276"/>
      <c r="J333" s="277">
        <f>ROUND(I333*H333,2)</f>
        <v>0</v>
      </c>
      <c r="K333" s="273" t="s">
        <v>136</v>
      </c>
      <c r="L333" s="278"/>
      <c r="M333" s="279" t="s">
        <v>1</v>
      </c>
      <c r="N333" s="280" t="s">
        <v>42</v>
      </c>
      <c r="O333" s="91"/>
      <c r="P333" s="227">
        <f>O333*H333</f>
        <v>0</v>
      </c>
      <c r="Q333" s="227">
        <v>0.13</v>
      </c>
      <c r="R333" s="227">
        <f>Q333*H333</f>
        <v>0.087100000000000011</v>
      </c>
      <c r="S333" s="227">
        <v>0</v>
      </c>
      <c r="T333" s="228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29" t="s">
        <v>183</v>
      </c>
      <c r="AT333" s="229" t="s">
        <v>425</v>
      </c>
      <c r="AU333" s="229" t="s">
        <v>87</v>
      </c>
      <c r="AY333" s="17" t="s">
        <v>129</v>
      </c>
      <c r="BE333" s="230">
        <f>IF(N333="základní",J333,0)</f>
        <v>0</v>
      </c>
      <c r="BF333" s="230">
        <f>IF(N333="snížená",J333,0)</f>
        <v>0</v>
      </c>
      <c r="BG333" s="230">
        <f>IF(N333="zákl. přenesená",J333,0)</f>
        <v>0</v>
      </c>
      <c r="BH333" s="230">
        <f>IF(N333="sníž. přenesená",J333,0)</f>
        <v>0</v>
      </c>
      <c r="BI333" s="230">
        <f>IF(N333="nulová",J333,0)</f>
        <v>0</v>
      </c>
      <c r="BJ333" s="17" t="s">
        <v>85</v>
      </c>
      <c r="BK333" s="230">
        <f>ROUND(I333*H333,2)</f>
        <v>0</v>
      </c>
      <c r="BL333" s="17" t="s">
        <v>153</v>
      </c>
      <c r="BM333" s="229" t="s">
        <v>1310</v>
      </c>
    </row>
    <row r="334" s="2" customFormat="1">
      <c r="A334" s="38"/>
      <c r="B334" s="39"/>
      <c r="C334" s="40"/>
      <c r="D334" s="231" t="s">
        <v>139</v>
      </c>
      <c r="E334" s="40"/>
      <c r="F334" s="232" t="s">
        <v>1309</v>
      </c>
      <c r="G334" s="40"/>
      <c r="H334" s="40"/>
      <c r="I334" s="233"/>
      <c r="J334" s="40"/>
      <c r="K334" s="40"/>
      <c r="L334" s="44"/>
      <c r="M334" s="234"/>
      <c r="N334" s="235"/>
      <c r="O334" s="91"/>
      <c r="P334" s="91"/>
      <c r="Q334" s="91"/>
      <c r="R334" s="91"/>
      <c r="S334" s="91"/>
      <c r="T334" s="92"/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T334" s="17" t="s">
        <v>139</v>
      </c>
      <c r="AU334" s="17" t="s">
        <v>87</v>
      </c>
    </row>
    <row r="335" s="14" customFormat="1">
      <c r="A335" s="14"/>
      <c r="B335" s="246"/>
      <c r="C335" s="247"/>
      <c r="D335" s="231" t="s">
        <v>140</v>
      </c>
      <c r="E335" s="248" t="s">
        <v>1</v>
      </c>
      <c r="F335" s="249" t="s">
        <v>1311</v>
      </c>
      <c r="G335" s="247"/>
      <c r="H335" s="250">
        <v>0.67000000000000004</v>
      </c>
      <c r="I335" s="251"/>
      <c r="J335" s="247"/>
      <c r="K335" s="247"/>
      <c r="L335" s="252"/>
      <c r="M335" s="253"/>
      <c r="N335" s="254"/>
      <c r="O335" s="254"/>
      <c r="P335" s="254"/>
      <c r="Q335" s="254"/>
      <c r="R335" s="254"/>
      <c r="S335" s="254"/>
      <c r="T335" s="255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56" t="s">
        <v>140</v>
      </c>
      <c r="AU335" s="256" t="s">
        <v>87</v>
      </c>
      <c r="AV335" s="14" t="s">
        <v>87</v>
      </c>
      <c r="AW335" s="14" t="s">
        <v>33</v>
      </c>
      <c r="AX335" s="14" t="s">
        <v>85</v>
      </c>
      <c r="AY335" s="256" t="s">
        <v>129</v>
      </c>
    </row>
    <row r="336" s="2" customFormat="1" ht="16.5" customHeight="1">
      <c r="A336" s="38"/>
      <c r="B336" s="39"/>
      <c r="C336" s="271" t="s">
        <v>595</v>
      </c>
      <c r="D336" s="271" t="s">
        <v>425</v>
      </c>
      <c r="E336" s="272" t="s">
        <v>1312</v>
      </c>
      <c r="F336" s="273" t="s">
        <v>1313</v>
      </c>
      <c r="G336" s="274" t="s">
        <v>237</v>
      </c>
      <c r="H336" s="275">
        <v>68.391999999999996</v>
      </c>
      <c r="I336" s="276"/>
      <c r="J336" s="277">
        <f>ROUND(I336*H336,2)</f>
        <v>0</v>
      </c>
      <c r="K336" s="273" t="s">
        <v>136</v>
      </c>
      <c r="L336" s="278"/>
      <c r="M336" s="279" t="s">
        <v>1</v>
      </c>
      <c r="N336" s="280" t="s">
        <v>42</v>
      </c>
      <c r="O336" s="91"/>
      <c r="P336" s="227">
        <f>O336*H336</f>
        <v>0</v>
      </c>
      <c r="Q336" s="227">
        <v>0.113</v>
      </c>
      <c r="R336" s="227">
        <f>Q336*H336</f>
        <v>7.7282959999999994</v>
      </c>
      <c r="S336" s="227">
        <v>0</v>
      </c>
      <c r="T336" s="228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29" t="s">
        <v>183</v>
      </c>
      <c r="AT336" s="229" t="s">
        <v>425</v>
      </c>
      <c r="AU336" s="229" t="s">
        <v>87</v>
      </c>
      <c r="AY336" s="17" t="s">
        <v>129</v>
      </c>
      <c r="BE336" s="230">
        <f>IF(N336="základní",J336,0)</f>
        <v>0</v>
      </c>
      <c r="BF336" s="230">
        <f>IF(N336="snížená",J336,0)</f>
        <v>0</v>
      </c>
      <c r="BG336" s="230">
        <f>IF(N336="zákl. přenesená",J336,0)</f>
        <v>0</v>
      </c>
      <c r="BH336" s="230">
        <f>IF(N336="sníž. přenesená",J336,0)</f>
        <v>0</v>
      </c>
      <c r="BI336" s="230">
        <f>IF(N336="nulová",J336,0)</f>
        <v>0</v>
      </c>
      <c r="BJ336" s="17" t="s">
        <v>85</v>
      </c>
      <c r="BK336" s="230">
        <f>ROUND(I336*H336,2)</f>
        <v>0</v>
      </c>
      <c r="BL336" s="17" t="s">
        <v>153</v>
      </c>
      <c r="BM336" s="229" t="s">
        <v>1314</v>
      </c>
    </row>
    <row r="337" s="2" customFormat="1">
      <c r="A337" s="38"/>
      <c r="B337" s="39"/>
      <c r="C337" s="40"/>
      <c r="D337" s="231" t="s">
        <v>139</v>
      </c>
      <c r="E337" s="40"/>
      <c r="F337" s="232" t="s">
        <v>1313</v>
      </c>
      <c r="G337" s="40"/>
      <c r="H337" s="40"/>
      <c r="I337" s="233"/>
      <c r="J337" s="40"/>
      <c r="K337" s="40"/>
      <c r="L337" s="44"/>
      <c r="M337" s="234"/>
      <c r="N337" s="235"/>
      <c r="O337" s="91"/>
      <c r="P337" s="91"/>
      <c r="Q337" s="91"/>
      <c r="R337" s="91"/>
      <c r="S337" s="91"/>
      <c r="T337" s="92"/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T337" s="17" t="s">
        <v>139</v>
      </c>
      <c r="AU337" s="17" t="s">
        <v>87</v>
      </c>
    </row>
    <row r="338" s="14" customFormat="1">
      <c r="A338" s="14"/>
      <c r="B338" s="246"/>
      <c r="C338" s="247"/>
      <c r="D338" s="231" t="s">
        <v>140</v>
      </c>
      <c r="E338" s="248" t="s">
        <v>1</v>
      </c>
      <c r="F338" s="249" t="s">
        <v>1315</v>
      </c>
      <c r="G338" s="247"/>
      <c r="H338" s="250">
        <v>68.391999999999996</v>
      </c>
      <c r="I338" s="251"/>
      <c r="J338" s="247"/>
      <c r="K338" s="247"/>
      <c r="L338" s="252"/>
      <c r="M338" s="253"/>
      <c r="N338" s="254"/>
      <c r="O338" s="254"/>
      <c r="P338" s="254"/>
      <c r="Q338" s="254"/>
      <c r="R338" s="254"/>
      <c r="S338" s="254"/>
      <c r="T338" s="255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56" t="s">
        <v>140</v>
      </c>
      <c r="AU338" s="256" t="s">
        <v>87</v>
      </c>
      <c r="AV338" s="14" t="s">
        <v>87</v>
      </c>
      <c r="AW338" s="14" t="s">
        <v>33</v>
      </c>
      <c r="AX338" s="14" t="s">
        <v>85</v>
      </c>
      <c r="AY338" s="256" t="s">
        <v>129</v>
      </c>
    </row>
    <row r="339" s="2" customFormat="1" ht="24.15" customHeight="1">
      <c r="A339" s="38"/>
      <c r="B339" s="39"/>
      <c r="C339" s="218" t="s">
        <v>601</v>
      </c>
      <c r="D339" s="218" t="s">
        <v>132</v>
      </c>
      <c r="E339" s="219" t="s">
        <v>1316</v>
      </c>
      <c r="F339" s="220" t="s">
        <v>1317</v>
      </c>
      <c r="G339" s="221" t="s">
        <v>237</v>
      </c>
      <c r="H339" s="222">
        <v>29.899999999999999</v>
      </c>
      <c r="I339" s="223"/>
      <c r="J339" s="224">
        <f>ROUND(I339*H339,2)</f>
        <v>0</v>
      </c>
      <c r="K339" s="220" t="s">
        <v>136</v>
      </c>
      <c r="L339" s="44"/>
      <c r="M339" s="225" t="s">
        <v>1</v>
      </c>
      <c r="N339" s="226" t="s">
        <v>42</v>
      </c>
      <c r="O339" s="91"/>
      <c r="P339" s="227">
        <f>O339*H339</f>
        <v>0</v>
      </c>
      <c r="Q339" s="227">
        <v>0</v>
      </c>
      <c r="R339" s="227">
        <f>Q339*H339</f>
        <v>0</v>
      </c>
      <c r="S339" s="227">
        <v>0</v>
      </c>
      <c r="T339" s="228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29" t="s">
        <v>153</v>
      </c>
      <c r="AT339" s="229" t="s">
        <v>132</v>
      </c>
      <c r="AU339" s="229" t="s">
        <v>87</v>
      </c>
      <c r="AY339" s="17" t="s">
        <v>129</v>
      </c>
      <c r="BE339" s="230">
        <f>IF(N339="základní",J339,0)</f>
        <v>0</v>
      </c>
      <c r="BF339" s="230">
        <f>IF(N339="snížená",J339,0)</f>
        <v>0</v>
      </c>
      <c r="BG339" s="230">
        <f>IF(N339="zákl. přenesená",J339,0)</f>
        <v>0</v>
      </c>
      <c r="BH339" s="230">
        <f>IF(N339="sníž. přenesená",J339,0)</f>
        <v>0</v>
      </c>
      <c r="BI339" s="230">
        <f>IF(N339="nulová",J339,0)</f>
        <v>0</v>
      </c>
      <c r="BJ339" s="17" t="s">
        <v>85</v>
      </c>
      <c r="BK339" s="230">
        <f>ROUND(I339*H339,2)</f>
        <v>0</v>
      </c>
      <c r="BL339" s="17" t="s">
        <v>153</v>
      </c>
      <c r="BM339" s="229" t="s">
        <v>1318</v>
      </c>
    </row>
    <row r="340" s="2" customFormat="1">
      <c r="A340" s="38"/>
      <c r="B340" s="39"/>
      <c r="C340" s="40"/>
      <c r="D340" s="231" t="s">
        <v>139</v>
      </c>
      <c r="E340" s="40"/>
      <c r="F340" s="232" t="s">
        <v>1317</v>
      </c>
      <c r="G340" s="40"/>
      <c r="H340" s="40"/>
      <c r="I340" s="233"/>
      <c r="J340" s="40"/>
      <c r="K340" s="40"/>
      <c r="L340" s="44"/>
      <c r="M340" s="234"/>
      <c r="N340" s="235"/>
      <c r="O340" s="91"/>
      <c r="P340" s="91"/>
      <c r="Q340" s="91"/>
      <c r="R340" s="91"/>
      <c r="S340" s="91"/>
      <c r="T340" s="92"/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T340" s="17" t="s">
        <v>139</v>
      </c>
      <c r="AU340" s="17" t="s">
        <v>87</v>
      </c>
    </row>
    <row r="341" s="14" customFormat="1">
      <c r="A341" s="14"/>
      <c r="B341" s="246"/>
      <c r="C341" s="247"/>
      <c r="D341" s="231" t="s">
        <v>140</v>
      </c>
      <c r="E341" s="248" t="s">
        <v>1</v>
      </c>
      <c r="F341" s="249" t="s">
        <v>1287</v>
      </c>
      <c r="G341" s="247"/>
      <c r="H341" s="250">
        <v>29.899999999999999</v>
      </c>
      <c r="I341" s="251"/>
      <c r="J341" s="247"/>
      <c r="K341" s="247"/>
      <c r="L341" s="252"/>
      <c r="M341" s="253"/>
      <c r="N341" s="254"/>
      <c r="O341" s="254"/>
      <c r="P341" s="254"/>
      <c r="Q341" s="254"/>
      <c r="R341" s="254"/>
      <c r="S341" s="254"/>
      <c r="T341" s="255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6" t="s">
        <v>140</v>
      </c>
      <c r="AU341" s="256" t="s">
        <v>87</v>
      </c>
      <c r="AV341" s="14" t="s">
        <v>87</v>
      </c>
      <c r="AW341" s="14" t="s">
        <v>33</v>
      </c>
      <c r="AX341" s="14" t="s">
        <v>85</v>
      </c>
      <c r="AY341" s="256" t="s">
        <v>129</v>
      </c>
    </row>
    <row r="342" s="2" customFormat="1" ht="16.5" customHeight="1">
      <c r="A342" s="38"/>
      <c r="B342" s="39"/>
      <c r="C342" s="271" t="s">
        <v>608</v>
      </c>
      <c r="D342" s="271" t="s">
        <v>425</v>
      </c>
      <c r="E342" s="272" t="s">
        <v>1319</v>
      </c>
      <c r="F342" s="273" t="s">
        <v>1320</v>
      </c>
      <c r="G342" s="274" t="s">
        <v>407</v>
      </c>
      <c r="H342" s="275">
        <v>42.607999999999997</v>
      </c>
      <c r="I342" s="276"/>
      <c r="J342" s="277">
        <f>ROUND(I342*H342,2)</f>
        <v>0</v>
      </c>
      <c r="K342" s="273" t="s">
        <v>136</v>
      </c>
      <c r="L342" s="278"/>
      <c r="M342" s="279" t="s">
        <v>1</v>
      </c>
      <c r="N342" s="280" t="s">
        <v>42</v>
      </c>
      <c r="O342" s="91"/>
      <c r="P342" s="227">
        <f>O342*H342</f>
        <v>0</v>
      </c>
      <c r="Q342" s="227">
        <v>1</v>
      </c>
      <c r="R342" s="227">
        <f>Q342*H342</f>
        <v>42.607999999999997</v>
      </c>
      <c r="S342" s="227">
        <v>0</v>
      </c>
      <c r="T342" s="228">
        <f>S342*H342</f>
        <v>0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229" t="s">
        <v>183</v>
      </c>
      <c r="AT342" s="229" t="s">
        <v>425</v>
      </c>
      <c r="AU342" s="229" t="s">
        <v>87</v>
      </c>
      <c r="AY342" s="17" t="s">
        <v>129</v>
      </c>
      <c r="BE342" s="230">
        <f>IF(N342="základní",J342,0)</f>
        <v>0</v>
      </c>
      <c r="BF342" s="230">
        <f>IF(N342="snížená",J342,0)</f>
        <v>0</v>
      </c>
      <c r="BG342" s="230">
        <f>IF(N342="zákl. přenesená",J342,0)</f>
        <v>0</v>
      </c>
      <c r="BH342" s="230">
        <f>IF(N342="sníž. přenesená",J342,0)</f>
        <v>0</v>
      </c>
      <c r="BI342" s="230">
        <f>IF(N342="nulová",J342,0)</f>
        <v>0</v>
      </c>
      <c r="BJ342" s="17" t="s">
        <v>85</v>
      </c>
      <c r="BK342" s="230">
        <f>ROUND(I342*H342,2)</f>
        <v>0</v>
      </c>
      <c r="BL342" s="17" t="s">
        <v>153</v>
      </c>
      <c r="BM342" s="229" t="s">
        <v>1321</v>
      </c>
    </row>
    <row r="343" s="2" customFormat="1">
      <c r="A343" s="38"/>
      <c r="B343" s="39"/>
      <c r="C343" s="40"/>
      <c r="D343" s="231" t="s">
        <v>139</v>
      </c>
      <c r="E343" s="40"/>
      <c r="F343" s="232" t="s">
        <v>1320</v>
      </c>
      <c r="G343" s="40"/>
      <c r="H343" s="40"/>
      <c r="I343" s="233"/>
      <c r="J343" s="40"/>
      <c r="K343" s="40"/>
      <c r="L343" s="44"/>
      <c r="M343" s="234"/>
      <c r="N343" s="235"/>
      <c r="O343" s="91"/>
      <c r="P343" s="91"/>
      <c r="Q343" s="91"/>
      <c r="R343" s="91"/>
      <c r="S343" s="91"/>
      <c r="T343" s="92"/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T343" s="17" t="s">
        <v>139</v>
      </c>
      <c r="AU343" s="17" t="s">
        <v>87</v>
      </c>
    </row>
    <row r="344" s="13" customFormat="1">
      <c r="A344" s="13"/>
      <c r="B344" s="236"/>
      <c r="C344" s="237"/>
      <c r="D344" s="231" t="s">
        <v>140</v>
      </c>
      <c r="E344" s="238" t="s">
        <v>1</v>
      </c>
      <c r="F344" s="239" t="s">
        <v>1322</v>
      </c>
      <c r="G344" s="237"/>
      <c r="H344" s="238" t="s">
        <v>1</v>
      </c>
      <c r="I344" s="240"/>
      <c r="J344" s="237"/>
      <c r="K344" s="237"/>
      <c r="L344" s="241"/>
      <c r="M344" s="242"/>
      <c r="N344" s="243"/>
      <c r="O344" s="243"/>
      <c r="P344" s="243"/>
      <c r="Q344" s="243"/>
      <c r="R344" s="243"/>
      <c r="S344" s="243"/>
      <c r="T344" s="244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5" t="s">
        <v>140</v>
      </c>
      <c r="AU344" s="245" t="s">
        <v>87</v>
      </c>
      <c r="AV344" s="13" t="s">
        <v>85</v>
      </c>
      <c r="AW344" s="13" t="s">
        <v>33</v>
      </c>
      <c r="AX344" s="13" t="s">
        <v>77</v>
      </c>
      <c r="AY344" s="245" t="s">
        <v>129</v>
      </c>
    </row>
    <row r="345" s="14" customFormat="1">
      <c r="A345" s="14"/>
      <c r="B345" s="246"/>
      <c r="C345" s="247"/>
      <c r="D345" s="231" t="s">
        <v>140</v>
      </c>
      <c r="E345" s="248" t="s">
        <v>1</v>
      </c>
      <c r="F345" s="249" t="s">
        <v>1323</v>
      </c>
      <c r="G345" s="247"/>
      <c r="H345" s="250">
        <v>42.607999999999997</v>
      </c>
      <c r="I345" s="251"/>
      <c r="J345" s="247"/>
      <c r="K345" s="247"/>
      <c r="L345" s="252"/>
      <c r="M345" s="253"/>
      <c r="N345" s="254"/>
      <c r="O345" s="254"/>
      <c r="P345" s="254"/>
      <c r="Q345" s="254"/>
      <c r="R345" s="254"/>
      <c r="S345" s="254"/>
      <c r="T345" s="255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56" t="s">
        <v>140</v>
      </c>
      <c r="AU345" s="256" t="s">
        <v>87</v>
      </c>
      <c r="AV345" s="14" t="s">
        <v>87</v>
      </c>
      <c r="AW345" s="14" t="s">
        <v>33</v>
      </c>
      <c r="AX345" s="14" t="s">
        <v>85</v>
      </c>
      <c r="AY345" s="256" t="s">
        <v>129</v>
      </c>
    </row>
    <row r="346" s="12" customFormat="1" ht="22.8" customHeight="1">
      <c r="A346" s="12"/>
      <c r="B346" s="202"/>
      <c r="C346" s="203"/>
      <c r="D346" s="204" t="s">
        <v>76</v>
      </c>
      <c r="E346" s="216" t="s">
        <v>170</v>
      </c>
      <c r="F346" s="216" t="s">
        <v>1324</v>
      </c>
      <c r="G346" s="203"/>
      <c r="H346" s="203"/>
      <c r="I346" s="206"/>
      <c r="J346" s="217">
        <f>BK346</f>
        <v>0</v>
      </c>
      <c r="K346" s="203"/>
      <c r="L346" s="208"/>
      <c r="M346" s="209"/>
      <c r="N346" s="210"/>
      <c r="O346" s="210"/>
      <c r="P346" s="211">
        <f>SUM(P347:P348)</f>
        <v>0</v>
      </c>
      <c r="Q346" s="210"/>
      <c r="R346" s="211">
        <f>SUM(R347:R348)</f>
        <v>1.1205699999999998</v>
      </c>
      <c r="S346" s="210"/>
      <c r="T346" s="212">
        <f>SUM(T347:T348)</f>
        <v>0</v>
      </c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R346" s="213" t="s">
        <v>85</v>
      </c>
      <c r="AT346" s="214" t="s">
        <v>76</v>
      </c>
      <c r="AU346" s="214" t="s">
        <v>85</v>
      </c>
      <c r="AY346" s="213" t="s">
        <v>129</v>
      </c>
      <c r="BK346" s="215">
        <f>SUM(BK347:BK348)</f>
        <v>0</v>
      </c>
    </row>
    <row r="347" s="2" customFormat="1" ht="16.5" customHeight="1">
      <c r="A347" s="38"/>
      <c r="B347" s="39"/>
      <c r="C347" s="218" t="s">
        <v>614</v>
      </c>
      <c r="D347" s="218" t="s">
        <v>132</v>
      </c>
      <c r="E347" s="219" t="s">
        <v>1325</v>
      </c>
      <c r="F347" s="220" t="s">
        <v>1326</v>
      </c>
      <c r="G347" s="221" t="s">
        <v>237</v>
      </c>
      <c r="H347" s="222">
        <v>6.0999999999999996</v>
      </c>
      <c r="I347" s="223"/>
      <c r="J347" s="224">
        <f>ROUND(I347*H347,2)</f>
        <v>0</v>
      </c>
      <c r="K347" s="220" t="s">
        <v>136</v>
      </c>
      <c r="L347" s="44"/>
      <c r="M347" s="225" t="s">
        <v>1</v>
      </c>
      <c r="N347" s="226" t="s">
        <v>42</v>
      </c>
      <c r="O347" s="91"/>
      <c r="P347" s="227">
        <f>O347*H347</f>
        <v>0</v>
      </c>
      <c r="Q347" s="227">
        <v>0.1837</v>
      </c>
      <c r="R347" s="227">
        <f>Q347*H347</f>
        <v>1.1205699999999998</v>
      </c>
      <c r="S347" s="227">
        <v>0</v>
      </c>
      <c r="T347" s="228">
        <f>S347*H347</f>
        <v>0</v>
      </c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229" t="s">
        <v>153</v>
      </c>
      <c r="AT347" s="229" t="s">
        <v>132</v>
      </c>
      <c r="AU347" s="229" t="s">
        <v>87</v>
      </c>
      <c r="AY347" s="17" t="s">
        <v>129</v>
      </c>
      <c r="BE347" s="230">
        <f>IF(N347="základní",J347,0)</f>
        <v>0</v>
      </c>
      <c r="BF347" s="230">
        <f>IF(N347="snížená",J347,0)</f>
        <v>0</v>
      </c>
      <c r="BG347" s="230">
        <f>IF(N347="zákl. přenesená",J347,0)</f>
        <v>0</v>
      </c>
      <c r="BH347" s="230">
        <f>IF(N347="sníž. přenesená",J347,0)</f>
        <v>0</v>
      </c>
      <c r="BI347" s="230">
        <f>IF(N347="nulová",J347,0)</f>
        <v>0</v>
      </c>
      <c r="BJ347" s="17" t="s">
        <v>85</v>
      </c>
      <c r="BK347" s="230">
        <f>ROUND(I347*H347,2)</f>
        <v>0</v>
      </c>
      <c r="BL347" s="17" t="s">
        <v>153</v>
      </c>
      <c r="BM347" s="229" t="s">
        <v>1327</v>
      </c>
    </row>
    <row r="348" s="2" customFormat="1">
      <c r="A348" s="38"/>
      <c r="B348" s="39"/>
      <c r="C348" s="40"/>
      <c r="D348" s="231" t="s">
        <v>139</v>
      </c>
      <c r="E348" s="40"/>
      <c r="F348" s="232" t="s">
        <v>1326</v>
      </c>
      <c r="G348" s="40"/>
      <c r="H348" s="40"/>
      <c r="I348" s="233"/>
      <c r="J348" s="40"/>
      <c r="K348" s="40"/>
      <c r="L348" s="44"/>
      <c r="M348" s="234"/>
      <c r="N348" s="235"/>
      <c r="O348" s="91"/>
      <c r="P348" s="91"/>
      <c r="Q348" s="91"/>
      <c r="R348" s="91"/>
      <c r="S348" s="91"/>
      <c r="T348" s="92"/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T348" s="17" t="s">
        <v>139</v>
      </c>
      <c r="AU348" s="17" t="s">
        <v>87</v>
      </c>
    </row>
    <row r="349" s="12" customFormat="1" ht="22.8" customHeight="1">
      <c r="A349" s="12"/>
      <c r="B349" s="202"/>
      <c r="C349" s="203"/>
      <c r="D349" s="204" t="s">
        <v>76</v>
      </c>
      <c r="E349" s="216" t="s">
        <v>183</v>
      </c>
      <c r="F349" s="216" t="s">
        <v>789</v>
      </c>
      <c r="G349" s="203"/>
      <c r="H349" s="203"/>
      <c r="I349" s="206"/>
      <c r="J349" s="217">
        <f>BK349</f>
        <v>0</v>
      </c>
      <c r="K349" s="203"/>
      <c r="L349" s="208"/>
      <c r="M349" s="209"/>
      <c r="N349" s="210"/>
      <c r="O349" s="210"/>
      <c r="P349" s="211">
        <f>SUM(P350:P357)</f>
        <v>0</v>
      </c>
      <c r="Q349" s="210"/>
      <c r="R349" s="211">
        <f>SUM(R350:R357)</f>
        <v>0.3368776</v>
      </c>
      <c r="S349" s="210"/>
      <c r="T349" s="212">
        <f>SUM(T350:T357)</f>
        <v>0</v>
      </c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R349" s="213" t="s">
        <v>85</v>
      </c>
      <c r="AT349" s="214" t="s">
        <v>76</v>
      </c>
      <c r="AU349" s="214" t="s">
        <v>85</v>
      </c>
      <c r="AY349" s="213" t="s">
        <v>129</v>
      </c>
      <c r="BK349" s="215">
        <f>SUM(BK350:BK357)</f>
        <v>0</v>
      </c>
    </row>
    <row r="350" s="2" customFormat="1" ht="24.15" customHeight="1">
      <c r="A350" s="38"/>
      <c r="B350" s="39"/>
      <c r="C350" s="218" t="s">
        <v>619</v>
      </c>
      <c r="D350" s="218" t="s">
        <v>132</v>
      </c>
      <c r="E350" s="219" t="s">
        <v>1328</v>
      </c>
      <c r="F350" s="220" t="s">
        <v>1329</v>
      </c>
      <c r="G350" s="221" t="s">
        <v>255</v>
      </c>
      <c r="H350" s="222">
        <v>8</v>
      </c>
      <c r="I350" s="223"/>
      <c r="J350" s="224">
        <f>ROUND(I350*H350,2)</f>
        <v>0</v>
      </c>
      <c r="K350" s="220" t="s">
        <v>136</v>
      </c>
      <c r="L350" s="44"/>
      <c r="M350" s="225" t="s">
        <v>1</v>
      </c>
      <c r="N350" s="226" t="s">
        <v>42</v>
      </c>
      <c r="O350" s="91"/>
      <c r="P350" s="227">
        <f>O350*H350</f>
        <v>0</v>
      </c>
      <c r="Q350" s="227">
        <v>0.0074631999999999997</v>
      </c>
      <c r="R350" s="227">
        <f>Q350*H350</f>
        <v>0.059705599999999998</v>
      </c>
      <c r="S350" s="227">
        <v>0</v>
      </c>
      <c r="T350" s="228">
        <f>S350*H350</f>
        <v>0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229" t="s">
        <v>153</v>
      </c>
      <c r="AT350" s="229" t="s">
        <v>132</v>
      </c>
      <c r="AU350" s="229" t="s">
        <v>87</v>
      </c>
      <c r="AY350" s="17" t="s">
        <v>129</v>
      </c>
      <c r="BE350" s="230">
        <f>IF(N350="základní",J350,0)</f>
        <v>0</v>
      </c>
      <c r="BF350" s="230">
        <f>IF(N350="snížená",J350,0)</f>
        <v>0</v>
      </c>
      <c r="BG350" s="230">
        <f>IF(N350="zákl. přenesená",J350,0)</f>
        <v>0</v>
      </c>
      <c r="BH350" s="230">
        <f>IF(N350="sníž. přenesená",J350,0)</f>
        <v>0</v>
      </c>
      <c r="BI350" s="230">
        <f>IF(N350="nulová",J350,0)</f>
        <v>0</v>
      </c>
      <c r="BJ350" s="17" t="s">
        <v>85</v>
      </c>
      <c r="BK350" s="230">
        <f>ROUND(I350*H350,2)</f>
        <v>0</v>
      </c>
      <c r="BL350" s="17" t="s">
        <v>153</v>
      </c>
      <c r="BM350" s="229" t="s">
        <v>1330</v>
      </c>
    </row>
    <row r="351" s="2" customFormat="1">
      <c r="A351" s="38"/>
      <c r="B351" s="39"/>
      <c r="C351" s="40"/>
      <c r="D351" s="231" t="s">
        <v>139</v>
      </c>
      <c r="E351" s="40"/>
      <c r="F351" s="232" t="s">
        <v>1329</v>
      </c>
      <c r="G351" s="40"/>
      <c r="H351" s="40"/>
      <c r="I351" s="233"/>
      <c r="J351" s="40"/>
      <c r="K351" s="40"/>
      <c r="L351" s="44"/>
      <c r="M351" s="234"/>
      <c r="N351" s="235"/>
      <c r="O351" s="91"/>
      <c r="P351" s="91"/>
      <c r="Q351" s="91"/>
      <c r="R351" s="91"/>
      <c r="S351" s="91"/>
      <c r="T351" s="92"/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T351" s="17" t="s">
        <v>139</v>
      </c>
      <c r="AU351" s="17" t="s">
        <v>87</v>
      </c>
    </row>
    <row r="352" s="14" customFormat="1">
      <c r="A352" s="14"/>
      <c r="B352" s="246"/>
      <c r="C352" s="247"/>
      <c r="D352" s="231" t="s">
        <v>140</v>
      </c>
      <c r="E352" s="248" t="s">
        <v>1</v>
      </c>
      <c r="F352" s="249" t="s">
        <v>1331</v>
      </c>
      <c r="G352" s="247"/>
      <c r="H352" s="250">
        <v>8</v>
      </c>
      <c r="I352" s="251"/>
      <c r="J352" s="247"/>
      <c r="K352" s="247"/>
      <c r="L352" s="252"/>
      <c r="M352" s="253"/>
      <c r="N352" s="254"/>
      <c r="O352" s="254"/>
      <c r="P352" s="254"/>
      <c r="Q352" s="254"/>
      <c r="R352" s="254"/>
      <c r="S352" s="254"/>
      <c r="T352" s="255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56" t="s">
        <v>140</v>
      </c>
      <c r="AU352" s="256" t="s">
        <v>87</v>
      </c>
      <c r="AV352" s="14" t="s">
        <v>87</v>
      </c>
      <c r="AW352" s="14" t="s">
        <v>33</v>
      </c>
      <c r="AX352" s="14" t="s">
        <v>85</v>
      </c>
      <c r="AY352" s="256" t="s">
        <v>129</v>
      </c>
    </row>
    <row r="353" s="2" customFormat="1" ht="24.15" customHeight="1">
      <c r="A353" s="38"/>
      <c r="B353" s="39"/>
      <c r="C353" s="218" t="s">
        <v>625</v>
      </c>
      <c r="D353" s="218" t="s">
        <v>132</v>
      </c>
      <c r="E353" s="219" t="s">
        <v>1332</v>
      </c>
      <c r="F353" s="220" t="s">
        <v>1333</v>
      </c>
      <c r="G353" s="221" t="s">
        <v>255</v>
      </c>
      <c r="H353" s="222">
        <v>17</v>
      </c>
      <c r="I353" s="223"/>
      <c r="J353" s="224">
        <f>ROUND(I353*H353,2)</f>
        <v>0</v>
      </c>
      <c r="K353" s="220" t="s">
        <v>136</v>
      </c>
      <c r="L353" s="44"/>
      <c r="M353" s="225" t="s">
        <v>1</v>
      </c>
      <c r="N353" s="226" t="s">
        <v>42</v>
      </c>
      <c r="O353" s="91"/>
      <c r="P353" s="227">
        <f>O353*H353</f>
        <v>0</v>
      </c>
      <c r="Q353" s="227">
        <v>0.012350399999999999</v>
      </c>
      <c r="R353" s="227">
        <f>Q353*H353</f>
        <v>0.2099568</v>
      </c>
      <c r="S353" s="227">
        <v>0</v>
      </c>
      <c r="T353" s="228">
        <f>S353*H353</f>
        <v>0</v>
      </c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229" t="s">
        <v>153</v>
      </c>
      <c r="AT353" s="229" t="s">
        <v>132</v>
      </c>
      <c r="AU353" s="229" t="s">
        <v>87</v>
      </c>
      <c r="AY353" s="17" t="s">
        <v>129</v>
      </c>
      <c r="BE353" s="230">
        <f>IF(N353="základní",J353,0)</f>
        <v>0</v>
      </c>
      <c r="BF353" s="230">
        <f>IF(N353="snížená",J353,0)</f>
        <v>0</v>
      </c>
      <c r="BG353" s="230">
        <f>IF(N353="zákl. přenesená",J353,0)</f>
        <v>0</v>
      </c>
      <c r="BH353" s="230">
        <f>IF(N353="sníž. přenesená",J353,0)</f>
        <v>0</v>
      </c>
      <c r="BI353" s="230">
        <f>IF(N353="nulová",J353,0)</f>
        <v>0</v>
      </c>
      <c r="BJ353" s="17" t="s">
        <v>85</v>
      </c>
      <c r="BK353" s="230">
        <f>ROUND(I353*H353,2)</f>
        <v>0</v>
      </c>
      <c r="BL353" s="17" t="s">
        <v>153</v>
      </c>
      <c r="BM353" s="229" t="s">
        <v>1334</v>
      </c>
    </row>
    <row r="354" s="2" customFormat="1">
      <c r="A354" s="38"/>
      <c r="B354" s="39"/>
      <c r="C354" s="40"/>
      <c r="D354" s="231" t="s">
        <v>139</v>
      </c>
      <c r="E354" s="40"/>
      <c r="F354" s="232" t="s">
        <v>1333</v>
      </c>
      <c r="G354" s="40"/>
      <c r="H354" s="40"/>
      <c r="I354" s="233"/>
      <c r="J354" s="40"/>
      <c r="K354" s="40"/>
      <c r="L354" s="44"/>
      <c r="M354" s="234"/>
      <c r="N354" s="235"/>
      <c r="O354" s="91"/>
      <c r="P354" s="91"/>
      <c r="Q354" s="91"/>
      <c r="R354" s="91"/>
      <c r="S354" s="91"/>
      <c r="T354" s="92"/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T354" s="17" t="s">
        <v>139</v>
      </c>
      <c r="AU354" s="17" t="s">
        <v>87</v>
      </c>
    </row>
    <row r="355" s="14" customFormat="1">
      <c r="A355" s="14"/>
      <c r="B355" s="246"/>
      <c r="C355" s="247"/>
      <c r="D355" s="231" t="s">
        <v>140</v>
      </c>
      <c r="E355" s="248" t="s">
        <v>1</v>
      </c>
      <c r="F355" s="249" t="s">
        <v>1335</v>
      </c>
      <c r="G355" s="247"/>
      <c r="H355" s="250">
        <v>17</v>
      </c>
      <c r="I355" s="251"/>
      <c r="J355" s="247"/>
      <c r="K355" s="247"/>
      <c r="L355" s="252"/>
      <c r="M355" s="253"/>
      <c r="N355" s="254"/>
      <c r="O355" s="254"/>
      <c r="P355" s="254"/>
      <c r="Q355" s="254"/>
      <c r="R355" s="254"/>
      <c r="S355" s="254"/>
      <c r="T355" s="255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56" t="s">
        <v>140</v>
      </c>
      <c r="AU355" s="256" t="s">
        <v>87</v>
      </c>
      <c r="AV355" s="14" t="s">
        <v>87</v>
      </c>
      <c r="AW355" s="14" t="s">
        <v>33</v>
      </c>
      <c r="AX355" s="14" t="s">
        <v>85</v>
      </c>
      <c r="AY355" s="256" t="s">
        <v>129</v>
      </c>
    </row>
    <row r="356" s="2" customFormat="1" ht="24.15" customHeight="1">
      <c r="A356" s="38"/>
      <c r="B356" s="39"/>
      <c r="C356" s="218" t="s">
        <v>631</v>
      </c>
      <c r="D356" s="218" t="s">
        <v>132</v>
      </c>
      <c r="E356" s="219" t="s">
        <v>1336</v>
      </c>
      <c r="F356" s="220" t="s">
        <v>1337</v>
      </c>
      <c r="G356" s="221" t="s">
        <v>604</v>
      </c>
      <c r="H356" s="222">
        <v>2</v>
      </c>
      <c r="I356" s="223"/>
      <c r="J356" s="224">
        <f>ROUND(I356*H356,2)</f>
        <v>0</v>
      </c>
      <c r="K356" s="220" t="s">
        <v>136</v>
      </c>
      <c r="L356" s="44"/>
      <c r="M356" s="225" t="s">
        <v>1</v>
      </c>
      <c r="N356" s="226" t="s">
        <v>42</v>
      </c>
      <c r="O356" s="91"/>
      <c r="P356" s="227">
        <f>O356*H356</f>
        <v>0</v>
      </c>
      <c r="Q356" s="227">
        <v>0.033607600000000001</v>
      </c>
      <c r="R356" s="227">
        <f>Q356*H356</f>
        <v>0.067215200000000003</v>
      </c>
      <c r="S356" s="227">
        <v>0</v>
      </c>
      <c r="T356" s="228">
        <f>S356*H356</f>
        <v>0</v>
      </c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R356" s="229" t="s">
        <v>153</v>
      </c>
      <c r="AT356" s="229" t="s">
        <v>132</v>
      </c>
      <c r="AU356" s="229" t="s">
        <v>87</v>
      </c>
      <c r="AY356" s="17" t="s">
        <v>129</v>
      </c>
      <c r="BE356" s="230">
        <f>IF(N356="základní",J356,0)</f>
        <v>0</v>
      </c>
      <c r="BF356" s="230">
        <f>IF(N356="snížená",J356,0)</f>
        <v>0</v>
      </c>
      <c r="BG356" s="230">
        <f>IF(N356="zákl. přenesená",J356,0)</f>
        <v>0</v>
      </c>
      <c r="BH356" s="230">
        <f>IF(N356="sníž. přenesená",J356,0)</f>
        <v>0</v>
      </c>
      <c r="BI356" s="230">
        <f>IF(N356="nulová",J356,0)</f>
        <v>0</v>
      </c>
      <c r="BJ356" s="17" t="s">
        <v>85</v>
      </c>
      <c r="BK356" s="230">
        <f>ROUND(I356*H356,2)</f>
        <v>0</v>
      </c>
      <c r="BL356" s="17" t="s">
        <v>153</v>
      </c>
      <c r="BM356" s="229" t="s">
        <v>1338</v>
      </c>
    </row>
    <row r="357" s="2" customFormat="1">
      <c r="A357" s="38"/>
      <c r="B357" s="39"/>
      <c r="C357" s="40"/>
      <c r="D357" s="231" t="s">
        <v>139</v>
      </c>
      <c r="E357" s="40"/>
      <c r="F357" s="232" t="s">
        <v>1337</v>
      </c>
      <c r="G357" s="40"/>
      <c r="H357" s="40"/>
      <c r="I357" s="233"/>
      <c r="J357" s="40"/>
      <c r="K357" s="40"/>
      <c r="L357" s="44"/>
      <c r="M357" s="234"/>
      <c r="N357" s="235"/>
      <c r="O357" s="91"/>
      <c r="P357" s="91"/>
      <c r="Q357" s="91"/>
      <c r="R357" s="91"/>
      <c r="S357" s="91"/>
      <c r="T357" s="92"/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T357" s="17" t="s">
        <v>139</v>
      </c>
      <c r="AU357" s="17" t="s">
        <v>87</v>
      </c>
    </row>
    <row r="358" s="12" customFormat="1" ht="22.8" customHeight="1">
      <c r="A358" s="12"/>
      <c r="B358" s="202"/>
      <c r="C358" s="203"/>
      <c r="D358" s="204" t="s">
        <v>76</v>
      </c>
      <c r="E358" s="216" t="s">
        <v>189</v>
      </c>
      <c r="F358" s="216" t="s">
        <v>861</v>
      </c>
      <c r="G358" s="203"/>
      <c r="H358" s="203"/>
      <c r="I358" s="206"/>
      <c r="J358" s="217">
        <f>BK358</f>
        <v>0</v>
      </c>
      <c r="K358" s="203"/>
      <c r="L358" s="208"/>
      <c r="M358" s="209"/>
      <c r="N358" s="210"/>
      <c r="O358" s="210"/>
      <c r="P358" s="211">
        <f>SUM(P359:P386)</f>
        <v>0</v>
      </c>
      <c r="Q358" s="210"/>
      <c r="R358" s="211">
        <f>SUM(R359:R386)</f>
        <v>12.268866624000001</v>
      </c>
      <c r="S358" s="210"/>
      <c r="T358" s="212">
        <f>SUM(T359:T386)</f>
        <v>0</v>
      </c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R358" s="213" t="s">
        <v>85</v>
      </c>
      <c r="AT358" s="214" t="s">
        <v>76</v>
      </c>
      <c r="AU358" s="214" t="s">
        <v>85</v>
      </c>
      <c r="AY358" s="213" t="s">
        <v>129</v>
      </c>
      <c r="BK358" s="215">
        <f>SUM(BK359:BK386)</f>
        <v>0</v>
      </c>
    </row>
    <row r="359" s="2" customFormat="1" ht="24.15" customHeight="1">
      <c r="A359" s="38"/>
      <c r="B359" s="39"/>
      <c r="C359" s="218" t="s">
        <v>637</v>
      </c>
      <c r="D359" s="218" t="s">
        <v>132</v>
      </c>
      <c r="E359" s="219" t="s">
        <v>1339</v>
      </c>
      <c r="F359" s="220" t="s">
        <v>1340</v>
      </c>
      <c r="G359" s="221" t="s">
        <v>255</v>
      </c>
      <c r="H359" s="222">
        <v>88.400000000000006</v>
      </c>
      <c r="I359" s="223"/>
      <c r="J359" s="224">
        <f>ROUND(I359*H359,2)</f>
        <v>0</v>
      </c>
      <c r="K359" s="220" t="s">
        <v>136</v>
      </c>
      <c r="L359" s="44"/>
      <c r="M359" s="225" t="s">
        <v>1</v>
      </c>
      <c r="N359" s="226" t="s">
        <v>42</v>
      </c>
      <c r="O359" s="91"/>
      <c r="P359" s="227">
        <f>O359*H359</f>
        <v>0</v>
      </c>
      <c r="Q359" s="227">
        <v>0.10094599999999999</v>
      </c>
      <c r="R359" s="227">
        <f>Q359*H359</f>
        <v>8.9236263999999998</v>
      </c>
      <c r="S359" s="227">
        <v>0</v>
      </c>
      <c r="T359" s="228">
        <f>S359*H359</f>
        <v>0</v>
      </c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R359" s="229" t="s">
        <v>153</v>
      </c>
      <c r="AT359" s="229" t="s">
        <v>132</v>
      </c>
      <c r="AU359" s="229" t="s">
        <v>87</v>
      </c>
      <c r="AY359" s="17" t="s">
        <v>129</v>
      </c>
      <c r="BE359" s="230">
        <f>IF(N359="základní",J359,0)</f>
        <v>0</v>
      </c>
      <c r="BF359" s="230">
        <f>IF(N359="snížená",J359,0)</f>
        <v>0</v>
      </c>
      <c r="BG359" s="230">
        <f>IF(N359="zákl. přenesená",J359,0)</f>
        <v>0</v>
      </c>
      <c r="BH359" s="230">
        <f>IF(N359="sníž. přenesená",J359,0)</f>
        <v>0</v>
      </c>
      <c r="BI359" s="230">
        <f>IF(N359="nulová",J359,0)</f>
        <v>0</v>
      </c>
      <c r="BJ359" s="17" t="s">
        <v>85</v>
      </c>
      <c r="BK359" s="230">
        <f>ROUND(I359*H359,2)</f>
        <v>0</v>
      </c>
      <c r="BL359" s="17" t="s">
        <v>153</v>
      </c>
      <c r="BM359" s="229" t="s">
        <v>1341</v>
      </c>
    </row>
    <row r="360" s="2" customFormat="1">
      <c r="A360" s="38"/>
      <c r="B360" s="39"/>
      <c r="C360" s="40"/>
      <c r="D360" s="231" t="s">
        <v>139</v>
      </c>
      <c r="E360" s="40"/>
      <c r="F360" s="232" t="s">
        <v>1340</v>
      </c>
      <c r="G360" s="40"/>
      <c r="H360" s="40"/>
      <c r="I360" s="233"/>
      <c r="J360" s="40"/>
      <c r="K360" s="40"/>
      <c r="L360" s="44"/>
      <c r="M360" s="234"/>
      <c r="N360" s="235"/>
      <c r="O360" s="91"/>
      <c r="P360" s="91"/>
      <c r="Q360" s="91"/>
      <c r="R360" s="91"/>
      <c r="S360" s="91"/>
      <c r="T360" s="92"/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T360" s="17" t="s">
        <v>139</v>
      </c>
      <c r="AU360" s="17" t="s">
        <v>87</v>
      </c>
    </row>
    <row r="361" s="14" customFormat="1">
      <c r="A361" s="14"/>
      <c r="B361" s="246"/>
      <c r="C361" s="247"/>
      <c r="D361" s="231" t="s">
        <v>140</v>
      </c>
      <c r="E361" s="248" t="s">
        <v>1</v>
      </c>
      <c r="F361" s="249" t="s">
        <v>1342</v>
      </c>
      <c r="G361" s="247"/>
      <c r="H361" s="250">
        <v>21.5</v>
      </c>
      <c r="I361" s="251"/>
      <c r="J361" s="247"/>
      <c r="K361" s="247"/>
      <c r="L361" s="252"/>
      <c r="M361" s="253"/>
      <c r="N361" s="254"/>
      <c r="O361" s="254"/>
      <c r="P361" s="254"/>
      <c r="Q361" s="254"/>
      <c r="R361" s="254"/>
      <c r="S361" s="254"/>
      <c r="T361" s="255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56" t="s">
        <v>140</v>
      </c>
      <c r="AU361" s="256" t="s">
        <v>87</v>
      </c>
      <c r="AV361" s="14" t="s">
        <v>87</v>
      </c>
      <c r="AW361" s="14" t="s">
        <v>33</v>
      </c>
      <c r="AX361" s="14" t="s">
        <v>77</v>
      </c>
      <c r="AY361" s="256" t="s">
        <v>129</v>
      </c>
    </row>
    <row r="362" s="14" customFormat="1">
      <c r="A362" s="14"/>
      <c r="B362" s="246"/>
      <c r="C362" s="247"/>
      <c r="D362" s="231" t="s">
        <v>140</v>
      </c>
      <c r="E362" s="248" t="s">
        <v>1</v>
      </c>
      <c r="F362" s="249" t="s">
        <v>1343</v>
      </c>
      <c r="G362" s="247"/>
      <c r="H362" s="250">
        <v>60.299999999999997</v>
      </c>
      <c r="I362" s="251"/>
      <c r="J362" s="247"/>
      <c r="K362" s="247"/>
      <c r="L362" s="252"/>
      <c r="M362" s="253"/>
      <c r="N362" s="254"/>
      <c r="O362" s="254"/>
      <c r="P362" s="254"/>
      <c r="Q362" s="254"/>
      <c r="R362" s="254"/>
      <c r="S362" s="254"/>
      <c r="T362" s="255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56" t="s">
        <v>140</v>
      </c>
      <c r="AU362" s="256" t="s">
        <v>87</v>
      </c>
      <c r="AV362" s="14" t="s">
        <v>87</v>
      </c>
      <c r="AW362" s="14" t="s">
        <v>33</v>
      </c>
      <c r="AX362" s="14" t="s">
        <v>77</v>
      </c>
      <c r="AY362" s="256" t="s">
        <v>129</v>
      </c>
    </row>
    <row r="363" s="14" customFormat="1">
      <c r="A363" s="14"/>
      <c r="B363" s="246"/>
      <c r="C363" s="247"/>
      <c r="D363" s="231" t="s">
        <v>140</v>
      </c>
      <c r="E363" s="248" t="s">
        <v>1</v>
      </c>
      <c r="F363" s="249" t="s">
        <v>1344</v>
      </c>
      <c r="G363" s="247"/>
      <c r="H363" s="250">
        <v>6.5999999999999996</v>
      </c>
      <c r="I363" s="251"/>
      <c r="J363" s="247"/>
      <c r="K363" s="247"/>
      <c r="L363" s="252"/>
      <c r="M363" s="253"/>
      <c r="N363" s="254"/>
      <c r="O363" s="254"/>
      <c r="P363" s="254"/>
      <c r="Q363" s="254"/>
      <c r="R363" s="254"/>
      <c r="S363" s="254"/>
      <c r="T363" s="255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56" t="s">
        <v>140</v>
      </c>
      <c r="AU363" s="256" t="s">
        <v>87</v>
      </c>
      <c r="AV363" s="14" t="s">
        <v>87</v>
      </c>
      <c r="AW363" s="14" t="s">
        <v>33</v>
      </c>
      <c r="AX363" s="14" t="s">
        <v>77</v>
      </c>
      <c r="AY363" s="256" t="s">
        <v>129</v>
      </c>
    </row>
    <row r="364" s="15" customFormat="1">
      <c r="A364" s="15"/>
      <c r="B364" s="260"/>
      <c r="C364" s="261"/>
      <c r="D364" s="231" t="s">
        <v>140</v>
      </c>
      <c r="E364" s="262" t="s">
        <v>1</v>
      </c>
      <c r="F364" s="263" t="s">
        <v>284</v>
      </c>
      <c r="G364" s="261"/>
      <c r="H364" s="264">
        <v>88.400000000000006</v>
      </c>
      <c r="I364" s="265"/>
      <c r="J364" s="261"/>
      <c r="K364" s="261"/>
      <c r="L364" s="266"/>
      <c r="M364" s="267"/>
      <c r="N364" s="268"/>
      <c r="O364" s="268"/>
      <c r="P364" s="268"/>
      <c r="Q364" s="268"/>
      <c r="R364" s="268"/>
      <c r="S364" s="268"/>
      <c r="T364" s="269"/>
      <c r="U364" s="15"/>
      <c r="V364" s="15"/>
      <c r="W364" s="15"/>
      <c r="X364" s="15"/>
      <c r="Y364" s="15"/>
      <c r="Z364" s="15"/>
      <c r="AA364" s="15"/>
      <c r="AB364" s="15"/>
      <c r="AC364" s="15"/>
      <c r="AD364" s="15"/>
      <c r="AE364" s="15"/>
      <c r="AT364" s="270" t="s">
        <v>140</v>
      </c>
      <c r="AU364" s="270" t="s">
        <v>87</v>
      </c>
      <c r="AV364" s="15" t="s">
        <v>153</v>
      </c>
      <c r="AW364" s="15" t="s">
        <v>33</v>
      </c>
      <c r="AX364" s="15" t="s">
        <v>85</v>
      </c>
      <c r="AY364" s="270" t="s">
        <v>129</v>
      </c>
    </row>
    <row r="365" s="2" customFormat="1" ht="16.5" customHeight="1">
      <c r="A365" s="38"/>
      <c r="B365" s="39"/>
      <c r="C365" s="271" t="s">
        <v>643</v>
      </c>
      <c r="D365" s="271" t="s">
        <v>425</v>
      </c>
      <c r="E365" s="272" t="s">
        <v>1345</v>
      </c>
      <c r="F365" s="273" t="s">
        <v>1346</v>
      </c>
      <c r="G365" s="274" t="s">
        <v>255</v>
      </c>
      <c r="H365" s="275">
        <v>88.400000000000006</v>
      </c>
      <c r="I365" s="276"/>
      <c r="J365" s="277">
        <f>ROUND(I365*H365,2)</f>
        <v>0</v>
      </c>
      <c r="K365" s="273" t="s">
        <v>136</v>
      </c>
      <c r="L365" s="278"/>
      <c r="M365" s="279" t="s">
        <v>1</v>
      </c>
      <c r="N365" s="280" t="s">
        <v>42</v>
      </c>
      <c r="O365" s="91"/>
      <c r="P365" s="227">
        <f>O365*H365</f>
        <v>0</v>
      </c>
      <c r="Q365" s="227">
        <v>0.024</v>
      </c>
      <c r="R365" s="227">
        <f>Q365*H365</f>
        <v>2.1216000000000004</v>
      </c>
      <c r="S365" s="227">
        <v>0</v>
      </c>
      <c r="T365" s="228">
        <f>S365*H365</f>
        <v>0</v>
      </c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229" t="s">
        <v>183</v>
      </c>
      <c r="AT365" s="229" t="s">
        <v>425</v>
      </c>
      <c r="AU365" s="229" t="s">
        <v>87</v>
      </c>
      <c r="AY365" s="17" t="s">
        <v>129</v>
      </c>
      <c r="BE365" s="230">
        <f>IF(N365="základní",J365,0)</f>
        <v>0</v>
      </c>
      <c r="BF365" s="230">
        <f>IF(N365="snížená",J365,0)</f>
        <v>0</v>
      </c>
      <c r="BG365" s="230">
        <f>IF(N365="zákl. přenesená",J365,0)</f>
        <v>0</v>
      </c>
      <c r="BH365" s="230">
        <f>IF(N365="sníž. přenesená",J365,0)</f>
        <v>0</v>
      </c>
      <c r="BI365" s="230">
        <f>IF(N365="nulová",J365,0)</f>
        <v>0</v>
      </c>
      <c r="BJ365" s="17" t="s">
        <v>85</v>
      </c>
      <c r="BK365" s="230">
        <f>ROUND(I365*H365,2)</f>
        <v>0</v>
      </c>
      <c r="BL365" s="17" t="s">
        <v>153</v>
      </c>
      <c r="BM365" s="229" t="s">
        <v>1347</v>
      </c>
    </row>
    <row r="366" s="2" customFormat="1">
      <c r="A366" s="38"/>
      <c r="B366" s="39"/>
      <c r="C366" s="40"/>
      <c r="D366" s="231" t="s">
        <v>139</v>
      </c>
      <c r="E366" s="40"/>
      <c r="F366" s="232" t="s">
        <v>1346</v>
      </c>
      <c r="G366" s="40"/>
      <c r="H366" s="40"/>
      <c r="I366" s="233"/>
      <c r="J366" s="40"/>
      <c r="K366" s="40"/>
      <c r="L366" s="44"/>
      <c r="M366" s="234"/>
      <c r="N366" s="235"/>
      <c r="O366" s="91"/>
      <c r="P366" s="91"/>
      <c r="Q366" s="91"/>
      <c r="R366" s="91"/>
      <c r="S366" s="91"/>
      <c r="T366" s="92"/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T366" s="17" t="s">
        <v>139</v>
      </c>
      <c r="AU366" s="17" t="s">
        <v>87</v>
      </c>
    </row>
    <row r="367" s="2" customFormat="1" ht="16.5" customHeight="1">
      <c r="A367" s="38"/>
      <c r="B367" s="39"/>
      <c r="C367" s="218" t="s">
        <v>649</v>
      </c>
      <c r="D367" s="218" t="s">
        <v>132</v>
      </c>
      <c r="E367" s="219" t="s">
        <v>1348</v>
      </c>
      <c r="F367" s="220" t="s">
        <v>1349</v>
      </c>
      <c r="G367" s="221" t="s">
        <v>604</v>
      </c>
      <c r="H367" s="222">
        <v>2</v>
      </c>
      <c r="I367" s="223"/>
      <c r="J367" s="224">
        <f>ROUND(I367*H367,2)</f>
        <v>0</v>
      </c>
      <c r="K367" s="220" t="s">
        <v>136</v>
      </c>
      <c r="L367" s="44"/>
      <c r="M367" s="225" t="s">
        <v>1</v>
      </c>
      <c r="N367" s="226" t="s">
        <v>42</v>
      </c>
      <c r="O367" s="91"/>
      <c r="P367" s="227">
        <f>O367*H367</f>
        <v>0</v>
      </c>
      <c r="Q367" s="227">
        <v>0.00080211200000000001</v>
      </c>
      <c r="R367" s="227">
        <f>Q367*H367</f>
        <v>0.001604224</v>
      </c>
      <c r="S367" s="227">
        <v>0</v>
      </c>
      <c r="T367" s="228">
        <f>S367*H367</f>
        <v>0</v>
      </c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R367" s="229" t="s">
        <v>153</v>
      </c>
      <c r="AT367" s="229" t="s">
        <v>132</v>
      </c>
      <c r="AU367" s="229" t="s">
        <v>87</v>
      </c>
      <c r="AY367" s="17" t="s">
        <v>129</v>
      </c>
      <c r="BE367" s="230">
        <f>IF(N367="základní",J367,0)</f>
        <v>0</v>
      </c>
      <c r="BF367" s="230">
        <f>IF(N367="snížená",J367,0)</f>
        <v>0</v>
      </c>
      <c r="BG367" s="230">
        <f>IF(N367="zákl. přenesená",J367,0)</f>
        <v>0</v>
      </c>
      <c r="BH367" s="230">
        <f>IF(N367="sníž. přenesená",J367,0)</f>
        <v>0</v>
      </c>
      <c r="BI367" s="230">
        <f>IF(N367="nulová",J367,0)</f>
        <v>0</v>
      </c>
      <c r="BJ367" s="17" t="s">
        <v>85</v>
      </c>
      <c r="BK367" s="230">
        <f>ROUND(I367*H367,2)</f>
        <v>0</v>
      </c>
      <c r="BL367" s="17" t="s">
        <v>153</v>
      </c>
      <c r="BM367" s="229" t="s">
        <v>1350</v>
      </c>
    </row>
    <row r="368" s="2" customFormat="1">
      <c r="A368" s="38"/>
      <c r="B368" s="39"/>
      <c r="C368" s="40"/>
      <c r="D368" s="231" t="s">
        <v>139</v>
      </c>
      <c r="E368" s="40"/>
      <c r="F368" s="232" t="s">
        <v>1349</v>
      </c>
      <c r="G368" s="40"/>
      <c r="H368" s="40"/>
      <c r="I368" s="233"/>
      <c r="J368" s="40"/>
      <c r="K368" s="40"/>
      <c r="L368" s="44"/>
      <c r="M368" s="234"/>
      <c r="N368" s="235"/>
      <c r="O368" s="91"/>
      <c r="P368" s="91"/>
      <c r="Q368" s="91"/>
      <c r="R368" s="91"/>
      <c r="S368" s="91"/>
      <c r="T368" s="92"/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T368" s="17" t="s">
        <v>139</v>
      </c>
      <c r="AU368" s="17" t="s">
        <v>87</v>
      </c>
    </row>
    <row r="369" s="2" customFormat="1" ht="16.5" customHeight="1">
      <c r="A369" s="38"/>
      <c r="B369" s="39"/>
      <c r="C369" s="271" t="s">
        <v>656</v>
      </c>
      <c r="D369" s="271" t="s">
        <v>425</v>
      </c>
      <c r="E369" s="272" t="s">
        <v>1351</v>
      </c>
      <c r="F369" s="273" t="s">
        <v>1352</v>
      </c>
      <c r="G369" s="274" t="s">
        <v>604</v>
      </c>
      <c r="H369" s="275">
        <v>2</v>
      </c>
      <c r="I369" s="276"/>
      <c r="J369" s="277">
        <f>ROUND(I369*H369,2)</f>
        <v>0</v>
      </c>
      <c r="K369" s="273" t="s">
        <v>136</v>
      </c>
      <c r="L369" s="278"/>
      <c r="M369" s="279" t="s">
        <v>1</v>
      </c>
      <c r="N369" s="280" t="s">
        <v>42</v>
      </c>
      <c r="O369" s="91"/>
      <c r="P369" s="227">
        <f>O369*H369</f>
        <v>0</v>
      </c>
      <c r="Q369" s="227">
        <v>0.14999999999999999</v>
      </c>
      <c r="R369" s="227">
        <f>Q369*H369</f>
        <v>0.29999999999999999</v>
      </c>
      <c r="S369" s="227">
        <v>0</v>
      </c>
      <c r="T369" s="228">
        <f>S369*H369</f>
        <v>0</v>
      </c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R369" s="229" t="s">
        <v>183</v>
      </c>
      <c r="AT369" s="229" t="s">
        <v>425</v>
      </c>
      <c r="AU369" s="229" t="s">
        <v>87</v>
      </c>
      <c r="AY369" s="17" t="s">
        <v>129</v>
      </c>
      <c r="BE369" s="230">
        <f>IF(N369="základní",J369,0)</f>
        <v>0</v>
      </c>
      <c r="BF369" s="230">
        <f>IF(N369="snížená",J369,0)</f>
        <v>0</v>
      </c>
      <c r="BG369" s="230">
        <f>IF(N369="zákl. přenesená",J369,0)</f>
        <v>0</v>
      </c>
      <c r="BH369" s="230">
        <f>IF(N369="sníž. přenesená",J369,0)</f>
        <v>0</v>
      </c>
      <c r="BI369" s="230">
        <f>IF(N369="nulová",J369,0)</f>
        <v>0</v>
      </c>
      <c r="BJ369" s="17" t="s">
        <v>85</v>
      </c>
      <c r="BK369" s="230">
        <f>ROUND(I369*H369,2)</f>
        <v>0</v>
      </c>
      <c r="BL369" s="17" t="s">
        <v>153</v>
      </c>
      <c r="BM369" s="229" t="s">
        <v>1353</v>
      </c>
    </row>
    <row r="370" s="2" customFormat="1">
      <c r="A370" s="38"/>
      <c r="B370" s="39"/>
      <c r="C370" s="40"/>
      <c r="D370" s="231" t="s">
        <v>139</v>
      </c>
      <c r="E370" s="40"/>
      <c r="F370" s="232" t="s">
        <v>1352</v>
      </c>
      <c r="G370" s="40"/>
      <c r="H370" s="40"/>
      <c r="I370" s="233"/>
      <c r="J370" s="40"/>
      <c r="K370" s="40"/>
      <c r="L370" s="44"/>
      <c r="M370" s="234"/>
      <c r="N370" s="235"/>
      <c r="O370" s="91"/>
      <c r="P370" s="91"/>
      <c r="Q370" s="91"/>
      <c r="R370" s="91"/>
      <c r="S370" s="91"/>
      <c r="T370" s="92"/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T370" s="17" t="s">
        <v>139</v>
      </c>
      <c r="AU370" s="17" t="s">
        <v>87</v>
      </c>
    </row>
    <row r="371" s="2" customFormat="1" ht="16.5" customHeight="1">
      <c r="A371" s="38"/>
      <c r="B371" s="39"/>
      <c r="C371" s="271" t="s">
        <v>662</v>
      </c>
      <c r="D371" s="271" t="s">
        <v>425</v>
      </c>
      <c r="E371" s="272" t="s">
        <v>1354</v>
      </c>
      <c r="F371" s="273" t="s">
        <v>1355</v>
      </c>
      <c r="G371" s="274" t="s">
        <v>604</v>
      </c>
      <c r="H371" s="275">
        <v>2</v>
      </c>
      <c r="I371" s="276"/>
      <c r="J371" s="277">
        <f>ROUND(I371*H371,2)</f>
        <v>0</v>
      </c>
      <c r="K371" s="273" t="s">
        <v>136</v>
      </c>
      <c r="L371" s="278"/>
      <c r="M371" s="279" t="s">
        <v>1</v>
      </c>
      <c r="N371" s="280" t="s">
        <v>42</v>
      </c>
      <c r="O371" s="91"/>
      <c r="P371" s="227">
        <f>O371*H371</f>
        <v>0</v>
      </c>
      <c r="Q371" s="227">
        <v>0.0080000000000000002</v>
      </c>
      <c r="R371" s="227">
        <f>Q371*H371</f>
        <v>0.016</v>
      </c>
      <c r="S371" s="227">
        <v>0</v>
      </c>
      <c r="T371" s="228">
        <f>S371*H371</f>
        <v>0</v>
      </c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R371" s="229" t="s">
        <v>183</v>
      </c>
      <c r="AT371" s="229" t="s">
        <v>425</v>
      </c>
      <c r="AU371" s="229" t="s">
        <v>87</v>
      </c>
      <c r="AY371" s="17" t="s">
        <v>129</v>
      </c>
      <c r="BE371" s="230">
        <f>IF(N371="základní",J371,0)</f>
        <v>0</v>
      </c>
      <c r="BF371" s="230">
        <f>IF(N371="snížená",J371,0)</f>
        <v>0</v>
      </c>
      <c r="BG371" s="230">
        <f>IF(N371="zákl. přenesená",J371,0)</f>
        <v>0</v>
      </c>
      <c r="BH371" s="230">
        <f>IF(N371="sníž. přenesená",J371,0)</f>
        <v>0</v>
      </c>
      <c r="BI371" s="230">
        <f>IF(N371="nulová",J371,0)</f>
        <v>0</v>
      </c>
      <c r="BJ371" s="17" t="s">
        <v>85</v>
      </c>
      <c r="BK371" s="230">
        <f>ROUND(I371*H371,2)</f>
        <v>0</v>
      </c>
      <c r="BL371" s="17" t="s">
        <v>153</v>
      </c>
      <c r="BM371" s="229" t="s">
        <v>1356</v>
      </c>
    </row>
    <row r="372" s="2" customFormat="1">
      <c r="A372" s="38"/>
      <c r="B372" s="39"/>
      <c r="C372" s="40"/>
      <c r="D372" s="231" t="s">
        <v>139</v>
      </c>
      <c r="E372" s="40"/>
      <c r="F372" s="232" t="s">
        <v>1355</v>
      </c>
      <c r="G372" s="40"/>
      <c r="H372" s="40"/>
      <c r="I372" s="233"/>
      <c r="J372" s="40"/>
      <c r="K372" s="40"/>
      <c r="L372" s="44"/>
      <c r="M372" s="234"/>
      <c r="N372" s="235"/>
      <c r="O372" s="91"/>
      <c r="P372" s="91"/>
      <c r="Q372" s="91"/>
      <c r="R372" s="91"/>
      <c r="S372" s="91"/>
      <c r="T372" s="92"/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T372" s="17" t="s">
        <v>139</v>
      </c>
      <c r="AU372" s="17" t="s">
        <v>87</v>
      </c>
    </row>
    <row r="373" s="2" customFormat="1" ht="16.5" customHeight="1">
      <c r="A373" s="38"/>
      <c r="B373" s="39"/>
      <c r="C373" s="218" t="s">
        <v>670</v>
      </c>
      <c r="D373" s="218" t="s">
        <v>132</v>
      </c>
      <c r="E373" s="219" t="s">
        <v>1357</v>
      </c>
      <c r="F373" s="220" t="s">
        <v>1358</v>
      </c>
      <c r="G373" s="221" t="s">
        <v>604</v>
      </c>
      <c r="H373" s="222">
        <v>3</v>
      </c>
      <c r="I373" s="223"/>
      <c r="J373" s="224">
        <f>ROUND(I373*H373,2)</f>
        <v>0</v>
      </c>
      <c r="K373" s="220" t="s">
        <v>136</v>
      </c>
      <c r="L373" s="44"/>
      <c r="M373" s="225" t="s">
        <v>1</v>
      </c>
      <c r="N373" s="226" t="s">
        <v>42</v>
      </c>
      <c r="O373" s="91"/>
      <c r="P373" s="227">
        <f>O373*H373</f>
        <v>0</v>
      </c>
      <c r="Q373" s="227">
        <v>0</v>
      </c>
      <c r="R373" s="227">
        <f>Q373*H373</f>
        <v>0</v>
      </c>
      <c r="S373" s="227">
        <v>0</v>
      </c>
      <c r="T373" s="228">
        <f>S373*H373</f>
        <v>0</v>
      </c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R373" s="229" t="s">
        <v>153</v>
      </c>
      <c r="AT373" s="229" t="s">
        <v>132</v>
      </c>
      <c r="AU373" s="229" t="s">
        <v>87</v>
      </c>
      <c r="AY373" s="17" t="s">
        <v>129</v>
      </c>
      <c r="BE373" s="230">
        <f>IF(N373="základní",J373,0)</f>
        <v>0</v>
      </c>
      <c r="BF373" s="230">
        <f>IF(N373="snížená",J373,0)</f>
        <v>0</v>
      </c>
      <c r="BG373" s="230">
        <f>IF(N373="zákl. přenesená",J373,0)</f>
        <v>0</v>
      </c>
      <c r="BH373" s="230">
        <f>IF(N373="sníž. přenesená",J373,0)</f>
        <v>0</v>
      </c>
      <c r="BI373" s="230">
        <f>IF(N373="nulová",J373,0)</f>
        <v>0</v>
      </c>
      <c r="BJ373" s="17" t="s">
        <v>85</v>
      </c>
      <c r="BK373" s="230">
        <f>ROUND(I373*H373,2)</f>
        <v>0</v>
      </c>
      <c r="BL373" s="17" t="s">
        <v>153</v>
      </c>
      <c r="BM373" s="229" t="s">
        <v>1359</v>
      </c>
    </row>
    <row r="374" s="2" customFormat="1">
      <c r="A374" s="38"/>
      <c r="B374" s="39"/>
      <c r="C374" s="40"/>
      <c r="D374" s="231" t="s">
        <v>139</v>
      </c>
      <c r="E374" s="40"/>
      <c r="F374" s="232" t="s">
        <v>1358</v>
      </c>
      <c r="G374" s="40"/>
      <c r="H374" s="40"/>
      <c r="I374" s="233"/>
      <c r="J374" s="40"/>
      <c r="K374" s="40"/>
      <c r="L374" s="44"/>
      <c r="M374" s="234"/>
      <c r="N374" s="235"/>
      <c r="O374" s="91"/>
      <c r="P374" s="91"/>
      <c r="Q374" s="91"/>
      <c r="R374" s="91"/>
      <c r="S374" s="91"/>
      <c r="T374" s="92"/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T374" s="17" t="s">
        <v>139</v>
      </c>
      <c r="AU374" s="17" t="s">
        <v>87</v>
      </c>
    </row>
    <row r="375" s="14" customFormat="1">
      <c r="A375" s="14"/>
      <c r="B375" s="246"/>
      <c r="C375" s="247"/>
      <c r="D375" s="231" t="s">
        <v>140</v>
      </c>
      <c r="E375" s="248" t="s">
        <v>1</v>
      </c>
      <c r="F375" s="249" t="s">
        <v>1360</v>
      </c>
      <c r="G375" s="247"/>
      <c r="H375" s="250">
        <v>3</v>
      </c>
      <c r="I375" s="251"/>
      <c r="J375" s="247"/>
      <c r="K375" s="247"/>
      <c r="L375" s="252"/>
      <c r="M375" s="253"/>
      <c r="N375" s="254"/>
      <c r="O375" s="254"/>
      <c r="P375" s="254"/>
      <c r="Q375" s="254"/>
      <c r="R375" s="254"/>
      <c r="S375" s="254"/>
      <c r="T375" s="255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56" t="s">
        <v>140</v>
      </c>
      <c r="AU375" s="256" t="s">
        <v>87</v>
      </c>
      <c r="AV375" s="14" t="s">
        <v>87</v>
      </c>
      <c r="AW375" s="14" t="s">
        <v>33</v>
      </c>
      <c r="AX375" s="14" t="s">
        <v>85</v>
      </c>
      <c r="AY375" s="256" t="s">
        <v>129</v>
      </c>
    </row>
    <row r="376" s="2" customFormat="1" ht="16.5" customHeight="1">
      <c r="A376" s="38"/>
      <c r="B376" s="39"/>
      <c r="C376" s="271" t="s">
        <v>677</v>
      </c>
      <c r="D376" s="271" t="s">
        <v>425</v>
      </c>
      <c r="E376" s="272" t="s">
        <v>1361</v>
      </c>
      <c r="F376" s="273" t="s">
        <v>1362</v>
      </c>
      <c r="G376" s="274" t="s">
        <v>604</v>
      </c>
      <c r="H376" s="275">
        <v>3</v>
      </c>
      <c r="I376" s="276"/>
      <c r="J376" s="277">
        <f>ROUND(I376*H376,2)</f>
        <v>0</v>
      </c>
      <c r="K376" s="273" t="s">
        <v>136</v>
      </c>
      <c r="L376" s="278"/>
      <c r="M376" s="279" t="s">
        <v>1</v>
      </c>
      <c r="N376" s="280" t="s">
        <v>42</v>
      </c>
      <c r="O376" s="91"/>
      <c r="P376" s="227">
        <f>O376*H376</f>
        <v>0</v>
      </c>
      <c r="Q376" s="227">
        <v>0.28999999999999998</v>
      </c>
      <c r="R376" s="227">
        <f>Q376*H376</f>
        <v>0.86999999999999988</v>
      </c>
      <c r="S376" s="227">
        <v>0</v>
      </c>
      <c r="T376" s="228">
        <f>S376*H376</f>
        <v>0</v>
      </c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R376" s="229" t="s">
        <v>183</v>
      </c>
      <c r="AT376" s="229" t="s">
        <v>425</v>
      </c>
      <c r="AU376" s="229" t="s">
        <v>87</v>
      </c>
      <c r="AY376" s="17" t="s">
        <v>129</v>
      </c>
      <c r="BE376" s="230">
        <f>IF(N376="základní",J376,0)</f>
        <v>0</v>
      </c>
      <c r="BF376" s="230">
        <f>IF(N376="snížená",J376,0)</f>
        <v>0</v>
      </c>
      <c r="BG376" s="230">
        <f>IF(N376="zákl. přenesená",J376,0)</f>
        <v>0</v>
      </c>
      <c r="BH376" s="230">
        <f>IF(N376="sníž. přenesená",J376,0)</f>
        <v>0</v>
      </c>
      <c r="BI376" s="230">
        <f>IF(N376="nulová",J376,0)</f>
        <v>0</v>
      </c>
      <c r="BJ376" s="17" t="s">
        <v>85</v>
      </c>
      <c r="BK376" s="230">
        <f>ROUND(I376*H376,2)</f>
        <v>0</v>
      </c>
      <c r="BL376" s="17" t="s">
        <v>153</v>
      </c>
      <c r="BM376" s="229" t="s">
        <v>1363</v>
      </c>
    </row>
    <row r="377" s="2" customFormat="1">
      <c r="A377" s="38"/>
      <c r="B377" s="39"/>
      <c r="C377" s="40"/>
      <c r="D377" s="231" t="s">
        <v>139</v>
      </c>
      <c r="E377" s="40"/>
      <c r="F377" s="232" t="s">
        <v>1362</v>
      </c>
      <c r="G377" s="40"/>
      <c r="H377" s="40"/>
      <c r="I377" s="233"/>
      <c r="J377" s="40"/>
      <c r="K377" s="40"/>
      <c r="L377" s="44"/>
      <c r="M377" s="234"/>
      <c r="N377" s="235"/>
      <c r="O377" s="91"/>
      <c r="P377" s="91"/>
      <c r="Q377" s="91"/>
      <c r="R377" s="91"/>
      <c r="S377" s="91"/>
      <c r="T377" s="92"/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T377" s="17" t="s">
        <v>139</v>
      </c>
      <c r="AU377" s="17" t="s">
        <v>87</v>
      </c>
    </row>
    <row r="378" s="2" customFormat="1" ht="16.5" customHeight="1">
      <c r="A378" s="38"/>
      <c r="B378" s="39"/>
      <c r="C378" s="218" t="s">
        <v>687</v>
      </c>
      <c r="D378" s="218" t="s">
        <v>132</v>
      </c>
      <c r="E378" s="219" t="s">
        <v>1364</v>
      </c>
      <c r="F378" s="220" t="s">
        <v>1365</v>
      </c>
      <c r="G378" s="221" t="s">
        <v>604</v>
      </c>
      <c r="H378" s="222">
        <v>13</v>
      </c>
      <c r="I378" s="223"/>
      <c r="J378" s="224">
        <f>ROUND(I378*H378,2)</f>
        <v>0</v>
      </c>
      <c r="K378" s="220" t="s">
        <v>136</v>
      </c>
      <c r="L378" s="44"/>
      <c r="M378" s="225" t="s">
        <v>1</v>
      </c>
      <c r="N378" s="226" t="s">
        <v>42</v>
      </c>
      <c r="O378" s="91"/>
      <c r="P378" s="227">
        <f>O378*H378</f>
        <v>0</v>
      </c>
      <c r="Q378" s="227">
        <v>0.0027720000000000002</v>
      </c>
      <c r="R378" s="227">
        <f>Q378*H378</f>
        <v>0.036035999999999999</v>
      </c>
      <c r="S378" s="227">
        <v>0</v>
      </c>
      <c r="T378" s="228">
        <f>S378*H378</f>
        <v>0</v>
      </c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R378" s="229" t="s">
        <v>153</v>
      </c>
      <c r="AT378" s="229" t="s">
        <v>132</v>
      </c>
      <c r="AU378" s="229" t="s">
        <v>87</v>
      </c>
      <c r="AY378" s="17" t="s">
        <v>129</v>
      </c>
      <c r="BE378" s="230">
        <f>IF(N378="základní",J378,0)</f>
        <v>0</v>
      </c>
      <c r="BF378" s="230">
        <f>IF(N378="snížená",J378,0)</f>
        <v>0</v>
      </c>
      <c r="BG378" s="230">
        <f>IF(N378="zákl. přenesená",J378,0)</f>
        <v>0</v>
      </c>
      <c r="BH378" s="230">
        <f>IF(N378="sníž. přenesená",J378,0)</f>
        <v>0</v>
      </c>
      <c r="BI378" s="230">
        <f>IF(N378="nulová",J378,0)</f>
        <v>0</v>
      </c>
      <c r="BJ378" s="17" t="s">
        <v>85</v>
      </c>
      <c r="BK378" s="230">
        <f>ROUND(I378*H378,2)</f>
        <v>0</v>
      </c>
      <c r="BL378" s="17" t="s">
        <v>153</v>
      </c>
      <c r="BM378" s="229" t="s">
        <v>1366</v>
      </c>
    </row>
    <row r="379" s="2" customFormat="1">
      <c r="A379" s="38"/>
      <c r="B379" s="39"/>
      <c r="C379" s="40"/>
      <c r="D379" s="231" t="s">
        <v>139</v>
      </c>
      <c r="E379" s="40"/>
      <c r="F379" s="232" t="s">
        <v>1365</v>
      </c>
      <c r="G379" s="40"/>
      <c r="H379" s="40"/>
      <c r="I379" s="233"/>
      <c r="J379" s="40"/>
      <c r="K379" s="40"/>
      <c r="L379" s="44"/>
      <c r="M379" s="234"/>
      <c r="N379" s="235"/>
      <c r="O379" s="91"/>
      <c r="P379" s="91"/>
      <c r="Q379" s="91"/>
      <c r="R379" s="91"/>
      <c r="S379" s="91"/>
      <c r="T379" s="92"/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T379" s="17" t="s">
        <v>139</v>
      </c>
      <c r="AU379" s="17" t="s">
        <v>87</v>
      </c>
    </row>
    <row r="380" s="14" customFormat="1">
      <c r="A380" s="14"/>
      <c r="B380" s="246"/>
      <c r="C380" s="247"/>
      <c r="D380" s="231" t="s">
        <v>140</v>
      </c>
      <c r="E380" s="248" t="s">
        <v>1</v>
      </c>
      <c r="F380" s="249" t="s">
        <v>1367</v>
      </c>
      <c r="G380" s="247"/>
      <c r="H380" s="250">
        <v>13</v>
      </c>
      <c r="I380" s="251"/>
      <c r="J380" s="247"/>
      <c r="K380" s="247"/>
      <c r="L380" s="252"/>
      <c r="M380" s="253"/>
      <c r="N380" s="254"/>
      <c r="O380" s="254"/>
      <c r="P380" s="254"/>
      <c r="Q380" s="254"/>
      <c r="R380" s="254"/>
      <c r="S380" s="254"/>
      <c r="T380" s="255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56" t="s">
        <v>140</v>
      </c>
      <c r="AU380" s="256" t="s">
        <v>87</v>
      </c>
      <c r="AV380" s="14" t="s">
        <v>87</v>
      </c>
      <c r="AW380" s="14" t="s">
        <v>33</v>
      </c>
      <c r="AX380" s="14" t="s">
        <v>85</v>
      </c>
      <c r="AY380" s="256" t="s">
        <v>129</v>
      </c>
    </row>
    <row r="381" s="2" customFormat="1" ht="24.15" customHeight="1">
      <c r="A381" s="38"/>
      <c r="B381" s="39"/>
      <c r="C381" s="218" t="s">
        <v>693</v>
      </c>
      <c r="D381" s="218" t="s">
        <v>132</v>
      </c>
      <c r="E381" s="219" t="s">
        <v>1368</v>
      </c>
      <c r="F381" s="220" t="s">
        <v>1369</v>
      </c>
      <c r="G381" s="221" t="s">
        <v>604</v>
      </c>
      <c r="H381" s="222">
        <v>13</v>
      </c>
      <c r="I381" s="223"/>
      <c r="J381" s="224">
        <f>ROUND(I381*H381,2)</f>
        <v>0</v>
      </c>
      <c r="K381" s="220" t="s">
        <v>136</v>
      </c>
      <c r="L381" s="44"/>
      <c r="M381" s="225" t="s">
        <v>1</v>
      </c>
      <c r="N381" s="226" t="s">
        <v>42</v>
      </c>
      <c r="O381" s="91"/>
      <c r="P381" s="227">
        <f>O381*H381</f>
        <v>0</v>
      </c>
      <c r="Q381" s="227">
        <v>0</v>
      </c>
      <c r="R381" s="227">
        <f>Q381*H381</f>
        <v>0</v>
      </c>
      <c r="S381" s="227">
        <v>0</v>
      </c>
      <c r="T381" s="228">
        <f>S381*H381</f>
        <v>0</v>
      </c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R381" s="229" t="s">
        <v>153</v>
      </c>
      <c r="AT381" s="229" t="s">
        <v>132</v>
      </c>
      <c r="AU381" s="229" t="s">
        <v>87</v>
      </c>
      <c r="AY381" s="17" t="s">
        <v>129</v>
      </c>
      <c r="BE381" s="230">
        <f>IF(N381="základní",J381,0)</f>
        <v>0</v>
      </c>
      <c r="BF381" s="230">
        <f>IF(N381="snížená",J381,0)</f>
        <v>0</v>
      </c>
      <c r="BG381" s="230">
        <f>IF(N381="zákl. přenesená",J381,0)</f>
        <v>0</v>
      </c>
      <c r="BH381" s="230">
        <f>IF(N381="sníž. přenesená",J381,0)</f>
        <v>0</v>
      </c>
      <c r="BI381" s="230">
        <f>IF(N381="nulová",J381,0)</f>
        <v>0</v>
      </c>
      <c r="BJ381" s="17" t="s">
        <v>85</v>
      </c>
      <c r="BK381" s="230">
        <f>ROUND(I381*H381,2)</f>
        <v>0</v>
      </c>
      <c r="BL381" s="17" t="s">
        <v>153</v>
      </c>
      <c r="BM381" s="229" t="s">
        <v>1370</v>
      </c>
    </row>
    <row r="382" s="2" customFormat="1">
      <c r="A382" s="38"/>
      <c r="B382" s="39"/>
      <c r="C382" s="40"/>
      <c r="D382" s="231" t="s">
        <v>139</v>
      </c>
      <c r="E382" s="40"/>
      <c r="F382" s="232" t="s">
        <v>1369</v>
      </c>
      <c r="G382" s="40"/>
      <c r="H382" s="40"/>
      <c r="I382" s="233"/>
      <c r="J382" s="40"/>
      <c r="K382" s="40"/>
      <c r="L382" s="44"/>
      <c r="M382" s="234"/>
      <c r="N382" s="235"/>
      <c r="O382" s="91"/>
      <c r="P382" s="91"/>
      <c r="Q382" s="91"/>
      <c r="R382" s="91"/>
      <c r="S382" s="91"/>
      <c r="T382" s="92"/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T382" s="17" t="s">
        <v>139</v>
      </c>
      <c r="AU382" s="17" t="s">
        <v>87</v>
      </c>
    </row>
    <row r="383" s="14" customFormat="1">
      <c r="A383" s="14"/>
      <c r="B383" s="246"/>
      <c r="C383" s="247"/>
      <c r="D383" s="231" t="s">
        <v>140</v>
      </c>
      <c r="E383" s="248" t="s">
        <v>1</v>
      </c>
      <c r="F383" s="249" t="s">
        <v>1367</v>
      </c>
      <c r="G383" s="247"/>
      <c r="H383" s="250">
        <v>13</v>
      </c>
      <c r="I383" s="251"/>
      <c r="J383" s="247"/>
      <c r="K383" s="247"/>
      <c r="L383" s="252"/>
      <c r="M383" s="253"/>
      <c r="N383" s="254"/>
      <c r="O383" s="254"/>
      <c r="P383" s="254"/>
      <c r="Q383" s="254"/>
      <c r="R383" s="254"/>
      <c r="S383" s="254"/>
      <c r="T383" s="255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56" t="s">
        <v>140</v>
      </c>
      <c r="AU383" s="256" t="s">
        <v>87</v>
      </c>
      <c r="AV383" s="14" t="s">
        <v>87</v>
      </c>
      <c r="AW383" s="14" t="s">
        <v>33</v>
      </c>
      <c r="AX383" s="14" t="s">
        <v>85</v>
      </c>
      <c r="AY383" s="256" t="s">
        <v>129</v>
      </c>
    </row>
    <row r="384" s="2" customFormat="1" ht="24.15" customHeight="1">
      <c r="A384" s="38"/>
      <c r="B384" s="39"/>
      <c r="C384" s="218" t="s">
        <v>701</v>
      </c>
      <c r="D384" s="218" t="s">
        <v>132</v>
      </c>
      <c r="E384" s="219" t="s">
        <v>1371</v>
      </c>
      <c r="F384" s="220" t="s">
        <v>1372</v>
      </c>
      <c r="G384" s="221" t="s">
        <v>604</v>
      </c>
      <c r="H384" s="222">
        <v>13</v>
      </c>
      <c r="I384" s="223"/>
      <c r="J384" s="224">
        <f>ROUND(I384*H384,2)</f>
        <v>0</v>
      </c>
      <c r="K384" s="220" t="s">
        <v>136</v>
      </c>
      <c r="L384" s="44"/>
      <c r="M384" s="225" t="s">
        <v>1</v>
      </c>
      <c r="N384" s="226" t="s">
        <v>42</v>
      </c>
      <c r="O384" s="91"/>
      <c r="P384" s="227">
        <f>O384*H384</f>
        <v>0</v>
      </c>
      <c r="Q384" s="227">
        <v>0</v>
      </c>
      <c r="R384" s="227">
        <f>Q384*H384</f>
        <v>0</v>
      </c>
      <c r="S384" s="227">
        <v>0</v>
      </c>
      <c r="T384" s="228">
        <f>S384*H384</f>
        <v>0</v>
      </c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R384" s="229" t="s">
        <v>153</v>
      </c>
      <c r="AT384" s="229" t="s">
        <v>132</v>
      </c>
      <c r="AU384" s="229" t="s">
        <v>87</v>
      </c>
      <c r="AY384" s="17" t="s">
        <v>129</v>
      </c>
      <c r="BE384" s="230">
        <f>IF(N384="základní",J384,0)</f>
        <v>0</v>
      </c>
      <c r="BF384" s="230">
        <f>IF(N384="snížená",J384,0)</f>
        <v>0</v>
      </c>
      <c r="BG384" s="230">
        <f>IF(N384="zákl. přenesená",J384,0)</f>
        <v>0</v>
      </c>
      <c r="BH384" s="230">
        <f>IF(N384="sníž. přenesená",J384,0)</f>
        <v>0</v>
      </c>
      <c r="BI384" s="230">
        <f>IF(N384="nulová",J384,0)</f>
        <v>0</v>
      </c>
      <c r="BJ384" s="17" t="s">
        <v>85</v>
      </c>
      <c r="BK384" s="230">
        <f>ROUND(I384*H384,2)</f>
        <v>0</v>
      </c>
      <c r="BL384" s="17" t="s">
        <v>153</v>
      </c>
      <c r="BM384" s="229" t="s">
        <v>1373</v>
      </c>
    </row>
    <row r="385" s="2" customFormat="1">
      <c r="A385" s="38"/>
      <c r="B385" s="39"/>
      <c r="C385" s="40"/>
      <c r="D385" s="231" t="s">
        <v>139</v>
      </c>
      <c r="E385" s="40"/>
      <c r="F385" s="232" t="s">
        <v>1372</v>
      </c>
      <c r="G385" s="40"/>
      <c r="H385" s="40"/>
      <c r="I385" s="233"/>
      <c r="J385" s="40"/>
      <c r="K385" s="40"/>
      <c r="L385" s="44"/>
      <c r="M385" s="234"/>
      <c r="N385" s="235"/>
      <c r="O385" s="91"/>
      <c r="P385" s="91"/>
      <c r="Q385" s="91"/>
      <c r="R385" s="91"/>
      <c r="S385" s="91"/>
      <c r="T385" s="92"/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T385" s="17" t="s">
        <v>139</v>
      </c>
      <c r="AU385" s="17" t="s">
        <v>87</v>
      </c>
    </row>
    <row r="386" s="14" customFormat="1">
      <c r="A386" s="14"/>
      <c r="B386" s="246"/>
      <c r="C386" s="247"/>
      <c r="D386" s="231" t="s">
        <v>140</v>
      </c>
      <c r="E386" s="248" t="s">
        <v>1</v>
      </c>
      <c r="F386" s="249" t="s">
        <v>1367</v>
      </c>
      <c r="G386" s="247"/>
      <c r="H386" s="250">
        <v>13</v>
      </c>
      <c r="I386" s="251"/>
      <c r="J386" s="247"/>
      <c r="K386" s="247"/>
      <c r="L386" s="252"/>
      <c r="M386" s="253"/>
      <c r="N386" s="254"/>
      <c r="O386" s="254"/>
      <c r="P386" s="254"/>
      <c r="Q386" s="254"/>
      <c r="R386" s="254"/>
      <c r="S386" s="254"/>
      <c r="T386" s="255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56" t="s">
        <v>140</v>
      </c>
      <c r="AU386" s="256" t="s">
        <v>87</v>
      </c>
      <c r="AV386" s="14" t="s">
        <v>87</v>
      </c>
      <c r="AW386" s="14" t="s">
        <v>33</v>
      </c>
      <c r="AX386" s="14" t="s">
        <v>85</v>
      </c>
      <c r="AY386" s="256" t="s">
        <v>129</v>
      </c>
    </row>
    <row r="387" s="12" customFormat="1" ht="22.8" customHeight="1">
      <c r="A387" s="12"/>
      <c r="B387" s="202"/>
      <c r="C387" s="203"/>
      <c r="D387" s="204" t="s">
        <v>76</v>
      </c>
      <c r="E387" s="216" t="s">
        <v>1062</v>
      </c>
      <c r="F387" s="216" t="s">
        <v>1063</v>
      </c>
      <c r="G387" s="203"/>
      <c r="H387" s="203"/>
      <c r="I387" s="206"/>
      <c r="J387" s="217">
        <f>BK387</f>
        <v>0</v>
      </c>
      <c r="K387" s="203"/>
      <c r="L387" s="208"/>
      <c r="M387" s="209"/>
      <c r="N387" s="210"/>
      <c r="O387" s="210"/>
      <c r="P387" s="211">
        <f>SUM(P388:P389)</f>
        <v>0</v>
      </c>
      <c r="Q387" s="210"/>
      <c r="R387" s="211">
        <f>SUM(R388:R389)</f>
        <v>0</v>
      </c>
      <c r="S387" s="210"/>
      <c r="T387" s="212">
        <f>SUM(T388:T389)</f>
        <v>0</v>
      </c>
      <c r="U387" s="12"/>
      <c r="V387" s="12"/>
      <c r="W387" s="12"/>
      <c r="X387" s="12"/>
      <c r="Y387" s="12"/>
      <c r="Z387" s="12"/>
      <c r="AA387" s="12"/>
      <c r="AB387" s="12"/>
      <c r="AC387" s="12"/>
      <c r="AD387" s="12"/>
      <c r="AE387" s="12"/>
      <c r="AR387" s="213" t="s">
        <v>85</v>
      </c>
      <c r="AT387" s="214" t="s">
        <v>76</v>
      </c>
      <c r="AU387" s="214" t="s">
        <v>85</v>
      </c>
      <c r="AY387" s="213" t="s">
        <v>129</v>
      </c>
      <c r="BK387" s="215">
        <f>SUM(BK388:BK389)</f>
        <v>0</v>
      </c>
    </row>
    <row r="388" s="2" customFormat="1" ht="16.5" customHeight="1">
      <c r="A388" s="38"/>
      <c r="B388" s="39"/>
      <c r="C388" s="218" t="s">
        <v>708</v>
      </c>
      <c r="D388" s="218" t="s">
        <v>132</v>
      </c>
      <c r="E388" s="219" t="s">
        <v>1374</v>
      </c>
      <c r="F388" s="220" t="s">
        <v>1375</v>
      </c>
      <c r="G388" s="221" t="s">
        <v>407</v>
      </c>
      <c r="H388" s="222">
        <v>202.85300000000001</v>
      </c>
      <c r="I388" s="223"/>
      <c r="J388" s="224">
        <f>ROUND(I388*H388,2)</f>
        <v>0</v>
      </c>
      <c r="K388" s="220" t="s">
        <v>136</v>
      </c>
      <c r="L388" s="44"/>
      <c r="M388" s="225" t="s">
        <v>1</v>
      </c>
      <c r="N388" s="226" t="s">
        <v>42</v>
      </c>
      <c r="O388" s="91"/>
      <c r="P388" s="227">
        <f>O388*H388</f>
        <v>0</v>
      </c>
      <c r="Q388" s="227">
        <v>0</v>
      </c>
      <c r="R388" s="227">
        <f>Q388*H388</f>
        <v>0</v>
      </c>
      <c r="S388" s="227">
        <v>0</v>
      </c>
      <c r="T388" s="228">
        <f>S388*H388</f>
        <v>0</v>
      </c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R388" s="229" t="s">
        <v>153</v>
      </c>
      <c r="AT388" s="229" t="s">
        <v>132</v>
      </c>
      <c r="AU388" s="229" t="s">
        <v>87</v>
      </c>
      <c r="AY388" s="17" t="s">
        <v>129</v>
      </c>
      <c r="BE388" s="230">
        <f>IF(N388="základní",J388,0)</f>
        <v>0</v>
      </c>
      <c r="BF388" s="230">
        <f>IF(N388="snížená",J388,0)</f>
        <v>0</v>
      </c>
      <c r="BG388" s="230">
        <f>IF(N388="zákl. přenesená",J388,0)</f>
        <v>0</v>
      </c>
      <c r="BH388" s="230">
        <f>IF(N388="sníž. přenesená",J388,0)</f>
        <v>0</v>
      </c>
      <c r="BI388" s="230">
        <f>IF(N388="nulová",J388,0)</f>
        <v>0</v>
      </c>
      <c r="BJ388" s="17" t="s">
        <v>85</v>
      </c>
      <c r="BK388" s="230">
        <f>ROUND(I388*H388,2)</f>
        <v>0</v>
      </c>
      <c r="BL388" s="17" t="s">
        <v>153</v>
      </c>
      <c r="BM388" s="229" t="s">
        <v>1376</v>
      </c>
    </row>
    <row r="389" s="2" customFormat="1">
      <c r="A389" s="38"/>
      <c r="B389" s="39"/>
      <c r="C389" s="40"/>
      <c r="D389" s="231" t="s">
        <v>139</v>
      </c>
      <c r="E389" s="40"/>
      <c r="F389" s="232" t="s">
        <v>1375</v>
      </c>
      <c r="G389" s="40"/>
      <c r="H389" s="40"/>
      <c r="I389" s="233"/>
      <c r="J389" s="40"/>
      <c r="K389" s="40"/>
      <c r="L389" s="44"/>
      <c r="M389" s="234"/>
      <c r="N389" s="235"/>
      <c r="O389" s="91"/>
      <c r="P389" s="91"/>
      <c r="Q389" s="91"/>
      <c r="R389" s="91"/>
      <c r="S389" s="91"/>
      <c r="T389" s="92"/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T389" s="17" t="s">
        <v>139</v>
      </c>
      <c r="AU389" s="17" t="s">
        <v>87</v>
      </c>
    </row>
    <row r="390" s="12" customFormat="1" ht="25.92" customHeight="1">
      <c r="A390" s="12"/>
      <c r="B390" s="202"/>
      <c r="C390" s="203"/>
      <c r="D390" s="204" t="s">
        <v>76</v>
      </c>
      <c r="E390" s="205" t="s">
        <v>1377</v>
      </c>
      <c r="F390" s="205" t="s">
        <v>1378</v>
      </c>
      <c r="G390" s="203"/>
      <c r="H390" s="203"/>
      <c r="I390" s="206"/>
      <c r="J390" s="207">
        <f>BK390</f>
        <v>0</v>
      </c>
      <c r="K390" s="203"/>
      <c r="L390" s="208"/>
      <c r="M390" s="209"/>
      <c r="N390" s="210"/>
      <c r="O390" s="210"/>
      <c r="P390" s="211">
        <f>P391+P396</f>
        <v>0</v>
      </c>
      <c r="Q390" s="210"/>
      <c r="R390" s="211">
        <f>R391+R396</f>
        <v>8.0533000000000001</v>
      </c>
      <c r="S390" s="210"/>
      <c r="T390" s="212">
        <f>T391+T396</f>
        <v>0</v>
      </c>
      <c r="U390" s="12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  <c r="AR390" s="213" t="s">
        <v>87</v>
      </c>
      <c r="AT390" s="214" t="s">
        <v>76</v>
      </c>
      <c r="AU390" s="214" t="s">
        <v>77</v>
      </c>
      <c r="AY390" s="213" t="s">
        <v>129</v>
      </c>
      <c r="BK390" s="215">
        <f>BK391+BK396</f>
        <v>0</v>
      </c>
    </row>
    <row r="391" s="12" customFormat="1" ht="22.8" customHeight="1">
      <c r="A391" s="12"/>
      <c r="B391" s="202"/>
      <c r="C391" s="203"/>
      <c r="D391" s="204" t="s">
        <v>76</v>
      </c>
      <c r="E391" s="216" t="s">
        <v>1379</v>
      </c>
      <c r="F391" s="216" t="s">
        <v>1380</v>
      </c>
      <c r="G391" s="203"/>
      <c r="H391" s="203"/>
      <c r="I391" s="206"/>
      <c r="J391" s="217">
        <f>BK391</f>
        <v>0</v>
      </c>
      <c r="K391" s="203"/>
      <c r="L391" s="208"/>
      <c r="M391" s="209"/>
      <c r="N391" s="210"/>
      <c r="O391" s="210"/>
      <c r="P391" s="211">
        <f>SUM(P392:P395)</f>
        <v>0</v>
      </c>
      <c r="Q391" s="210"/>
      <c r="R391" s="211">
        <f>SUM(R392:R395)</f>
        <v>0.021999999999999999</v>
      </c>
      <c r="S391" s="210"/>
      <c r="T391" s="212">
        <f>SUM(T392:T395)</f>
        <v>0</v>
      </c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R391" s="213" t="s">
        <v>87</v>
      </c>
      <c r="AT391" s="214" t="s">
        <v>76</v>
      </c>
      <c r="AU391" s="214" t="s">
        <v>85</v>
      </c>
      <c r="AY391" s="213" t="s">
        <v>129</v>
      </c>
      <c r="BK391" s="215">
        <f>SUM(BK392:BK395)</f>
        <v>0</v>
      </c>
    </row>
    <row r="392" s="2" customFormat="1" ht="16.5" customHeight="1">
      <c r="A392" s="38"/>
      <c r="B392" s="39"/>
      <c r="C392" s="218" t="s">
        <v>715</v>
      </c>
      <c r="D392" s="218" t="s">
        <v>132</v>
      </c>
      <c r="E392" s="219" t="s">
        <v>1381</v>
      </c>
      <c r="F392" s="220" t="s">
        <v>1382</v>
      </c>
      <c r="G392" s="221" t="s">
        <v>604</v>
      </c>
      <c r="H392" s="222">
        <v>1</v>
      </c>
      <c r="I392" s="223"/>
      <c r="J392" s="224">
        <f>ROUND(I392*H392,2)</f>
        <v>0</v>
      </c>
      <c r="K392" s="220" t="s">
        <v>136</v>
      </c>
      <c r="L392" s="44"/>
      <c r="M392" s="225" t="s">
        <v>1</v>
      </c>
      <c r="N392" s="226" t="s">
        <v>42</v>
      </c>
      <c r="O392" s="91"/>
      <c r="P392" s="227">
        <f>O392*H392</f>
        <v>0</v>
      </c>
      <c r="Q392" s="227">
        <v>0</v>
      </c>
      <c r="R392" s="227">
        <f>Q392*H392</f>
        <v>0</v>
      </c>
      <c r="S392" s="227">
        <v>0</v>
      </c>
      <c r="T392" s="228">
        <f>S392*H392</f>
        <v>0</v>
      </c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R392" s="229" t="s">
        <v>324</v>
      </c>
      <c r="AT392" s="229" t="s">
        <v>132</v>
      </c>
      <c r="AU392" s="229" t="s">
        <v>87</v>
      </c>
      <c r="AY392" s="17" t="s">
        <v>129</v>
      </c>
      <c r="BE392" s="230">
        <f>IF(N392="základní",J392,0)</f>
        <v>0</v>
      </c>
      <c r="BF392" s="230">
        <f>IF(N392="snížená",J392,0)</f>
        <v>0</v>
      </c>
      <c r="BG392" s="230">
        <f>IF(N392="zákl. přenesená",J392,0)</f>
        <v>0</v>
      </c>
      <c r="BH392" s="230">
        <f>IF(N392="sníž. přenesená",J392,0)</f>
        <v>0</v>
      </c>
      <c r="BI392" s="230">
        <f>IF(N392="nulová",J392,0)</f>
        <v>0</v>
      </c>
      <c r="BJ392" s="17" t="s">
        <v>85</v>
      </c>
      <c r="BK392" s="230">
        <f>ROUND(I392*H392,2)</f>
        <v>0</v>
      </c>
      <c r="BL392" s="17" t="s">
        <v>324</v>
      </c>
      <c r="BM392" s="229" t="s">
        <v>1383</v>
      </c>
    </row>
    <row r="393" s="2" customFormat="1">
      <c r="A393" s="38"/>
      <c r="B393" s="39"/>
      <c r="C393" s="40"/>
      <c r="D393" s="231" t="s">
        <v>139</v>
      </c>
      <c r="E393" s="40"/>
      <c r="F393" s="232" t="s">
        <v>1382</v>
      </c>
      <c r="G393" s="40"/>
      <c r="H393" s="40"/>
      <c r="I393" s="233"/>
      <c r="J393" s="40"/>
      <c r="K393" s="40"/>
      <c r="L393" s="44"/>
      <c r="M393" s="234"/>
      <c r="N393" s="235"/>
      <c r="O393" s="91"/>
      <c r="P393" s="91"/>
      <c r="Q393" s="91"/>
      <c r="R393" s="91"/>
      <c r="S393" s="91"/>
      <c r="T393" s="92"/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T393" s="17" t="s">
        <v>139</v>
      </c>
      <c r="AU393" s="17" t="s">
        <v>87</v>
      </c>
    </row>
    <row r="394" s="2" customFormat="1" ht="37.8" customHeight="1">
      <c r="A394" s="38"/>
      <c r="B394" s="39"/>
      <c r="C394" s="271" t="s">
        <v>722</v>
      </c>
      <c r="D394" s="271" t="s">
        <v>425</v>
      </c>
      <c r="E394" s="272" t="s">
        <v>1384</v>
      </c>
      <c r="F394" s="273" t="s">
        <v>1385</v>
      </c>
      <c r="G394" s="274" t="s">
        <v>604</v>
      </c>
      <c r="H394" s="275">
        <v>1</v>
      </c>
      <c r="I394" s="276"/>
      <c r="J394" s="277">
        <f>ROUND(I394*H394,2)</f>
        <v>0</v>
      </c>
      <c r="K394" s="273" t="s">
        <v>136</v>
      </c>
      <c r="L394" s="278"/>
      <c r="M394" s="279" t="s">
        <v>1</v>
      </c>
      <c r="N394" s="280" t="s">
        <v>42</v>
      </c>
      <c r="O394" s="91"/>
      <c r="P394" s="227">
        <f>O394*H394</f>
        <v>0</v>
      </c>
      <c r="Q394" s="227">
        <v>0.021999999999999999</v>
      </c>
      <c r="R394" s="227">
        <f>Q394*H394</f>
        <v>0.021999999999999999</v>
      </c>
      <c r="S394" s="227">
        <v>0</v>
      </c>
      <c r="T394" s="228">
        <f>S394*H394</f>
        <v>0</v>
      </c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R394" s="229" t="s">
        <v>445</v>
      </c>
      <c r="AT394" s="229" t="s">
        <v>425</v>
      </c>
      <c r="AU394" s="229" t="s">
        <v>87</v>
      </c>
      <c r="AY394" s="17" t="s">
        <v>129</v>
      </c>
      <c r="BE394" s="230">
        <f>IF(N394="základní",J394,0)</f>
        <v>0</v>
      </c>
      <c r="BF394" s="230">
        <f>IF(N394="snížená",J394,0)</f>
        <v>0</v>
      </c>
      <c r="BG394" s="230">
        <f>IF(N394="zákl. přenesená",J394,0)</f>
        <v>0</v>
      </c>
      <c r="BH394" s="230">
        <f>IF(N394="sníž. přenesená",J394,0)</f>
        <v>0</v>
      </c>
      <c r="BI394" s="230">
        <f>IF(N394="nulová",J394,0)</f>
        <v>0</v>
      </c>
      <c r="BJ394" s="17" t="s">
        <v>85</v>
      </c>
      <c r="BK394" s="230">
        <f>ROUND(I394*H394,2)</f>
        <v>0</v>
      </c>
      <c r="BL394" s="17" t="s">
        <v>324</v>
      </c>
      <c r="BM394" s="229" t="s">
        <v>1386</v>
      </c>
    </row>
    <row r="395" s="2" customFormat="1">
      <c r="A395" s="38"/>
      <c r="B395" s="39"/>
      <c r="C395" s="40"/>
      <c r="D395" s="231" t="s">
        <v>139</v>
      </c>
      <c r="E395" s="40"/>
      <c r="F395" s="232" t="s">
        <v>1385</v>
      </c>
      <c r="G395" s="40"/>
      <c r="H395" s="40"/>
      <c r="I395" s="233"/>
      <c r="J395" s="40"/>
      <c r="K395" s="40"/>
      <c r="L395" s="44"/>
      <c r="M395" s="234"/>
      <c r="N395" s="235"/>
      <c r="O395" s="91"/>
      <c r="P395" s="91"/>
      <c r="Q395" s="91"/>
      <c r="R395" s="91"/>
      <c r="S395" s="91"/>
      <c r="T395" s="92"/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T395" s="17" t="s">
        <v>139</v>
      </c>
      <c r="AU395" s="17" t="s">
        <v>87</v>
      </c>
    </row>
    <row r="396" s="12" customFormat="1" ht="22.8" customHeight="1">
      <c r="A396" s="12"/>
      <c r="B396" s="202"/>
      <c r="C396" s="203"/>
      <c r="D396" s="204" t="s">
        <v>76</v>
      </c>
      <c r="E396" s="216" t="s">
        <v>1387</v>
      </c>
      <c r="F396" s="216" t="s">
        <v>1388</v>
      </c>
      <c r="G396" s="203"/>
      <c r="H396" s="203"/>
      <c r="I396" s="206"/>
      <c r="J396" s="217">
        <f>BK396</f>
        <v>0</v>
      </c>
      <c r="K396" s="203"/>
      <c r="L396" s="208"/>
      <c r="M396" s="209"/>
      <c r="N396" s="210"/>
      <c r="O396" s="210"/>
      <c r="P396" s="211">
        <f>SUM(P397:P419)</f>
        <v>0</v>
      </c>
      <c r="Q396" s="210"/>
      <c r="R396" s="211">
        <f>SUM(R397:R419)</f>
        <v>8.0312999999999999</v>
      </c>
      <c r="S396" s="210"/>
      <c r="T396" s="212">
        <f>SUM(T397:T419)</f>
        <v>0</v>
      </c>
      <c r="U396" s="12"/>
      <c r="V396" s="12"/>
      <c r="W396" s="12"/>
      <c r="X396" s="12"/>
      <c r="Y396" s="12"/>
      <c r="Z396" s="12"/>
      <c r="AA396" s="12"/>
      <c r="AB396" s="12"/>
      <c r="AC396" s="12"/>
      <c r="AD396" s="12"/>
      <c r="AE396" s="12"/>
      <c r="AR396" s="213" t="s">
        <v>87</v>
      </c>
      <c r="AT396" s="214" t="s">
        <v>76</v>
      </c>
      <c r="AU396" s="214" t="s">
        <v>85</v>
      </c>
      <c r="AY396" s="213" t="s">
        <v>129</v>
      </c>
      <c r="BK396" s="215">
        <f>SUM(BK397:BK419)</f>
        <v>0</v>
      </c>
    </row>
    <row r="397" s="2" customFormat="1" ht="24.15" customHeight="1">
      <c r="A397" s="38"/>
      <c r="B397" s="39"/>
      <c r="C397" s="218" t="s">
        <v>730</v>
      </c>
      <c r="D397" s="218" t="s">
        <v>132</v>
      </c>
      <c r="E397" s="219" t="s">
        <v>1389</v>
      </c>
      <c r="F397" s="220" t="s">
        <v>1390</v>
      </c>
      <c r="G397" s="221" t="s">
        <v>255</v>
      </c>
      <c r="H397" s="222">
        <v>20</v>
      </c>
      <c r="I397" s="223"/>
      <c r="J397" s="224">
        <f>ROUND(I397*H397,2)</f>
        <v>0</v>
      </c>
      <c r="K397" s="220" t="s">
        <v>136</v>
      </c>
      <c r="L397" s="44"/>
      <c r="M397" s="225" t="s">
        <v>1</v>
      </c>
      <c r="N397" s="226" t="s">
        <v>42</v>
      </c>
      <c r="O397" s="91"/>
      <c r="P397" s="227">
        <f>O397*H397</f>
        <v>0</v>
      </c>
      <c r="Q397" s="227">
        <v>0</v>
      </c>
      <c r="R397" s="227">
        <f>Q397*H397</f>
        <v>0</v>
      </c>
      <c r="S397" s="227">
        <v>0</v>
      </c>
      <c r="T397" s="228">
        <f>S397*H397</f>
        <v>0</v>
      </c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R397" s="229" t="s">
        <v>324</v>
      </c>
      <c r="AT397" s="229" t="s">
        <v>132</v>
      </c>
      <c r="AU397" s="229" t="s">
        <v>87</v>
      </c>
      <c r="AY397" s="17" t="s">
        <v>129</v>
      </c>
      <c r="BE397" s="230">
        <f>IF(N397="základní",J397,0)</f>
        <v>0</v>
      </c>
      <c r="BF397" s="230">
        <f>IF(N397="snížená",J397,0)</f>
        <v>0</v>
      </c>
      <c r="BG397" s="230">
        <f>IF(N397="zákl. přenesená",J397,0)</f>
        <v>0</v>
      </c>
      <c r="BH397" s="230">
        <f>IF(N397="sníž. přenesená",J397,0)</f>
        <v>0</v>
      </c>
      <c r="BI397" s="230">
        <f>IF(N397="nulová",J397,0)</f>
        <v>0</v>
      </c>
      <c r="BJ397" s="17" t="s">
        <v>85</v>
      </c>
      <c r="BK397" s="230">
        <f>ROUND(I397*H397,2)</f>
        <v>0</v>
      </c>
      <c r="BL397" s="17" t="s">
        <v>324</v>
      </c>
      <c r="BM397" s="229" t="s">
        <v>1391</v>
      </c>
    </row>
    <row r="398" s="2" customFormat="1">
      <c r="A398" s="38"/>
      <c r="B398" s="39"/>
      <c r="C398" s="40"/>
      <c r="D398" s="231" t="s">
        <v>139</v>
      </c>
      <c r="E398" s="40"/>
      <c r="F398" s="232" t="s">
        <v>1390</v>
      </c>
      <c r="G398" s="40"/>
      <c r="H398" s="40"/>
      <c r="I398" s="233"/>
      <c r="J398" s="40"/>
      <c r="K398" s="40"/>
      <c r="L398" s="44"/>
      <c r="M398" s="234"/>
      <c r="N398" s="235"/>
      <c r="O398" s="91"/>
      <c r="P398" s="91"/>
      <c r="Q398" s="91"/>
      <c r="R398" s="91"/>
      <c r="S398" s="91"/>
      <c r="T398" s="92"/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T398" s="17" t="s">
        <v>139</v>
      </c>
      <c r="AU398" s="17" t="s">
        <v>87</v>
      </c>
    </row>
    <row r="399" s="14" customFormat="1">
      <c r="A399" s="14"/>
      <c r="B399" s="246"/>
      <c r="C399" s="247"/>
      <c r="D399" s="231" t="s">
        <v>140</v>
      </c>
      <c r="E399" s="248" t="s">
        <v>1</v>
      </c>
      <c r="F399" s="249" t="s">
        <v>351</v>
      </c>
      <c r="G399" s="247"/>
      <c r="H399" s="250">
        <v>20</v>
      </c>
      <c r="I399" s="251"/>
      <c r="J399" s="247"/>
      <c r="K399" s="247"/>
      <c r="L399" s="252"/>
      <c r="M399" s="253"/>
      <c r="N399" s="254"/>
      <c r="O399" s="254"/>
      <c r="P399" s="254"/>
      <c r="Q399" s="254"/>
      <c r="R399" s="254"/>
      <c r="S399" s="254"/>
      <c r="T399" s="255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56" t="s">
        <v>140</v>
      </c>
      <c r="AU399" s="256" t="s">
        <v>87</v>
      </c>
      <c r="AV399" s="14" t="s">
        <v>87</v>
      </c>
      <c r="AW399" s="14" t="s">
        <v>33</v>
      </c>
      <c r="AX399" s="14" t="s">
        <v>85</v>
      </c>
      <c r="AY399" s="256" t="s">
        <v>129</v>
      </c>
    </row>
    <row r="400" s="2" customFormat="1" ht="16.5" customHeight="1">
      <c r="A400" s="38"/>
      <c r="B400" s="39"/>
      <c r="C400" s="271" t="s">
        <v>737</v>
      </c>
      <c r="D400" s="271" t="s">
        <v>425</v>
      </c>
      <c r="E400" s="272" t="s">
        <v>1392</v>
      </c>
      <c r="F400" s="273" t="s">
        <v>1393</v>
      </c>
      <c r="G400" s="274" t="s">
        <v>272</v>
      </c>
      <c r="H400" s="275">
        <v>10.622</v>
      </c>
      <c r="I400" s="276"/>
      <c r="J400" s="277">
        <f>ROUND(I400*H400,2)</f>
        <v>0</v>
      </c>
      <c r="K400" s="273" t="s">
        <v>136</v>
      </c>
      <c r="L400" s="278"/>
      <c r="M400" s="279" t="s">
        <v>1</v>
      </c>
      <c r="N400" s="280" t="s">
        <v>42</v>
      </c>
      <c r="O400" s="91"/>
      <c r="P400" s="227">
        <f>O400*H400</f>
        <v>0</v>
      </c>
      <c r="Q400" s="227">
        <v>0.75</v>
      </c>
      <c r="R400" s="227">
        <f>Q400*H400</f>
        <v>7.9664999999999999</v>
      </c>
      <c r="S400" s="227">
        <v>0</v>
      </c>
      <c r="T400" s="228">
        <f>S400*H400</f>
        <v>0</v>
      </c>
      <c r="U400" s="38"/>
      <c r="V400" s="38"/>
      <c r="W400" s="38"/>
      <c r="X400" s="38"/>
      <c r="Y400" s="38"/>
      <c r="Z400" s="38"/>
      <c r="AA400" s="38"/>
      <c r="AB400" s="38"/>
      <c r="AC400" s="38"/>
      <c r="AD400" s="38"/>
      <c r="AE400" s="38"/>
      <c r="AR400" s="229" t="s">
        <v>445</v>
      </c>
      <c r="AT400" s="229" t="s">
        <v>425</v>
      </c>
      <c r="AU400" s="229" t="s">
        <v>87</v>
      </c>
      <c r="AY400" s="17" t="s">
        <v>129</v>
      </c>
      <c r="BE400" s="230">
        <f>IF(N400="základní",J400,0)</f>
        <v>0</v>
      </c>
      <c r="BF400" s="230">
        <f>IF(N400="snížená",J400,0)</f>
        <v>0</v>
      </c>
      <c r="BG400" s="230">
        <f>IF(N400="zákl. přenesená",J400,0)</f>
        <v>0</v>
      </c>
      <c r="BH400" s="230">
        <f>IF(N400="sníž. přenesená",J400,0)</f>
        <v>0</v>
      </c>
      <c r="BI400" s="230">
        <f>IF(N400="nulová",J400,0)</f>
        <v>0</v>
      </c>
      <c r="BJ400" s="17" t="s">
        <v>85</v>
      </c>
      <c r="BK400" s="230">
        <f>ROUND(I400*H400,2)</f>
        <v>0</v>
      </c>
      <c r="BL400" s="17" t="s">
        <v>324</v>
      </c>
      <c r="BM400" s="229" t="s">
        <v>1394</v>
      </c>
    </row>
    <row r="401" s="2" customFormat="1">
      <c r="A401" s="38"/>
      <c r="B401" s="39"/>
      <c r="C401" s="40"/>
      <c r="D401" s="231" t="s">
        <v>139</v>
      </c>
      <c r="E401" s="40"/>
      <c r="F401" s="232" t="s">
        <v>1393</v>
      </c>
      <c r="G401" s="40"/>
      <c r="H401" s="40"/>
      <c r="I401" s="233"/>
      <c r="J401" s="40"/>
      <c r="K401" s="40"/>
      <c r="L401" s="44"/>
      <c r="M401" s="234"/>
      <c r="N401" s="235"/>
      <c r="O401" s="91"/>
      <c r="P401" s="91"/>
      <c r="Q401" s="91"/>
      <c r="R401" s="91"/>
      <c r="S401" s="91"/>
      <c r="T401" s="92"/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T401" s="17" t="s">
        <v>139</v>
      </c>
      <c r="AU401" s="17" t="s">
        <v>87</v>
      </c>
    </row>
    <row r="402" s="13" customFormat="1">
      <c r="A402" s="13"/>
      <c r="B402" s="236"/>
      <c r="C402" s="237"/>
      <c r="D402" s="231" t="s">
        <v>140</v>
      </c>
      <c r="E402" s="238" t="s">
        <v>1</v>
      </c>
      <c r="F402" s="239" t="s">
        <v>1395</v>
      </c>
      <c r="G402" s="237"/>
      <c r="H402" s="238" t="s">
        <v>1</v>
      </c>
      <c r="I402" s="240"/>
      <c r="J402" s="237"/>
      <c r="K402" s="237"/>
      <c r="L402" s="241"/>
      <c r="M402" s="242"/>
      <c r="N402" s="243"/>
      <c r="O402" s="243"/>
      <c r="P402" s="243"/>
      <c r="Q402" s="243"/>
      <c r="R402" s="243"/>
      <c r="S402" s="243"/>
      <c r="T402" s="244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5" t="s">
        <v>140</v>
      </c>
      <c r="AU402" s="245" t="s">
        <v>87</v>
      </c>
      <c r="AV402" s="13" t="s">
        <v>85</v>
      </c>
      <c r="AW402" s="13" t="s">
        <v>33</v>
      </c>
      <c r="AX402" s="13" t="s">
        <v>77</v>
      </c>
      <c r="AY402" s="245" t="s">
        <v>129</v>
      </c>
    </row>
    <row r="403" s="14" customFormat="1">
      <c r="A403" s="14"/>
      <c r="B403" s="246"/>
      <c r="C403" s="247"/>
      <c r="D403" s="231" t="s">
        <v>140</v>
      </c>
      <c r="E403" s="248" t="s">
        <v>1</v>
      </c>
      <c r="F403" s="249" t="s">
        <v>1396</v>
      </c>
      <c r="G403" s="247"/>
      <c r="H403" s="250">
        <v>5.4000000000000004</v>
      </c>
      <c r="I403" s="251"/>
      <c r="J403" s="247"/>
      <c r="K403" s="247"/>
      <c r="L403" s="252"/>
      <c r="M403" s="253"/>
      <c r="N403" s="254"/>
      <c r="O403" s="254"/>
      <c r="P403" s="254"/>
      <c r="Q403" s="254"/>
      <c r="R403" s="254"/>
      <c r="S403" s="254"/>
      <c r="T403" s="255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56" t="s">
        <v>140</v>
      </c>
      <c r="AU403" s="256" t="s">
        <v>87</v>
      </c>
      <c r="AV403" s="14" t="s">
        <v>87</v>
      </c>
      <c r="AW403" s="14" t="s">
        <v>33</v>
      </c>
      <c r="AX403" s="14" t="s">
        <v>77</v>
      </c>
      <c r="AY403" s="256" t="s">
        <v>129</v>
      </c>
    </row>
    <row r="404" s="14" customFormat="1">
      <c r="A404" s="14"/>
      <c r="B404" s="246"/>
      <c r="C404" s="247"/>
      <c r="D404" s="231" t="s">
        <v>140</v>
      </c>
      <c r="E404" s="248" t="s">
        <v>1</v>
      </c>
      <c r="F404" s="249" t="s">
        <v>1397</v>
      </c>
      <c r="G404" s="247"/>
      <c r="H404" s="250">
        <v>2.625</v>
      </c>
      <c r="I404" s="251"/>
      <c r="J404" s="247"/>
      <c r="K404" s="247"/>
      <c r="L404" s="252"/>
      <c r="M404" s="253"/>
      <c r="N404" s="254"/>
      <c r="O404" s="254"/>
      <c r="P404" s="254"/>
      <c r="Q404" s="254"/>
      <c r="R404" s="254"/>
      <c r="S404" s="254"/>
      <c r="T404" s="255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56" t="s">
        <v>140</v>
      </c>
      <c r="AU404" s="256" t="s">
        <v>87</v>
      </c>
      <c r="AV404" s="14" t="s">
        <v>87</v>
      </c>
      <c r="AW404" s="14" t="s">
        <v>33</v>
      </c>
      <c r="AX404" s="14" t="s">
        <v>77</v>
      </c>
      <c r="AY404" s="256" t="s">
        <v>129</v>
      </c>
    </row>
    <row r="405" s="13" customFormat="1">
      <c r="A405" s="13"/>
      <c r="B405" s="236"/>
      <c r="C405" s="237"/>
      <c r="D405" s="231" t="s">
        <v>140</v>
      </c>
      <c r="E405" s="238" t="s">
        <v>1</v>
      </c>
      <c r="F405" s="239" t="s">
        <v>1398</v>
      </c>
      <c r="G405" s="237"/>
      <c r="H405" s="238" t="s">
        <v>1</v>
      </c>
      <c r="I405" s="240"/>
      <c r="J405" s="237"/>
      <c r="K405" s="237"/>
      <c r="L405" s="241"/>
      <c r="M405" s="242"/>
      <c r="N405" s="243"/>
      <c r="O405" s="243"/>
      <c r="P405" s="243"/>
      <c r="Q405" s="243"/>
      <c r="R405" s="243"/>
      <c r="S405" s="243"/>
      <c r="T405" s="244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5" t="s">
        <v>140</v>
      </c>
      <c r="AU405" s="245" t="s">
        <v>87</v>
      </c>
      <c r="AV405" s="13" t="s">
        <v>85</v>
      </c>
      <c r="AW405" s="13" t="s">
        <v>33</v>
      </c>
      <c r="AX405" s="13" t="s">
        <v>77</v>
      </c>
      <c r="AY405" s="245" t="s">
        <v>129</v>
      </c>
    </row>
    <row r="406" s="14" customFormat="1">
      <c r="A406" s="14"/>
      <c r="B406" s="246"/>
      <c r="C406" s="247"/>
      <c r="D406" s="231" t="s">
        <v>140</v>
      </c>
      <c r="E406" s="248" t="s">
        <v>1</v>
      </c>
      <c r="F406" s="249" t="s">
        <v>1399</v>
      </c>
      <c r="G406" s="247"/>
      <c r="H406" s="250">
        <v>1.7549999999999999</v>
      </c>
      <c r="I406" s="251"/>
      <c r="J406" s="247"/>
      <c r="K406" s="247"/>
      <c r="L406" s="252"/>
      <c r="M406" s="253"/>
      <c r="N406" s="254"/>
      <c r="O406" s="254"/>
      <c r="P406" s="254"/>
      <c r="Q406" s="254"/>
      <c r="R406" s="254"/>
      <c r="S406" s="254"/>
      <c r="T406" s="255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56" t="s">
        <v>140</v>
      </c>
      <c r="AU406" s="256" t="s">
        <v>87</v>
      </c>
      <c r="AV406" s="14" t="s">
        <v>87</v>
      </c>
      <c r="AW406" s="14" t="s">
        <v>33</v>
      </c>
      <c r="AX406" s="14" t="s">
        <v>77</v>
      </c>
      <c r="AY406" s="256" t="s">
        <v>129</v>
      </c>
    </row>
    <row r="407" s="14" customFormat="1">
      <c r="A407" s="14"/>
      <c r="B407" s="246"/>
      <c r="C407" s="247"/>
      <c r="D407" s="231" t="s">
        <v>140</v>
      </c>
      <c r="E407" s="248" t="s">
        <v>1</v>
      </c>
      <c r="F407" s="249" t="s">
        <v>1400</v>
      </c>
      <c r="G407" s="247"/>
      <c r="H407" s="250">
        <v>0.33600000000000002</v>
      </c>
      <c r="I407" s="251"/>
      <c r="J407" s="247"/>
      <c r="K407" s="247"/>
      <c r="L407" s="252"/>
      <c r="M407" s="253"/>
      <c r="N407" s="254"/>
      <c r="O407" s="254"/>
      <c r="P407" s="254"/>
      <c r="Q407" s="254"/>
      <c r="R407" s="254"/>
      <c r="S407" s="254"/>
      <c r="T407" s="255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56" t="s">
        <v>140</v>
      </c>
      <c r="AU407" s="256" t="s">
        <v>87</v>
      </c>
      <c r="AV407" s="14" t="s">
        <v>87</v>
      </c>
      <c r="AW407" s="14" t="s">
        <v>33</v>
      </c>
      <c r="AX407" s="14" t="s">
        <v>77</v>
      </c>
      <c r="AY407" s="256" t="s">
        <v>129</v>
      </c>
    </row>
    <row r="408" s="13" customFormat="1">
      <c r="A408" s="13"/>
      <c r="B408" s="236"/>
      <c r="C408" s="237"/>
      <c r="D408" s="231" t="s">
        <v>140</v>
      </c>
      <c r="E408" s="238" t="s">
        <v>1</v>
      </c>
      <c r="F408" s="239" t="s">
        <v>1401</v>
      </c>
      <c r="G408" s="237"/>
      <c r="H408" s="238" t="s">
        <v>1</v>
      </c>
      <c r="I408" s="240"/>
      <c r="J408" s="237"/>
      <c r="K408" s="237"/>
      <c r="L408" s="241"/>
      <c r="M408" s="242"/>
      <c r="N408" s="243"/>
      <c r="O408" s="243"/>
      <c r="P408" s="243"/>
      <c r="Q408" s="243"/>
      <c r="R408" s="243"/>
      <c r="S408" s="243"/>
      <c r="T408" s="244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45" t="s">
        <v>140</v>
      </c>
      <c r="AU408" s="245" t="s">
        <v>87</v>
      </c>
      <c r="AV408" s="13" t="s">
        <v>85</v>
      </c>
      <c r="AW408" s="13" t="s">
        <v>33</v>
      </c>
      <c r="AX408" s="13" t="s">
        <v>77</v>
      </c>
      <c r="AY408" s="245" t="s">
        <v>129</v>
      </c>
    </row>
    <row r="409" s="14" customFormat="1">
      <c r="A409" s="14"/>
      <c r="B409" s="246"/>
      <c r="C409" s="247"/>
      <c r="D409" s="231" t="s">
        <v>140</v>
      </c>
      <c r="E409" s="248" t="s">
        <v>1</v>
      </c>
      <c r="F409" s="249" t="s">
        <v>1402</v>
      </c>
      <c r="G409" s="247"/>
      <c r="H409" s="250">
        <v>0.50600000000000001</v>
      </c>
      <c r="I409" s="251"/>
      <c r="J409" s="247"/>
      <c r="K409" s="247"/>
      <c r="L409" s="252"/>
      <c r="M409" s="253"/>
      <c r="N409" s="254"/>
      <c r="O409" s="254"/>
      <c r="P409" s="254"/>
      <c r="Q409" s="254"/>
      <c r="R409" s="254"/>
      <c r="S409" s="254"/>
      <c r="T409" s="255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56" t="s">
        <v>140</v>
      </c>
      <c r="AU409" s="256" t="s">
        <v>87</v>
      </c>
      <c r="AV409" s="14" t="s">
        <v>87</v>
      </c>
      <c r="AW409" s="14" t="s">
        <v>33</v>
      </c>
      <c r="AX409" s="14" t="s">
        <v>77</v>
      </c>
      <c r="AY409" s="256" t="s">
        <v>129</v>
      </c>
    </row>
    <row r="410" s="15" customFormat="1">
      <c r="A410" s="15"/>
      <c r="B410" s="260"/>
      <c r="C410" s="261"/>
      <c r="D410" s="231" t="s">
        <v>140</v>
      </c>
      <c r="E410" s="262" t="s">
        <v>1</v>
      </c>
      <c r="F410" s="263" t="s">
        <v>284</v>
      </c>
      <c r="G410" s="261"/>
      <c r="H410" s="264">
        <v>10.622</v>
      </c>
      <c r="I410" s="265"/>
      <c r="J410" s="261"/>
      <c r="K410" s="261"/>
      <c r="L410" s="266"/>
      <c r="M410" s="267"/>
      <c r="N410" s="268"/>
      <c r="O410" s="268"/>
      <c r="P410" s="268"/>
      <c r="Q410" s="268"/>
      <c r="R410" s="268"/>
      <c r="S410" s="268"/>
      <c r="T410" s="269"/>
      <c r="U410" s="15"/>
      <c r="V410" s="15"/>
      <c r="W410" s="15"/>
      <c r="X410" s="15"/>
      <c r="Y410" s="15"/>
      <c r="Z410" s="15"/>
      <c r="AA410" s="15"/>
      <c r="AB410" s="15"/>
      <c r="AC410" s="15"/>
      <c r="AD410" s="15"/>
      <c r="AE410" s="15"/>
      <c r="AT410" s="270" t="s">
        <v>140</v>
      </c>
      <c r="AU410" s="270" t="s">
        <v>87</v>
      </c>
      <c r="AV410" s="15" t="s">
        <v>153</v>
      </c>
      <c r="AW410" s="15" t="s">
        <v>33</v>
      </c>
      <c r="AX410" s="15" t="s">
        <v>85</v>
      </c>
      <c r="AY410" s="270" t="s">
        <v>129</v>
      </c>
    </row>
    <row r="411" s="2" customFormat="1" ht="16.5" customHeight="1">
      <c r="A411" s="38"/>
      <c r="B411" s="39"/>
      <c r="C411" s="271" t="s">
        <v>744</v>
      </c>
      <c r="D411" s="271" t="s">
        <v>425</v>
      </c>
      <c r="E411" s="272" t="s">
        <v>1403</v>
      </c>
      <c r="F411" s="273" t="s">
        <v>1404</v>
      </c>
      <c r="G411" s="274" t="s">
        <v>604</v>
      </c>
      <c r="H411" s="275">
        <v>162</v>
      </c>
      <c r="I411" s="276"/>
      <c r="J411" s="277">
        <f>ROUND(I411*H411,2)</f>
        <v>0</v>
      </c>
      <c r="K411" s="273" t="s">
        <v>136</v>
      </c>
      <c r="L411" s="278"/>
      <c r="M411" s="279" t="s">
        <v>1</v>
      </c>
      <c r="N411" s="280" t="s">
        <v>42</v>
      </c>
      <c r="O411" s="91"/>
      <c r="P411" s="227">
        <f>O411*H411</f>
        <v>0</v>
      </c>
      <c r="Q411" s="227">
        <v>0.00040000000000000002</v>
      </c>
      <c r="R411" s="227">
        <f>Q411*H411</f>
        <v>0.064799999999999996</v>
      </c>
      <c r="S411" s="227">
        <v>0</v>
      </c>
      <c r="T411" s="228">
        <f>S411*H411</f>
        <v>0</v>
      </c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R411" s="229" t="s">
        <v>445</v>
      </c>
      <c r="AT411" s="229" t="s">
        <v>425</v>
      </c>
      <c r="AU411" s="229" t="s">
        <v>87</v>
      </c>
      <c r="AY411" s="17" t="s">
        <v>129</v>
      </c>
      <c r="BE411" s="230">
        <f>IF(N411="základní",J411,0)</f>
        <v>0</v>
      </c>
      <c r="BF411" s="230">
        <f>IF(N411="snížená",J411,0)</f>
        <v>0</v>
      </c>
      <c r="BG411" s="230">
        <f>IF(N411="zákl. přenesená",J411,0)</f>
        <v>0</v>
      </c>
      <c r="BH411" s="230">
        <f>IF(N411="sníž. přenesená",J411,0)</f>
        <v>0</v>
      </c>
      <c r="BI411" s="230">
        <f>IF(N411="nulová",J411,0)</f>
        <v>0</v>
      </c>
      <c r="BJ411" s="17" t="s">
        <v>85</v>
      </c>
      <c r="BK411" s="230">
        <f>ROUND(I411*H411,2)</f>
        <v>0</v>
      </c>
      <c r="BL411" s="17" t="s">
        <v>324</v>
      </c>
      <c r="BM411" s="229" t="s">
        <v>1405</v>
      </c>
    </row>
    <row r="412" s="2" customFormat="1">
      <c r="A412" s="38"/>
      <c r="B412" s="39"/>
      <c r="C412" s="40"/>
      <c r="D412" s="231" t="s">
        <v>139</v>
      </c>
      <c r="E412" s="40"/>
      <c r="F412" s="232" t="s">
        <v>1404</v>
      </c>
      <c r="G412" s="40"/>
      <c r="H412" s="40"/>
      <c r="I412" s="233"/>
      <c r="J412" s="40"/>
      <c r="K412" s="40"/>
      <c r="L412" s="44"/>
      <c r="M412" s="234"/>
      <c r="N412" s="235"/>
      <c r="O412" s="91"/>
      <c r="P412" s="91"/>
      <c r="Q412" s="91"/>
      <c r="R412" s="91"/>
      <c r="S412" s="91"/>
      <c r="T412" s="92"/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T412" s="17" t="s">
        <v>139</v>
      </c>
      <c r="AU412" s="17" t="s">
        <v>87</v>
      </c>
    </row>
    <row r="413" s="13" customFormat="1">
      <c r="A413" s="13"/>
      <c r="B413" s="236"/>
      <c r="C413" s="237"/>
      <c r="D413" s="231" t="s">
        <v>140</v>
      </c>
      <c r="E413" s="238" t="s">
        <v>1</v>
      </c>
      <c r="F413" s="239" t="s">
        <v>1406</v>
      </c>
      <c r="G413" s="237"/>
      <c r="H413" s="238" t="s">
        <v>1</v>
      </c>
      <c r="I413" s="240"/>
      <c r="J413" s="237"/>
      <c r="K413" s="237"/>
      <c r="L413" s="241"/>
      <c r="M413" s="242"/>
      <c r="N413" s="243"/>
      <c r="O413" s="243"/>
      <c r="P413" s="243"/>
      <c r="Q413" s="243"/>
      <c r="R413" s="243"/>
      <c r="S413" s="243"/>
      <c r="T413" s="244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45" t="s">
        <v>140</v>
      </c>
      <c r="AU413" s="245" t="s">
        <v>87</v>
      </c>
      <c r="AV413" s="13" t="s">
        <v>85</v>
      </c>
      <c r="AW413" s="13" t="s">
        <v>33</v>
      </c>
      <c r="AX413" s="13" t="s">
        <v>77</v>
      </c>
      <c r="AY413" s="245" t="s">
        <v>129</v>
      </c>
    </row>
    <row r="414" s="14" customFormat="1">
      <c r="A414" s="14"/>
      <c r="B414" s="246"/>
      <c r="C414" s="247"/>
      <c r="D414" s="231" t="s">
        <v>140</v>
      </c>
      <c r="E414" s="248" t="s">
        <v>1</v>
      </c>
      <c r="F414" s="249" t="s">
        <v>1407</v>
      </c>
      <c r="G414" s="247"/>
      <c r="H414" s="250">
        <v>116</v>
      </c>
      <c r="I414" s="251"/>
      <c r="J414" s="247"/>
      <c r="K414" s="247"/>
      <c r="L414" s="252"/>
      <c r="M414" s="253"/>
      <c r="N414" s="254"/>
      <c r="O414" s="254"/>
      <c r="P414" s="254"/>
      <c r="Q414" s="254"/>
      <c r="R414" s="254"/>
      <c r="S414" s="254"/>
      <c r="T414" s="255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56" t="s">
        <v>140</v>
      </c>
      <c r="AU414" s="256" t="s">
        <v>87</v>
      </c>
      <c r="AV414" s="14" t="s">
        <v>87</v>
      </c>
      <c r="AW414" s="14" t="s">
        <v>33</v>
      </c>
      <c r="AX414" s="14" t="s">
        <v>77</v>
      </c>
      <c r="AY414" s="256" t="s">
        <v>129</v>
      </c>
    </row>
    <row r="415" s="13" customFormat="1">
      <c r="A415" s="13"/>
      <c r="B415" s="236"/>
      <c r="C415" s="237"/>
      <c r="D415" s="231" t="s">
        <v>140</v>
      </c>
      <c r="E415" s="238" t="s">
        <v>1</v>
      </c>
      <c r="F415" s="239" t="s">
        <v>1408</v>
      </c>
      <c r="G415" s="237"/>
      <c r="H415" s="238" t="s">
        <v>1</v>
      </c>
      <c r="I415" s="240"/>
      <c r="J415" s="237"/>
      <c r="K415" s="237"/>
      <c r="L415" s="241"/>
      <c r="M415" s="242"/>
      <c r="N415" s="243"/>
      <c r="O415" s="243"/>
      <c r="P415" s="243"/>
      <c r="Q415" s="243"/>
      <c r="R415" s="243"/>
      <c r="S415" s="243"/>
      <c r="T415" s="244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45" t="s">
        <v>140</v>
      </c>
      <c r="AU415" s="245" t="s">
        <v>87</v>
      </c>
      <c r="AV415" s="13" t="s">
        <v>85</v>
      </c>
      <c r="AW415" s="13" t="s">
        <v>33</v>
      </c>
      <c r="AX415" s="13" t="s">
        <v>77</v>
      </c>
      <c r="AY415" s="245" t="s">
        <v>129</v>
      </c>
    </row>
    <row r="416" s="14" customFormat="1">
      <c r="A416" s="14"/>
      <c r="B416" s="246"/>
      <c r="C416" s="247"/>
      <c r="D416" s="231" t="s">
        <v>140</v>
      </c>
      <c r="E416" s="248" t="s">
        <v>1</v>
      </c>
      <c r="F416" s="249" t="s">
        <v>1409</v>
      </c>
      <c r="G416" s="247"/>
      <c r="H416" s="250">
        <v>46</v>
      </c>
      <c r="I416" s="251"/>
      <c r="J416" s="247"/>
      <c r="K416" s="247"/>
      <c r="L416" s="252"/>
      <c r="M416" s="253"/>
      <c r="N416" s="254"/>
      <c r="O416" s="254"/>
      <c r="P416" s="254"/>
      <c r="Q416" s="254"/>
      <c r="R416" s="254"/>
      <c r="S416" s="254"/>
      <c r="T416" s="255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56" t="s">
        <v>140</v>
      </c>
      <c r="AU416" s="256" t="s">
        <v>87</v>
      </c>
      <c r="AV416" s="14" t="s">
        <v>87</v>
      </c>
      <c r="AW416" s="14" t="s">
        <v>33</v>
      </c>
      <c r="AX416" s="14" t="s">
        <v>77</v>
      </c>
      <c r="AY416" s="256" t="s">
        <v>129</v>
      </c>
    </row>
    <row r="417" s="15" customFormat="1">
      <c r="A417" s="15"/>
      <c r="B417" s="260"/>
      <c r="C417" s="261"/>
      <c r="D417" s="231" t="s">
        <v>140</v>
      </c>
      <c r="E417" s="262" t="s">
        <v>1</v>
      </c>
      <c r="F417" s="263" t="s">
        <v>284</v>
      </c>
      <c r="G417" s="261"/>
      <c r="H417" s="264">
        <v>162</v>
      </c>
      <c r="I417" s="265"/>
      <c r="J417" s="261"/>
      <c r="K417" s="261"/>
      <c r="L417" s="266"/>
      <c r="M417" s="267"/>
      <c r="N417" s="268"/>
      <c r="O417" s="268"/>
      <c r="P417" s="268"/>
      <c r="Q417" s="268"/>
      <c r="R417" s="268"/>
      <c r="S417" s="268"/>
      <c r="T417" s="269"/>
      <c r="U417" s="15"/>
      <c r="V417" s="15"/>
      <c r="W417" s="15"/>
      <c r="X417" s="15"/>
      <c r="Y417" s="15"/>
      <c r="Z417" s="15"/>
      <c r="AA417" s="15"/>
      <c r="AB417" s="15"/>
      <c r="AC417" s="15"/>
      <c r="AD417" s="15"/>
      <c r="AE417" s="15"/>
      <c r="AT417" s="270" t="s">
        <v>140</v>
      </c>
      <c r="AU417" s="270" t="s">
        <v>87</v>
      </c>
      <c r="AV417" s="15" t="s">
        <v>153</v>
      </c>
      <c r="AW417" s="15" t="s">
        <v>33</v>
      </c>
      <c r="AX417" s="15" t="s">
        <v>85</v>
      </c>
      <c r="AY417" s="270" t="s">
        <v>129</v>
      </c>
    </row>
    <row r="418" s="2" customFormat="1" ht="24.15" customHeight="1">
      <c r="A418" s="38"/>
      <c r="B418" s="39"/>
      <c r="C418" s="218" t="s">
        <v>750</v>
      </c>
      <c r="D418" s="218" t="s">
        <v>132</v>
      </c>
      <c r="E418" s="219" t="s">
        <v>1410</v>
      </c>
      <c r="F418" s="220" t="s">
        <v>1411</v>
      </c>
      <c r="G418" s="221" t="s">
        <v>407</v>
      </c>
      <c r="H418" s="222">
        <v>8.0310000000000006</v>
      </c>
      <c r="I418" s="223"/>
      <c r="J418" s="224">
        <f>ROUND(I418*H418,2)</f>
        <v>0</v>
      </c>
      <c r="K418" s="220" t="s">
        <v>136</v>
      </c>
      <c r="L418" s="44"/>
      <c r="M418" s="225" t="s">
        <v>1</v>
      </c>
      <c r="N418" s="226" t="s">
        <v>42</v>
      </c>
      <c r="O418" s="91"/>
      <c r="P418" s="227">
        <f>O418*H418</f>
        <v>0</v>
      </c>
      <c r="Q418" s="227">
        <v>0</v>
      </c>
      <c r="R418" s="227">
        <f>Q418*H418</f>
        <v>0</v>
      </c>
      <c r="S418" s="227">
        <v>0</v>
      </c>
      <c r="T418" s="228">
        <f>S418*H418</f>
        <v>0</v>
      </c>
      <c r="U418" s="38"/>
      <c r="V418" s="38"/>
      <c r="W418" s="38"/>
      <c r="X418" s="38"/>
      <c r="Y418" s="38"/>
      <c r="Z418" s="38"/>
      <c r="AA418" s="38"/>
      <c r="AB418" s="38"/>
      <c r="AC418" s="38"/>
      <c r="AD418" s="38"/>
      <c r="AE418" s="38"/>
      <c r="AR418" s="229" t="s">
        <v>324</v>
      </c>
      <c r="AT418" s="229" t="s">
        <v>132</v>
      </c>
      <c r="AU418" s="229" t="s">
        <v>87</v>
      </c>
      <c r="AY418" s="17" t="s">
        <v>129</v>
      </c>
      <c r="BE418" s="230">
        <f>IF(N418="základní",J418,0)</f>
        <v>0</v>
      </c>
      <c r="BF418" s="230">
        <f>IF(N418="snížená",J418,0)</f>
        <v>0</v>
      </c>
      <c r="BG418" s="230">
        <f>IF(N418="zákl. přenesená",J418,0)</f>
        <v>0</v>
      </c>
      <c r="BH418" s="230">
        <f>IF(N418="sníž. přenesená",J418,0)</f>
        <v>0</v>
      </c>
      <c r="BI418" s="230">
        <f>IF(N418="nulová",J418,0)</f>
        <v>0</v>
      </c>
      <c r="BJ418" s="17" t="s">
        <v>85</v>
      </c>
      <c r="BK418" s="230">
        <f>ROUND(I418*H418,2)</f>
        <v>0</v>
      </c>
      <c r="BL418" s="17" t="s">
        <v>324</v>
      </c>
      <c r="BM418" s="229" t="s">
        <v>1412</v>
      </c>
    </row>
    <row r="419" s="2" customFormat="1">
      <c r="A419" s="38"/>
      <c r="B419" s="39"/>
      <c r="C419" s="40"/>
      <c r="D419" s="231" t="s">
        <v>139</v>
      </c>
      <c r="E419" s="40"/>
      <c r="F419" s="232" t="s">
        <v>1411</v>
      </c>
      <c r="G419" s="40"/>
      <c r="H419" s="40"/>
      <c r="I419" s="233"/>
      <c r="J419" s="40"/>
      <c r="K419" s="40"/>
      <c r="L419" s="44"/>
      <c r="M419" s="234"/>
      <c r="N419" s="235"/>
      <c r="O419" s="91"/>
      <c r="P419" s="91"/>
      <c r="Q419" s="91"/>
      <c r="R419" s="91"/>
      <c r="S419" s="91"/>
      <c r="T419" s="92"/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T419" s="17" t="s">
        <v>139</v>
      </c>
      <c r="AU419" s="17" t="s">
        <v>87</v>
      </c>
    </row>
    <row r="420" s="12" customFormat="1" ht="25.92" customHeight="1">
      <c r="A420" s="12"/>
      <c r="B420" s="202"/>
      <c r="C420" s="203"/>
      <c r="D420" s="204" t="s">
        <v>76</v>
      </c>
      <c r="E420" s="205" t="s">
        <v>425</v>
      </c>
      <c r="F420" s="205" t="s">
        <v>1413</v>
      </c>
      <c r="G420" s="203"/>
      <c r="H420" s="203"/>
      <c r="I420" s="206"/>
      <c r="J420" s="207">
        <f>BK420</f>
        <v>0</v>
      </c>
      <c r="K420" s="203"/>
      <c r="L420" s="208"/>
      <c r="M420" s="209"/>
      <c r="N420" s="210"/>
      <c r="O420" s="210"/>
      <c r="P420" s="211">
        <f>P421</f>
        <v>0</v>
      </c>
      <c r="Q420" s="210"/>
      <c r="R420" s="211">
        <f>R421</f>
        <v>0.019313</v>
      </c>
      <c r="S420" s="210"/>
      <c r="T420" s="212">
        <f>T421</f>
        <v>0</v>
      </c>
      <c r="U420" s="12"/>
      <c r="V420" s="12"/>
      <c r="W420" s="12"/>
      <c r="X420" s="12"/>
      <c r="Y420" s="12"/>
      <c r="Z420" s="12"/>
      <c r="AA420" s="12"/>
      <c r="AB420" s="12"/>
      <c r="AC420" s="12"/>
      <c r="AD420" s="12"/>
      <c r="AE420" s="12"/>
      <c r="AR420" s="213" t="s">
        <v>148</v>
      </c>
      <c r="AT420" s="214" t="s">
        <v>76</v>
      </c>
      <c r="AU420" s="214" t="s">
        <v>77</v>
      </c>
      <c r="AY420" s="213" t="s">
        <v>129</v>
      </c>
      <c r="BK420" s="215">
        <f>BK421</f>
        <v>0</v>
      </c>
    </row>
    <row r="421" s="12" customFormat="1" ht="22.8" customHeight="1">
      <c r="A421" s="12"/>
      <c r="B421" s="202"/>
      <c r="C421" s="203"/>
      <c r="D421" s="204" t="s">
        <v>76</v>
      </c>
      <c r="E421" s="216" t="s">
        <v>1414</v>
      </c>
      <c r="F421" s="216" t="s">
        <v>1415</v>
      </c>
      <c r="G421" s="203"/>
      <c r="H421" s="203"/>
      <c r="I421" s="206"/>
      <c r="J421" s="217">
        <f>BK421</f>
        <v>0</v>
      </c>
      <c r="K421" s="203"/>
      <c r="L421" s="208"/>
      <c r="M421" s="209"/>
      <c r="N421" s="210"/>
      <c r="O421" s="210"/>
      <c r="P421" s="211">
        <f>SUM(P422:P437)</f>
        <v>0</v>
      </c>
      <c r="Q421" s="210"/>
      <c r="R421" s="211">
        <f>SUM(R422:R437)</f>
        <v>0.019313</v>
      </c>
      <c r="S421" s="210"/>
      <c r="T421" s="212">
        <f>SUM(T422:T437)</f>
        <v>0</v>
      </c>
      <c r="U421" s="12"/>
      <c r="V421" s="12"/>
      <c r="W421" s="12"/>
      <c r="X421" s="12"/>
      <c r="Y421" s="12"/>
      <c r="Z421" s="12"/>
      <c r="AA421" s="12"/>
      <c r="AB421" s="12"/>
      <c r="AC421" s="12"/>
      <c r="AD421" s="12"/>
      <c r="AE421" s="12"/>
      <c r="AR421" s="213" t="s">
        <v>148</v>
      </c>
      <c r="AT421" s="214" t="s">
        <v>76</v>
      </c>
      <c r="AU421" s="214" t="s">
        <v>85</v>
      </c>
      <c r="AY421" s="213" t="s">
        <v>129</v>
      </c>
      <c r="BK421" s="215">
        <f>SUM(BK422:BK437)</f>
        <v>0</v>
      </c>
    </row>
    <row r="422" s="2" customFormat="1" ht="21.75" customHeight="1">
      <c r="A422" s="38"/>
      <c r="B422" s="39"/>
      <c r="C422" s="218" t="s">
        <v>757</v>
      </c>
      <c r="D422" s="218" t="s">
        <v>132</v>
      </c>
      <c r="E422" s="219" t="s">
        <v>1416</v>
      </c>
      <c r="F422" s="220" t="s">
        <v>1417</v>
      </c>
      <c r="G422" s="221" t="s">
        <v>604</v>
      </c>
      <c r="H422" s="222">
        <v>4</v>
      </c>
      <c r="I422" s="223"/>
      <c r="J422" s="224">
        <f>ROUND(I422*H422,2)</f>
        <v>0</v>
      </c>
      <c r="K422" s="220" t="s">
        <v>136</v>
      </c>
      <c r="L422" s="44"/>
      <c r="M422" s="225" t="s">
        <v>1</v>
      </c>
      <c r="N422" s="226" t="s">
        <v>42</v>
      </c>
      <c r="O422" s="91"/>
      <c r="P422" s="227">
        <f>O422*H422</f>
        <v>0</v>
      </c>
      <c r="Q422" s="227">
        <v>0</v>
      </c>
      <c r="R422" s="227">
        <f>Q422*H422</f>
        <v>0</v>
      </c>
      <c r="S422" s="227">
        <v>0</v>
      </c>
      <c r="T422" s="228">
        <f>S422*H422</f>
        <v>0</v>
      </c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  <c r="AE422" s="38"/>
      <c r="AR422" s="229" t="s">
        <v>649</v>
      </c>
      <c r="AT422" s="229" t="s">
        <v>132</v>
      </c>
      <c r="AU422" s="229" t="s">
        <v>87</v>
      </c>
      <c r="AY422" s="17" t="s">
        <v>129</v>
      </c>
      <c r="BE422" s="230">
        <f>IF(N422="základní",J422,0)</f>
        <v>0</v>
      </c>
      <c r="BF422" s="230">
        <f>IF(N422="snížená",J422,0)</f>
        <v>0</v>
      </c>
      <c r="BG422" s="230">
        <f>IF(N422="zákl. přenesená",J422,0)</f>
        <v>0</v>
      </c>
      <c r="BH422" s="230">
        <f>IF(N422="sníž. přenesená",J422,0)</f>
        <v>0</v>
      </c>
      <c r="BI422" s="230">
        <f>IF(N422="nulová",J422,0)</f>
        <v>0</v>
      </c>
      <c r="BJ422" s="17" t="s">
        <v>85</v>
      </c>
      <c r="BK422" s="230">
        <f>ROUND(I422*H422,2)</f>
        <v>0</v>
      </c>
      <c r="BL422" s="17" t="s">
        <v>649</v>
      </c>
      <c r="BM422" s="229" t="s">
        <v>1418</v>
      </c>
    </row>
    <row r="423" s="2" customFormat="1">
      <c r="A423" s="38"/>
      <c r="B423" s="39"/>
      <c r="C423" s="40"/>
      <c r="D423" s="231" t="s">
        <v>139</v>
      </c>
      <c r="E423" s="40"/>
      <c r="F423" s="232" t="s">
        <v>1417</v>
      </c>
      <c r="G423" s="40"/>
      <c r="H423" s="40"/>
      <c r="I423" s="233"/>
      <c r="J423" s="40"/>
      <c r="K423" s="40"/>
      <c r="L423" s="44"/>
      <c r="M423" s="234"/>
      <c r="N423" s="235"/>
      <c r="O423" s="91"/>
      <c r="P423" s="91"/>
      <c r="Q423" s="91"/>
      <c r="R423" s="91"/>
      <c r="S423" s="91"/>
      <c r="T423" s="92"/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T423" s="17" t="s">
        <v>139</v>
      </c>
      <c r="AU423" s="17" t="s">
        <v>87</v>
      </c>
    </row>
    <row r="424" s="2" customFormat="1" ht="24.15" customHeight="1">
      <c r="A424" s="38"/>
      <c r="B424" s="39"/>
      <c r="C424" s="218" t="s">
        <v>765</v>
      </c>
      <c r="D424" s="218" t="s">
        <v>132</v>
      </c>
      <c r="E424" s="219" t="s">
        <v>1419</v>
      </c>
      <c r="F424" s="220" t="s">
        <v>1420</v>
      </c>
      <c r="G424" s="221" t="s">
        <v>255</v>
      </c>
      <c r="H424" s="222">
        <v>14</v>
      </c>
      <c r="I424" s="223"/>
      <c r="J424" s="224">
        <f>ROUND(I424*H424,2)</f>
        <v>0</v>
      </c>
      <c r="K424" s="220" t="s">
        <v>136</v>
      </c>
      <c r="L424" s="44"/>
      <c r="M424" s="225" t="s">
        <v>1</v>
      </c>
      <c r="N424" s="226" t="s">
        <v>42</v>
      </c>
      <c r="O424" s="91"/>
      <c r="P424" s="227">
        <f>O424*H424</f>
        <v>0</v>
      </c>
      <c r="Q424" s="227">
        <v>0</v>
      </c>
      <c r="R424" s="227">
        <f>Q424*H424</f>
        <v>0</v>
      </c>
      <c r="S424" s="227">
        <v>0</v>
      </c>
      <c r="T424" s="228">
        <f>S424*H424</f>
        <v>0</v>
      </c>
      <c r="U424" s="38"/>
      <c r="V424" s="38"/>
      <c r="W424" s="38"/>
      <c r="X424" s="38"/>
      <c r="Y424" s="38"/>
      <c r="Z424" s="38"/>
      <c r="AA424" s="38"/>
      <c r="AB424" s="38"/>
      <c r="AC424" s="38"/>
      <c r="AD424" s="38"/>
      <c r="AE424" s="38"/>
      <c r="AR424" s="229" t="s">
        <v>649</v>
      </c>
      <c r="AT424" s="229" t="s">
        <v>132</v>
      </c>
      <c r="AU424" s="229" t="s">
        <v>87</v>
      </c>
      <c r="AY424" s="17" t="s">
        <v>129</v>
      </c>
      <c r="BE424" s="230">
        <f>IF(N424="základní",J424,0)</f>
        <v>0</v>
      </c>
      <c r="BF424" s="230">
        <f>IF(N424="snížená",J424,0)</f>
        <v>0</v>
      </c>
      <c r="BG424" s="230">
        <f>IF(N424="zákl. přenesená",J424,0)</f>
        <v>0</v>
      </c>
      <c r="BH424" s="230">
        <f>IF(N424="sníž. přenesená",J424,0)</f>
        <v>0</v>
      </c>
      <c r="BI424" s="230">
        <f>IF(N424="nulová",J424,0)</f>
        <v>0</v>
      </c>
      <c r="BJ424" s="17" t="s">
        <v>85</v>
      </c>
      <c r="BK424" s="230">
        <f>ROUND(I424*H424,2)</f>
        <v>0</v>
      </c>
      <c r="BL424" s="17" t="s">
        <v>649</v>
      </c>
      <c r="BM424" s="229" t="s">
        <v>1421</v>
      </c>
    </row>
    <row r="425" s="2" customFormat="1">
      <c r="A425" s="38"/>
      <c r="B425" s="39"/>
      <c r="C425" s="40"/>
      <c r="D425" s="231" t="s">
        <v>139</v>
      </c>
      <c r="E425" s="40"/>
      <c r="F425" s="232" t="s">
        <v>1420</v>
      </c>
      <c r="G425" s="40"/>
      <c r="H425" s="40"/>
      <c r="I425" s="233"/>
      <c r="J425" s="40"/>
      <c r="K425" s="40"/>
      <c r="L425" s="44"/>
      <c r="M425" s="234"/>
      <c r="N425" s="235"/>
      <c r="O425" s="91"/>
      <c r="P425" s="91"/>
      <c r="Q425" s="91"/>
      <c r="R425" s="91"/>
      <c r="S425" s="91"/>
      <c r="T425" s="92"/>
      <c r="U425" s="38"/>
      <c r="V425" s="38"/>
      <c r="W425" s="38"/>
      <c r="X425" s="38"/>
      <c r="Y425" s="38"/>
      <c r="Z425" s="38"/>
      <c r="AA425" s="38"/>
      <c r="AB425" s="38"/>
      <c r="AC425" s="38"/>
      <c r="AD425" s="38"/>
      <c r="AE425" s="38"/>
      <c r="AT425" s="17" t="s">
        <v>139</v>
      </c>
      <c r="AU425" s="17" t="s">
        <v>87</v>
      </c>
    </row>
    <row r="426" s="14" customFormat="1">
      <c r="A426" s="14"/>
      <c r="B426" s="246"/>
      <c r="C426" s="247"/>
      <c r="D426" s="231" t="s">
        <v>140</v>
      </c>
      <c r="E426" s="248" t="s">
        <v>1</v>
      </c>
      <c r="F426" s="249" t="s">
        <v>1422</v>
      </c>
      <c r="G426" s="247"/>
      <c r="H426" s="250">
        <v>14</v>
      </c>
      <c r="I426" s="251"/>
      <c r="J426" s="247"/>
      <c r="K426" s="247"/>
      <c r="L426" s="252"/>
      <c r="M426" s="253"/>
      <c r="N426" s="254"/>
      <c r="O426" s="254"/>
      <c r="P426" s="254"/>
      <c r="Q426" s="254"/>
      <c r="R426" s="254"/>
      <c r="S426" s="254"/>
      <c r="T426" s="255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56" t="s">
        <v>140</v>
      </c>
      <c r="AU426" s="256" t="s">
        <v>87</v>
      </c>
      <c r="AV426" s="14" t="s">
        <v>87</v>
      </c>
      <c r="AW426" s="14" t="s">
        <v>33</v>
      </c>
      <c r="AX426" s="14" t="s">
        <v>85</v>
      </c>
      <c r="AY426" s="256" t="s">
        <v>129</v>
      </c>
    </row>
    <row r="427" s="2" customFormat="1" ht="16.5" customHeight="1">
      <c r="A427" s="38"/>
      <c r="B427" s="39"/>
      <c r="C427" s="271" t="s">
        <v>772</v>
      </c>
      <c r="D427" s="271" t="s">
        <v>425</v>
      </c>
      <c r="E427" s="272" t="s">
        <v>1423</v>
      </c>
      <c r="F427" s="273" t="s">
        <v>1424</v>
      </c>
      <c r="G427" s="274" t="s">
        <v>499</v>
      </c>
      <c r="H427" s="275">
        <v>13.333</v>
      </c>
      <c r="I427" s="276"/>
      <c r="J427" s="277">
        <f>ROUND(I427*H427,2)</f>
        <v>0</v>
      </c>
      <c r="K427" s="273" t="s">
        <v>136</v>
      </c>
      <c r="L427" s="278"/>
      <c r="M427" s="279" t="s">
        <v>1</v>
      </c>
      <c r="N427" s="280" t="s">
        <v>42</v>
      </c>
      <c r="O427" s="91"/>
      <c r="P427" s="227">
        <f>O427*H427</f>
        <v>0</v>
      </c>
      <c r="Q427" s="227">
        <v>0.001</v>
      </c>
      <c r="R427" s="227">
        <f>Q427*H427</f>
        <v>0.013333000000000001</v>
      </c>
      <c r="S427" s="227">
        <v>0</v>
      </c>
      <c r="T427" s="228">
        <f>S427*H427</f>
        <v>0</v>
      </c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R427" s="229" t="s">
        <v>1064</v>
      </c>
      <c r="AT427" s="229" t="s">
        <v>425</v>
      </c>
      <c r="AU427" s="229" t="s">
        <v>87</v>
      </c>
      <c r="AY427" s="17" t="s">
        <v>129</v>
      </c>
      <c r="BE427" s="230">
        <f>IF(N427="základní",J427,0)</f>
        <v>0</v>
      </c>
      <c r="BF427" s="230">
        <f>IF(N427="snížená",J427,0)</f>
        <v>0</v>
      </c>
      <c r="BG427" s="230">
        <f>IF(N427="zákl. přenesená",J427,0)</f>
        <v>0</v>
      </c>
      <c r="BH427" s="230">
        <f>IF(N427="sníž. přenesená",J427,0)</f>
        <v>0</v>
      </c>
      <c r="BI427" s="230">
        <f>IF(N427="nulová",J427,0)</f>
        <v>0</v>
      </c>
      <c r="BJ427" s="17" t="s">
        <v>85</v>
      </c>
      <c r="BK427" s="230">
        <f>ROUND(I427*H427,2)</f>
        <v>0</v>
      </c>
      <c r="BL427" s="17" t="s">
        <v>1064</v>
      </c>
      <c r="BM427" s="229" t="s">
        <v>1425</v>
      </c>
    </row>
    <row r="428" s="2" customFormat="1">
      <c r="A428" s="38"/>
      <c r="B428" s="39"/>
      <c r="C428" s="40"/>
      <c r="D428" s="231" t="s">
        <v>139</v>
      </c>
      <c r="E428" s="40"/>
      <c r="F428" s="232" t="s">
        <v>1424</v>
      </c>
      <c r="G428" s="40"/>
      <c r="H428" s="40"/>
      <c r="I428" s="233"/>
      <c r="J428" s="40"/>
      <c r="K428" s="40"/>
      <c r="L428" s="44"/>
      <c r="M428" s="234"/>
      <c r="N428" s="235"/>
      <c r="O428" s="91"/>
      <c r="P428" s="91"/>
      <c r="Q428" s="91"/>
      <c r="R428" s="91"/>
      <c r="S428" s="91"/>
      <c r="T428" s="92"/>
      <c r="U428" s="38"/>
      <c r="V428" s="38"/>
      <c r="W428" s="38"/>
      <c r="X428" s="38"/>
      <c r="Y428" s="38"/>
      <c r="Z428" s="38"/>
      <c r="AA428" s="38"/>
      <c r="AB428" s="38"/>
      <c r="AC428" s="38"/>
      <c r="AD428" s="38"/>
      <c r="AE428" s="38"/>
      <c r="AT428" s="17" t="s">
        <v>139</v>
      </c>
      <c r="AU428" s="17" t="s">
        <v>87</v>
      </c>
    </row>
    <row r="429" s="14" customFormat="1">
      <c r="A429" s="14"/>
      <c r="B429" s="246"/>
      <c r="C429" s="247"/>
      <c r="D429" s="231" t="s">
        <v>140</v>
      </c>
      <c r="E429" s="248" t="s">
        <v>1</v>
      </c>
      <c r="F429" s="249" t="s">
        <v>1426</v>
      </c>
      <c r="G429" s="247"/>
      <c r="H429" s="250">
        <v>13.333</v>
      </c>
      <c r="I429" s="251"/>
      <c r="J429" s="247"/>
      <c r="K429" s="247"/>
      <c r="L429" s="252"/>
      <c r="M429" s="253"/>
      <c r="N429" s="254"/>
      <c r="O429" s="254"/>
      <c r="P429" s="254"/>
      <c r="Q429" s="254"/>
      <c r="R429" s="254"/>
      <c r="S429" s="254"/>
      <c r="T429" s="255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56" t="s">
        <v>140</v>
      </c>
      <c r="AU429" s="256" t="s">
        <v>87</v>
      </c>
      <c r="AV429" s="14" t="s">
        <v>87</v>
      </c>
      <c r="AW429" s="14" t="s">
        <v>33</v>
      </c>
      <c r="AX429" s="14" t="s">
        <v>85</v>
      </c>
      <c r="AY429" s="256" t="s">
        <v>129</v>
      </c>
    </row>
    <row r="430" s="2" customFormat="1" ht="24.15" customHeight="1">
      <c r="A430" s="38"/>
      <c r="B430" s="39"/>
      <c r="C430" s="218" t="s">
        <v>776</v>
      </c>
      <c r="D430" s="218" t="s">
        <v>132</v>
      </c>
      <c r="E430" s="219" t="s">
        <v>1427</v>
      </c>
      <c r="F430" s="220" t="s">
        <v>1428</v>
      </c>
      <c r="G430" s="221" t="s">
        <v>604</v>
      </c>
      <c r="H430" s="222">
        <v>1</v>
      </c>
      <c r="I430" s="223"/>
      <c r="J430" s="224">
        <f>ROUND(I430*H430,2)</f>
        <v>0</v>
      </c>
      <c r="K430" s="220" t="s">
        <v>136</v>
      </c>
      <c r="L430" s="44"/>
      <c r="M430" s="225" t="s">
        <v>1</v>
      </c>
      <c r="N430" s="226" t="s">
        <v>42</v>
      </c>
      <c r="O430" s="91"/>
      <c r="P430" s="227">
        <f>O430*H430</f>
        <v>0</v>
      </c>
      <c r="Q430" s="227">
        <v>0</v>
      </c>
      <c r="R430" s="227">
        <f>Q430*H430</f>
        <v>0</v>
      </c>
      <c r="S430" s="227">
        <v>0</v>
      </c>
      <c r="T430" s="228">
        <f>S430*H430</f>
        <v>0</v>
      </c>
      <c r="U430" s="38"/>
      <c r="V430" s="38"/>
      <c r="W430" s="38"/>
      <c r="X430" s="38"/>
      <c r="Y430" s="38"/>
      <c r="Z430" s="38"/>
      <c r="AA430" s="38"/>
      <c r="AB430" s="38"/>
      <c r="AC430" s="38"/>
      <c r="AD430" s="38"/>
      <c r="AE430" s="38"/>
      <c r="AR430" s="229" t="s">
        <v>649</v>
      </c>
      <c r="AT430" s="229" t="s">
        <v>132</v>
      </c>
      <c r="AU430" s="229" t="s">
        <v>87</v>
      </c>
      <c r="AY430" s="17" t="s">
        <v>129</v>
      </c>
      <c r="BE430" s="230">
        <f>IF(N430="základní",J430,0)</f>
        <v>0</v>
      </c>
      <c r="BF430" s="230">
        <f>IF(N430="snížená",J430,0)</f>
        <v>0</v>
      </c>
      <c r="BG430" s="230">
        <f>IF(N430="zákl. přenesená",J430,0)</f>
        <v>0</v>
      </c>
      <c r="BH430" s="230">
        <f>IF(N430="sníž. přenesená",J430,0)</f>
        <v>0</v>
      </c>
      <c r="BI430" s="230">
        <f>IF(N430="nulová",J430,0)</f>
        <v>0</v>
      </c>
      <c r="BJ430" s="17" t="s">
        <v>85</v>
      </c>
      <c r="BK430" s="230">
        <f>ROUND(I430*H430,2)</f>
        <v>0</v>
      </c>
      <c r="BL430" s="17" t="s">
        <v>649</v>
      </c>
      <c r="BM430" s="229" t="s">
        <v>1429</v>
      </c>
    </row>
    <row r="431" s="2" customFormat="1">
      <c r="A431" s="38"/>
      <c r="B431" s="39"/>
      <c r="C431" s="40"/>
      <c r="D431" s="231" t="s">
        <v>139</v>
      </c>
      <c r="E431" s="40"/>
      <c r="F431" s="232" t="s">
        <v>1428</v>
      </c>
      <c r="G431" s="40"/>
      <c r="H431" s="40"/>
      <c r="I431" s="233"/>
      <c r="J431" s="40"/>
      <c r="K431" s="40"/>
      <c r="L431" s="44"/>
      <c r="M431" s="234"/>
      <c r="N431" s="235"/>
      <c r="O431" s="91"/>
      <c r="P431" s="91"/>
      <c r="Q431" s="91"/>
      <c r="R431" s="91"/>
      <c r="S431" s="91"/>
      <c r="T431" s="92"/>
      <c r="U431" s="38"/>
      <c r="V431" s="38"/>
      <c r="W431" s="38"/>
      <c r="X431" s="38"/>
      <c r="Y431" s="38"/>
      <c r="Z431" s="38"/>
      <c r="AA431" s="38"/>
      <c r="AB431" s="38"/>
      <c r="AC431" s="38"/>
      <c r="AD431" s="38"/>
      <c r="AE431" s="38"/>
      <c r="AT431" s="17" t="s">
        <v>139</v>
      </c>
      <c r="AU431" s="17" t="s">
        <v>87</v>
      </c>
    </row>
    <row r="432" s="2" customFormat="1" ht="24.15" customHeight="1">
      <c r="A432" s="38"/>
      <c r="B432" s="39"/>
      <c r="C432" s="218" t="s">
        <v>782</v>
      </c>
      <c r="D432" s="218" t="s">
        <v>132</v>
      </c>
      <c r="E432" s="219" t="s">
        <v>1430</v>
      </c>
      <c r="F432" s="220" t="s">
        <v>1431</v>
      </c>
      <c r="G432" s="221" t="s">
        <v>255</v>
      </c>
      <c r="H432" s="222">
        <v>10</v>
      </c>
      <c r="I432" s="223"/>
      <c r="J432" s="224">
        <f>ROUND(I432*H432,2)</f>
        <v>0</v>
      </c>
      <c r="K432" s="220" t="s">
        <v>136</v>
      </c>
      <c r="L432" s="44"/>
      <c r="M432" s="225" t="s">
        <v>1</v>
      </c>
      <c r="N432" s="226" t="s">
        <v>42</v>
      </c>
      <c r="O432" s="91"/>
      <c r="P432" s="227">
        <f>O432*H432</f>
        <v>0</v>
      </c>
      <c r="Q432" s="227">
        <v>0</v>
      </c>
      <c r="R432" s="227">
        <f>Q432*H432</f>
        <v>0</v>
      </c>
      <c r="S432" s="227">
        <v>0</v>
      </c>
      <c r="T432" s="228">
        <f>S432*H432</f>
        <v>0</v>
      </c>
      <c r="U432" s="38"/>
      <c r="V432" s="38"/>
      <c r="W432" s="38"/>
      <c r="X432" s="38"/>
      <c r="Y432" s="38"/>
      <c r="Z432" s="38"/>
      <c r="AA432" s="38"/>
      <c r="AB432" s="38"/>
      <c r="AC432" s="38"/>
      <c r="AD432" s="38"/>
      <c r="AE432" s="38"/>
      <c r="AR432" s="229" t="s">
        <v>649</v>
      </c>
      <c r="AT432" s="229" t="s">
        <v>132</v>
      </c>
      <c r="AU432" s="229" t="s">
        <v>87</v>
      </c>
      <c r="AY432" s="17" t="s">
        <v>129</v>
      </c>
      <c r="BE432" s="230">
        <f>IF(N432="základní",J432,0)</f>
        <v>0</v>
      </c>
      <c r="BF432" s="230">
        <f>IF(N432="snížená",J432,0)</f>
        <v>0</v>
      </c>
      <c r="BG432" s="230">
        <f>IF(N432="zákl. přenesená",J432,0)</f>
        <v>0</v>
      </c>
      <c r="BH432" s="230">
        <f>IF(N432="sníž. přenesená",J432,0)</f>
        <v>0</v>
      </c>
      <c r="BI432" s="230">
        <f>IF(N432="nulová",J432,0)</f>
        <v>0</v>
      </c>
      <c r="BJ432" s="17" t="s">
        <v>85</v>
      </c>
      <c r="BK432" s="230">
        <f>ROUND(I432*H432,2)</f>
        <v>0</v>
      </c>
      <c r="BL432" s="17" t="s">
        <v>649</v>
      </c>
      <c r="BM432" s="229" t="s">
        <v>1432</v>
      </c>
    </row>
    <row r="433" s="2" customFormat="1">
      <c r="A433" s="38"/>
      <c r="B433" s="39"/>
      <c r="C433" s="40"/>
      <c r="D433" s="231" t="s">
        <v>139</v>
      </c>
      <c r="E433" s="40"/>
      <c r="F433" s="232" t="s">
        <v>1431</v>
      </c>
      <c r="G433" s="40"/>
      <c r="H433" s="40"/>
      <c r="I433" s="233"/>
      <c r="J433" s="40"/>
      <c r="K433" s="40"/>
      <c r="L433" s="44"/>
      <c r="M433" s="234"/>
      <c r="N433" s="235"/>
      <c r="O433" s="91"/>
      <c r="P433" s="91"/>
      <c r="Q433" s="91"/>
      <c r="R433" s="91"/>
      <c r="S433" s="91"/>
      <c r="T433" s="92"/>
      <c r="U433" s="38"/>
      <c r="V433" s="38"/>
      <c r="W433" s="38"/>
      <c r="X433" s="38"/>
      <c r="Y433" s="38"/>
      <c r="Z433" s="38"/>
      <c r="AA433" s="38"/>
      <c r="AB433" s="38"/>
      <c r="AC433" s="38"/>
      <c r="AD433" s="38"/>
      <c r="AE433" s="38"/>
      <c r="AT433" s="17" t="s">
        <v>139</v>
      </c>
      <c r="AU433" s="17" t="s">
        <v>87</v>
      </c>
    </row>
    <row r="434" s="14" customFormat="1">
      <c r="A434" s="14"/>
      <c r="B434" s="246"/>
      <c r="C434" s="247"/>
      <c r="D434" s="231" t="s">
        <v>140</v>
      </c>
      <c r="E434" s="248" t="s">
        <v>1</v>
      </c>
      <c r="F434" s="249" t="s">
        <v>1433</v>
      </c>
      <c r="G434" s="247"/>
      <c r="H434" s="250">
        <v>10</v>
      </c>
      <c r="I434" s="251"/>
      <c r="J434" s="247"/>
      <c r="K434" s="247"/>
      <c r="L434" s="252"/>
      <c r="M434" s="253"/>
      <c r="N434" s="254"/>
      <c r="O434" s="254"/>
      <c r="P434" s="254"/>
      <c r="Q434" s="254"/>
      <c r="R434" s="254"/>
      <c r="S434" s="254"/>
      <c r="T434" s="255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56" t="s">
        <v>140</v>
      </c>
      <c r="AU434" s="256" t="s">
        <v>87</v>
      </c>
      <c r="AV434" s="14" t="s">
        <v>87</v>
      </c>
      <c r="AW434" s="14" t="s">
        <v>33</v>
      </c>
      <c r="AX434" s="14" t="s">
        <v>85</v>
      </c>
      <c r="AY434" s="256" t="s">
        <v>129</v>
      </c>
    </row>
    <row r="435" s="2" customFormat="1" ht="16.5" customHeight="1">
      <c r="A435" s="38"/>
      <c r="B435" s="39"/>
      <c r="C435" s="271" t="s">
        <v>790</v>
      </c>
      <c r="D435" s="271" t="s">
        <v>425</v>
      </c>
      <c r="E435" s="272" t="s">
        <v>1434</v>
      </c>
      <c r="F435" s="273" t="s">
        <v>1435</v>
      </c>
      <c r="G435" s="274" t="s">
        <v>255</v>
      </c>
      <c r="H435" s="275">
        <v>11.5</v>
      </c>
      <c r="I435" s="276"/>
      <c r="J435" s="277">
        <f>ROUND(I435*H435,2)</f>
        <v>0</v>
      </c>
      <c r="K435" s="273" t="s">
        <v>136</v>
      </c>
      <c r="L435" s="278"/>
      <c r="M435" s="279" t="s">
        <v>1</v>
      </c>
      <c r="N435" s="280" t="s">
        <v>42</v>
      </c>
      <c r="O435" s="91"/>
      <c r="P435" s="227">
        <f>O435*H435</f>
        <v>0</v>
      </c>
      <c r="Q435" s="227">
        <v>0.00051999999999999995</v>
      </c>
      <c r="R435" s="227">
        <f>Q435*H435</f>
        <v>0.0059799999999999992</v>
      </c>
      <c r="S435" s="227">
        <v>0</v>
      </c>
      <c r="T435" s="228">
        <f>S435*H435</f>
        <v>0</v>
      </c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  <c r="AR435" s="229" t="s">
        <v>1064</v>
      </c>
      <c r="AT435" s="229" t="s">
        <v>425</v>
      </c>
      <c r="AU435" s="229" t="s">
        <v>87</v>
      </c>
      <c r="AY435" s="17" t="s">
        <v>129</v>
      </c>
      <c r="BE435" s="230">
        <f>IF(N435="základní",J435,0)</f>
        <v>0</v>
      </c>
      <c r="BF435" s="230">
        <f>IF(N435="snížená",J435,0)</f>
        <v>0</v>
      </c>
      <c r="BG435" s="230">
        <f>IF(N435="zákl. přenesená",J435,0)</f>
        <v>0</v>
      </c>
      <c r="BH435" s="230">
        <f>IF(N435="sníž. přenesená",J435,0)</f>
        <v>0</v>
      </c>
      <c r="BI435" s="230">
        <f>IF(N435="nulová",J435,0)</f>
        <v>0</v>
      </c>
      <c r="BJ435" s="17" t="s">
        <v>85</v>
      </c>
      <c r="BK435" s="230">
        <f>ROUND(I435*H435,2)</f>
        <v>0</v>
      </c>
      <c r="BL435" s="17" t="s">
        <v>1064</v>
      </c>
      <c r="BM435" s="229" t="s">
        <v>1436</v>
      </c>
    </row>
    <row r="436" s="2" customFormat="1">
      <c r="A436" s="38"/>
      <c r="B436" s="39"/>
      <c r="C436" s="40"/>
      <c r="D436" s="231" t="s">
        <v>139</v>
      </c>
      <c r="E436" s="40"/>
      <c r="F436" s="232" t="s">
        <v>1435</v>
      </c>
      <c r="G436" s="40"/>
      <c r="H436" s="40"/>
      <c r="I436" s="233"/>
      <c r="J436" s="40"/>
      <c r="K436" s="40"/>
      <c r="L436" s="44"/>
      <c r="M436" s="234"/>
      <c r="N436" s="235"/>
      <c r="O436" s="91"/>
      <c r="P436" s="91"/>
      <c r="Q436" s="91"/>
      <c r="R436" s="91"/>
      <c r="S436" s="91"/>
      <c r="T436" s="92"/>
      <c r="U436" s="38"/>
      <c r="V436" s="38"/>
      <c r="W436" s="38"/>
      <c r="X436" s="38"/>
      <c r="Y436" s="38"/>
      <c r="Z436" s="38"/>
      <c r="AA436" s="38"/>
      <c r="AB436" s="38"/>
      <c r="AC436" s="38"/>
      <c r="AD436" s="38"/>
      <c r="AE436" s="38"/>
      <c r="AT436" s="17" t="s">
        <v>139</v>
      </c>
      <c r="AU436" s="17" t="s">
        <v>87</v>
      </c>
    </row>
    <row r="437" s="14" customFormat="1">
      <c r="A437" s="14"/>
      <c r="B437" s="246"/>
      <c r="C437" s="247"/>
      <c r="D437" s="231" t="s">
        <v>140</v>
      </c>
      <c r="E437" s="248" t="s">
        <v>1</v>
      </c>
      <c r="F437" s="249" t="s">
        <v>1437</v>
      </c>
      <c r="G437" s="247"/>
      <c r="H437" s="250">
        <v>11.5</v>
      </c>
      <c r="I437" s="251"/>
      <c r="J437" s="247"/>
      <c r="K437" s="247"/>
      <c r="L437" s="252"/>
      <c r="M437" s="257"/>
      <c r="N437" s="258"/>
      <c r="O437" s="258"/>
      <c r="P437" s="258"/>
      <c r="Q437" s="258"/>
      <c r="R437" s="258"/>
      <c r="S437" s="258"/>
      <c r="T437" s="259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56" t="s">
        <v>140</v>
      </c>
      <c r="AU437" s="256" t="s">
        <v>87</v>
      </c>
      <c r="AV437" s="14" t="s">
        <v>87</v>
      </c>
      <c r="AW437" s="14" t="s">
        <v>33</v>
      </c>
      <c r="AX437" s="14" t="s">
        <v>85</v>
      </c>
      <c r="AY437" s="256" t="s">
        <v>129</v>
      </c>
    </row>
    <row r="438" s="2" customFormat="1" ht="6.96" customHeight="1">
      <c r="A438" s="38"/>
      <c r="B438" s="66"/>
      <c r="C438" s="67"/>
      <c r="D438" s="67"/>
      <c r="E438" s="67"/>
      <c r="F438" s="67"/>
      <c r="G438" s="67"/>
      <c r="H438" s="67"/>
      <c r="I438" s="67"/>
      <c r="J438" s="67"/>
      <c r="K438" s="67"/>
      <c r="L438" s="44"/>
      <c r="M438" s="38"/>
      <c r="O438" s="38"/>
      <c r="P438" s="38"/>
      <c r="Q438" s="38"/>
      <c r="R438" s="38"/>
      <c r="S438" s="38"/>
      <c r="T438" s="38"/>
      <c r="U438" s="38"/>
      <c r="V438" s="38"/>
      <c r="W438" s="38"/>
      <c r="X438" s="38"/>
      <c r="Y438" s="38"/>
      <c r="Z438" s="38"/>
      <c r="AA438" s="38"/>
      <c r="AB438" s="38"/>
      <c r="AC438" s="38"/>
      <c r="AD438" s="38"/>
      <c r="AE438" s="38"/>
    </row>
  </sheetData>
  <sheetProtection sheet="1" autoFilter="0" formatColumns="0" formatRows="0" objects="1" scenarios="1" spinCount="100000" saltValue="1xssEwfSybKmUvCKl+efFEFU/N+elpP7eqWdUMqE8aNNORrKbJir26hogcRBsg5heaMrZKFf/mwXVPQOtlz8Mw==" hashValue="5TVdzBizQ8lSPNyLM3OJjQaXGcckCNrgfCD2eRKw2vEGnXW10ASyo91QFj2qQ7oSbNm1EqSnTMF1FVto7zwkYA==" algorithmName="SHA-512" password="CC35"/>
  <autoFilter ref="C133:K437"/>
  <mergeCells count="9">
    <mergeCell ref="E7:H7"/>
    <mergeCell ref="E9:H9"/>
    <mergeCell ref="E18:H18"/>
    <mergeCell ref="E27:H27"/>
    <mergeCell ref="E85:H85"/>
    <mergeCell ref="E87:H87"/>
    <mergeCell ref="E124:H124"/>
    <mergeCell ref="E126:H12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97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87</v>
      </c>
    </row>
    <row r="4" s="1" customFormat="1" ht="24.96" customHeight="1">
      <c r="B4" s="20"/>
      <c r="D4" s="138" t="s">
        <v>98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Komunikace pravý břeh Bělá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99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1438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11. 11. 2022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1439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1440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34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36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37</v>
      </c>
      <c r="E30" s="38"/>
      <c r="F30" s="38"/>
      <c r="G30" s="38"/>
      <c r="H30" s="38"/>
      <c r="I30" s="38"/>
      <c r="J30" s="151">
        <f>ROUND(J129,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39</v>
      </c>
      <c r="G32" s="38"/>
      <c r="H32" s="38"/>
      <c r="I32" s="152" t="s">
        <v>38</v>
      </c>
      <c r="J32" s="152" t="s">
        <v>40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41</v>
      </c>
      <c r="E33" s="140" t="s">
        <v>42</v>
      </c>
      <c r="F33" s="154">
        <f>ROUND((SUM(BE129:BE360)),  2)</f>
        <v>0</v>
      </c>
      <c r="G33" s="38"/>
      <c r="H33" s="38"/>
      <c r="I33" s="155">
        <v>0.20999999999999999</v>
      </c>
      <c r="J33" s="154">
        <f>ROUND(((SUM(BE129:BE360))*I33),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43</v>
      </c>
      <c r="F34" s="154">
        <f>ROUND((SUM(BF129:BF360)),  2)</f>
        <v>0</v>
      </c>
      <c r="G34" s="38"/>
      <c r="H34" s="38"/>
      <c r="I34" s="155">
        <v>0.14999999999999999</v>
      </c>
      <c r="J34" s="154">
        <f>ROUND(((SUM(BF129:BF360))*I34),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44</v>
      </c>
      <c r="F35" s="154">
        <f>ROUND((SUM(BG129:BG360)),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45</v>
      </c>
      <c r="F36" s="154">
        <f>ROUND((SUM(BH129:BH360)),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46</v>
      </c>
      <c r="F37" s="154">
        <f>ROUND((SUM(BI129:BI360)),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47</v>
      </c>
      <c r="E39" s="158"/>
      <c r="F39" s="158"/>
      <c r="G39" s="159" t="s">
        <v>48</v>
      </c>
      <c r="H39" s="160" t="s">
        <v>49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50</v>
      </c>
      <c r="E50" s="164"/>
      <c r="F50" s="164"/>
      <c r="G50" s="163" t="s">
        <v>51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52</v>
      </c>
      <c r="E61" s="166"/>
      <c r="F61" s="167" t="s">
        <v>53</v>
      </c>
      <c r="G61" s="165" t="s">
        <v>52</v>
      </c>
      <c r="H61" s="166"/>
      <c r="I61" s="166"/>
      <c r="J61" s="168" t="s">
        <v>53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54</v>
      </c>
      <c r="E65" s="169"/>
      <c r="F65" s="169"/>
      <c r="G65" s="163" t="s">
        <v>55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52</v>
      </c>
      <c r="E76" s="166"/>
      <c r="F76" s="167" t="s">
        <v>53</v>
      </c>
      <c r="G76" s="165" t="s">
        <v>52</v>
      </c>
      <c r="H76" s="166"/>
      <c r="I76" s="166"/>
      <c r="J76" s="168" t="s">
        <v>53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101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Komunikace pravý břeh Bělá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99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801 - Sadové úpravy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Pelhřimov</v>
      </c>
      <c r="G89" s="40"/>
      <c r="H89" s="40"/>
      <c r="I89" s="32" t="s">
        <v>22</v>
      </c>
      <c r="J89" s="79" t="str">
        <f>IF(J12="","",J12)</f>
        <v>11. 11. 2022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Město Pelhřimov</v>
      </c>
      <c r="G91" s="40"/>
      <c r="H91" s="40"/>
      <c r="I91" s="32" t="s">
        <v>30</v>
      </c>
      <c r="J91" s="36" t="str">
        <f>E21</f>
        <v>Ing.Eva Jonešová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102</v>
      </c>
      <c r="D94" s="176"/>
      <c r="E94" s="176"/>
      <c r="F94" s="176"/>
      <c r="G94" s="176"/>
      <c r="H94" s="176"/>
      <c r="I94" s="176"/>
      <c r="J94" s="177" t="s">
        <v>103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104</v>
      </c>
      <c r="D96" s="40"/>
      <c r="E96" s="40"/>
      <c r="F96" s="40"/>
      <c r="G96" s="40"/>
      <c r="H96" s="40"/>
      <c r="I96" s="40"/>
      <c r="J96" s="110">
        <f>J129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105</v>
      </c>
    </row>
    <row r="97" s="9" customFormat="1" ht="24.96" customHeight="1">
      <c r="A97" s="9"/>
      <c r="B97" s="179"/>
      <c r="C97" s="180"/>
      <c r="D97" s="181" t="s">
        <v>1441</v>
      </c>
      <c r="E97" s="182"/>
      <c r="F97" s="182"/>
      <c r="G97" s="182"/>
      <c r="H97" s="182"/>
      <c r="I97" s="182"/>
      <c r="J97" s="183">
        <f>J130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1442</v>
      </c>
      <c r="E98" s="182"/>
      <c r="F98" s="182"/>
      <c r="G98" s="182"/>
      <c r="H98" s="182"/>
      <c r="I98" s="182"/>
      <c r="J98" s="183">
        <f>J131</f>
        <v>0</v>
      </c>
      <c r="K98" s="180"/>
      <c r="L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9"/>
      <c r="C99" s="180"/>
      <c r="D99" s="181" t="s">
        <v>1443</v>
      </c>
      <c r="E99" s="182"/>
      <c r="F99" s="182"/>
      <c r="G99" s="182"/>
      <c r="H99" s="182"/>
      <c r="I99" s="182"/>
      <c r="J99" s="183">
        <f>J138</f>
        <v>0</v>
      </c>
      <c r="K99" s="180"/>
      <c r="L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9"/>
      <c r="C100" s="180"/>
      <c r="D100" s="181" t="s">
        <v>1442</v>
      </c>
      <c r="E100" s="182"/>
      <c r="F100" s="182"/>
      <c r="G100" s="182"/>
      <c r="H100" s="182"/>
      <c r="I100" s="182"/>
      <c r="J100" s="183">
        <f>J139</f>
        <v>0</v>
      </c>
      <c r="K100" s="180"/>
      <c r="L100" s="18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79"/>
      <c r="C101" s="180"/>
      <c r="D101" s="181" t="s">
        <v>1444</v>
      </c>
      <c r="E101" s="182"/>
      <c r="F101" s="182"/>
      <c r="G101" s="182"/>
      <c r="H101" s="182"/>
      <c r="I101" s="182"/>
      <c r="J101" s="183">
        <f>J152</f>
        <v>0</v>
      </c>
      <c r="K101" s="180"/>
      <c r="L101" s="18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79"/>
      <c r="C102" s="180"/>
      <c r="D102" s="181" t="s">
        <v>1442</v>
      </c>
      <c r="E102" s="182"/>
      <c r="F102" s="182"/>
      <c r="G102" s="182"/>
      <c r="H102" s="182"/>
      <c r="I102" s="182"/>
      <c r="J102" s="183">
        <f>J153</f>
        <v>0</v>
      </c>
      <c r="K102" s="180"/>
      <c r="L102" s="18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79"/>
      <c r="C103" s="180"/>
      <c r="D103" s="181" t="s">
        <v>1445</v>
      </c>
      <c r="E103" s="182"/>
      <c r="F103" s="182"/>
      <c r="G103" s="182"/>
      <c r="H103" s="182"/>
      <c r="I103" s="182"/>
      <c r="J103" s="183">
        <f>J186</f>
        <v>0</v>
      </c>
      <c r="K103" s="180"/>
      <c r="L103" s="18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79"/>
      <c r="C104" s="180"/>
      <c r="D104" s="181" t="s">
        <v>1446</v>
      </c>
      <c r="E104" s="182"/>
      <c r="F104" s="182"/>
      <c r="G104" s="182"/>
      <c r="H104" s="182"/>
      <c r="I104" s="182"/>
      <c r="J104" s="183">
        <f>J199</f>
        <v>0</v>
      </c>
      <c r="K104" s="180"/>
      <c r="L104" s="184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79"/>
      <c r="C105" s="180"/>
      <c r="D105" s="181" t="s">
        <v>1442</v>
      </c>
      <c r="E105" s="182"/>
      <c r="F105" s="182"/>
      <c r="G105" s="182"/>
      <c r="H105" s="182"/>
      <c r="I105" s="182"/>
      <c r="J105" s="183">
        <f>J200</f>
        <v>0</v>
      </c>
      <c r="K105" s="180"/>
      <c r="L105" s="184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9" customFormat="1" ht="24.96" customHeight="1">
      <c r="A106" s="9"/>
      <c r="B106" s="179"/>
      <c r="C106" s="180"/>
      <c r="D106" s="181" t="s">
        <v>1447</v>
      </c>
      <c r="E106" s="182"/>
      <c r="F106" s="182"/>
      <c r="G106" s="182"/>
      <c r="H106" s="182"/>
      <c r="I106" s="182"/>
      <c r="J106" s="183">
        <f>J231</f>
        <v>0</v>
      </c>
      <c r="K106" s="180"/>
      <c r="L106" s="184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9" customFormat="1" ht="24.96" customHeight="1">
      <c r="A107" s="9"/>
      <c r="B107" s="179"/>
      <c r="C107" s="180"/>
      <c r="D107" s="181" t="s">
        <v>1442</v>
      </c>
      <c r="E107" s="182"/>
      <c r="F107" s="182"/>
      <c r="G107" s="182"/>
      <c r="H107" s="182"/>
      <c r="I107" s="182"/>
      <c r="J107" s="183">
        <f>J232</f>
        <v>0</v>
      </c>
      <c r="K107" s="180"/>
      <c r="L107" s="184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9" customFormat="1" ht="24.96" customHeight="1">
      <c r="A108" s="9"/>
      <c r="B108" s="179"/>
      <c r="C108" s="180"/>
      <c r="D108" s="181" t="s">
        <v>1448</v>
      </c>
      <c r="E108" s="182"/>
      <c r="F108" s="182"/>
      <c r="G108" s="182"/>
      <c r="H108" s="182"/>
      <c r="I108" s="182"/>
      <c r="J108" s="183">
        <f>J329</f>
        <v>0</v>
      </c>
      <c r="K108" s="180"/>
      <c r="L108" s="184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9" customFormat="1" ht="24.96" customHeight="1">
      <c r="A109" s="9"/>
      <c r="B109" s="179"/>
      <c r="C109" s="180"/>
      <c r="D109" s="181" t="s">
        <v>1449</v>
      </c>
      <c r="E109" s="182"/>
      <c r="F109" s="182"/>
      <c r="G109" s="182"/>
      <c r="H109" s="182"/>
      <c r="I109" s="182"/>
      <c r="J109" s="183">
        <f>J356</f>
        <v>0</v>
      </c>
      <c r="K109" s="180"/>
      <c r="L109" s="184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2" customFormat="1" ht="21.84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66"/>
      <c r="C111" s="67"/>
      <c r="D111" s="67"/>
      <c r="E111" s="67"/>
      <c r="F111" s="67"/>
      <c r="G111" s="67"/>
      <c r="H111" s="67"/>
      <c r="I111" s="67"/>
      <c r="J111" s="67"/>
      <c r="K111" s="67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5" s="2" customFormat="1" ht="6.96" customHeight="1">
      <c r="A115" s="38"/>
      <c r="B115" s="68"/>
      <c r="C115" s="69"/>
      <c r="D115" s="69"/>
      <c r="E115" s="69"/>
      <c r="F115" s="69"/>
      <c r="G115" s="69"/>
      <c r="H115" s="69"/>
      <c r="I115" s="69"/>
      <c r="J115" s="69"/>
      <c r="K115" s="69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24.96" customHeight="1">
      <c r="A116" s="38"/>
      <c r="B116" s="39"/>
      <c r="C116" s="23" t="s">
        <v>113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16</v>
      </c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6.5" customHeight="1">
      <c r="A119" s="38"/>
      <c r="B119" s="39"/>
      <c r="C119" s="40"/>
      <c r="D119" s="40"/>
      <c r="E119" s="174" t="str">
        <f>E7</f>
        <v>Komunikace pravý břeh Bělá</v>
      </c>
      <c r="F119" s="32"/>
      <c r="G119" s="32"/>
      <c r="H119" s="32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99</v>
      </c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6.5" customHeight="1">
      <c r="A121" s="38"/>
      <c r="B121" s="39"/>
      <c r="C121" s="40"/>
      <c r="D121" s="40"/>
      <c r="E121" s="76" t="str">
        <f>E9</f>
        <v>801 - Sadové úpravy</v>
      </c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2" customHeight="1">
      <c r="A123" s="38"/>
      <c r="B123" s="39"/>
      <c r="C123" s="32" t="s">
        <v>20</v>
      </c>
      <c r="D123" s="40"/>
      <c r="E123" s="40"/>
      <c r="F123" s="27" t="str">
        <f>F12</f>
        <v>Pelhřimov</v>
      </c>
      <c r="G123" s="40"/>
      <c r="H123" s="40"/>
      <c r="I123" s="32" t="s">
        <v>22</v>
      </c>
      <c r="J123" s="79" t="str">
        <f>IF(J12="","",J12)</f>
        <v>11. 11. 2022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5.15" customHeight="1">
      <c r="A125" s="38"/>
      <c r="B125" s="39"/>
      <c r="C125" s="32" t="s">
        <v>24</v>
      </c>
      <c r="D125" s="40"/>
      <c r="E125" s="40"/>
      <c r="F125" s="27" t="str">
        <f>E15</f>
        <v>Město Pelhřimov</v>
      </c>
      <c r="G125" s="40"/>
      <c r="H125" s="40"/>
      <c r="I125" s="32" t="s">
        <v>30</v>
      </c>
      <c r="J125" s="36" t="str">
        <f>E21</f>
        <v>Ing.Eva Jonešová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5.15" customHeight="1">
      <c r="A126" s="38"/>
      <c r="B126" s="39"/>
      <c r="C126" s="32" t="s">
        <v>28</v>
      </c>
      <c r="D126" s="40"/>
      <c r="E126" s="40"/>
      <c r="F126" s="27" t="str">
        <f>IF(E18="","",E18)</f>
        <v>Vyplň údaj</v>
      </c>
      <c r="G126" s="40"/>
      <c r="H126" s="40"/>
      <c r="I126" s="32" t="s">
        <v>34</v>
      </c>
      <c r="J126" s="36" t="str">
        <f>E24</f>
        <v xml:space="preserve"> </v>
      </c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0.32" customHeight="1">
      <c r="A127" s="38"/>
      <c r="B127" s="39"/>
      <c r="C127" s="40"/>
      <c r="D127" s="40"/>
      <c r="E127" s="40"/>
      <c r="F127" s="40"/>
      <c r="G127" s="40"/>
      <c r="H127" s="40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11" customFormat="1" ht="29.28" customHeight="1">
      <c r="A128" s="191"/>
      <c r="B128" s="192"/>
      <c r="C128" s="193" t="s">
        <v>114</v>
      </c>
      <c r="D128" s="194" t="s">
        <v>62</v>
      </c>
      <c r="E128" s="194" t="s">
        <v>58</v>
      </c>
      <c r="F128" s="194" t="s">
        <v>59</v>
      </c>
      <c r="G128" s="194" t="s">
        <v>115</v>
      </c>
      <c r="H128" s="194" t="s">
        <v>116</v>
      </c>
      <c r="I128" s="194" t="s">
        <v>117</v>
      </c>
      <c r="J128" s="194" t="s">
        <v>103</v>
      </c>
      <c r="K128" s="195" t="s">
        <v>118</v>
      </c>
      <c r="L128" s="196"/>
      <c r="M128" s="100" t="s">
        <v>1</v>
      </c>
      <c r="N128" s="101" t="s">
        <v>41</v>
      </c>
      <c r="O128" s="101" t="s">
        <v>119</v>
      </c>
      <c r="P128" s="101" t="s">
        <v>120</v>
      </c>
      <c r="Q128" s="101" t="s">
        <v>121</v>
      </c>
      <c r="R128" s="101" t="s">
        <v>122</v>
      </c>
      <c r="S128" s="101" t="s">
        <v>123</v>
      </c>
      <c r="T128" s="102" t="s">
        <v>124</v>
      </c>
      <c r="U128" s="191"/>
      <c r="V128" s="191"/>
      <c r="W128" s="191"/>
      <c r="X128" s="191"/>
      <c r="Y128" s="191"/>
      <c r="Z128" s="191"/>
      <c r="AA128" s="191"/>
      <c r="AB128" s="191"/>
      <c r="AC128" s="191"/>
      <c r="AD128" s="191"/>
      <c r="AE128" s="191"/>
    </row>
    <row r="129" s="2" customFormat="1" ht="22.8" customHeight="1">
      <c r="A129" s="38"/>
      <c r="B129" s="39"/>
      <c r="C129" s="107" t="s">
        <v>125</v>
      </c>
      <c r="D129" s="40"/>
      <c r="E129" s="40"/>
      <c r="F129" s="40"/>
      <c r="G129" s="40"/>
      <c r="H129" s="40"/>
      <c r="I129" s="40"/>
      <c r="J129" s="197">
        <f>BK129</f>
        <v>0</v>
      </c>
      <c r="K129" s="40"/>
      <c r="L129" s="44"/>
      <c r="M129" s="103"/>
      <c r="N129" s="198"/>
      <c r="O129" s="104"/>
      <c r="P129" s="199">
        <f>P130+P131+P138+P139+P152+P153+P186+P199+P200+P231+P232+P329+P356</f>
        <v>0</v>
      </c>
      <c r="Q129" s="104"/>
      <c r="R129" s="199">
        <f>R130+R131+R138+R139+R152+R153+R186+R199+R200+R231+R232+R329+R356</f>
        <v>77.31819999999999</v>
      </c>
      <c r="S129" s="104"/>
      <c r="T129" s="200">
        <f>T130+T131+T138+T139+T152+T153+T186+T199+T200+T231+T232+T329+T356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76</v>
      </c>
      <c r="AU129" s="17" t="s">
        <v>105</v>
      </c>
      <c r="BK129" s="201">
        <f>BK130+BK131+BK138+BK139+BK152+BK153+BK186+BK199+BK200+BK231+BK232+BK329+BK356</f>
        <v>0</v>
      </c>
    </row>
    <row r="130" s="12" customFormat="1" ht="25.92" customHeight="1">
      <c r="A130" s="12"/>
      <c r="B130" s="202"/>
      <c r="C130" s="203"/>
      <c r="D130" s="204" t="s">
        <v>76</v>
      </c>
      <c r="E130" s="205" t="s">
        <v>1450</v>
      </c>
      <c r="F130" s="205" t="s">
        <v>1451</v>
      </c>
      <c r="G130" s="203"/>
      <c r="H130" s="203"/>
      <c r="I130" s="206"/>
      <c r="J130" s="207">
        <f>BK130</f>
        <v>0</v>
      </c>
      <c r="K130" s="203"/>
      <c r="L130" s="208"/>
      <c r="M130" s="209"/>
      <c r="N130" s="210"/>
      <c r="O130" s="210"/>
      <c r="P130" s="211">
        <v>0</v>
      </c>
      <c r="Q130" s="210"/>
      <c r="R130" s="211">
        <v>0</v>
      </c>
      <c r="S130" s="210"/>
      <c r="T130" s="212"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3" t="s">
        <v>85</v>
      </c>
      <c r="AT130" s="214" t="s">
        <v>76</v>
      </c>
      <c r="AU130" s="214" t="s">
        <v>77</v>
      </c>
      <c r="AY130" s="213" t="s">
        <v>129</v>
      </c>
      <c r="BK130" s="215">
        <v>0</v>
      </c>
    </row>
    <row r="131" s="12" customFormat="1" ht="25.92" customHeight="1">
      <c r="A131" s="12"/>
      <c r="B131" s="202"/>
      <c r="C131" s="203"/>
      <c r="D131" s="204" t="s">
        <v>76</v>
      </c>
      <c r="E131" s="205" t="s">
        <v>1452</v>
      </c>
      <c r="F131" s="205" t="s">
        <v>1452</v>
      </c>
      <c r="G131" s="203"/>
      <c r="H131" s="203"/>
      <c r="I131" s="206"/>
      <c r="J131" s="207">
        <f>BK131</f>
        <v>0</v>
      </c>
      <c r="K131" s="203"/>
      <c r="L131" s="208"/>
      <c r="M131" s="209"/>
      <c r="N131" s="210"/>
      <c r="O131" s="210"/>
      <c r="P131" s="211">
        <f>SUM(P132:P137)</f>
        <v>0</v>
      </c>
      <c r="Q131" s="210"/>
      <c r="R131" s="211">
        <f>SUM(R132:R137)</f>
        <v>0</v>
      </c>
      <c r="S131" s="210"/>
      <c r="T131" s="212">
        <f>SUM(T132:T137)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3" t="s">
        <v>85</v>
      </c>
      <c r="AT131" s="214" t="s">
        <v>76</v>
      </c>
      <c r="AU131" s="214" t="s">
        <v>77</v>
      </c>
      <c r="AY131" s="213" t="s">
        <v>129</v>
      </c>
      <c r="BK131" s="215">
        <f>SUM(BK132:BK137)</f>
        <v>0</v>
      </c>
    </row>
    <row r="132" s="2" customFormat="1" ht="24.15" customHeight="1">
      <c r="A132" s="38"/>
      <c r="B132" s="39"/>
      <c r="C132" s="218" t="s">
        <v>77</v>
      </c>
      <c r="D132" s="218" t="s">
        <v>132</v>
      </c>
      <c r="E132" s="219" t="s">
        <v>1453</v>
      </c>
      <c r="F132" s="220" t="s">
        <v>1454</v>
      </c>
      <c r="G132" s="221" t="s">
        <v>237</v>
      </c>
      <c r="H132" s="222">
        <v>2530</v>
      </c>
      <c r="I132" s="223"/>
      <c r="J132" s="224">
        <f>ROUND(I132*H132,2)</f>
        <v>0</v>
      </c>
      <c r="K132" s="220" t="s">
        <v>1</v>
      </c>
      <c r="L132" s="44"/>
      <c r="M132" s="225" t="s">
        <v>1</v>
      </c>
      <c r="N132" s="226" t="s">
        <v>42</v>
      </c>
      <c r="O132" s="91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9" t="s">
        <v>153</v>
      </c>
      <c r="AT132" s="229" t="s">
        <v>132</v>
      </c>
      <c r="AU132" s="229" t="s">
        <v>85</v>
      </c>
      <c r="AY132" s="17" t="s">
        <v>129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85</v>
      </c>
      <c r="BK132" s="230">
        <f>ROUND(I132*H132,2)</f>
        <v>0</v>
      </c>
      <c r="BL132" s="17" t="s">
        <v>153</v>
      </c>
      <c r="BM132" s="229" t="s">
        <v>87</v>
      </c>
    </row>
    <row r="133" s="2" customFormat="1">
      <c r="A133" s="38"/>
      <c r="B133" s="39"/>
      <c r="C133" s="40"/>
      <c r="D133" s="231" t="s">
        <v>139</v>
      </c>
      <c r="E133" s="40"/>
      <c r="F133" s="232" t="s">
        <v>1454</v>
      </c>
      <c r="G133" s="40"/>
      <c r="H133" s="40"/>
      <c r="I133" s="233"/>
      <c r="J133" s="40"/>
      <c r="K133" s="40"/>
      <c r="L133" s="44"/>
      <c r="M133" s="234"/>
      <c r="N133" s="235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139</v>
      </c>
      <c r="AU133" s="17" t="s">
        <v>85</v>
      </c>
    </row>
    <row r="134" s="2" customFormat="1" ht="24.15" customHeight="1">
      <c r="A134" s="38"/>
      <c r="B134" s="39"/>
      <c r="C134" s="218" t="s">
        <v>77</v>
      </c>
      <c r="D134" s="218" t="s">
        <v>132</v>
      </c>
      <c r="E134" s="219" t="s">
        <v>1455</v>
      </c>
      <c r="F134" s="220" t="s">
        <v>1456</v>
      </c>
      <c r="G134" s="221" t="s">
        <v>237</v>
      </c>
      <c r="H134" s="222">
        <v>237</v>
      </c>
      <c r="I134" s="223"/>
      <c r="J134" s="224">
        <f>ROUND(I134*H134,2)</f>
        <v>0</v>
      </c>
      <c r="K134" s="220" t="s">
        <v>1</v>
      </c>
      <c r="L134" s="44"/>
      <c r="M134" s="225" t="s">
        <v>1</v>
      </c>
      <c r="N134" s="226" t="s">
        <v>42</v>
      </c>
      <c r="O134" s="91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9" t="s">
        <v>153</v>
      </c>
      <c r="AT134" s="229" t="s">
        <v>132</v>
      </c>
      <c r="AU134" s="229" t="s">
        <v>85</v>
      </c>
      <c r="AY134" s="17" t="s">
        <v>129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85</v>
      </c>
      <c r="BK134" s="230">
        <f>ROUND(I134*H134,2)</f>
        <v>0</v>
      </c>
      <c r="BL134" s="17" t="s">
        <v>153</v>
      </c>
      <c r="BM134" s="229" t="s">
        <v>153</v>
      </c>
    </row>
    <row r="135" s="2" customFormat="1">
      <c r="A135" s="38"/>
      <c r="B135" s="39"/>
      <c r="C135" s="40"/>
      <c r="D135" s="231" t="s">
        <v>139</v>
      </c>
      <c r="E135" s="40"/>
      <c r="F135" s="232" t="s">
        <v>1456</v>
      </c>
      <c r="G135" s="40"/>
      <c r="H135" s="40"/>
      <c r="I135" s="233"/>
      <c r="J135" s="40"/>
      <c r="K135" s="40"/>
      <c r="L135" s="44"/>
      <c r="M135" s="234"/>
      <c r="N135" s="235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139</v>
      </c>
      <c r="AU135" s="17" t="s">
        <v>85</v>
      </c>
    </row>
    <row r="136" s="2" customFormat="1" ht="16.5" customHeight="1">
      <c r="A136" s="38"/>
      <c r="B136" s="39"/>
      <c r="C136" s="218" t="s">
        <v>77</v>
      </c>
      <c r="D136" s="218" t="s">
        <v>132</v>
      </c>
      <c r="E136" s="219" t="s">
        <v>1457</v>
      </c>
      <c r="F136" s="220" t="s">
        <v>1458</v>
      </c>
      <c r="G136" s="221" t="s">
        <v>1</v>
      </c>
      <c r="H136" s="222">
        <v>0</v>
      </c>
      <c r="I136" s="223"/>
      <c r="J136" s="224">
        <f>ROUND(I136*H136,2)</f>
        <v>0</v>
      </c>
      <c r="K136" s="220" t="s">
        <v>1</v>
      </c>
      <c r="L136" s="44"/>
      <c r="M136" s="225" t="s">
        <v>1</v>
      </c>
      <c r="N136" s="226" t="s">
        <v>42</v>
      </c>
      <c r="O136" s="91"/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9" t="s">
        <v>153</v>
      </c>
      <c r="AT136" s="229" t="s">
        <v>132</v>
      </c>
      <c r="AU136" s="229" t="s">
        <v>85</v>
      </c>
      <c r="AY136" s="17" t="s">
        <v>129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7" t="s">
        <v>85</v>
      </c>
      <c r="BK136" s="230">
        <f>ROUND(I136*H136,2)</f>
        <v>0</v>
      </c>
      <c r="BL136" s="17" t="s">
        <v>153</v>
      </c>
      <c r="BM136" s="229" t="s">
        <v>1459</v>
      </c>
    </row>
    <row r="137" s="2" customFormat="1">
      <c r="A137" s="38"/>
      <c r="B137" s="39"/>
      <c r="C137" s="40"/>
      <c r="D137" s="231" t="s">
        <v>139</v>
      </c>
      <c r="E137" s="40"/>
      <c r="F137" s="232" t="s">
        <v>1458</v>
      </c>
      <c r="G137" s="40"/>
      <c r="H137" s="40"/>
      <c r="I137" s="233"/>
      <c r="J137" s="40"/>
      <c r="K137" s="40"/>
      <c r="L137" s="44"/>
      <c r="M137" s="234"/>
      <c r="N137" s="235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139</v>
      </c>
      <c r="AU137" s="17" t="s">
        <v>85</v>
      </c>
    </row>
    <row r="138" s="12" customFormat="1" ht="25.92" customHeight="1">
      <c r="A138" s="12"/>
      <c r="B138" s="202"/>
      <c r="C138" s="203"/>
      <c r="D138" s="204" t="s">
        <v>76</v>
      </c>
      <c r="E138" s="205" t="s">
        <v>1460</v>
      </c>
      <c r="F138" s="205" t="s">
        <v>1461</v>
      </c>
      <c r="G138" s="203"/>
      <c r="H138" s="203"/>
      <c r="I138" s="206"/>
      <c r="J138" s="207">
        <f>BK138</f>
        <v>0</v>
      </c>
      <c r="K138" s="203"/>
      <c r="L138" s="208"/>
      <c r="M138" s="209"/>
      <c r="N138" s="210"/>
      <c r="O138" s="210"/>
      <c r="P138" s="211">
        <v>0</v>
      </c>
      <c r="Q138" s="210"/>
      <c r="R138" s="211">
        <v>0</v>
      </c>
      <c r="S138" s="210"/>
      <c r="T138" s="212"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3" t="s">
        <v>85</v>
      </c>
      <c r="AT138" s="214" t="s">
        <v>76</v>
      </c>
      <c r="AU138" s="214" t="s">
        <v>77</v>
      </c>
      <c r="AY138" s="213" t="s">
        <v>129</v>
      </c>
      <c r="BK138" s="215">
        <v>0</v>
      </c>
    </row>
    <row r="139" s="12" customFormat="1" ht="25.92" customHeight="1">
      <c r="A139" s="12"/>
      <c r="B139" s="202"/>
      <c r="C139" s="203"/>
      <c r="D139" s="204" t="s">
        <v>76</v>
      </c>
      <c r="E139" s="205" t="s">
        <v>1452</v>
      </c>
      <c r="F139" s="205" t="s">
        <v>1452</v>
      </c>
      <c r="G139" s="203"/>
      <c r="H139" s="203"/>
      <c r="I139" s="206"/>
      <c r="J139" s="207">
        <f>BK139</f>
        <v>0</v>
      </c>
      <c r="K139" s="203"/>
      <c r="L139" s="208"/>
      <c r="M139" s="209"/>
      <c r="N139" s="210"/>
      <c r="O139" s="210"/>
      <c r="P139" s="211">
        <f>SUM(P140:P151)</f>
        <v>0</v>
      </c>
      <c r="Q139" s="210"/>
      <c r="R139" s="211">
        <f>SUM(R140:R151)</f>
        <v>0</v>
      </c>
      <c r="S139" s="210"/>
      <c r="T139" s="212">
        <f>SUM(T140:T151)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3" t="s">
        <v>85</v>
      </c>
      <c r="AT139" s="214" t="s">
        <v>76</v>
      </c>
      <c r="AU139" s="214" t="s">
        <v>77</v>
      </c>
      <c r="AY139" s="213" t="s">
        <v>129</v>
      </c>
      <c r="BK139" s="215">
        <f>SUM(BK140:BK151)</f>
        <v>0</v>
      </c>
    </row>
    <row r="140" s="2" customFormat="1" ht="37.8" customHeight="1">
      <c r="A140" s="38"/>
      <c r="B140" s="39"/>
      <c r="C140" s="218" t="s">
        <v>77</v>
      </c>
      <c r="D140" s="218" t="s">
        <v>132</v>
      </c>
      <c r="E140" s="219" t="s">
        <v>1462</v>
      </c>
      <c r="F140" s="220" t="s">
        <v>1463</v>
      </c>
      <c r="G140" s="221" t="s">
        <v>237</v>
      </c>
      <c r="H140" s="222">
        <v>80</v>
      </c>
      <c r="I140" s="223"/>
      <c r="J140" s="224">
        <f>ROUND(I140*H140,2)</f>
        <v>0</v>
      </c>
      <c r="K140" s="220" t="s">
        <v>1</v>
      </c>
      <c r="L140" s="44"/>
      <c r="M140" s="225" t="s">
        <v>1</v>
      </c>
      <c r="N140" s="226" t="s">
        <v>42</v>
      </c>
      <c r="O140" s="91"/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9" t="s">
        <v>153</v>
      </c>
      <c r="AT140" s="229" t="s">
        <v>132</v>
      </c>
      <c r="AU140" s="229" t="s">
        <v>85</v>
      </c>
      <c r="AY140" s="17" t="s">
        <v>129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7" t="s">
        <v>85</v>
      </c>
      <c r="BK140" s="230">
        <f>ROUND(I140*H140,2)</f>
        <v>0</v>
      </c>
      <c r="BL140" s="17" t="s">
        <v>153</v>
      </c>
      <c r="BM140" s="229" t="s">
        <v>170</v>
      </c>
    </row>
    <row r="141" s="2" customFormat="1">
      <c r="A141" s="38"/>
      <c r="B141" s="39"/>
      <c r="C141" s="40"/>
      <c r="D141" s="231" t="s">
        <v>139</v>
      </c>
      <c r="E141" s="40"/>
      <c r="F141" s="232" t="s">
        <v>1463</v>
      </c>
      <c r="G141" s="40"/>
      <c r="H141" s="40"/>
      <c r="I141" s="233"/>
      <c r="J141" s="40"/>
      <c r="K141" s="40"/>
      <c r="L141" s="44"/>
      <c r="M141" s="234"/>
      <c r="N141" s="235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139</v>
      </c>
      <c r="AU141" s="17" t="s">
        <v>85</v>
      </c>
    </row>
    <row r="142" s="2" customFormat="1" ht="37.8" customHeight="1">
      <c r="A142" s="38"/>
      <c r="B142" s="39"/>
      <c r="C142" s="218" t="s">
        <v>77</v>
      </c>
      <c r="D142" s="218" t="s">
        <v>132</v>
      </c>
      <c r="E142" s="219" t="s">
        <v>1464</v>
      </c>
      <c r="F142" s="220" t="s">
        <v>1465</v>
      </c>
      <c r="G142" s="221" t="s">
        <v>237</v>
      </c>
      <c r="H142" s="222">
        <v>148</v>
      </c>
      <c r="I142" s="223"/>
      <c r="J142" s="224">
        <f>ROUND(I142*H142,2)</f>
        <v>0</v>
      </c>
      <c r="K142" s="220" t="s">
        <v>1</v>
      </c>
      <c r="L142" s="44"/>
      <c r="M142" s="225" t="s">
        <v>1</v>
      </c>
      <c r="N142" s="226" t="s">
        <v>42</v>
      </c>
      <c r="O142" s="91"/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9" t="s">
        <v>153</v>
      </c>
      <c r="AT142" s="229" t="s">
        <v>132</v>
      </c>
      <c r="AU142" s="229" t="s">
        <v>85</v>
      </c>
      <c r="AY142" s="17" t="s">
        <v>129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7" t="s">
        <v>85</v>
      </c>
      <c r="BK142" s="230">
        <f>ROUND(I142*H142,2)</f>
        <v>0</v>
      </c>
      <c r="BL142" s="17" t="s">
        <v>153</v>
      </c>
      <c r="BM142" s="229" t="s">
        <v>183</v>
      </c>
    </row>
    <row r="143" s="2" customFormat="1">
      <c r="A143" s="38"/>
      <c r="B143" s="39"/>
      <c r="C143" s="40"/>
      <c r="D143" s="231" t="s">
        <v>139</v>
      </c>
      <c r="E143" s="40"/>
      <c r="F143" s="232" t="s">
        <v>1466</v>
      </c>
      <c r="G143" s="40"/>
      <c r="H143" s="40"/>
      <c r="I143" s="233"/>
      <c r="J143" s="40"/>
      <c r="K143" s="40"/>
      <c r="L143" s="44"/>
      <c r="M143" s="234"/>
      <c r="N143" s="235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139</v>
      </c>
      <c r="AU143" s="17" t="s">
        <v>85</v>
      </c>
    </row>
    <row r="144" s="2" customFormat="1" ht="37.8" customHeight="1">
      <c r="A144" s="38"/>
      <c r="B144" s="39"/>
      <c r="C144" s="218" t="s">
        <v>77</v>
      </c>
      <c r="D144" s="218" t="s">
        <v>132</v>
      </c>
      <c r="E144" s="219" t="s">
        <v>1467</v>
      </c>
      <c r="F144" s="220" t="s">
        <v>1468</v>
      </c>
      <c r="G144" s="221" t="s">
        <v>237</v>
      </c>
      <c r="H144" s="222">
        <v>120</v>
      </c>
      <c r="I144" s="223"/>
      <c r="J144" s="224">
        <f>ROUND(I144*H144,2)</f>
        <v>0</v>
      </c>
      <c r="K144" s="220" t="s">
        <v>1</v>
      </c>
      <c r="L144" s="44"/>
      <c r="M144" s="225" t="s">
        <v>1</v>
      </c>
      <c r="N144" s="226" t="s">
        <v>42</v>
      </c>
      <c r="O144" s="91"/>
      <c r="P144" s="227">
        <f>O144*H144</f>
        <v>0</v>
      </c>
      <c r="Q144" s="227">
        <v>0</v>
      </c>
      <c r="R144" s="227">
        <f>Q144*H144</f>
        <v>0</v>
      </c>
      <c r="S144" s="227">
        <v>0</v>
      </c>
      <c r="T144" s="228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9" t="s">
        <v>153</v>
      </c>
      <c r="AT144" s="229" t="s">
        <v>132</v>
      </c>
      <c r="AU144" s="229" t="s">
        <v>85</v>
      </c>
      <c r="AY144" s="17" t="s">
        <v>129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7" t="s">
        <v>85</v>
      </c>
      <c r="BK144" s="230">
        <f>ROUND(I144*H144,2)</f>
        <v>0</v>
      </c>
      <c r="BL144" s="17" t="s">
        <v>153</v>
      </c>
      <c r="BM144" s="229" t="s">
        <v>195</v>
      </c>
    </row>
    <row r="145" s="2" customFormat="1">
      <c r="A145" s="38"/>
      <c r="B145" s="39"/>
      <c r="C145" s="40"/>
      <c r="D145" s="231" t="s">
        <v>139</v>
      </c>
      <c r="E145" s="40"/>
      <c r="F145" s="232" t="s">
        <v>1468</v>
      </c>
      <c r="G145" s="40"/>
      <c r="H145" s="40"/>
      <c r="I145" s="233"/>
      <c r="J145" s="40"/>
      <c r="K145" s="40"/>
      <c r="L145" s="44"/>
      <c r="M145" s="234"/>
      <c r="N145" s="235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139</v>
      </c>
      <c r="AU145" s="17" t="s">
        <v>85</v>
      </c>
    </row>
    <row r="146" s="2" customFormat="1" ht="16.5" customHeight="1">
      <c r="A146" s="38"/>
      <c r="B146" s="39"/>
      <c r="C146" s="218" t="s">
        <v>77</v>
      </c>
      <c r="D146" s="218" t="s">
        <v>132</v>
      </c>
      <c r="E146" s="219" t="s">
        <v>1469</v>
      </c>
      <c r="F146" s="220" t="s">
        <v>1470</v>
      </c>
      <c r="G146" s="221" t="s">
        <v>237</v>
      </c>
      <c r="H146" s="222">
        <v>348</v>
      </c>
      <c r="I146" s="223"/>
      <c r="J146" s="224">
        <f>ROUND(I146*H146,2)</f>
        <v>0</v>
      </c>
      <c r="K146" s="220" t="s">
        <v>1</v>
      </c>
      <c r="L146" s="44"/>
      <c r="M146" s="225" t="s">
        <v>1</v>
      </c>
      <c r="N146" s="226" t="s">
        <v>42</v>
      </c>
      <c r="O146" s="91"/>
      <c r="P146" s="227">
        <f>O146*H146</f>
        <v>0</v>
      </c>
      <c r="Q146" s="227">
        <v>0</v>
      </c>
      <c r="R146" s="227">
        <f>Q146*H146</f>
        <v>0</v>
      </c>
      <c r="S146" s="227">
        <v>0</v>
      </c>
      <c r="T146" s="228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9" t="s">
        <v>153</v>
      </c>
      <c r="AT146" s="229" t="s">
        <v>132</v>
      </c>
      <c r="AU146" s="229" t="s">
        <v>85</v>
      </c>
      <c r="AY146" s="17" t="s">
        <v>129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7" t="s">
        <v>85</v>
      </c>
      <c r="BK146" s="230">
        <f>ROUND(I146*H146,2)</f>
        <v>0</v>
      </c>
      <c r="BL146" s="17" t="s">
        <v>153</v>
      </c>
      <c r="BM146" s="229" t="s">
        <v>209</v>
      </c>
    </row>
    <row r="147" s="2" customFormat="1">
      <c r="A147" s="38"/>
      <c r="B147" s="39"/>
      <c r="C147" s="40"/>
      <c r="D147" s="231" t="s">
        <v>139</v>
      </c>
      <c r="E147" s="40"/>
      <c r="F147" s="232" t="s">
        <v>1470</v>
      </c>
      <c r="G147" s="40"/>
      <c r="H147" s="40"/>
      <c r="I147" s="233"/>
      <c r="J147" s="40"/>
      <c r="K147" s="40"/>
      <c r="L147" s="44"/>
      <c r="M147" s="234"/>
      <c r="N147" s="235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139</v>
      </c>
      <c r="AU147" s="17" t="s">
        <v>85</v>
      </c>
    </row>
    <row r="148" s="2" customFormat="1" ht="24.15" customHeight="1">
      <c r="A148" s="38"/>
      <c r="B148" s="39"/>
      <c r="C148" s="218" t="s">
        <v>77</v>
      </c>
      <c r="D148" s="218" t="s">
        <v>132</v>
      </c>
      <c r="E148" s="219" t="s">
        <v>1471</v>
      </c>
      <c r="F148" s="220" t="s">
        <v>1472</v>
      </c>
      <c r="G148" s="221" t="s">
        <v>272</v>
      </c>
      <c r="H148" s="222">
        <v>3.48</v>
      </c>
      <c r="I148" s="223"/>
      <c r="J148" s="224">
        <f>ROUND(I148*H148,2)</f>
        <v>0</v>
      </c>
      <c r="K148" s="220" t="s">
        <v>1</v>
      </c>
      <c r="L148" s="44"/>
      <c r="M148" s="225" t="s">
        <v>1</v>
      </c>
      <c r="N148" s="226" t="s">
        <v>42</v>
      </c>
      <c r="O148" s="91"/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9" t="s">
        <v>153</v>
      </c>
      <c r="AT148" s="229" t="s">
        <v>132</v>
      </c>
      <c r="AU148" s="229" t="s">
        <v>85</v>
      </c>
      <c r="AY148" s="17" t="s">
        <v>129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7" t="s">
        <v>85</v>
      </c>
      <c r="BK148" s="230">
        <f>ROUND(I148*H148,2)</f>
        <v>0</v>
      </c>
      <c r="BL148" s="17" t="s">
        <v>153</v>
      </c>
      <c r="BM148" s="229" t="s">
        <v>309</v>
      </c>
    </row>
    <row r="149" s="2" customFormat="1">
      <c r="A149" s="38"/>
      <c r="B149" s="39"/>
      <c r="C149" s="40"/>
      <c r="D149" s="231" t="s">
        <v>139</v>
      </c>
      <c r="E149" s="40"/>
      <c r="F149" s="232" t="s">
        <v>1472</v>
      </c>
      <c r="G149" s="40"/>
      <c r="H149" s="40"/>
      <c r="I149" s="233"/>
      <c r="J149" s="40"/>
      <c r="K149" s="40"/>
      <c r="L149" s="44"/>
      <c r="M149" s="234"/>
      <c r="N149" s="235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139</v>
      </c>
      <c r="AU149" s="17" t="s">
        <v>85</v>
      </c>
    </row>
    <row r="150" s="2" customFormat="1" ht="16.5" customHeight="1">
      <c r="A150" s="38"/>
      <c r="B150" s="39"/>
      <c r="C150" s="218" t="s">
        <v>77</v>
      </c>
      <c r="D150" s="218" t="s">
        <v>132</v>
      </c>
      <c r="E150" s="219" t="s">
        <v>1457</v>
      </c>
      <c r="F150" s="220" t="s">
        <v>1458</v>
      </c>
      <c r="G150" s="221" t="s">
        <v>1</v>
      </c>
      <c r="H150" s="222">
        <v>0</v>
      </c>
      <c r="I150" s="223"/>
      <c r="J150" s="224">
        <f>ROUND(I150*H150,2)</f>
        <v>0</v>
      </c>
      <c r="K150" s="220" t="s">
        <v>1</v>
      </c>
      <c r="L150" s="44"/>
      <c r="M150" s="225" t="s">
        <v>1</v>
      </c>
      <c r="N150" s="226" t="s">
        <v>42</v>
      </c>
      <c r="O150" s="91"/>
      <c r="P150" s="227">
        <f>O150*H150</f>
        <v>0</v>
      </c>
      <c r="Q150" s="227">
        <v>0</v>
      </c>
      <c r="R150" s="227">
        <f>Q150*H150</f>
        <v>0</v>
      </c>
      <c r="S150" s="227">
        <v>0</v>
      </c>
      <c r="T150" s="228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9" t="s">
        <v>153</v>
      </c>
      <c r="AT150" s="229" t="s">
        <v>132</v>
      </c>
      <c r="AU150" s="229" t="s">
        <v>85</v>
      </c>
      <c r="AY150" s="17" t="s">
        <v>129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17" t="s">
        <v>85</v>
      </c>
      <c r="BK150" s="230">
        <f>ROUND(I150*H150,2)</f>
        <v>0</v>
      </c>
      <c r="BL150" s="17" t="s">
        <v>153</v>
      </c>
      <c r="BM150" s="229" t="s">
        <v>1473</v>
      </c>
    </row>
    <row r="151" s="2" customFormat="1">
      <c r="A151" s="38"/>
      <c r="B151" s="39"/>
      <c r="C151" s="40"/>
      <c r="D151" s="231" t="s">
        <v>139</v>
      </c>
      <c r="E151" s="40"/>
      <c r="F151" s="232" t="s">
        <v>1458</v>
      </c>
      <c r="G151" s="40"/>
      <c r="H151" s="40"/>
      <c r="I151" s="233"/>
      <c r="J151" s="40"/>
      <c r="K151" s="40"/>
      <c r="L151" s="44"/>
      <c r="M151" s="234"/>
      <c r="N151" s="235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139</v>
      </c>
      <c r="AU151" s="17" t="s">
        <v>85</v>
      </c>
    </row>
    <row r="152" s="12" customFormat="1" ht="25.92" customHeight="1">
      <c r="A152" s="12"/>
      <c r="B152" s="202"/>
      <c r="C152" s="203"/>
      <c r="D152" s="204" t="s">
        <v>76</v>
      </c>
      <c r="E152" s="205" t="s">
        <v>1474</v>
      </c>
      <c r="F152" s="205" t="s">
        <v>1475</v>
      </c>
      <c r="G152" s="203"/>
      <c r="H152" s="203"/>
      <c r="I152" s="206"/>
      <c r="J152" s="207">
        <f>BK152</f>
        <v>0</v>
      </c>
      <c r="K152" s="203"/>
      <c r="L152" s="208"/>
      <c r="M152" s="209"/>
      <c r="N152" s="210"/>
      <c r="O152" s="210"/>
      <c r="P152" s="211">
        <v>0</v>
      </c>
      <c r="Q152" s="210"/>
      <c r="R152" s="211">
        <v>0</v>
      </c>
      <c r="S152" s="210"/>
      <c r="T152" s="212"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13" t="s">
        <v>85</v>
      </c>
      <c r="AT152" s="214" t="s">
        <v>76</v>
      </c>
      <c r="AU152" s="214" t="s">
        <v>77</v>
      </c>
      <c r="AY152" s="213" t="s">
        <v>129</v>
      </c>
      <c r="BK152" s="215">
        <v>0</v>
      </c>
    </row>
    <row r="153" s="12" customFormat="1" ht="25.92" customHeight="1">
      <c r="A153" s="12"/>
      <c r="B153" s="202"/>
      <c r="C153" s="203"/>
      <c r="D153" s="204" t="s">
        <v>76</v>
      </c>
      <c r="E153" s="205" t="s">
        <v>1452</v>
      </c>
      <c r="F153" s="205" t="s">
        <v>1452</v>
      </c>
      <c r="G153" s="203"/>
      <c r="H153" s="203"/>
      <c r="I153" s="206"/>
      <c r="J153" s="207">
        <f>BK153</f>
        <v>0</v>
      </c>
      <c r="K153" s="203"/>
      <c r="L153" s="208"/>
      <c r="M153" s="209"/>
      <c r="N153" s="210"/>
      <c r="O153" s="210"/>
      <c r="P153" s="211">
        <f>SUM(P154:P185)</f>
        <v>0</v>
      </c>
      <c r="Q153" s="210"/>
      <c r="R153" s="211">
        <f>SUM(R154:R185)</f>
        <v>0</v>
      </c>
      <c r="S153" s="210"/>
      <c r="T153" s="212">
        <f>SUM(T154:T185)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13" t="s">
        <v>85</v>
      </c>
      <c r="AT153" s="214" t="s">
        <v>76</v>
      </c>
      <c r="AU153" s="214" t="s">
        <v>77</v>
      </c>
      <c r="AY153" s="213" t="s">
        <v>129</v>
      </c>
      <c r="BK153" s="215">
        <f>SUM(BK154:BK185)</f>
        <v>0</v>
      </c>
    </row>
    <row r="154" s="2" customFormat="1" ht="21.75" customHeight="1">
      <c r="A154" s="38"/>
      <c r="B154" s="39"/>
      <c r="C154" s="218" t="s">
        <v>77</v>
      </c>
      <c r="D154" s="218" t="s">
        <v>132</v>
      </c>
      <c r="E154" s="219" t="s">
        <v>1476</v>
      </c>
      <c r="F154" s="220" t="s">
        <v>1477</v>
      </c>
      <c r="G154" s="221" t="s">
        <v>604</v>
      </c>
      <c r="H154" s="222">
        <v>360</v>
      </c>
      <c r="I154" s="223"/>
      <c r="J154" s="224">
        <f>ROUND(I154*H154,2)</f>
        <v>0</v>
      </c>
      <c r="K154" s="220" t="s">
        <v>1</v>
      </c>
      <c r="L154" s="44"/>
      <c r="M154" s="225" t="s">
        <v>1</v>
      </c>
      <c r="N154" s="226" t="s">
        <v>42</v>
      </c>
      <c r="O154" s="91"/>
      <c r="P154" s="227">
        <f>O154*H154</f>
        <v>0</v>
      </c>
      <c r="Q154" s="227">
        <v>0</v>
      </c>
      <c r="R154" s="227">
        <f>Q154*H154</f>
        <v>0</v>
      </c>
      <c r="S154" s="227">
        <v>0</v>
      </c>
      <c r="T154" s="228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9" t="s">
        <v>153</v>
      </c>
      <c r="AT154" s="229" t="s">
        <v>132</v>
      </c>
      <c r="AU154" s="229" t="s">
        <v>85</v>
      </c>
      <c r="AY154" s="17" t="s">
        <v>129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17" t="s">
        <v>85</v>
      </c>
      <c r="BK154" s="230">
        <f>ROUND(I154*H154,2)</f>
        <v>0</v>
      </c>
      <c r="BL154" s="17" t="s">
        <v>153</v>
      </c>
      <c r="BM154" s="229" t="s">
        <v>324</v>
      </c>
    </row>
    <row r="155" s="2" customFormat="1">
      <c r="A155" s="38"/>
      <c r="B155" s="39"/>
      <c r="C155" s="40"/>
      <c r="D155" s="231" t="s">
        <v>139</v>
      </c>
      <c r="E155" s="40"/>
      <c r="F155" s="232" t="s">
        <v>1477</v>
      </c>
      <c r="G155" s="40"/>
      <c r="H155" s="40"/>
      <c r="I155" s="233"/>
      <c r="J155" s="40"/>
      <c r="K155" s="40"/>
      <c r="L155" s="44"/>
      <c r="M155" s="234"/>
      <c r="N155" s="235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139</v>
      </c>
      <c r="AU155" s="17" t="s">
        <v>85</v>
      </c>
    </row>
    <row r="156" s="2" customFormat="1" ht="24.15" customHeight="1">
      <c r="A156" s="38"/>
      <c r="B156" s="39"/>
      <c r="C156" s="218" t="s">
        <v>77</v>
      </c>
      <c r="D156" s="218" t="s">
        <v>132</v>
      </c>
      <c r="E156" s="219" t="s">
        <v>1478</v>
      </c>
      <c r="F156" s="220" t="s">
        <v>1479</v>
      </c>
      <c r="G156" s="221" t="s">
        <v>604</v>
      </c>
      <c r="H156" s="222">
        <v>154</v>
      </c>
      <c r="I156" s="223"/>
      <c r="J156" s="224">
        <f>ROUND(I156*H156,2)</f>
        <v>0</v>
      </c>
      <c r="K156" s="220" t="s">
        <v>1</v>
      </c>
      <c r="L156" s="44"/>
      <c r="M156" s="225" t="s">
        <v>1</v>
      </c>
      <c r="N156" s="226" t="s">
        <v>42</v>
      </c>
      <c r="O156" s="91"/>
      <c r="P156" s="227">
        <f>O156*H156</f>
        <v>0</v>
      </c>
      <c r="Q156" s="227">
        <v>0</v>
      </c>
      <c r="R156" s="227">
        <f>Q156*H156</f>
        <v>0</v>
      </c>
      <c r="S156" s="227">
        <v>0</v>
      </c>
      <c r="T156" s="228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9" t="s">
        <v>153</v>
      </c>
      <c r="AT156" s="229" t="s">
        <v>132</v>
      </c>
      <c r="AU156" s="229" t="s">
        <v>85</v>
      </c>
      <c r="AY156" s="17" t="s">
        <v>129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17" t="s">
        <v>85</v>
      </c>
      <c r="BK156" s="230">
        <f>ROUND(I156*H156,2)</f>
        <v>0</v>
      </c>
      <c r="BL156" s="17" t="s">
        <v>153</v>
      </c>
      <c r="BM156" s="229" t="s">
        <v>338</v>
      </c>
    </row>
    <row r="157" s="2" customFormat="1">
      <c r="A157" s="38"/>
      <c r="B157" s="39"/>
      <c r="C157" s="40"/>
      <c r="D157" s="231" t="s">
        <v>139</v>
      </c>
      <c r="E157" s="40"/>
      <c r="F157" s="232" t="s">
        <v>1479</v>
      </c>
      <c r="G157" s="40"/>
      <c r="H157" s="40"/>
      <c r="I157" s="233"/>
      <c r="J157" s="40"/>
      <c r="K157" s="40"/>
      <c r="L157" s="44"/>
      <c r="M157" s="234"/>
      <c r="N157" s="235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139</v>
      </c>
      <c r="AU157" s="17" t="s">
        <v>85</v>
      </c>
    </row>
    <row r="158" s="2" customFormat="1" ht="21.75" customHeight="1">
      <c r="A158" s="38"/>
      <c r="B158" s="39"/>
      <c r="C158" s="218" t="s">
        <v>77</v>
      </c>
      <c r="D158" s="218" t="s">
        <v>132</v>
      </c>
      <c r="E158" s="219" t="s">
        <v>1480</v>
      </c>
      <c r="F158" s="220" t="s">
        <v>1481</v>
      </c>
      <c r="G158" s="221" t="s">
        <v>604</v>
      </c>
      <c r="H158" s="222">
        <v>72</v>
      </c>
      <c r="I158" s="223"/>
      <c r="J158" s="224">
        <f>ROUND(I158*H158,2)</f>
        <v>0</v>
      </c>
      <c r="K158" s="220" t="s">
        <v>1</v>
      </c>
      <c r="L158" s="44"/>
      <c r="M158" s="225" t="s">
        <v>1</v>
      </c>
      <c r="N158" s="226" t="s">
        <v>42</v>
      </c>
      <c r="O158" s="91"/>
      <c r="P158" s="227">
        <f>O158*H158</f>
        <v>0</v>
      </c>
      <c r="Q158" s="227">
        <v>0</v>
      </c>
      <c r="R158" s="227">
        <f>Q158*H158</f>
        <v>0</v>
      </c>
      <c r="S158" s="227">
        <v>0</v>
      </c>
      <c r="T158" s="228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9" t="s">
        <v>153</v>
      </c>
      <c r="AT158" s="229" t="s">
        <v>132</v>
      </c>
      <c r="AU158" s="229" t="s">
        <v>85</v>
      </c>
      <c r="AY158" s="17" t="s">
        <v>129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7" t="s">
        <v>85</v>
      </c>
      <c r="BK158" s="230">
        <f>ROUND(I158*H158,2)</f>
        <v>0</v>
      </c>
      <c r="BL158" s="17" t="s">
        <v>153</v>
      </c>
      <c r="BM158" s="229" t="s">
        <v>351</v>
      </c>
    </row>
    <row r="159" s="2" customFormat="1">
      <c r="A159" s="38"/>
      <c r="B159" s="39"/>
      <c r="C159" s="40"/>
      <c r="D159" s="231" t="s">
        <v>139</v>
      </c>
      <c r="E159" s="40"/>
      <c r="F159" s="232" t="s">
        <v>1481</v>
      </c>
      <c r="G159" s="40"/>
      <c r="H159" s="40"/>
      <c r="I159" s="233"/>
      <c r="J159" s="40"/>
      <c r="K159" s="40"/>
      <c r="L159" s="44"/>
      <c r="M159" s="234"/>
      <c r="N159" s="235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139</v>
      </c>
      <c r="AU159" s="17" t="s">
        <v>85</v>
      </c>
    </row>
    <row r="160" s="2" customFormat="1" ht="21.75" customHeight="1">
      <c r="A160" s="38"/>
      <c r="B160" s="39"/>
      <c r="C160" s="218" t="s">
        <v>77</v>
      </c>
      <c r="D160" s="218" t="s">
        <v>132</v>
      </c>
      <c r="E160" s="219" t="s">
        <v>1482</v>
      </c>
      <c r="F160" s="220" t="s">
        <v>1483</v>
      </c>
      <c r="G160" s="221" t="s">
        <v>604</v>
      </c>
      <c r="H160" s="222">
        <v>8</v>
      </c>
      <c r="I160" s="223"/>
      <c r="J160" s="224">
        <f>ROUND(I160*H160,2)</f>
        <v>0</v>
      </c>
      <c r="K160" s="220" t="s">
        <v>1</v>
      </c>
      <c r="L160" s="44"/>
      <c r="M160" s="225" t="s">
        <v>1</v>
      </c>
      <c r="N160" s="226" t="s">
        <v>42</v>
      </c>
      <c r="O160" s="91"/>
      <c r="P160" s="227">
        <f>O160*H160</f>
        <v>0</v>
      </c>
      <c r="Q160" s="227">
        <v>0</v>
      </c>
      <c r="R160" s="227">
        <f>Q160*H160</f>
        <v>0</v>
      </c>
      <c r="S160" s="227">
        <v>0</v>
      </c>
      <c r="T160" s="228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9" t="s">
        <v>153</v>
      </c>
      <c r="AT160" s="229" t="s">
        <v>132</v>
      </c>
      <c r="AU160" s="229" t="s">
        <v>85</v>
      </c>
      <c r="AY160" s="17" t="s">
        <v>129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17" t="s">
        <v>85</v>
      </c>
      <c r="BK160" s="230">
        <f>ROUND(I160*H160,2)</f>
        <v>0</v>
      </c>
      <c r="BL160" s="17" t="s">
        <v>153</v>
      </c>
      <c r="BM160" s="229" t="s">
        <v>363</v>
      </c>
    </row>
    <row r="161" s="2" customFormat="1">
      <c r="A161" s="38"/>
      <c r="B161" s="39"/>
      <c r="C161" s="40"/>
      <c r="D161" s="231" t="s">
        <v>139</v>
      </c>
      <c r="E161" s="40"/>
      <c r="F161" s="232" t="s">
        <v>1483</v>
      </c>
      <c r="G161" s="40"/>
      <c r="H161" s="40"/>
      <c r="I161" s="233"/>
      <c r="J161" s="40"/>
      <c r="K161" s="40"/>
      <c r="L161" s="44"/>
      <c r="M161" s="234"/>
      <c r="N161" s="235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139</v>
      </c>
      <c r="AU161" s="17" t="s">
        <v>85</v>
      </c>
    </row>
    <row r="162" s="2" customFormat="1" ht="21.75" customHeight="1">
      <c r="A162" s="38"/>
      <c r="B162" s="39"/>
      <c r="C162" s="218" t="s">
        <v>77</v>
      </c>
      <c r="D162" s="218" t="s">
        <v>132</v>
      </c>
      <c r="E162" s="219" t="s">
        <v>1484</v>
      </c>
      <c r="F162" s="220" t="s">
        <v>1485</v>
      </c>
      <c r="G162" s="221" t="s">
        <v>604</v>
      </c>
      <c r="H162" s="222">
        <v>1</v>
      </c>
      <c r="I162" s="223"/>
      <c r="J162" s="224">
        <f>ROUND(I162*H162,2)</f>
        <v>0</v>
      </c>
      <c r="K162" s="220" t="s">
        <v>1</v>
      </c>
      <c r="L162" s="44"/>
      <c r="M162" s="225" t="s">
        <v>1</v>
      </c>
      <c r="N162" s="226" t="s">
        <v>42</v>
      </c>
      <c r="O162" s="91"/>
      <c r="P162" s="227">
        <f>O162*H162</f>
        <v>0</v>
      </c>
      <c r="Q162" s="227">
        <v>0</v>
      </c>
      <c r="R162" s="227">
        <f>Q162*H162</f>
        <v>0</v>
      </c>
      <c r="S162" s="227">
        <v>0</v>
      </c>
      <c r="T162" s="228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9" t="s">
        <v>153</v>
      </c>
      <c r="AT162" s="229" t="s">
        <v>132</v>
      </c>
      <c r="AU162" s="229" t="s">
        <v>85</v>
      </c>
      <c r="AY162" s="17" t="s">
        <v>129</v>
      </c>
      <c r="BE162" s="230">
        <f>IF(N162="základní",J162,0)</f>
        <v>0</v>
      </c>
      <c r="BF162" s="230">
        <f>IF(N162="snížená",J162,0)</f>
        <v>0</v>
      </c>
      <c r="BG162" s="230">
        <f>IF(N162="zákl. přenesená",J162,0)</f>
        <v>0</v>
      </c>
      <c r="BH162" s="230">
        <f>IF(N162="sníž. přenesená",J162,0)</f>
        <v>0</v>
      </c>
      <c r="BI162" s="230">
        <f>IF(N162="nulová",J162,0)</f>
        <v>0</v>
      </c>
      <c r="BJ162" s="17" t="s">
        <v>85</v>
      </c>
      <c r="BK162" s="230">
        <f>ROUND(I162*H162,2)</f>
        <v>0</v>
      </c>
      <c r="BL162" s="17" t="s">
        <v>153</v>
      </c>
      <c r="BM162" s="229" t="s">
        <v>385</v>
      </c>
    </row>
    <row r="163" s="2" customFormat="1">
      <c r="A163" s="38"/>
      <c r="B163" s="39"/>
      <c r="C163" s="40"/>
      <c r="D163" s="231" t="s">
        <v>139</v>
      </c>
      <c r="E163" s="40"/>
      <c r="F163" s="232" t="s">
        <v>1485</v>
      </c>
      <c r="G163" s="40"/>
      <c r="H163" s="40"/>
      <c r="I163" s="233"/>
      <c r="J163" s="40"/>
      <c r="K163" s="40"/>
      <c r="L163" s="44"/>
      <c r="M163" s="234"/>
      <c r="N163" s="235"/>
      <c r="O163" s="91"/>
      <c r="P163" s="91"/>
      <c r="Q163" s="91"/>
      <c r="R163" s="91"/>
      <c r="S163" s="91"/>
      <c r="T163" s="92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139</v>
      </c>
      <c r="AU163" s="17" t="s">
        <v>85</v>
      </c>
    </row>
    <row r="164" s="2" customFormat="1" ht="24.15" customHeight="1">
      <c r="A164" s="38"/>
      <c r="B164" s="39"/>
      <c r="C164" s="218" t="s">
        <v>77</v>
      </c>
      <c r="D164" s="218" t="s">
        <v>132</v>
      </c>
      <c r="E164" s="219" t="s">
        <v>1486</v>
      </c>
      <c r="F164" s="220" t="s">
        <v>1487</v>
      </c>
      <c r="G164" s="221" t="s">
        <v>604</v>
      </c>
      <c r="H164" s="222">
        <v>9</v>
      </c>
      <c r="I164" s="223"/>
      <c r="J164" s="224">
        <f>ROUND(I164*H164,2)</f>
        <v>0</v>
      </c>
      <c r="K164" s="220" t="s">
        <v>1</v>
      </c>
      <c r="L164" s="44"/>
      <c r="M164" s="225" t="s">
        <v>1</v>
      </c>
      <c r="N164" s="226" t="s">
        <v>42</v>
      </c>
      <c r="O164" s="91"/>
      <c r="P164" s="227">
        <f>O164*H164</f>
        <v>0</v>
      </c>
      <c r="Q164" s="227">
        <v>0</v>
      </c>
      <c r="R164" s="227">
        <f>Q164*H164</f>
        <v>0</v>
      </c>
      <c r="S164" s="227">
        <v>0</v>
      </c>
      <c r="T164" s="228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9" t="s">
        <v>153</v>
      </c>
      <c r="AT164" s="229" t="s">
        <v>132</v>
      </c>
      <c r="AU164" s="229" t="s">
        <v>85</v>
      </c>
      <c r="AY164" s="17" t="s">
        <v>129</v>
      </c>
      <c r="BE164" s="230">
        <f>IF(N164="základní",J164,0)</f>
        <v>0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17" t="s">
        <v>85</v>
      </c>
      <c r="BK164" s="230">
        <f>ROUND(I164*H164,2)</f>
        <v>0</v>
      </c>
      <c r="BL164" s="17" t="s">
        <v>153</v>
      </c>
      <c r="BM164" s="229" t="s">
        <v>398</v>
      </c>
    </row>
    <row r="165" s="2" customFormat="1">
      <c r="A165" s="38"/>
      <c r="B165" s="39"/>
      <c r="C165" s="40"/>
      <c r="D165" s="231" t="s">
        <v>139</v>
      </c>
      <c r="E165" s="40"/>
      <c r="F165" s="232" t="s">
        <v>1487</v>
      </c>
      <c r="G165" s="40"/>
      <c r="H165" s="40"/>
      <c r="I165" s="233"/>
      <c r="J165" s="40"/>
      <c r="K165" s="40"/>
      <c r="L165" s="44"/>
      <c r="M165" s="234"/>
      <c r="N165" s="235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139</v>
      </c>
      <c r="AU165" s="17" t="s">
        <v>85</v>
      </c>
    </row>
    <row r="166" s="2" customFormat="1" ht="24.15" customHeight="1">
      <c r="A166" s="38"/>
      <c r="B166" s="39"/>
      <c r="C166" s="218" t="s">
        <v>77</v>
      </c>
      <c r="D166" s="218" t="s">
        <v>132</v>
      </c>
      <c r="E166" s="219" t="s">
        <v>1488</v>
      </c>
      <c r="F166" s="220" t="s">
        <v>1489</v>
      </c>
      <c r="G166" s="221" t="s">
        <v>604</v>
      </c>
      <c r="H166" s="222">
        <v>5</v>
      </c>
      <c r="I166" s="223"/>
      <c r="J166" s="224">
        <f>ROUND(I166*H166,2)</f>
        <v>0</v>
      </c>
      <c r="K166" s="220" t="s">
        <v>1</v>
      </c>
      <c r="L166" s="44"/>
      <c r="M166" s="225" t="s">
        <v>1</v>
      </c>
      <c r="N166" s="226" t="s">
        <v>42</v>
      </c>
      <c r="O166" s="91"/>
      <c r="P166" s="227">
        <f>O166*H166</f>
        <v>0</v>
      </c>
      <c r="Q166" s="227">
        <v>0</v>
      </c>
      <c r="R166" s="227">
        <f>Q166*H166</f>
        <v>0</v>
      </c>
      <c r="S166" s="227">
        <v>0</v>
      </c>
      <c r="T166" s="228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9" t="s">
        <v>153</v>
      </c>
      <c r="AT166" s="229" t="s">
        <v>132</v>
      </c>
      <c r="AU166" s="229" t="s">
        <v>85</v>
      </c>
      <c r="AY166" s="17" t="s">
        <v>129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17" t="s">
        <v>85</v>
      </c>
      <c r="BK166" s="230">
        <f>ROUND(I166*H166,2)</f>
        <v>0</v>
      </c>
      <c r="BL166" s="17" t="s">
        <v>153</v>
      </c>
      <c r="BM166" s="229" t="s">
        <v>411</v>
      </c>
    </row>
    <row r="167" s="2" customFormat="1">
      <c r="A167" s="38"/>
      <c r="B167" s="39"/>
      <c r="C167" s="40"/>
      <c r="D167" s="231" t="s">
        <v>139</v>
      </c>
      <c r="E167" s="40"/>
      <c r="F167" s="232" t="s">
        <v>1489</v>
      </c>
      <c r="G167" s="40"/>
      <c r="H167" s="40"/>
      <c r="I167" s="233"/>
      <c r="J167" s="40"/>
      <c r="K167" s="40"/>
      <c r="L167" s="44"/>
      <c r="M167" s="234"/>
      <c r="N167" s="235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139</v>
      </c>
      <c r="AU167" s="17" t="s">
        <v>85</v>
      </c>
    </row>
    <row r="168" s="2" customFormat="1" ht="24.15" customHeight="1">
      <c r="A168" s="38"/>
      <c r="B168" s="39"/>
      <c r="C168" s="218" t="s">
        <v>77</v>
      </c>
      <c r="D168" s="218" t="s">
        <v>132</v>
      </c>
      <c r="E168" s="219" t="s">
        <v>1490</v>
      </c>
      <c r="F168" s="220" t="s">
        <v>1491</v>
      </c>
      <c r="G168" s="221" t="s">
        <v>604</v>
      </c>
      <c r="H168" s="222">
        <v>2</v>
      </c>
      <c r="I168" s="223"/>
      <c r="J168" s="224">
        <f>ROUND(I168*H168,2)</f>
        <v>0</v>
      </c>
      <c r="K168" s="220" t="s">
        <v>1</v>
      </c>
      <c r="L168" s="44"/>
      <c r="M168" s="225" t="s">
        <v>1</v>
      </c>
      <c r="N168" s="226" t="s">
        <v>42</v>
      </c>
      <c r="O168" s="91"/>
      <c r="P168" s="227">
        <f>O168*H168</f>
        <v>0</v>
      </c>
      <c r="Q168" s="227">
        <v>0</v>
      </c>
      <c r="R168" s="227">
        <f>Q168*H168</f>
        <v>0</v>
      </c>
      <c r="S168" s="227">
        <v>0</v>
      </c>
      <c r="T168" s="228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9" t="s">
        <v>153</v>
      </c>
      <c r="AT168" s="229" t="s">
        <v>132</v>
      </c>
      <c r="AU168" s="229" t="s">
        <v>85</v>
      </c>
      <c r="AY168" s="17" t="s">
        <v>129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17" t="s">
        <v>85</v>
      </c>
      <c r="BK168" s="230">
        <f>ROUND(I168*H168,2)</f>
        <v>0</v>
      </c>
      <c r="BL168" s="17" t="s">
        <v>153</v>
      </c>
      <c r="BM168" s="229" t="s">
        <v>424</v>
      </c>
    </row>
    <row r="169" s="2" customFormat="1">
      <c r="A169" s="38"/>
      <c r="B169" s="39"/>
      <c r="C169" s="40"/>
      <c r="D169" s="231" t="s">
        <v>139</v>
      </c>
      <c r="E169" s="40"/>
      <c r="F169" s="232" t="s">
        <v>1491</v>
      </c>
      <c r="G169" s="40"/>
      <c r="H169" s="40"/>
      <c r="I169" s="233"/>
      <c r="J169" s="40"/>
      <c r="K169" s="40"/>
      <c r="L169" s="44"/>
      <c r="M169" s="234"/>
      <c r="N169" s="235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139</v>
      </c>
      <c r="AU169" s="17" t="s">
        <v>85</v>
      </c>
    </row>
    <row r="170" s="2" customFormat="1" ht="21.75" customHeight="1">
      <c r="A170" s="38"/>
      <c r="B170" s="39"/>
      <c r="C170" s="218" t="s">
        <v>77</v>
      </c>
      <c r="D170" s="218" t="s">
        <v>132</v>
      </c>
      <c r="E170" s="219" t="s">
        <v>1492</v>
      </c>
      <c r="F170" s="220" t="s">
        <v>1493</v>
      </c>
      <c r="G170" s="221" t="s">
        <v>604</v>
      </c>
      <c r="H170" s="222">
        <v>2</v>
      </c>
      <c r="I170" s="223"/>
      <c r="J170" s="224">
        <f>ROUND(I170*H170,2)</f>
        <v>0</v>
      </c>
      <c r="K170" s="220" t="s">
        <v>1</v>
      </c>
      <c r="L170" s="44"/>
      <c r="M170" s="225" t="s">
        <v>1</v>
      </c>
      <c r="N170" s="226" t="s">
        <v>42</v>
      </c>
      <c r="O170" s="91"/>
      <c r="P170" s="227">
        <f>O170*H170</f>
        <v>0</v>
      </c>
      <c r="Q170" s="227">
        <v>0</v>
      </c>
      <c r="R170" s="227">
        <f>Q170*H170</f>
        <v>0</v>
      </c>
      <c r="S170" s="227">
        <v>0</v>
      </c>
      <c r="T170" s="228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9" t="s">
        <v>153</v>
      </c>
      <c r="AT170" s="229" t="s">
        <v>132</v>
      </c>
      <c r="AU170" s="229" t="s">
        <v>85</v>
      </c>
      <c r="AY170" s="17" t="s">
        <v>129</v>
      </c>
      <c r="BE170" s="230">
        <f>IF(N170="základní",J170,0)</f>
        <v>0</v>
      </c>
      <c r="BF170" s="230">
        <f>IF(N170="snížená",J170,0)</f>
        <v>0</v>
      </c>
      <c r="BG170" s="230">
        <f>IF(N170="zákl. přenesená",J170,0)</f>
        <v>0</v>
      </c>
      <c r="BH170" s="230">
        <f>IF(N170="sníž. přenesená",J170,0)</f>
        <v>0</v>
      </c>
      <c r="BI170" s="230">
        <f>IF(N170="nulová",J170,0)</f>
        <v>0</v>
      </c>
      <c r="BJ170" s="17" t="s">
        <v>85</v>
      </c>
      <c r="BK170" s="230">
        <f>ROUND(I170*H170,2)</f>
        <v>0</v>
      </c>
      <c r="BL170" s="17" t="s">
        <v>153</v>
      </c>
      <c r="BM170" s="229" t="s">
        <v>445</v>
      </c>
    </row>
    <row r="171" s="2" customFormat="1">
      <c r="A171" s="38"/>
      <c r="B171" s="39"/>
      <c r="C171" s="40"/>
      <c r="D171" s="231" t="s">
        <v>139</v>
      </c>
      <c r="E171" s="40"/>
      <c r="F171" s="232" t="s">
        <v>1493</v>
      </c>
      <c r="G171" s="40"/>
      <c r="H171" s="40"/>
      <c r="I171" s="233"/>
      <c r="J171" s="40"/>
      <c r="K171" s="40"/>
      <c r="L171" s="44"/>
      <c r="M171" s="234"/>
      <c r="N171" s="235"/>
      <c r="O171" s="91"/>
      <c r="P171" s="91"/>
      <c r="Q171" s="91"/>
      <c r="R171" s="91"/>
      <c r="S171" s="91"/>
      <c r="T171" s="9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139</v>
      </c>
      <c r="AU171" s="17" t="s">
        <v>85</v>
      </c>
    </row>
    <row r="172" s="2" customFormat="1" ht="21.75" customHeight="1">
      <c r="A172" s="38"/>
      <c r="B172" s="39"/>
      <c r="C172" s="218" t="s">
        <v>77</v>
      </c>
      <c r="D172" s="218" t="s">
        <v>132</v>
      </c>
      <c r="E172" s="219" t="s">
        <v>1494</v>
      </c>
      <c r="F172" s="220" t="s">
        <v>1495</v>
      </c>
      <c r="G172" s="221" t="s">
        <v>604</v>
      </c>
      <c r="H172" s="222">
        <v>1</v>
      </c>
      <c r="I172" s="223"/>
      <c r="J172" s="224">
        <f>ROUND(I172*H172,2)</f>
        <v>0</v>
      </c>
      <c r="K172" s="220" t="s">
        <v>1</v>
      </c>
      <c r="L172" s="44"/>
      <c r="M172" s="225" t="s">
        <v>1</v>
      </c>
      <c r="N172" s="226" t="s">
        <v>42</v>
      </c>
      <c r="O172" s="91"/>
      <c r="P172" s="227">
        <f>O172*H172</f>
        <v>0</v>
      </c>
      <c r="Q172" s="227">
        <v>0</v>
      </c>
      <c r="R172" s="227">
        <f>Q172*H172</f>
        <v>0</v>
      </c>
      <c r="S172" s="227">
        <v>0</v>
      </c>
      <c r="T172" s="228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9" t="s">
        <v>153</v>
      </c>
      <c r="AT172" s="229" t="s">
        <v>132</v>
      </c>
      <c r="AU172" s="229" t="s">
        <v>85</v>
      </c>
      <c r="AY172" s="17" t="s">
        <v>129</v>
      </c>
      <c r="BE172" s="230">
        <f>IF(N172="základní",J172,0)</f>
        <v>0</v>
      </c>
      <c r="BF172" s="230">
        <f>IF(N172="snížená",J172,0)</f>
        <v>0</v>
      </c>
      <c r="BG172" s="230">
        <f>IF(N172="zákl. přenesená",J172,0)</f>
        <v>0</v>
      </c>
      <c r="BH172" s="230">
        <f>IF(N172="sníž. přenesená",J172,0)</f>
        <v>0</v>
      </c>
      <c r="BI172" s="230">
        <f>IF(N172="nulová",J172,0)</f>
        <v>0</v>
      </c>
      <c r="BJ172" s="17" t="s">
        <v>85</v>
      </c>
      <c r="BK172" s="230">
        <f>ROUND(I172*H172,2)</f>
        <v>0</v>
      </c>
      <c r="BL172" s="17" t="s">
        <v>153</v>
      </c>
      <c r="BM172" s="229" t="s">
        <v>459</v>
      </c>
    </row>
    <row r="173" s="2" customFormat="1">
      <c r="A173" s="38"/>
      <c r="B173" s="39"/>
      <c r="C173" s="40"/>
      <c r="D173" s="231" t="s">
        <v>139</v>
      </c>
      <c r="E173" s="40"/>
      <c r="F173" s="232" t="s">
        <v>1495</v>
      </c>
      <c r="G173" s="40"/>
      <c r="H173" s="40"/>
      <c r="I173" s="233"/>
      <c r="J173" s="40"/>
      <c r="K173" s="40"/>
      <c r="L173" s="44"/>
      <c r="M173" s="234"/>
      <c r="N173" s="235"/>
      <c r="O173" s="91"/>
      <c r="P173" s="91"/>
      <c r="Q173" s="91"/>
      <c r="R173" s="91"/>
      <c r="S173" s="91"/>
      <c r="T173" s="92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139</v>
      </c>
      <c r="AU173" s="17" t="s">
        <v>85</v>
      </c>
    </row>
    <row r="174" s="2" customFormat="1" ht="37.8" customHeight="1">
      <c r="A174" s="38"/>
      <c r="B174" s="39"/>
      <c r="C174" s="218" t="s">
        <v>77</v>
      </c>
      <c r="D174" s="218" t="s">
        <v>132</v>
      </c>
      <c r="E174" s="219" t="s">
        <v>1496</v>
      </c>
      <c r="F174" s="220" t="s">
        <v>1497</v>
      </c>
      <c r="G174" s="221" t="s">
        <v>237</v>
      </c>
      <c r="H174" s="222">
        <v>31</v>
      </c>
      <c r="I174" s="223"/>
      <c r="J174" s="224">
        <f>ROUND(I174*H174,2)</f>
        <v>0</v>
      </c>
      <c r="K174" s="220" t="s">
        <v>1</v>
      </c>
      <c r="L174" s="44"/>
      <c r="M174" s="225" t="s">
        <v>1</v>
      </c>
      <c r="N174" s="226" t="s">
        <v>42</v>
      </c>
      <c r="O174" s="91"/>
      <c r="P174" s="227">
        <f>O174*H174</f>
        <v>0</v>
      </c>
      <c r="Q174" s="227">
        <v>0</v>
      </c>
      <c r="R174" s="227">
        <f>Q174*H174</f>
        <v>0</v>
      </c>
      <c r="S174" s="227">
        <v>0</v>
      </c>
      <c r="T174" s="228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9" t="s">
        <v>153</v>
      </c>
      <c r="AT174" s="229" t="s">
        <v>132</v>
      </c>
      <c r="AU174" s="229" t="s">
        <v>85</v>
      </c>
      <c r="AY174" s="17" t="s">
        <v>129</v>
      </c>
      <c r="BE174" s="230">
        <f>IF(N174="základní",J174,0)</f>
        <v>0</v>
      </c>
      <c r="BF174" s="230">
        <f>IF(N174="snížená",J174,0)</f>
        <v>0</v>
      </c>
      <c r="BG174" s="230">
        <f>IF(N174="zákl. přenesená",J174,0)</f>
        <v>0</v>
      </c>
      <c r="BH174" s="230">
        <f>IF(N174="sníž. přenesená",J174,0)</f>
        <v>0</v>
      </c>
      <c r="BI174" s="230">
        <f>IF(N174="nulová",J174,0)</f>
        <v>0</v>
      </c>
      <c r="BJ174" s="17" t="s">
        <v>85</v>
      </c>
      <c r="BK174" s="230">
        <f>ROUND(I174*H174,2)</f>
        <v>0</v>
      </c>
      <c r="BL174" s="17" t="s">
        <v>153</v>
      </c>
      <c r="BM174" s="229" t="s">
        <v>471</v>
      </c>
    </row>
    <row r="175" s="2" customFormat="1">
      <c r="A175" s="38"/>
      <c r="B175" s="39"/>
      <c r="C175" s="40"/>
      <c r="D175" s="231" t="s">
        <v>139</v>
      </c>
      <c r="E175" s="40"/>
      <c r="F175" s="232" t="s">
        <v>1497</v>
      </c>
      <c r="G175" s="40"/>
      <c r="H175" s="40"/>
      <c r="I175" s="233"/>
      <c r="J175" s="40"/>
      <c r="K175" s="40"/>
      <c r="L175" s="44"/>
      <c r="M175" s="234"/>
      <c r="N175" s="235"/>
      <c r="O175" s="91"/>
      <c r="P175" s="91"/>
      <c r="Q175" s="91"/>
      <c r="R175" s="91"/>
      <c r="S175" s="91"/>
      <c r="T175" s="92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139</v>
      </c>
      <c r="AU175" s="17" t="s">
        <v>85</v>
      </c>
    </row>
    <row r="176" s="2" customFormat="1" ht="37.8" customHeight="1">
      <c r="A176" s="38"/>
      <c r="B176" s="39"/>
      <c r="C176" s="218" t="s">
        <v>77</v>
      </c>
      <c r="D176" s="218" t="s">
        <v>132</v>
      </c>
      <c r="E176" s="219" t="s">
        <v>1498</v>
      </c>
      <c r="F176" s="220" t="s">
        <v>1499</v>
      </c>
      <c r="G176" s="221" t="s">
        <v>237</v>
      </c>
      <c r="H176" s="222">
        <v>14</v>
      </c>
      <c r="I176" s="223"/>
      <c r="J176" s="224">
        <f>ROUND(I176*H176,2)</f>
        <v>0</v>
      </c>
      <c r="K176" s="220" t="s">
        <v>1</v>
      </c>
      <c r="L176" s="44"/>
      <c r="M176" s="225" t="s">
        <v>1</v>
      </c>
      <c r="N176" s="226" t="s">
        <v>42</v>
      </c>
      <c r="O176" s="91"/>
      <c r="P176" s="227">
        <f>O176*H176</f>
        <v>0</v>
      </c>
      <c r="Q176" s="227">
        <v>0</v>
      </c>
      <c r="R176" s="227">
        <f>Q176*H176</f>
        <v>0</v>
      </c>
      <c r="S176" s="227">
        <v>0</v>
      </c>
      <c r="T176" s="228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9" t="s">
        <v>153</v>
      </c>
      <c r="AT176" s="229" t="s">
        <v>132</v>
      </c>
      <c r="AU176" s="229" t="s">
        <v>85</v>
      </c>
      <c r="AY176" s="17" t="s">
        <v>129</v>
      </c>
      <c r="BE176" s="230">
        <f>IF(N176="základní",J176,0)</f>
        <v>0</v>
      </c>
      <c r="BF176" s="230">
        <f>IF(N176="snížená",J176,0)</f>
        <v>0</v>
      </c>
      <c r="BG176" s="230">
        <f>IF(N176="zákl. přenesená",J176,0)</f>
        <v>0</v>
      </c>
      <c r="BH176" s="230">
        <f>IF(N176="sníž. přenesená",J176,0)</f>
        <v>0</v>
      </c>
      <c r="BI176" s="230">
        <f>IF(N176="nulová",J176,0)</f>
        <v>0</v>
      </c>
      <c r="BJ176" s="17" t="s">
        <v>85</v>
      </c>
      <c r="BK176" s="230">
        <f>ROUND(I176*H176,2)</f>
        <v>0</v>
      </c>
      <c r="BL176" s="17" t="s">
        <v>153</v>
      </c>
      <c r="BM176" s="229" t="s">
        <v>484</v>
      </c>
    </row>
    <row r="177" s="2" customFormat="1">
      <c r="A177" s="38"/>
      <c r="B177" s="39"/>
      <c r="C177" s="40"/>
      <c r="D177" s="231" t="s">
        <v>139</v>
      </c>
      <c r="E177" s="40"/>
      <c r="F177" s="232" t="s">
        <v>1499</v>
      </c>
      <c r="G177" s="40"/>
      <c r="H177" s="40"/>
      <c r="I177" s="233"/>
      <c r="J177" s="40"/>
      <c r="K177" s="40"/>
      <c r="L177" s="44"/>
      <c r="M177" s="234"/>
      <c r="N177" s="235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139</v>
      </c>
      <c r="AU177" s="17" t="s">
        <v>85</v>
      </c>
    </row>
    <row r="178" s="2" customFormat="1" ht="24.15" customHeight="1">
      <c r="A178" s="38"/>
      <c r="B178" s="39"/>
      <c r="C178" s="218" t="s">
        <v>77</v>
      </c>
      <c r="D178" s="218" t="s">
        <v>132</v>
      </c>
      <c r="E178" s="219" t="s">
        <v>1500</v>
      </c>
      <c r="F178" s="220" t="s">
        <v>1501</v>
      </c>
      <c r="G178" s="221" t="s">
        <v>237</v>
      </c>
      <c r="H178" s="222">
        <v>31</v>
      </c>
      <c r="I178" s="223"/>
      <c r="J178" s="224">
        <f>ROUND(I178*H178,2)</f>
        <v>0</v>
      </c>
      <c r="K178" s="220" t="s">
        <v>1</v>
      </c>
      <c r="L178" s="44"/>
      <c r="M178" s="225" t="s">
        <v>1</v>
      </c>
      <c r="N178" s="226" t="s">
        <v>42</v>
      </c>
      <c r="O178" s="91"/>
      <c r="P178" s="227">
        <f>O178*H178</f>
        <v>0</v>
      </c>
      <c r="Q178" s="227">
        <v>0</v>
      </c>
      <c r="R178" s="227">
        <f>Q178*H178</f>
        <v>0</v>
      </c>
      <c r="S178" s="227">
        <v>0</v>
      </c>
      <c r="T178" s="228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9" t="s">
        <v>153</v>
      </c>
      <c r="AT178" s="229" t="s">
        <v>132</v>
      </c>
      <c r="AU178" s="229" t="s">
        <v>85</v>
      </c>
      <c r="AY178" s="17" t="s">
        <v>129</v>
      </c>
      <c r="BE178" s="230">
        <f>IF(N178="základní",J178,0)</f>
        <v>0</v>
      </c>
      <c r="BF178" s="230">
        <f>IF(N178="snížená",J178,0)</f>
        <v>0</v>
      </c>
      <c r="BG178" s="230">
        <f>IF(N178="zákl. přenesená",J178,0)</f>
        <v>0</v>
      </c>
      <c r="BH178" s="230">
        <f>IF(N178="sníž. přenesená",J178,0)</f>
        <v>0</v>
      </c>
      <c r="BI178" s="230">
        <f>IF(N178="nulová",J178,0)</f>
        <v>0</v>
      </c>
      <c r="BJ178" s="17" t="s">
        <v>85</v>
      </c>
      <c r="BK178" s="230">
        <f>ROUND(I178*H178,2)</f>
        <v>0</v>
      </c>
      <c r="BL178" s="17" t="s">
        <v>153</v>
      </c>
      <c r="BM178" s="229" t="s">
        <v>496</v>
      </c>
    </row>
    <row r="179" s="2" customFormat="1">
      <c r="A179" s="38"/>
      <c r="B179" s="39"/>
      <c r="C179" s="40"/>
      <c r="D179" s="231" t="s">
        <v>139</v>
      </c>
      <c r="E179" s="40"/>
      <c r="F179" s="232" t="s">
        <v>1501</v>
      </c>
      <c r="G179" s="40"/>
      <c r="H179" s="40"/>
      <c r="I179" s="233"/>
      <c r="J179" s="40"/>
      <c r="K179" s="40"/>
      <c r="L179" s="44"/>
      <c r="M179" s="234"/>
      <c r="N179" s="235"/>
      <c r="O179" s="91"/>
      <c r="P179" s="91"/>
      <c r="Q179" s="91"/>
      <c r="R179" s="91"/>
      <c r="S179" s="91"/>
      <c r="T179" s="92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139</v>
      </c>
      <c r="AU179" s="17" t="s">
        <v>85</v>
      </c>
    </row>
    <row r="180" s="2" customFormat="1" ht="24.15" customHeight="1">
      <c r="A180" s="38"/>
      <c r="B180" s="39"/>
      <c r="C180" s="218" t="s">
        <v>77</v>
      </c>
      <c r="D180" s="218" t="s">
        <v>132</v>
      </c>
      <c r="E180" s="219" t="s">
        <v>1502</v>
      </c>
      <c r="F180" s="220" t="s">
        <v>1503</v>
      </c>
      <c r="G180" s="221" t="s">
        <v>237</v>
      </c>
      <c r="H180" s="222">
        <v>14</v>
      </c>
      <c r="I180" s="223"/>
      <c r="J180" s="224">
        <f>ROUND(I180*H180,2)</f>
        <v>0</v>
      </c>
      <c r="K180" s="220" t="s">
        <v>1</v>
      </c>
      <c r="L180" s="44"/>
      <c r="M180" s="225" t="s">
        <v>1</v>
      </c>
      <c r="N180" s="226" t="s">
        <v>42</v>
      </c>
      <c r="O180" s="91"/>
      <c r="P180" s="227">
        <f>O180*H180</f>
        <v>0</v>
      </c>
      <c r="Q180" s="227">
        <v>0</v>
      </c>
      <c r="R180" s="227">
        <f>Q180*H180</f>
        <v>0</v>
      </c>
      <c r="S180" s="227">
        <v>0</v>
      </c>
      <c r="T180" s="228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9" t="s">
        <v>153</v>
      </c>
      <c r="AT180" s="229" t="s">
        <v>132</v>
      </c>
      <c r="AU180" s="229" t="s">
        <v>85</v>
      </c>
      <c r="AY180" s="17" t="s">
        <v>129</v>
      </c>
      <c r="BE180" s="230">
        <f>IF(N180="základní",J180,0)</f>
        <v>0</v>
      </c>
      <c r="BF180" s="230">
        <f>IF(N180="snížená",J180,0)</f>
        <v>0</v>
      </c>
      <c r="BG180" s="230">
        <f>IF(N180="zákl. přenesená",J180,0)</f>
        <v>0</v>
      </c>
      <c r="BH180" s="230">
        <f>IF(N180="sníž. přenesená",J180,0)</f>
        <v>0</v>
      </c>
      <c r="BI180" s="230">
        <f>IF(N180="nulová",J180,0)</f>
        <v>0</v>
      </c>
      <c r="BJ180" s="17" t="s">
        <v>85</v>
      </c>
      <c r="BK180" s="230">
        <f>ROUND(I180*H180,2)</f>
        <v>0</v>
      </c>
      <c r="BL180" s="17" t="s">
        <v>153</v>
      </c>
      <c r="BM180" s="229" t="s">
        <v>509</v>
      </c>
    </row>
    <row r="181" s="2" customFormat="1">
      <c r="A181" s="38"/>
      <c r="B181" s="39"/>
      <c r="C181" s="40"/>
      <c r="D181" s="231" t="s">
        <v>139</v>
      </c>
      <c r="E181" s="40"/>
      <c r="F181" s="232" t="s">
        <v>1503</v>
      </c>
      <c r="G181" s="40"/>
      <c r="H181" s="40"/>
      <c r="I181" s="233"/>
      <c r="J181" s="40"/>
      <c r="K181" s="40"/>
      <c r="L181" s="44"/>
      <c r="M181" s="234"/>
      <c r="N181" s="235"/>
      <c r="O181" s="91"/>
      <c r="P181" s="91"/>
      <c r="Q181" s="91"/>
      <c r="R181" s="91"/>
      <c r="S181" s="91"/>
      <c r="T181" s="92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139</v>
      </c>
      <c r="AU181" s="17" t="s">
        <v>85</v>
      </c>
    </row>
    <row r="182" s="2" customFormat="1" ht="24.15" customHeight="1">
      <c r="A182" s="38"/>
      <c r="B182" s="39"/>
      <c r="C182" s="218" t="s">
        <v>77</v>
      </c>
      <c r="D182" s="218" t="s">
        <v>132</v>
      </c>
      <c r="E182" s="219" t="s">
        <v>1504</v>
      </c>
      <c r="F182" s="220" t="s">
        <v>1505</v>
      </c>
      <c r="G182" s="221" t="s">
        <v>272</v>
      </c>
      <c r="H182" s="222">
        <v>132</v>
      </c>
      <c r="I182" s="223"/>
      <c r="J182" s="224">
        <f>ROUND(I182*H182,2)</f>
        <v>0</v>
      </c>
      <c r="K182" s="220" t="s">
        <v>1</v>
      </c>
      <c r="L182" s="44"/>
      <c r="M182" s="225" t="s">
        <v>1</v>
      </c>
      <c r="N182" s="226" t="s">
        <v>42</v>
      </c>
      <c r="O182" s="91"/>
      <c r="P182" s="227">
        <f>O182*H182</f>
        <v>0</v>
      </c>
      <c r="Q182" s="227">
        <v>0</v>
      </c>
      <c r="R182" s="227">
        <f>Q182*H182</f>
        <v>0</v>
      </c>
      <c r="S182" s="227">
        <v>0</v>
      </c>
      <c r="T182" s="228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9" t="s">
        <v>153</v>
      </c>
      <c r="AT182" s="229" t="s">
        <v>132</v>
      </c>
      <c r="AU182" s="229" t="s">
        <v>85</v>
      </c>
      <c r="AY182" s="17" t="s">
        <v>129</v>
      </c>
      <c r="BE182" s="230">
        <f>IF(N182="základní",J182,0)</f>
        <v>0</v>
      </c>
      <c r="BF182" s="230">
        <f>IF(N182="snížená",J182,0)</f>
        <v>0</v>
      </c>
      <c r="BG182" s="230">
        <f>IF(N182="zákl. přenesená",J182,0)</f>
        <v>0</v>
      </c>
      <c r="BH182" s="230">
        <f>IF(N182="sníž. přenesená",J182,0)</f>
        <v>0</v>
      </c>
      <c r="BI182" s="230">
        <f>IF(N182="nulová",J182,0)</f>
        <v>0</v>
      </c>
      <c r="BJ182" s="17" t="s">
        <v>85</v>
      </c>
      <c r="BK182" s="230">
        <f>ROUND(I182*H182,2)</f>
        <v>0</v>
      </c>
      <c r="BL182" s="17" t="s">
        <v>153</v>
      </c>
      <c r="BM182" s="229" t="s">
        <v>522</v>
      </c>
    </row>
    <row r="183" s="2" customFormat="1">
      <c r="A183" s="38"/>
      <c r="B183" s="39"/>
      <c r="C183" s="40"/>
      <c r="D183" s="231" t="s">
        <v>139</v>
      </c>
      <c r="E183" s="40"/>
      <c r="F183" s="232" t="s">
        <v>1505</v>
      </c>
      <c r="G183" s="40"/>
      <c r="H183" s="40"/>
      <c r="I183" s="233"/>
      <c r="J183" s="40"/>
      <c r="K183" s="40"/>
      <c r="L183" s="44"/>
      <c r="M183" s="234"/>
      <c r="N183" s="235"/>
      <c r="O183" s="91"/>
      <c r="P183" s="91"/>
      <c r="Q183" s="91"/>
      <c r="R183" s="91"/>
      <c r="S183" s="91"/>
      <c r="T183" s="92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139</v>
      </c>
      <c r="AU183" s="17" t="s">
        <v>85</v>
      </c>
    </row>
    <row r="184" s="2" customFormat="1" ht="16.5" customHeight="1">
      <c r="A184" s="38"/>
      <c r="B184" s="39"/>
      <c r="C184" s="218" t="s">
        <v>77</v>
      </c>
      <c r="D184" s="218" t="s">
        <v>132</v>
      </c>
      <c r="E184" s="219" t="s">
        <v>1457</v>
      </c>
      <c r="F184" s="220" t="s">
        <v>1458</v>
      </c>
      <c r="G184" s="221" t="s">
        <v>1</v>
      </c>
      <c r="H184" s="222">
        <v>0</v>
      </c>
      <c r="I184" s="223"/>
      <c r="J184" s="224">
        <f>ROUND(I184*H184,2)</f>
        <v>0</v>
      </c>
      <c r="K184" s="220" t="s">
        <v>1</v>
      </c>
      <c r="L184" s="44"/>
      <c r="M184" s="225" t="s">
        <v>1</v>
      </c>
      <c r="N184" s="226" t="s">
        <v>42</v>
      </c>
      <c r="O184" s="91"/>
      <c r="P184" s="227">
        <f>O184*H184</f>
        <v>0</v>
      </c>
      <c r="Q184" s="227">
        <v>0</v>
      </c>
      <c r="R184" s="227">
        <f>Q184*H184</f>
        <v>0</v>
      </c>
      <c r="S184" s="227">
        <v>0</v>
      </c>
      <c r="T184" s="228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9" t="s">
        <v>153</v>
      </c>
      <c r="AT184" s="229" t="s">
        <v>132</v>
      </c>
      <c r="AU184" s="229" t="s">
        <v>85</v>
      </c>
      <c r="AY184" s="17" t="s">
        <v>129</v>
      </c>
      <c r="BE184" s="230">
        <f>IF(N184="základní",J184,0)</f>
        <v>0</v>
      </c>
      <c r="BF184" s="230">
        <f>IF(N184="snížená",J184,0)</f>
        <v>0</v>
      </c>
      <c r="BG184" s="230">
        <f>IF(N184="zákl. přenesená",J184,0)</f>
        <v>0</v>
      </c>
      <c r="BH184" s="230">
        <f>IF(N184="sníž. přenesená",J184,0)</f>
        <v>0</v>
      </c>
      <c r="BI184" s="230">
        <f>IF(N184="nulová",J184,0)</f>
        <v>0</v>
      </c>
      <c r="BJ184" s="17" t="s">
        <v>85</v>
      </c>
      <c r="BK184" s="230">
        <f>ROUND(I184*H184,2)</f>
        <v>0</v>
      </c>
      <c r="BL184" s="17" t="s">
        <v>153</v>
      </c>
      <c r="BM184" s="229" t="s">
        <v>1506</v>
      </c>
    </row>
    <row r="185" s="2" customFormat="1">
      <c r="A185" s="38"/>
      <c r="B185" s="39"/>
      <c r="C185" s="40"/>
      <c r="D185" s="231" t="s">
        <v>139</v>
      </c>
      <c r="E185" s="40"/>
      <c r="F185" s="232" t="s">
        <v>1458</v>
      </c>
      <c r="G185" s="40"/>
      <c r="H185" s="40"/>
      <c r="I185" s="233"/>
      <c r="J185" s="40"/>
      <c r="K185" s="40"/>
      <c r="L185" s="44"/>
      <c r="M185" s="234"/>
      <c r="N185" s="235"/>
      <c r="O185" s="91"/>
      <c r="P185" s="91"/>
      <c r="Q185" s="91"/>
      <c r="R185" s="91"/>
      <c r="S185" s="91"/>
      <c r="T185" s="92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139</v>
      </c>
      <c r="AU185" s="17" t="s">
        <v>85</v>
      </c>
    </row>
    <row r="186" s="12" customFormat="1" ht="25.92" customHeight="1">
      <c r="A186" s="12"/>
      <c r="B186" s="202"/>
      <c r="C186" s="203"/>
      <c r="D186" s="204" t="s">
        <v>76</v>
      </c>
      <c r="E186" s="205" t="s">
        <v>1507</v>
      </c>
      <c r="F186" s="205" t="s">
        <v>1507</v>
      </c>
      <c r="G186" s="203"/>
      <c r="H186" s="203"/>
      <c r="I186" s="206"/>
      <c r="J186" s="207">
        <f>BK186</f>
        <v>0</v>
      </c>
      <c r="K186" s="203"/>
      <c r="L186" s="208"/>
      <c r="M186" s="209"/>
      <c r="N186" s="210"/>
      <c r="O186" s="210"/>
      <c r="P186" s="211">
        <f>SUM(P187:P198)</f>
        <v>0</v>
      </c>
      <c r="Q186" s="210"/>
      <c r="R186" s="211">
        <f>SUM(R187:R198)</f>
        <v>0</v>
      </c>
      <c r="S186" s="210"/>
      <c r="T186" s="212">
        <f>SUM(T187:T198)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13" t="s">
        <v>85</v>
      </c>
      <c r="AT186" s="214" t="s">
        <v>76</v>
      </c>
      <c r="AU186" s="214" t="s">
        <v>77</v>
      </c>
      <c r="AY186" s="213" t="s">
        <v>129</v>
      </c>
      <c r="BK186" s="215">
        <f>SUM(BK187:BK198)</f>
        <v>0</v>
      </c>
    </row>
    <row r="187" s="2" customFormat="1" ht="21.75" customHeight="1">
      <c r="A187" s="38"/>
      <c r="B187" s="39"/>
      <c r="C187" s="218" t="s">
        <v>77</v>
      </c>
      <c r="D187" s="218" t="s">
        <v>132</v>
      </c>
      <c r="E187" s="219" t="s">
        <v>1508</v>
      </c>
      <c r="F187" s="220" t="s">
        <v>1509</v>
      </c>
      <c r="G187" s="221" t="s">
        <v>604</v>
      </c>
      <c r="H187" s="222">
        <v>528</v>
      </c>
      <c r="I187" s="223"/>
      <c r="J187" s="224">
        <f>ROUND(I187*H187,2)</f>
        <v>0</v>
      </c>
      <c r="K187" s="220" t="s">
        <v>1</v>
      </c>
      <c r="L187" s="44"/>
      <c r="M187" s="225" t="s">
        <v>1</v>
      </c>
      <c r="N187" s="226" t="s">
        <v>42</v>
      </c>
      <c r="O187" s="91"/>
      <c r="P187" s="227">
        <f>O187*H187</f>
        <v>0</v>
      </c>
      <c r="Q187" s="227">
        <v>0</v>
      </c>
      <c r="R187" s="227">
        <f>Q187*H187</f>
        <v>0</v>
      </c>
      <c r="S187" s="227">
        <v>0</v>
      </c>
      <c r="T187" s="228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9" t="s">
        <v>153</v>
      </c>
      <c r="AT187" s="229" t="s">
        <v>132</v>
      </c>
      <c r="AU187" s="229" t="s">
        <v>85</v>
      </c>
      <c r="AY187" s="17" t="s">
        <v>129</v>
      </c>
      <c r="BE187" s="230">
        <f>IF(N187="základní",J187,0)</f>
        <v>0</v>
      </c>
      <c r="BF187" s="230">
        <f>IF(N187="snížená",J187,0)</f>
        <v>0</v>
      </c>
      <c r="BG187" s="230">
        <f>IF(N187="zákl. přenesená",J187,0)</f>
        <v>0</v>
      </c>
      <c r="BH187" s="230">
        <f>IF(N187="sníž. přenesená",J187,0)</f>
        <v>0</v>
      </c>
      <c r="BI187" s="230">
        <f>IF(N187="nulová",J187,0)</f>
        <v>0</v>
      </c>
      <c r="BJ187" s="17" t="s">
        <v>85</v>
      </c>
      <c r="BK187" s="230">
        <f>ROUND(I187*H187,2)</f>
        <v>0</v>
      </c>
      <c r="BL187" s="17" t="s">
        <v>153</v>
      </c>
      <c r="BM187" s="229" t="s">
        <v>539</v>
      </c>
    </row>
    <row r="188" s="2" customFormat="1">
      <c r="A188" s="38"/>
      <c r="B188" s="39"/>
      <c r="C188" s="40"/>
      <c r="D188" s="231" t="s">
        <v>139</v>
      </c>
      <c r="E188" s="40"/>
      <c r="F188" s="232" t="s">
        <v>1509</v>
      </c>
      <c r="G188" s="40"/>
      <c r="H188" s="40"/>
      <c r="I188" s="233"/>
      <c r="J188" s="40"/>
      <c r="K188" s="40"/>
      <c r="L188" s="44"/>
      <c r="M188" s="234"/>
      <c r="N188" s="235"/>
      <c r="O188" s="91"/>
      <c r="P188" s="91"/>
      <c r="Q188" s="91"/>
      <c r="R188" s="91"/>
      <c r="S188" s="91"/>
      <c r="T188" s="92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139</v>
      </c>
      <c r="AU188" s="17" t="s">
        <v>85</v>
      </c>
    </row>
    <row r="189" s="2" customFormat="1" ht="21.75" customHeight="1">
      <c r="A189" s="38"/>
      <c r="B189" s="39"/>
      <c r="C189" s="218" t="s">
        <v>77</v>
      </c>
      <c r="D189" s="218" t="s">
        <v>132</v>
      </c>
      <c r="E189" s="219" t="s">
        <v>1510</v>
      </c>
      <c r="F189" s="220" t="s">
        <v>1511</v>
      </c>
      <c r="G189" s="221" t="s">
        <v>604</v>
      </c>
      <c r="H189" s="222">
        <v>84</v>
      </c>
      <c r="I189" s="223"/>
      <c r="J189" s="224">
        <f>ROUND(I189*H189,2)</f>
        <v>0</v>
      </c>
      <c r="K189" s="220" t="s">
        <v>1</v>
      </c>
      <c r="L189" s="44"/>
      <c r="M189" s="225" t="s">
        <v>1</v>
      </c>
      <c r="N189" s="226" t="s">
        <v>42</v>
      </c>
      <c r="O189" s="91"/>
      <c r="P189" s="227">
        <f>O189*H189</f>
        <v>0</v>
      </c>
      <c r="Q189" s="227">
        <v>0</v>
      </c>
      <c r="R189" s="227">
        <f>Q189*H189</f>
        <v>0</v>
      </c>
      <c r="S189" s="227">
        <v>0</v>
      </c>
      <c r="T189" s="228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29" t="s">
        <v>153</v>
      </c>
      <c r="AT189" s="229" t="s">
        <v>132</v>
      </c>
      <c r="AU189" s="229" t="s">
        <v>85</v>
      </c>
      <c r="AY189" s="17" t="s">
        <v>129</v>
      </c>
      <c r="BE189" s="230">
        <f>IF(N189="základní",J189,0)</f>
        <v>0</v>
      </c>
      <c r="BF189" s="230">
        <f>IF(N189="snížená",J189,0)</f>
        <v>0</v>
      </c>
      <c r="BG189" s="230">
        <f>IF(N189="zákl. přenesená",J189,0)</f>
        <v>0</v>
      </c>
      <c r="BH189" s="230">
        <f>IF(N189="sníž. přenesená",J189,0)</f>
        <v>0</v>
      </c>
      <c r="BI189" s="230">
        <f>IF(N189="nulová",J189,0)</f>
        <v>0</v>
      </c>
      <c r="BJ189" s="17" t="s">
        <v>85</v>
      </c>
      <c r="BK189" s="230">
        <f>ROUND(I189*H189,2)</f>
        <v>0</v>
      </c>
      <c r="BL189" s="17" t="s">
        <v>153</v>
      </c>
      <c r="BM189" s="229" t="s">
        <v>551</v>
      </c>
    </row>
    <row r="190" s="2" customFormat="1">
      <c r="A190" s="38"/>
      <c r="B190" s="39"/>
      <c r="C190" s="40"/>
      <c r="D190" s="231" t="s">
        <v>139</v>
      </c>
      <c r="E190" s="40"/>
      <c r="F190" s="232" t="s">
        <v>1511</v>
      </c>
      <c r="G190" s="40"/>
      <c r="H190" s="40"/>
      <c r="I190" s="233"/>
      <c r="J190" s="40"/>
      <c r="K190" s="40"/>
      <c r="L190" s="44"/>
      <c r="M190" s="234"/>
      <c r="N190" s="235"/>
      <c r="O190" s="91"/>
      <c r="P190" s="91"/>
      <c r="Q190" s="91"/>
      <c r="R190" s="91"/>
      <c r="S190" s="91"/>
      <c r="T190" s="92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139</v>
      </c>
      <c r="AU190" s="17" t="s">
        <v>85</v>
      </c>
    </row>
    <row r="191" s="2" customFormat="1" ht="21.75" customHeight="1">
      <c r="A191" s="38"/>
      <c r="B191" s="39"/>
      <c r="C191" s="218" t="s">
        <v>77</v>
      </c>
      <c r="D191" s="218" t="s">
        <v>132</v>
      </c>
      <c r="E191" s="219" t="s">
        <v>1512</v>
      </c>
      <c r="F191" s="220" t="s">
        <v>1513</v>
      </c>
      <c r="G191" s="221" t="s">
        <v>604</v>
      </c>
      <c r="H191" s="222">
        <v>2</v>
      </c>
      <c r="I191" s="223"/>
      <c r="J191" s="224">
        <f>ROUND(I191*H191,2)</f>
        <v>0</v>
      </c>
      <c r="K191" s="220" t="s">
        <v>1</v>
      </c>
      <c r="L191" s="44"/>
      <c r="M191" s="225" t="s">
        <v>1</v>
      </c>
      <c r="N191" s="226" t="s">
        <v>42</v>
      </c>
      <c r="O191" s="91"/>
      <c r="P191" s="227">
        <f>O191*H191</f>
        <v>0</v>
      </c>
      <c r="Q191" s="227">
        <v>0</v>
      </c>
      <c r="R191" s="227">
        <f>Q191*H191</f>
        <v>0</v>
      </c>
      <c r="S191" s="227">
        <v>0</v>
      </c>
      <c r="T191" s="228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9" t="s">
        <v>153</v>
      </c>
      <c r="AT191" s="229" t="s">
        <v>132</v>
      </c>
      <c r="AU191" s="229" t="s">
        <v>85</v>
      </c>
      <c r="AY191" s="17" t="s">
        <v>129</v>
      </c>
      <c r="BE191" s="230">
        <f>IF(N191="základní",J191,0)</f>
        <v>0</v>
      </c>
      <c r="BF191" s="230">
        <f>IF(N191="snížená",J191,0)</f>
        <v>0</v>
      </c>
      <c r="BG191" s="230">
        <f>IF(N191="zákl. přenesená",J191,0)</f>
        <v>0</v>
      </c>
      <c r="BH191" s="230">
        <f>IF(N191="sníž. přenesená",J191,0)</f>
        <v>0</v>
      </c>
      <c r="BI191" s="230">
        <f>IF(N191="nulová",J191,0)</f>
        <v>0</v>
      </c>
      <c r="BJ191" s="17" t="s">
        <v>85</v>
      </c>
      <c r="BK191" s="230">
        <f>ROUND(I191*H191,2)</f>
        <v>0</v>
      </c>
      <c r="BL191" s="17" t="s">
        <v>153</v>
      </c>
      <c r="BM191" s="229" t="s">
        <v>564</v>
      </c>
    </row>
    <row r="192" s="2" customFormat="1">
      <c r="A192" s="38"/>
      <c r="B192" s="39"/>
      <c r="C192" s="40"/>
      <c r="D192" s="231" t="s">
        <v>139</v>
      </c>
      <c r="E192" s="40"/>
      <c r="F192" s="232" t="s">
        <v>1513</v>
      </c>
      <c r="G192" s="40"/>
      <c r="H192" s="40"/>
      <c r="I192" s="233"/>
      <c r="J192" s="40"/>
      <c r="K192" s="40"/>
      <c r="L192" s="44"/>
      <c r="M192" s="234"/>
      <c r="N192" s="235"/>
      <c r="O192" s="91"/>
      <c r="P192" s="91"/>
      <c r="Q192" s="91"/>
      <c r="R192" s="91"/>
      <c r="S192" s="91"/>
      <c r="T192" s="92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139</v>
      </c>
      <c r="AU192" s="17" t="s">
        <v>85</v>
      </c>
    </row>
    <row r="193" s="2" customFormat="1" ht="24.15" customHeight="1">
      <c r="A193" s="38"/>
      <c r="B193" s="39"/>
      <c r="C193" s="218" t="s">
        <v>77</v>
      </c>
      <c r="D193" s="218" t="s">
        <v>132</v>
      </c>
      <c r="E193" s="219" t="s">
        <v>1514</v>
      </c>
      <c r="F193" s="220" t="s">
        <v>1515</v>
      </c>
      <c r="G193" s="221" t="s">
        <v>604</v>
      </c>
      <c r="H193" s="222">
        <v>528</v>
      </c>
      <c r="I193" s="223"/>
      <c r="J193" s="224">
        <f>ROUND(I193*H193,2)</f>
        <v>0</v>
      </c>
      <c r="K193" s="220" t="s">
        <v>1</v>
      </c>
      <c r="L193" s="44"/>
      <c r="M193" s="225" t="s">
        <v>1</v>
      </c>
      <c r="N193" s="226" t="s">
        <v>42</v>
      </c>
      <c r="O193" s="91"/>
      <c r="P193" s="227">
        <f>O193*H193</f>
        <v>0</v>
      </c>
      <c r="Q193" s="227">
        <v>0</v>
      </c>
      <c r="R193" s="227">
        <f>Q193*H193</f>
        <v>0</v>
      </c>
      <c r="S193" s="227">
        <v>0</v>
      </c>
      <c r="T193" s="228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9" t="s">
        <v>153</v>
      </c>
      <c r="AT193" s="229" t="s">
        <v>132</v>
      </c>
      <c r="AU193" s="229" t="s">
        <v>85</v>
      </c>
      <c r="AY193" s="17" t="s">
        <v>129</v>
      </c>
      <c r="BE193" s="230">
        <f>IF(N193="základní",J193,0)</f>
        <v>0</v>
      </c>
      <c r="BF193" s="230">
        <f>IF(N193="snížená",J193,0)</f>
        <v>0</v>
      </c>
      <c r="BG193" s="230">
        <f>IF(N193="zákl. přenesená",J193,0)</f>
        <v>0</v>
      </c>
      <c r="BH193" s="230">
        <f>IF(N193="sníž. přenesená",J193,0)</f>
        <v>0</v>
      </c>
      <c r="BI193" s="230">
        <f>IF(N193="nulová",J193,0)</f>
        <v>0</v>
      </c>
      <c r="BJ193" s="17" t="s">
        <v>85</v>
      </c>
      <c r="BK193" s="230">
        <f>ROUND(I193*H193,2)</f>
        <v>0</v>
      </c>
      <c r="BL193" s="17" t="s">
        <v>153</v>
      </c>
      <c r="BM193" s="229" t="s">
        <v>576</v>
      </c>
    </row>
    <row r="194" s="2" customFormat="1">
      <c r="A194" s="38"/>
      <c r="B194" s="39"/>
      <c r="C194" s="40"/>
      <c r="D194" s="231" t="s">
        <v>139</v>
      </c>
      <c r="E194" s="40"/>
      <c r="F194" s="232" t="s">
        <v>1515</v>
      </c>
      <c r="G194" s="40"/>
      <c r="H194" s="40"/>
      <c r="I194" s="233"/>
      <c r="J194" s="40"/>
      <c r="K194" s="40"/>
      <c r="L194" s="44"/>
      <c r="M194" s="234"/>
      <c r="N194" s="235"/>
      <c r="O194" s="91"/>
      <c r="P194" s="91"/>
      <c r="Q194" s="91"/>
      <c r="R194" s="91"/>
      <c r="S194" s="91"/>
      <c r="T194" s="92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139</v>
      </c>
      <c r="AU194" s="17" t="s">
        <v>85</v>
      </c>
    </row>
    <row r="195" s="2" customFormat="1" ht="24.15" customHeight="1">
      <c r="A195" s="38"/>
      <c r="B195" s="39"/>
      <c r="C195" s="218" t="s">
        <v>77</v>
      </c>
      <c r="D195" s="218" t="s">
        <v>132</v>
      </c>
      <c r="E195" s="219" t="s">
        <v>1516</v>
      </c>
      <c r="F195" s="220" t="s">
        <v>1517</v>
      </c>
      <c r="G195" s="221" t="s">
        <v>604</v>
      </c>
      <c r="H195" s="222">
        <v>84</v>
      </c>
      <c r="I195" s="223"/>
      <c r="J195" s="224">
        <f>ROUND(I195*H195,2)</f>
        <v>0</v>
      </c>
      <c r="K195" s="220" t="s">
        <v>1</v>
      </c>
      <c r="L195" s="44"/>
      <c r="M195" s="225" t="s">
        <v>1</v>
      </c>
      <c r="N195" s="226" t="s">
        <v>42</v>
      </c>
      <c r="O195" s="91"/>
      <c r="P195" s="227">
        <f>O195*H195</f>
        <v>0</v>
      </c>
      <c r="Q195" s="227">
        <v>0</v>
      </c>
      <c r="R195" s="227">
        <f>Q195*H195</f>
        <v>0</v>
      </c>
      <c r="S195" s="227">
        <v>0</v>
      </c>
      <c r="T195" s="228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9" t="s">
        <v>153</v>
      </c>
      <c r="AT195" s="229" t="s">
        <v>132</v>
      </c>
      <c r="AU195" s="229" t="s">
        <v>85</v>
      </c>
      <c r="AY195" s="17" t="s">
        <v>129</v>
      </c>
      <c r="BE195" s="230">
        <f>IF(N195="základní",J195,0)</f>
        <v>0</v>
      </c>
      <c r="BF195" s="230">
        <f>IF(N195="snížená",J195,0)</f>
        <v>0</v>
      </c>
      <c r="BG195" s="230">
        <f>IF(N195="zákl. přenesená",J195,0)</f>
        <v>0</v>
      </c>
      <c r="BH195" s="230">
        <f>IF(N195="sníž. přenesená",J195,0)</f>
        <v>0</v>
      </c>
      <c r="BI195" s="230">
        <f>IF(N195="nulová",J195,0)</f>
        <v>0</v>
      </c>
      <c r="BJ195" s="17" t="s">
        <v>85</v>
      </c>
      <c r="BK195" s="230">
        <f>ROUND(I195*H195,2)</f>
        <v>0</v>
      </c>
      <c r="BL195" s="17" t="s">
        <v>153</v>
      </c>
      <c r="BM195" s="229" t="s">
        <v>588</v>
      </c>
    </row>
    <row r="196" s="2" customFormat="1">
      <c r="A196" s="38"/>
      <c r="B196" s="39"/>
      <c r="C196" s="40"/>
      <c r="D196" s="231" t="s">
        <v>139</v>
      </c>
      <c r="E196" s="40"/>
      <c r="F196" s="232" t="s">
        <v>1517</v>
      </c>
      <c r="G196" s="40"/>
      <c r="H196" s="40"/>
      <c r="I196" s="233"/>
      <c r="J196" s="40"/>
      <c r="K196" s="40"/>
      <c r="L196" s="44"/>
      <c r="M196" s="234"/>
      <c r="N196" s="235"/>
      <c r="O196" s="91"/>
      <c r="P196" s="91"/>
      <c r="Q196" s="91"/>
      <c r="R196" s="91"/>
      <c r="S196" s="91"/>
      <c r="T196" s="92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139</v>
      </c>
      <c r="AU196" s="17" t="s">
        <v>85</v>
      </c>
    </row>
    <row r="197" s="2" customFormat="1" ht="24.15" customHeight="1">
      <c r="A197" s="38"/>
      <c r="B197" s="39"/>
      <c r="C197" s="218" t="s">
        <v>77</v>
      </c>
      <c r="D197" s="218" t="s">
        <v>132</v>
      </c>
      <c r="E197" s="219" t="s">
        <v>1518</v>
      </c>
      <c r="F197" s="220" t="s">
        <v>1519</v>
      </c>
      <c r="G197" s="221" t="s">
        <v>604</v>
      </c>
      <c r="H197" s="222">
        <v>2</v>
      </c>
      <c r="I197" s="223"/>
      <c r="J197" s="224">
        <f>ROUND(I197*H197,2)</f>
        <v>0</v>
      </c>
      <c r="K197" s="220" t="s">
        <v>1</v>
      </c>
      <c r="L197" s="44"/>
      <c r="M197" s="225" t="s">
        <v>1</v>
      </c>
      <c r="N197" s="226" t="s">
        <v>42</v>
      </c>
      <c r="O197" s="91"/>
      <c r="P197" s="227">
        <f>O197*H197</f>
        <v>0</v>
      </c>
      <c r="Q197" s="227">
        <v>0</v>
      </c>
      <c r="R197" s="227">
        <f>Q197*H197</f>
        <v>0</v>
      </c>
      <c r="S197" s="227">
        <v>0</v>
      </c>
      <c r="T197" s="228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9" t="s">
        <v>153</v>
      </c>
      <c r="AT197" s="229" t="s">
        <v>132</v>
      </c>
      <c r="AU197" s="229" t="s">
        <v>85</v>
      </c>
      <c r="AY197" s="17" t="s">
        <v>129</v>
      </c>
      <c r="BE197" s="230">
        <f>IF(N197="základní",J197,0)</f>
        <v>0</v>
      </c>
      <c r="BF197" s="230">
        <f>IF(N197="snížená",J197,0)</f>
        <v>0</v>
      </c>
      <c r="BG197" s="230">
        <f>IF(N197="zákl. přenesená",J197,0)</f>
        <v>0</v>
      </c>
      <c r="BH197" s="230">
        <f>IF(N197="sníž. přenesená",J197,0)</f>
        <v>0</v>
      </c>
      <c r="BI197" s="230">
        <f>IF(N197="nulová",J197,0)</f>
        <v>0</v>
      </c>
      <c r="BJ197" s="17" t="s">
        <v>85</v>
      </c>
      <c r="BK197" s="230">
        <f>ROUND(I197*H197,2)</f>
        <v>0</v>
      </c>
      <c r="BL197" s="17" t="s">
        <v>153</v>
      </c>
      <c r="BM197" s="229" t="s">
        <v>601</v>
      </c>
    </row>
    <row r="198" s="2" customFormat="1">
      <c r="A198" s="38"/>
      <c r="B198" s="39"/>
      <c r="C198" s="40"/>
      <c r="D198" s="231" t="s">
        <v>139</v>
      </c>
      <c r="E198" s="40"/>
      <c r="F198" s="232" t="s">
        <v>1519</v>
      </c>
      <c r="G198" s="40"/>
      <c r="H198" s="40"/>
      <c r="I198" s="233"/>
      <c r="J198" s="40"/>
      <c r="K198" s="40"/>
      <c r="L198" s="44"/>
      <c r="M198" s="234"/>
      <c r="N198" s="235"/>
      <c r="O198" s="91"/>
      <c r="P198" s="91"/>
      <c r="Q198" s="91"/>
      <c r="R198" s="91"/>
      <c r="S198" s="91"/>
      <c r="T198" s="92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139</v>
      </c>
      <c r="AU198" s="17" t="s">
        <v>85</v>
      </c>
    </row>
    <row r="199" s="12" customFormat="1" ht="25.92" customHeight="1">
      <c r="A199" s="12"/>
      <c r="B199" s="202"/>
      <c r="C199" s="203"/>
      <c r="D199" s="204" t="s">
        <v>76</v>
      </c>
      <c r="E199" s="205" t="s">
        <v>1520</v>
      </c>
      <c r="F199" s="205" t="s">
        <v>1521</v>
      </c>
      <c r="G199" s="203"/>
      <c r="H199" s="203"/>
      <c r="I199" s="206"/>
      <c r="J199" s="207">
        <f>BK199</f>
        <v>0</v>
      </c>
      <c r="K199" s="203"/>
      <c r="L199" s="208"/>
      <c r="M199" s="209"/>
      <c r="N199" s="210"/>
      <c r="O199" s="210"/>
      <c r="P199" s="211">
        <v>0</v>
      </c>
      <c r="Q199" s="210"/>
      <c r="R199" s="211">
        <v>0</v>
      </c>
      <c r="S199" s="210"/>
      <c r="T199" s="212"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13" t="s">
        <v>85</v>
      </c>
      <c r="AT199" s="214" t="s">
        <v>76</v>
      </c>
      <c r="AU199" s="214" t="s">
        <v>77</v>
      </c>
      <c r="AY199" s="213" t="s">
        <v>129</v>
      </c>
      <c r="BK199" s="215">
        <v>0</v>
      </c>
    </row>
    <row r="200" s="12" customFormat="1" ht="25.92" customHeight="1">
      <c r="A200" s="12"/>
      <c r="B200" s="202"/>
      <c r="C200" s="203"/>
      <c r="D200" s="204" t="s">
        <v>76</v>
      </c>
      <c r="E200" s="205" t="s">
        <v>1452</v>
      </c>
      <c r="F200" s="205" t="s">
        <v>1452</v>
      </c>
      <c r="G200" s="203"/>
      <c r="H200" s="203"/>
      <c r="I200" s="206"/>
      <c r="J200" s="207">
        <f>BK200</f>
        <v>0</v>
      </c>
      <c r="K200" s="203"/>
      <c r="L200" s="208"/>
      <c r="M200" s="209"/>
      <c r="N200" s="210"/>
      <c r="O200" s="210"/>
      <c r="P200" s="211">
        <f>SUM(P201:P230)</f>
        <v>0</v>
      </c>
      <c r="Q200" s="210"/>
      <c r="R200" s="211">
        <f>SUM(R201:R230)</f>
        <v>0.34160000000000001</v>
      </c>
      <c r="S200" s="210"/>
      <c r="T200" s="212">
        <f>SUM(T201:T230)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13" t="s">
        <v>85</v>
      </c>
      <c r="AT200" s="214" t="s">
        <v>76</v>
      </c>
      <c r="AU200" s="214" t="s">
        <v>77</v>
      </c>
      <c r="AY200" s="213" t="s">
        <v>129</v>
      </c>
      <c r="BK200" s="215">
        <f>SUM(BK201:BK230)</f>
        <v>0</v>
      </c>
    </row>
    <row r="201" s="2" customFormat="1" ht="16.5" customHeight="1">
      <c r="A201" s="38"/>
      <c r="B201" s="39"/>
      <c r="C201" s="218" t="s">
        <v>77</v>
      </c>
      <c r="D201" s="218" t="s">
        <v>132</v>
      </c>
      <c r="E201" s="219" t="s">
        <v>1522</v>
      </c>
      <c r="F201" s="220" t="s">
        <v>1523</v>
      </c>
      <c r="G201" s="221" t="s">
        <v>237</v>
      </c>
      <c r="H201" s="222">
        <v>12</v>
      </c>
      <c r="I201" s="223"/>
      <c r="J201" s="224">
        <f>ROUND(I201*H201,2)</f>
        <v>0</v>
      </c>
      <c r="K201" s="220" t="s">
        <v>1</v>
      </c>
      <c r="L201" s="44"/>
      <c r="M201" s="225" t="s">
        <v>1</v>
      </c>
      <c r="N201" s="226" t="s">
        <v>42</v>
      </c>
      <c r="O201" s="91"/>
      <c r="P201" s="227">
        <f>O201*H201</f>
        <v>0</v>
      </c>
      <c r="Q201" s="227">
        <v>0</v>
      </c>
      <c r="R201" s="227">
        <f>Q201*H201</f>
        <v>0</v>
      </c>
      <c r="S201" s="227">
        <v>0</v>
      </c>
      <c r="T201" s="228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29" t="s">
        <v>153</v>
      </c>
      <c r="AT201" s="229" t="s">
        <v>132</v>
      </c>
      <c r="AU201" s="229" t="s">
        <v>85</v>
      </c>
      <c r="AY201" s="17" t="s">
        <v>129</v>
      </c>
      <c r="BE201" s="230">
        <f>IF(N201="základní",J201,0)</f>
        <v>0</v>
      </c>
      <c r="BF201" s="230">
        <f>IF(N201="snížená",J201,0)</f>
        <v>0</v>
      </c>
      <c r="BG201" s="230">
        <f>IF(N201="zákl. přenesená",J201,0)</f>
        <v>0</v>
      </c>
      <c r="BH201" s="230">
        <f>IF(N201="sníž. přenesená",J201,0)</f>
        <v>0</v>
      </c>
      <c r="BI201" s="230">
        <f>IF(N201="nulová",J201,0)</f>
        <v>0</v>
      </c>
      <c r="BJ201" s="17" t="s">
        <v>85</v>
      </c>
      <c r="BK201" s="230">
        <f>ROUND(I201*H201,2)</f>
        <v>0</v>
      </c>
      <c r="BL201" s="17" t="s">
        <v>153</v>
      </c>
      <c r="BM201" s="229" t="s">
        <v>614</v>
      </c>
    </row>
    <row r="202" s="2" customFormat="1">
      <c r="A202" s="38"/>
      <c r="B202" s="39"/>
      <c r="C202" s="40"/>
      <c r="D202" s="231" t="s">
        <v>139</v>
      </c>
      <c r="E202" s="40"/>
      <c r="F202" s="232" t="s">
        <v>1523</v>
      </c>
      <c r="G202" s="40"/>
      <c r="H202" s="40"/>
      <c r="I202" s="233"/>
      <c r="J202" s="40"/>
      <c r="K202" s="40"/>
      <c r="L202" s="44"/>
      <c r="M202" s="234"/>
      <c r="N202" s="235"/>
      <c r="O202" s="91"/>
      <c r="P202" s="91"/>
      <c r="Q202" s="91"/>
      <c r="R202" s="91"/>
      <c r="S202" s="91"/>
      <c r="T202" s="92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139</v>
      </c>
      <c r="AU202" s="17" t="s">
        <v>85</v>
      </c>
    </row>
    <row r="203" s="2" customFormat="1" ht="16.5" customHeight="1">
      <c r="A203" s="38"/>
      <c r="B203" s="39"/>
      <c r="C203" s="218" t="s">
        <v>77</v>
      </c>
      <c r="D203" s="218" t="s">
        <v>132</v>
      </c>
      <c r="E203" s="219" t="s">
        <v>1524</v>
      </c>
      <c r="F203" s="220" t="s">
        <v>1525</v>
      </c>
      <c r="G203" s="221" t="s">
        <v>604</v>
      </c>
      <c r="H203" s="222">
        <v>12</v>
      </c>
      <c r="I203" s="223"/>
      <c r="J203" s="224">
        <f>ROUND(I203*H203,2)</f>
        <v>0</v>
      </c>
      <c r="K203" s="220" t="s">
        <v>1</v>
      </c>
      <c r="L203" s="44"/>
      <c r="M203" s="225" t="s">
        <v>1</v>
      </c>
      <c r="N203" s="226" t="s">
        <v>42</v>
      </c>
      <c r="O203" s="91"/>
      <c r="P203" s="227">
        <f>O203*H203</f>
        <v>0</v>
      </c>
      <c r="Q203" s="227">
        <v>0</v>
      </c>
      <c r="R203" s="227">
        <f>Q203*H203</f>
        <v>0</v>
      </c>
      <c r="S203" s="227">
        <v>0</v>
      </c>
      <c r="T203" s="228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29" t="s">
        <v>153</v>
      </c>
      <c r="AT203" s="229" t="s">
        <v>132</v>
      </c>
      <c r="AU203" s="229" t="s">
        <v>85</v>
      </c>
      <c r="AY203" s="17" t="s">
        <v>129</v>
      </c>
      <c r="BE203" s="230">
        <f>IF(N203="základní",J203,0)</f>
        <v>0</v>
      </c>
      <c r="BF203" s="230">
        <f>IF(N203="snížená",J203,0)</f>
        <v>0</v>
      </c>
      <c r="BG203" s="230">
        <f>IF(N203="zákl. přenesená",J203,0)</f>
        <v>0</v>
      </c>
      <c r="BH203" s="230">
        <f>IF(N203="sníž. přenesená",J203,0)</f>
        <v>0</v>
      </c>
      <c r="BI203" s="230">
        <f>IF(N203="nulová",J203,0)</f>
        <v>0</v>
      </c>
      <c r="BJ203" s="17" t="s">
        <v>85</v>
      </c>
      <c r="BK203" s="230">
        <f>ROUND(I203*H203,2)</f>
        <v>0</v>
      </c>
      <c r="BL203" s="17" t="s">
        <v>153</v>
      </c>
      <c r="BM203" s="229" t="s">
        <v>625</v>
      </c>
    </row>
    <row r="204" s="2" customFormat="1">
      <c r="A204" s="38"/>
      <c r="B204" s="39"/>
      <c r="C204" s="40"/>
      <c r="D204" s="231" t="s">
        <v>139</v>
      </c>
      <c r="E204" s="40"/>
      <c r="F204" s="232" t="s">
        <v>1525</v>
      </c>
      <c r="G204" s="40"/>
      <c r="H204" s="40"/>
      <c r="I204" s="233"/>
      <c r="J204" s="40"/>
      <c r="K204" s="40"/>
      <c r="L204" s="44"/>
      <c r="M204" s="234"/>
      <c r="N204" s="235"/>
      <c r="O204" s="91"/>
      <c r="P204" s="91"/>
      <c r="Q204" s="91"/>
      <c r="R204" s="91"/>
      <c r="S204" s="91"/>
      <c r="T204" s="92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139</v>
      </c>
      <c r="AU204" s="17" t="s">
        <v>85</v>
      </c>
    </row>
    <row r="205" s="2" customFormat="1" ht="37.8" customHeight="1">
      <c r="A205" s="38"/>
      <c r="B205" s="39"/>
      <c r="C205" s="218" t="s">
        <v>77</v>
      </c>
      <c r="D205" s="218" t="s">
        <v>132</v>
      </c>
      <c r="E205" s="219" t="s">
        <v>1526</v>
      </c>
      <c r="F205" s="220" t="s">
        <v>1527</v>
      </c>
      <c r="G205" s="221" t="s">
        <v>604</v>
      </c>
      <c r="H205" s="222">
        <v>1</v>
      </c>
      <c r="I205" s="223"/>
      <c r="J205" s="224">
        <f>ROUND(I205*H205,2)</f>
        <v>0</v>
      </c>
      <c r="K205" s="220" t="s">
        <v>1</v>
      </c>
      <c r="L205" s="44"/>
      <c r="M205" s="225" t="s">
        <v>1</v>
      </c>
      <c r="N205" s="226" t="s">
        <v>42</v>
      </c>
      <c r="O205" s="91"/>
      <c r="P205" s="227">
        <f>O205*H205</f>
        <v>0</v>
      </c>
      <c r="Q205" s="227">
        <v>0</v>
      </c>
      <c r="R205" s="227">
        <f>Q205*H205</f>
        <v>0</v>
      </c>
      <c r="S205" s="227">
        <v>0</v>
      </c>
      <c r="T205" s="228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29" t="s">
        <v>153</v>
      </c>
      <c r="AT205" s="229" t="s">
        <v>132</v>
      </c>
      <c r="AU205" s="229" t="s">
        <v>85</v>
      </c>
      <c r="AY205" s="17" t="s">
        <v>129</v>
      </c>
      <c r="BE205" s="230">
        <f>IF(N205="základní",J205,0)</f>
        <v>0</v>
      </c>
      <c r="BF205" s="230">
        <f>IF(N205="snížená",J205,0)</f>
        <v>0</v>
      </c>
      <c r="BG205" s="230">
        <f>IF(N205="zákl. přenesená",J205,0)</f>
        <v>0</v>
      </c>
      <c r="BH205" s="230">
        <f>IF(N205="sníž. přenesená",J205,0)</f>
        <v>0</v>
      </c>
      <c r="BI205" s="230">
        <f>IF(N205="nulová",J205,0)</f>
        <v>0</v>
      </c>
      <c r="BJ205" s="17" t="s">
        <v>85</v>
      </c>
      <c r="BK205" s="230">
        <f>ROUND(I205*H205,2)</f>
        <v>0</v>
      </c>
      <c r="BL205" s="17" t="s">
        <v>153</v>
      </c>
      <c r="BM205" s="229" t="s">
        <v>637</v>
      </c>
    </row>
    <row r="206" s="2" customFormat="1">
      <c r="A206" s="38"/>
      <c r="B206" s="39"/>
      <c r="C206" s="40"/>
      <c r="D206" s="231" t="s">
        <v>139</v>
      </c>
      <c r="E206" s="40"/>
      <c r="F206" s="232" t="s">
        <v>1528</v>
      </c>
      <c r="G206" s="40"/>
      <c r="H206" s="40"/>
      <c r="I206" s="233"/>
      <c r="J206" s="40"/>
      <c r="K206" s="40"/>
      <c r="L206" s="44"/>
      <c r="M206" s="234"/>
      <c r="N206" s="235"/>
      <c r="O206" s="91"/>
      <c r="P206" s="91"/>
      <c r="Q206" s="91"/>
      <c r="R206" s="91"/>
      <c r="S206" s="91"/>
      <c r="T206" s="92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139</v>
      </c>
      <c r="AU206" s="17" t="s">
        <v>85</v>
      </c>
    </row>
    <row r="207" s="2" customFormat="1" ht="21.75" customHeight="1">
      <c r="A207" s="38"/>
      <c r="B207" s="39"/>
      <c r="C207" s="218" t="s">
        <v>77</v>
      </c>
      <c r="D207" s="218" t="s">
        <v>132</v>
      </c>
      <c r="E207" s="219" t="s">
        <v>1529</v>
      </c>
      <c r="F207" s="220" t="s">
        <v>1530</v>
      </c>
      <c r="G207" s="221" t="s">
        <v>604</v>
      </c>
      <c r="H207" s="222">
        <v>2</v>
      </c>
      <c r="I207" s="223"/>
      <c r="J207" s="224">
        <f>ROUND(I207*H207,2)</f>
        <v>0</v>
      </c>
      <c r="K207" s="220" t="s">
        <v>1</v>
      </c>
      <c r="L207" s="44"/>
      <c r="M207" s="225" t="s">
        <v>1</v>
      </c>
      <c r="N207" s="226" t="s">
        <v>42</v>
      </c>
      <c r="O207" s="91"/>
      <c r="P207" s="227">
        <f>O207*H207</f>
        <v>0</v>
      </c>
      <c r="Q207" s="227">
        <v>0</v>
      </c>
      <c r="R207" s="227">
        <f>Q207*H207</f>
        <v>0</v>
      </c>
      <c r="S207" s="227">
        <v>0</v>
      </c>
      <c r="T207" s="228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29" t="s">
        <v>153</v>
      </c>
      <c r="AT207" s="229" t="s">
        <v>132</v>
      </c>
      <c r="AU207" s="229" t="s">
        <v>85</v>
      </c>
      <c r="AY207" s="17" t="s">
        <v>129</v>
      </c>
      <c r="BE207" s="230">
        <f>IF(N207="základní",J207,0)</f>
        <v>0</v>
      </c>
      <c r="BF207" s="230">
        <f>IF(N207="snížená",J207,0)</f>
        <v>0</v>
      </c>
      <c r="BG207" s="230">
        <f>IF(N207="zákl. přenesená",J207,0)</f>
        <v>0</v>
      </c>
      <c r="BH207" s="230">
        <f>IF(N207="sníž. přenesená",J207,0)</f>
        <v>0</v>
      </c>
      <c r="BI207" s="230">
        <f>IF(N207="nulová",J207,0)</f>
        <v>0</v>
      </c>
      <c r="BJ207" s="17" t="s">
        <v>85</v>
      </c>
      <c r="BK207" s="230">
        <f>ROUND(I207*H207,2)</f>
        <v>0</v>
      </c>
      <c r="BL207" s="17" t="s">
        <v>153</v>
      </c>
      <c r="BM207" s="229" t="s">
        <v>649</v>
      </c>
    </row>
    <row r="208" s="2" customFormat="1">
      <c r="A208" s="38"/>
      <c r="B208" s="39"/>
      <c r="C208" s="40"/>
      <c r="D208" s="231" t="s">
        <v>139</v>
      </c>
      <c r="E208" s="40"/>
      <c r="F208" s="232" t="s">
        <v>1530</v>
      </c>
      <c r="G208" s="40"/>
      <c r="H208" s="40"/>
      <c r="I208" s="233"/>
      <c r="J208" s="40"/>
      <c r="K208" s="40"/>
      <c r="L208" s="44"/>
      <c r="M208" s="234"/>
      <c r="N208" s="235"/>
      <c r="O208" s="91"/>
      <c r="P208" s="91"/>
      <c r="Q208" s="91"/>
      <c r="R208" s="91"/>
      <c r="S208" s="91"/>
      <c r="T208" s="92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139</v>
      </c>
      <c r="AU208" s="17" t="s">
        <v>85</v>
      </c>
    </row>
    <row r="209" s="2" customFormat="1" ht="21.75" customHeight="1">
      <c r="A209" s="38"/>
      <c r="B209" s="39"/>
      <c r="C209" s="218" t="s">
        <v>77</v>
      </c>
      <c r="D209" s="218" t="s">
        <v>132</v>
      </c>
      <c r="E209" s="219" t="s">
        <v>1531</v>
      </c>
      <c r="F209" s="220" t="s">
        <v>1532</v>
      </c>
      <c r="G209" s="221" t="s">
        <v>604</v>
      </c>
      <c r="H209" s="222">
        <v>2</v>
      </c>
      <c r="I209" s="223"/>
      <c r="J209" s="224">
        <f>ROUND(I209*H209,2)</f>
        <v>0</v>
      </c>
      <c r="K209" s="220" t="s">
        <v>1</v>
      </c>
      <c r="L209" s="44"/>
      <c r="M209" s="225" t="s">
        <v>1</v>
      </c>
      <c r="N209" s="226" t="s">
        <v>42</v>
      </c>
      <c r="O209" s="91"/>
      <c r="P209" s="227">
        <f>O209*H209</f>
        <v>0</v>
      </c>
      <c r="Q209" s="227">
        <v>0</v>
      </c>
      <c r="R209" s="227">
        <f>Q209*H209</f>
        <v>0</v>
      </c>
      <c r="S209" s="227">
        <v>0</v>
      </c>
      <c r="T209" s="228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29" t="s">
        <v>153</v>
      </c>
      <c r="AT209" s="229" t="s">
        <v>132</v>
      </c>
      <c r="AU209" s="229" t="s">
        <v>85</v>
      </c>
      <c r="AY209" s="17" t="s">
        <v>129</v>
      </c>
      <c r="BE209" s="230">
        <f>IF(N209="základní",J209,0)</f>
        <v>0</v>
      </c>
      <c r="BF209" s="230">
        <f>IF(N209="snížená",J209,0)</f>
        <v>0</v>
      </c>
      <c r="BG209" s="230">
        <f>IF(N209="zákl. přenesená",J209,0)</f>
        <v>0</v>
      </c>
      <c r="BH209" s="230">
        <f>IF(N209="sníž. přenesená",J209,0)</f>
        <v>0</v>
      </c>
      <c r="BI209" s="230">
        <f>IF(N209="nulová",J209,0)</f>
        <v>0</v>
      </c>
      <c r="BJ209" s="17" t="s">
        <v>85</v>
      </c>
      <c r="BK209" s="230">
        <f>ROUND(I209*H209,2)</f>
        <v>0</v>
      </c>
      <c r="BL209" s="17" t="s">
        <v>153</v>
      </c>
      <c r="BM209" s="229" t="s">
        <v>662</v>
      </c>
    </row>
    <row r="210" s="2" customFormat="1">
      <c r="A210" s="38"/>
      <c r="B210" s="39"/>
      <c r="C210" s="40"/>
      <c r="D210" s="231" t="s">
        <v>139</v>
      </c>
      <c r="E210" s="40"/>
      <c r="F210" s="232" t="s">
        <v>1532</v>
      </c>
      <c r="G210" s="40"/>
      <c r="H210" s="40"/>
      <c r="I210" s="233"/>
      <c r="J210" s="40"/>
      <c r="K210" s="40"/>
      <c r="L210" s="44"/>
      <c r="M210" s="234"/>
      <c r="N210" s="235"/>
      <c r="O210" s="91"/>
      <c r="P210" s="91"/>
      <c r="Q210" s="91"/>
      <c r="R210" s="91"/>
      <c r="S210" s="91"/>
      <c r="T210" s="92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139</v>
      </c>
      <c r="AU210" s="17" t="s">
        <v>85</v>
      </c>
    </row>
    <row r="211" s="2" customFormat="1" ht="21.75" customHeight="1">
      <c r="A211" s="38"/>
      <c r="B211" s="39"/>
      <c r="C211" s="218" t="s">
        <v>77</v>
      </c>
      <c r="D211" s="218" t="s">
        <v>132</v>
      </c>
      <c r="E211" s="219" t="s">
        <v>1533</v>
      </c>
      <c r="F211" s="220" t="s">
        <v>1534</v>
      </c>
      <c r="G211" s="221" t="s">
        <v>604</v>
      </c>
      <c r="H211" s="222">
        <v>2</v>
      </c>
      <c r="I211" s="223"/>
      <c r="J211" s="224">
        <f>ROUND(I211*H211,2)</f>
        <v>0</v>
      </c>
      <c r="K211" s="220" t="s">
        <v>1</v>
      </c>
      <c r="L211" s="44"/>
      <c r="M211" s="225" t="s">
        <v>1</v>
      </c>
      <c r="N211" s="226" t="s">
        <v>42</v>
      </c>
      <c r="O211" s="91"/>
      <c r="P211" s="227">
        <f>O211*H211</f>
        <v>0</v>
      </c>
      <c r="Q211" s="227">
        <v>0</v>
      </c>
      <c r="R211" s="227">
        <f>Q211*H211</f>
        <v>0</v>
      </c>
      <c r="S211" s="227">
        <v>0</v>
      </c>
      <c r="T211" s="228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29" t="s">
        <v>153</v>
      </c>
      <c r="AT211" s="229" t="s">
        <v>132</v>
      </c>
      <c r="AU211" s="229" t="s">
        <v>85</v>
      </c>
      <c r="AY211" s="17" t="s">
        <v>129</v>
      </c>
      <c r="BE211" s="230">
        <f>IF(N211="základní",J211,0)</f>
        <v>0</v>
      </c>
      <c r="BF211" s="230">
        <f>IF(N211="snížená",J211,0)</f>
        <v>0</v>
      </c>
      <c r="BG211" s="230">
        <f>IF(N211="zákl. přenesená",J211,0)</f>
        <v>0</v>
      </c>
      <c r="BH211" s="230">
        <f>IF(N211="sníž. přenesená",J211,0)</f>
        <v>0</v>
      </c>
      <c r="BI211" s="230">
        <f>IF(N211="nulová",J211,0)</f>
        <v>0</v>
      </c>
      <c r="BJ211" s="17" t="s">
        <v>85</v>
      </c>
      <c r="BK211" s="230">
        <f>ROUND(I211*H211,2)</f>
        <v>0</v>
      </c>
      <c r="BL211" s="17" t="s">
        <v>153</v>
      </c>
      <c r="BM211" s="229" t="s">
        <v>677</v>
      </c>
    </row>
    <row r="212" s="2" customFormat="1">
      <c r="A212" s="38"/>
      <c r="B212" s="39"/>
      <c r="C212" s="40"/>
      <c r="D212" s="231" t="s">
        <v>139</v>
      </c>
      <c r="E212" s="40"/>
      <c r="F212" s="232" t="s">
        <v>1534</v>
      </c>
      <c r="G212" s="40"/>
      <c r="H212" s="40"/>
      <c r="I212" s="233"/>
      <c r="J212" s="40"/>
      <c r="K212" s="40"/>
      <c r="L212" s="44"/>
      <c r="M212" s="234"/>
      <c r="N212" s="235"/>
      <c r="O212" s="91"/>
      <c r="P212" s="91"/>
      <c r="Q212" s="91"/>
      <c r="R212" s="91"/>
      <c r="S212" s="91"/>
      <c r="T212" s="92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139</v>
      </c>
      <c r="AU212" s="17" t="s">
        <v>85</v>
      </c>
    </row>
    <row r="213" s="2" customFormat="1" ht="21.75" customHeight="1">
      <c r="A213" s="38"/>
      <c r="B213" s="39"/>
      <c r="C213" s="218" t="s">
        <v>77</v>
      </c>
      <c r="D213" s="218" t="s">
        <v>132</v>
      </c>
      <c r="E213" s="219" t="s">
        <v>1535</v>
      </c>
      <c r="F213" s="220" t="s">
        <v>1536</v>
      </c>
      <c r="G213" s="221" t="s">
        <v>604</v>
      </c>
      <c r="H213" s="222">
        <v>3</v>
      </c>
      <c r="I213" s="223"/>
      <c r="J213" s="224">
        <f>ROUND(I213*H213,2)</f>
        <v>0</v>
      </c>
      <c r="K213" s="220" t="s">
        <v>1</v>
      </c>
      <c r="L213" s="44"/>
      <c r="M213" s="225" t="s">
        <v>1</v>
      </c>
      <c r="N213" s="226" t="s">
        <v>42</v>
      </c>
      <c r="O213" s="91"/>
      <c r="P213" s="227">
        <f>O213*H213</f>
        <v>0</v>
      </c>
      <c r="Q213" s="227">
        <v>0</v>
      </c>
      <c r="R213" s="227">
        <f>Q213*H213</f>
        <v>0</v>
      </c>
      <c r="S213" s="227">
        <v>0</v>
      </c>
      <c r="T213" s="228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29" t="s">
        <v>153</v>
      </c>
      <c r="AT213" s="229" t="s">
        <v>132</v>
      </c>
      <c r="AU213" s="229" t="s">
        <v>85</v>
      </c>
      <c r="AY213" s="17" t="s">
        <v>129</v>
      </c>
      <c r="BE213" s="230">
        <f>IF(N213="základní",J213,0)</f>
        <v>0</v>
      </c>
      <c r="BF213" s="230">
        <f>IF(N213="snížená",J213,0)</f>
        <v>0</v>
      </c>
      <c r="BG213" s="230">
        <f>IF(N213="zákl. přenesená",J213,0)</f>
        <v>0</v>
      </c>
      <c r="BH213" s="230">
        <f>IF(N213="sníž. přenesená",J213,0)</f>
        <v>0</v>
      </c>
      <c r="BI213" s="230">
        <f>IF(N213="nulová",J213,0)</f>
        <v>0</v>
      </c>
      <c r="BJ213" s="17" t="s">
        <v>85</v>
      </c>
      <c r="BK213" s="230">
        <f>ROUND(I213*H213,2)</f>
        <v>0</v>
      </c>
      <c r="BL213" s="17" t="s">
        <v>153</v>
      </c>
      <c r="BM213" s="229" t="s">
        <v>693</v>
      </c>
    </row>
    <row r="214" s="2" customFormat="1">
      <c r="A214" s="38"/>
      <c r="B214" s="39"/>
      <c r="C214" s="40"/>
      <c r="D214" s="231" t="s">
        <v>139</v>
      </c>
      <c r="E214" s="40"/>
      <c r="F214" s="232" t="s">
        <v>1536</v>
      </c>
      <c r="G214" s="40"/>
      <c r="H214" s="40"/>
      <c r="I214" s="233"/>
      <c r="J214" s="40"/>
      <c r="K214" s="40"/>
      <c r="L214" s="44"/>
      <c r="M214" s="234"/>
      <c r="N214" s="235"/>
      <c r="O214" s="91"/>
      <c r="P214" s="91"/>
      <c r="Q214" s="91"/>
      <c r="R214" s="91"/>
      <c r="S214" s="91"/>
      <c r="T214" s="92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139</v>
      </c>
      <c r="AU214" s="17" t="s">
        <v>85</v>
      </c>
    </row>
    <row r="215" s="2" customFormat="1" ht="16.5" customHeight="1">
      <c r="A215" s="38"/>
      <c r="B215" s="39"/>
      <c r="C215" s="218" t="s">
        <v>77</v>
      </c>
      <c r="D215" s="218" t="s">
        <v>132</v>
      </c>
      <c r="E215" s="219" t="s">
        <v>1537</v>
      </c>
      <c r="F215" s="220" t="s">
        <v>1538</v>
      </c>
      <c r="G215" s="221" t="s">
        <v>604</v>
      </c>
      <c r="H215" s="222">
        <v>1</v>
      </c>
      <c r="I215" s="223"/>
      <c r="J215" s="224">
        <f>ROUND(I215*H215,2)</f>
        <v>0</v>
      </c>
      <c r="K215" s="220" t="s">
        <v>1</v>
      </c>
      <c r="L215" s="44"/>
      <c r="M215" s="225" t="s">
        <v>1</v>
      </c>
      <c r="N215" s="226" t="s">
        <v>42</v>
      </c>
      <c r="O215" s="91"/>
      <c r="P215" s="227">
        <f>O215*H215</f>
        <v>0</v>
      </c>
      <c r="Q215" s="227">
        <v>0</v>
      </c>
      <c r="R215" s="227">
        <f>Q215*H215</f>
        <v>0</v>
      </c>
      <c r="S215" s="227">
        <v>0</v>
      </c>
      <c r="T215" s="228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29" t="s">
        <v>153</v>
      </c>
      <c r="AT215" s="229" t="s">
        <v>132</v>
      </c>
      <c r="AU215" s="229" t="s">
        <v>85</v>
      </c>
      <c r="AY215" s="17" t="s">
        <v>129</v>
      </c>
      <c r="BE215" s="230">
        <f>IF(N215="základní",J215,0)</f>
        <v>0</v>
      </c>
      <c r="BF215" s="230">
        <f>IF(N215="snížená",J215,0)</f>
        <v>0</v>
      </c>
      <c r="BG215" s="230">
        <f>IF(N215="zákl. přenesená",J215,0)</f>
        <v>0</v>
      </c>
      <c r="BH215" s="230">
        <f>IF(N215="sníž. přenesená",J215,0)</f>
        <v>0</v>
      </c>
      <c r="BI215" s="230">
        <f>IF(N215="nulová",J215,0)</f>
        <v>0</v>
      </c>
      <c r="BJ215" s="17" t="s">
        <v>85</v>
      </c>
      <c r="BK215" s="230">
        <f>ROUND(I215*H215,2)</f>
        <v>0</v>
      </c>
      <c r="BL215" s="17" t="s">
        <v>153</v>
      </c>
      <c r="BM215" s="229" t="s">
        <v>708</v>
      </c>
    </row>
    <row r="216" s="2" customFormat="1">
      <c r="A216" s="38"/>
      <c r="B216" s="39"/>
      <c r="C216" s="40"/>
      <c r="D216" s="231" t="s">
        <v>139</v>
      </c>
      <c r="E216" s="40"/>
      <c r="F216" s="232" t="s">
        <v>1538</v>
      </c>
      <c r="G216" s="40"/>
      <c r="H216" s="40"/>
      <c r="I216" s="233"/>
      <c r="J216" s="40"/>
      <c r="K216" s="40"/>
      <c r="L216" s="44"/>
      <c r="M216" s="234"/>
      <c r="N216" s="235"/>
      <c r="O216" s="91"/>
      <c r="P216" s="91"/>
      <c r="Q216" s="91"/>
      <c r="R216" s="91"/>
      <c r="S216" s="91"/>
      <c r="T216" s="92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139</v>
      </c>
      <c r="AU216" s="17" t="s">
        <v>85</v>
      </c>
    </row>
    <row r="217" s="2" customFormat="1" ht="21.75" customHeight="1">
      <c r="A217" s="38"/>
      <c r="B217" s="39"/>
      <c r="C217" s="218" t="s">
        <v>77</v>
      </c>
      <c r="D217" s="218" t="s">
        <v>132</v>
      </c>
      <c r="E217" s="219" t="s">
        <v>1539</v>
      </c>
      <c r="F217" s="220" t="s">
        <v>1540</v>
      </c>
      <c r="G217" s="221" t="s">
        <v>604</v>
      </c>
      <c r="H217" s="222">
        <v>3</v>
      </c>
      <c r="I217" s="223"/>
      <c r="J217" s="224">
        <f>ROUND(I217*H217,2)</f>
        <v>0</v>
      </c>
      <c r="K217" s="220" t="s">
        <v>1</v>
      </c>
      <c r="L217" s="44"/>
      <c r="M217" s="225" t="s">
        <v>1</v>
      </c>
      <c r="N217" s="226" t="s">
        <v>42</v>
      </c>
      <c r="O217" s="91"/>
      <c r="P217" s="227">
        <f>O217*H217</f>
        <v>0</v>
      </c>
      <c r="Q217" s="227">
        <v>0</v>
      </c>
      <c r="R217" s="227">
        <f>Q217*H217</f>
        <v>0</v>
      </c>
      <c r="S217" s="227">
        <v>0</v>
      </c>
      <c r="T217" s="228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29" t="s">
        <v>153</v>
      </c>
      <c r="AT217" s="229" t="s">
        <v>132</v>
      </c>
      <c r="AU217" s="229" t="s">
        <v>85</v>
      </c>
      <c r="AY217" s="17" t="s">
        <v>129</v>
      </c>
      <c r="BE217" s="230">
        <f>IF(N217="základní",J217,0)</f>
        <v>0</v>
      </c>
      <c r="BF217" s="230">
        <f>IF(N217="snížená",J217,0)</f>
        <v>0</v>
      </c>
      <c r="BG217" s="230">
        <f>IF(N217="zákl. přenesená",J217,0)</f>
        <v>0</v>
      </c>
      <c r="BH217" s="230">
        <f>IF(N217="sníž. přenesená",J217,0)</f>
        <v>0</v>
      </c>
      <c r="BI217" s="230">
        <f>IF(N217="nulová",J217,0)</f>
        <v>0</v>
      </c>
      <c r="BJ217" s="17" t="s">
        <v>85</v>
      </c>
      <c r="BK217" s="230">
        <f>ROUND(I217*H217,2)</f>
        <v>0</v>
      </c>
      <c r="BL217" s="17" t="s">
        <v>153</v>
      </c>
      <c r="BM217" s="229" t="s">
        <v>722</v>
      </c>
    </row>
    <row r="218" s="2" customFormat="1">
      <c r="A218" s="38"/>
      <c r="B218" s="39"/>
      <c r="C218" s="40"/>
      <c r="D218" s="231" t="s">
        <v>139</v>
      </c>
      <c r="E218" s="40"/>
      <c r="F218" s="232" t="s">
        <v>1540</v>
      </c>
      <c r="G218" s="40"/>
      <c r="H218" s="40"/>
      <c r="I218" s="233"/>
      <c r="J218" s="40"/>
      <c r="K218" s="40"/>
      <c r="L218" s="44"/>
      <c r="M218" s="234"/>
      <c r="N218" s="235"/>
      <c r="O218" s="91"/>
      <c r="P218" s="91"/>
      <c r="Q218" s="91"/>
      <c r="R218" s="91"/>
      <c r="S218" s="91"/>
      <c r="T218" s="92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139</v>
      </c>
      <c r="AU218" s="17" t="s">
        <v>85</v>
      </c>
    </row>
    <row r="219" s="2" customFormat="1" ht="16.5" customHeight="1">
      <c r="A219" s="38"/>
      <c r="B219" s="39"/>
      <c r="C219" s="218" t="s">
        <v>77</v>
      </c>
      <c r="D219" s="218" t="s">
        <v>132</v>
      </c>
      <c r="E219" s="219" t="s">
        <v>1541</v>
      </c>
      <c r="F219" s="220" t="s">
        <v>1542</v>
      </c>
      <c r="G219" s="221" t="s">
        <v>604</v>
      </c>
      <c r="H219" s="222">
        <v>1</v>
      </c>
      <c r="I219" s="223"/>
      <c r="J219" s="224">
        <f>ROUND(I219*H219,2)</f>
        <v>0</v>
      </c>
      <c r="K219" s="220" t="s">
        <v>1</v>
      </c>
      <c r="L219" s="44"/>
      <c r="M219" s="225" t="s">
        <v>1</v>
      </c>
      <c r="N219" s="226" t="s">
        <v>42</v>
      </c>
      <c r="O219" s="91"/>
      <c r="P219" s="227">
        <f>O219*H219</f>
        <v>0</v>
      </c>
      <c r="Q219" s="227">
        <v>0</v>
      </c>
      <c r="R219" s="227">
        <f>Q219*H219</f>
        <v>0</v>
      </c>
      <c r="S219" s="227">
        <v>0</v>
      </c>
      <c r="T219" s="228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29" t="s">
        <v>153</v>
      </c>
      <c r="AT219" s="229" t="s">
        <v>132</v>
      </c>
      <c r="AU219" s="229" t="s">
        <v>85</v>
      </c>
      <c r="AY219" s="17" t="s">
        <v>129</v>
      </c>
      <c r="BE219" s="230">
        <f>IF(N219="základní",J219,0)</f>
        <v>0</v>
      </c>
      <c r="BF219" s="230">
        <f>IF(N219="snížená",J219,0)</f>
        <v>0</v>
      </c>
      <c r="BG219" s="230">
        <f>IF(N219="zákl. přenesená",J219,0)</f>
        <v>0</v>
      </c>
      <c r="BH219" s="230">
        <f>IF(N219="sníž. přenesená",J219,0)</f>
        <v>0</v>
      </c>
      <c r="BI219" s="230">
        <f>IF(N219="nulová",J219,0)</f>
        <v>0</v>
      </c>
      <c r="BJ219" s="17" t="s">
        <v>85</v>
      </c>
      <c r="BK219" s="230">
        <f>ROUND(I219*H219,2)</f>
        <v>0</v>
      </c>
      <c r="BL219" s="17" t="s">
        <v>153</v>
      </c>
      <c r="BM219" s="229" t="s">
        <v>737</v>
      </c>
    </row>
    <row r="220" s="2" customFormat="1">
      <c r="A220" s="38"/>
      <c r="B220" s="39"/>
      <c r="C220" s="40"/>
      <c r="D220" s="231" t="s">
        <v>139</v>
      </c>
      <c r="E220" s="40"/>
      <c r="F220" s="232" t="s">
        <v>1542</v>
      </c>
      <c r="G220" s="40"/>
      <c r="H220" s="40"/>
      <c r="I220" s="233"/>
      <c r="J220" s="40"/>
      <c r="K220" s="40"/>
      <c r="L220" s="44"/>
      <c r="M220" s="234"/>
      <c r="N220" s="235"/>
      <c r="O220" s="91"/>
      <c r="P220" s="91"/>
      <c r="Q220" s="91"/>
      <c r="R220" s="91"/>
      <c r="S220" s="91"/>
      <c r="T220" s="92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139</v>
      </c>
      <c r="AU220" s="17" t="s">
        <v>85</v>
      </c>
    </row>
    <row r="221" s="2" customFormat="1" ht="16.5" customHeight="1">
      <c r="A221" s="38"/>
      <c r="B221" s="39"/>
      <c r="C221" s="218" t="s">
        <v>77</v>
      </c>
      <c r="D221" s="218" t="s">
        <v>132</v>
      </c>
      <c r="E221" s="219" t="s">
        <v>1543</v>
      </c>
      <c r="F221" s="220" t="s">
        <v>1544</v>
      </c>
      <c r="G221" s="221" t="s">
        <v>604</v>
      </c>
      <c r="H221" s="222">
        <v>15</v>
      </c>
      <c r="I221" s="223"/>
      <c r="J221" s="224">
        <f>ROUND(I221*H221,2)</f>
        <v>0</v>
      </c>
      <c r="K221" s="220" t="s">
        <v>1</v>
      </c>
      <c r="L221" s="44"/>
      <c r="M221" s="225" t="s">
        <v>1</v>
      </c>
      <c r="N221" s="226" t="s">
        <v>42</v>
      </c>
      <c r="O221" s="91"/>
      <c r="P221" s="227">
        <f>O221*H221</f>
        <v>0</v>
      </c>
      <c r="Q221" s="227">
        <v>0</v>
      </c>
      <c r="R221" s="227">
        <f>Q221*H221</f>
        <v>0</v>
      </c>
      <c r="S221" s="227">
        <v>0</v>
      </c>
      <c r="T221" s="228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29" t="s">
        <v>153</v>
      </c>
      <c r="AT221" s="229" t="s">
        <v>132</v>
      </c>
      <c r="AU221" s="229" t="s">
        <v>85</v>
      </c>
      <c r="AY221" s="17" t="s">
        <v>129</v>
      </c>
      <c r="BE221" s="230">
        <f>IF(N221="základní",J221,0)</f>
        <v>0</v>
      </c>
      <c r="BF221" s="230">
        <f>IF(N221="snížená",J221,0)</f>
        <v>0</v>
      </c>
      <c r="BG221" s="230">
        <f>IF(N221="zákl. přenesená",J221,0)</f>
        <v>0</v>
      </c>
      <c r="BH221" s="230">
        <f>IF(N221="sníž. přenesená",J221,0)</f>
        <v>0</v>
      </c>
      <c r="BI221" s="230">
        <f>IF(N221="nulová",J221,0)</f>
        <v>0</v>
      </c>
      <c r="BJ221" s="17" t="s">
        <v>85</v>
      </c>
      <c r="BK221" s="230">
        <f>ROUND(I221*H221,2)</f>
        <v>0</v>
      </c>
      <c r="BL221" s="17" t="s">
        <v>153</v>
      </c>
      <c r="BM221" s="229" t="s">
        <v>750</v>
      </c>
    </row>
    <row r="222" s="2" customFormat="1">
      <c r="A222" s="38"/>
      <c r="B222" s="39"/>
      <c r="C222" s="40"/>
      <c r="D222" s="231" t="s">
        <v>139</v>
      </c>
      <c r="E222" s="40"/>
      <c r="F222" s="232" t="s">
        <v>1544</v>
      </c>
      <c r="G222" s="40"/>
      <c r="H222" s="40"/>
      <c r="I222" s="233"/>
      <c r="J222" s="40"/>
      <c r="K222" s="40"/>
      <c r="L222" s="44"/>
      <c r="M222" s="234"/>
      <c r="N222" s="235"/>
      <c r="O222" s="91"/>
      <c r="P222" s="91"/>
      <c r="Q222" s="91"/>
      <c r="R222" s="91"/>
      <c r="S222" s="91"/>
      <c r="T222" s="92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139</v>
      </c>
      <c r="AU222" s="17" t="s">
        <v>85</v>
      </c>
    </row>
    <row r="223" s="2" customFormat="1" ht="21.75" customHeight="1">
      <c r="A223" s="38"/>
      <c r="B223" s="39"/>
      <c r="C223" s="218" t="s">
        <v>77</v>
      </c>
      <c r="D223" s="218" t="s">
        <v>132</v>
      </c>
      <c r="E223" s="219" t="s">
        <v>1545</v>
      </c>
      <c r="F223" s="220" t="s">
        <v>1546</v>
      </c>
      <c r="G223" s="221" t="s">
        <v>604</v>
      </c>
      <c r="H223" s="222">
        <v>4</v>
      </c>
      <c r="I223" s="223"/>
      <c r="J223" s="224">
        <f>ROUND(I223*H223,2)</f>
        <v>0</v>
      </c>
      <c r="K223" s="220" t="s">
        <v>1</v>
      </c>
      <c r="L223" s="44"/>
      <c r="M223" s="225" t="s">
        <v>1</v>
      </c>
      <c r="N223" s="226" t="s">
        <v>42</v>
      </c>
      <c r="O223" s="91"/>
      <c r="P223" s="227">
        <f>O223*H223</f>
        <v>0</v>
      </c>
      <c r="Q223" s="227">
        <v>0.01281</v>
      </c>
      <c r="R223" s="227">
        <f>Q223*H223</f>
        <v>0.051240000000000001</v>
      </c>
      <c r="S223" s="227">
        <v>0</v>
      </c>
      <c r="T223" s="228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29" t="s">
        <v>153</v>
      </c>
      <c r="AT223" s="229" t="s">
        <v>132</v>
      </c>
      <c r="AU223" s="229" t="s">
        <v>85</v>
      </c>
      <c r="AY223" s="17" t="s">
        <v>129</v>
      </c>
      <c r="BE223" s="230">
        <f>IF(N223="základní",J223,0)</f>
        <v>0</v>
      </c>
      <c r="BF223" s="230">
        <f>IF(N223="snížená",J223,0)</f>
        <v>0</v>
      </c>
      <c r="BG223" s="230">
        <f>IF(N223="zákl. přenesená",J223,0)</f>
        <v>0</v>
      </c>
      <c r="BH223" s="230">
        <f>IF(N223="sníž. přenesená",J223,0)</f>
        <v>0</v>
      </c>
      <c r="BI223" s="230">
        <f>IF(N223="nulová",J223,0)</f>
        <v>0</v>
      </c>
      <c r="BJ223" s="17" t="s">
        <v>85</v>
      </c>
      <c r="BK223" s="230">
        <f>ROUND(I223*H223,2)</f>
        <v>0</v>
      </c>
      <c r="BL223" s="17" t="s">
        <v>153</v>
      </c>
      <c r="BM223" s="229" t="s">
        <v>765</v>
      </c>
    </row>
    <row r="224" s="2" customFormat="1">
      <c r="A224" s="38"/>
      <c r="B224" s="39"/>
      <c r="C224" s="40"/>
      <c r="D224" s="231" t="s">
        <v>139</v>
      </c>
      <c r="E224" s="40"/>
      <c r="F224" s="232" t="s">
        <v>1546</v>
      </c>
      <c r="G224" s="40"/>
      <c r="H224" s="40"/>
      <c r="I224" s="233"/>
      <c r="J224" s="40"/>
      <c r="K224" s="40"/>
      <c r="L224" s="44"/>
      <c r="M224" s="234"/>
      <c r="N224" s="235"/>
      <c r="O224" s="91"/>
      <c r="P224" s="91"/>
      <c r="Q224" s="91"/>
      <c r="R224" s="91"/>
      <c r="S224" s="91"/>
      <c r="T224" s="92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139</v>
      </c>
      <c r="AU224" s="17" t="s">
        <v>85</v>
      </c>
    </row>
    <row r="225" s="2" customFormat="1" ht="21.75" customHeight="1">
      <c r="A225" s="38"/>
      <c r="B225" s="39"/>
      <c r="C225" s="218" t="s">
        <v>77</v>
      </c>
      <c r="D225" s="218" t="s">
        <v>132</v>
      </c>
      <c r="E225" s="219" t="s">
        <v>1547</v>
      </c>
      <c r="F225" s="220" t="s">
        <v>1548</v>
      </c>
      <c r="G225" s="221" t="s">
        <v>604</v>
      </c>
      <c r="H225" s="222">
        <v>8</v>
      </c>
      <c r="I225" s="223"/>
      <c r="J225" s="224">
        <f>ROUND(I225*H225,2)</f>
        <v>0</v>
      </c>
      <c r="K225" s="220" t="s">
        <v>1</v>
      </c>
      <c r="L225" s="44"/>
      <c r="M225" s="225" t="s">
        <v>1</v>
      </c>
      <c r="N225" s="226" t="s">
        <v>42</v>
      </c>
      <c r="O225" s="91"/>
      <c r="P225" s="227">
        <f>O225*H225</f>
        <v>0</v>
      </c>
      <c r="Q225" s="227">
        <v>0.021350000000000001</v>
      </c>
      <c r="R225" s="227">
        <f>Q225*H225</f>
        <v>0.17080000000000001</v>
      </c>
      <c r="S225" s="227">
        <v>0</v>
      </c>
      <c r="T225" s="228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29" t="s">
        <v>153</v>
      </c>
      <c r="AT225" s="229" t="s">
        <v>132</v>
      </c>
      <c r="AU225" s="229" t="s">
        <v>85</v>
      </c>
      <c r="AY225" s="17" t="s">
        <v>129</v>
      </c>
      <c r="BE225" s="230">
        <f>IF(N225="základní",J225,0)</f>
        <v>0</v>
      </c>
      <c r="BF225" s="230">
        <f>IF(N225="snížená",J225,0)</f>
        <v>0</v>
      </c>
      <c r="BG225" s="230">
        <f>IF(N225="zákl. přenesená",J225,0)</f>
        <v>0</v>
      </c>
      <c r="BH225" s="230">
        <f>IF(N225="sníž. přenesená",J225,0)</f>
        <v>0</v>
      </c>
      <c r="BI225" s="230">
        <f>IF(N225="nulová",J225,0)</f>
        <v>0</v>
      </c>
      <c r="BJ225" s="17" t="s">
        <v>85</v>
      </c>
      <c r="BK225" s="230">
        <f>ROUND(I225*H225,2)</f>
        <v>0</v>
      </c>
      <c r="BL225" s="17" t="s">
        <v>153</v>
      </c>
      <c r="BM225" s="229" t="s">
        <v>776</v>
      </c>
    </row>
    <row r="226" s="2" customFormat="1">
      <c r="A226" s="38"/>
      <c r="B226" s="39"/>
      <c r="C226" s="40"/>
      <c r="D226" s="231" t="s">
        <v>139</v>
      </c>
      <c r="E226" s="40"/>
      <c r="F226" s="232" t="s">
        <v>1548</v>
      </c>
      <c r="G226" s="40"/>
      <c r="H226" s="40"/>
      <c r="I226" s="233"/>
      <c r="J226" s="40"/>
      <c r="K226" s="40"/>
      <c r="L226" s="44"/>
      <c r="M226" s="234"/>
      <c r="N226" s="235"/>
      <c r="O226" s="91"/>
      <c r="P226" s="91"/>
      <c r="Q226" s="91"/>
      <c r="R226" s="91"/>
      <c r="S226" s="91"/>
      <c r="T226" s="92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139</v>
      </c>
      <c r="AU226" s="17" t="s">
        <v>85</v>
      </c>
    </row>
    <row r="227" s="2" customFormat="1" ht="21.75" customHeight="1">
      <c r="A227" s="38"/>
      <c r="B227" s="39"/>
      <c r="C227" s="218" t="s">
        <v>77</v>
      </c>
      <c r="D227" s="218" t="s">
        <v>132</v>
      </c>
      <c r="E227" s="219" t="s">
        <v>1549</v>
      </c>
      <c r="F227" s="220" t="s">
        <v>1550</v>
      </c>
      <c r="G227" s="221" t="s">
        <v>604</v>
      </c>
      <c r="H227" s="222">
        <v>4</v>
      </c>
      <c r="I227" s="223"/>
      <c r="J227" s="224">
        <f>ROUND(I227*H227,2)</f>
        <v>0</v>
      </c>
      <c r="K227" s="220" t="s">
        <v>1</v>
      </c>
      <c r="L227" s="44"/>
      <c r="M227" s="225" t="s">
        <v>1</v>
      </c>
      <c r="N227" s="226" t="s">
        <v>42</v>
      </c>
      <c r="O227" s="91"/>
      <c r="P227" s="227">
        <f>O227*H227</f>
        <v>0</v>
      </c>
      <c r="Q227" s="227">
        <v>0.02989</v>
      </c>
      <c r="R227" s="227">
        <f>Q227*H227</f>
        <v>0.11956</v>
      </c>
      <c r="S227" s="227">
        <v>0</v>
      </c>
      <c r="T227" s="228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29" t="s">
        <v>153</v>
      </c>
      <c r="AT227" s="229" t="s">
        <v>132</v>
      </c>
      <c r="AU227" s="229" t="s">
        <v>85</v>
      </c>
      <c r="AY227" s="17" t="s">
        <v>129</v>
      </c>
      <c r="BE227" s="230">
        <f>IF(N227="základní",J227,0)</f>
        <v>0</v>
      </c>
      <c r="BF227" s="230">
        <f>IF(N227="snížená",J227,0)</f>
        <v>0</v>
      </c>
      <c r="BG227" s="230">
        <f>IF(N227="zákl. přenesená",J227,0)</f>
        <v>0</v>
      </c>
      <c r="BH227" s="230">
        <f>IF(N227="sníž. přenesená",J227,0)</f>
        <v>0</v>
      </c>
      <c r="BI227" s="230">
        <f>IF(N227="nulová",J227,0)</f>
        <v>0</v>
      </c>
      <c r="BJ227" s="17" t="s">
        <v>85</v>
      </c>
      <c r="BK227" s="230">
        <f>ROUND(I227*H227,2)</f>
        <v>0</v>
      </c>
      <c r="BL227" s="17" t="s">
        <v>153</v>
      </c>
      <c r="BM227" s="229" t="s">
        <v>790</v>
      </c>
    </row>
    <row r="228" s="2" customFormat="1">
      <c r="A228" s="38"/>
      <c r="B228" s="39"/>
      <c r="C228" s="40"/>
      <c r="D228" s="231" t="s">
        <v>139</v>
      </c>
      <c r="E228" s="40"/>
      <c r="F228" s="232" t="s">
        <v>1550</v>
      </c>
      <c r="G228" s="40"/>
      <c r="H228" s="40"/>
      <c r="I228" s="233"/>
      <c r="J228" s="40"/>
      <c r="K228" s="40"/>
      <c r="L228" s="44"/>
      <c r="M228" s="234"/>
      <c r="N228" s="235"/>
      <c r="O228" s="91"/>
      <c r="P228" s="91"/>
      <c r="Q228" s="91"/>
      <c r="R228" s="91"/>
      <c r="S228" s="91"/>
      <c r="T228" s="92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139</v>
      </c>
      <c r="AU228" s="17" t="s">
        <v>85</v>
      </c>
    </row>
    <row r="229" s="2" customFormat="1" ht="16.5" customHeight="1">
      <c r="A229" s="38"/>
      <c r="B229" s="39"/>
      <c r="C229" s="218" t="s">
        <v>77</v>
      </c>
      <c r="D229" s="218" t="s">
        <v>132</v>
      </c>
      <c r="E229" s="219" t="s">
        <v>1457</v>
      </c>
      <c r="F229" s="220" t="s">
        <v>1458</v>
      </c>
      <c r="G229" s="221" t="s">
        <v>1</v>
      </c>
      <c r="H229" s="222">
        <v>0</v>
      </c>
      <c r="I229" s="223"/>
      <c r="J229" s="224">
        <f>ROUND(I229*H229,2)</f>
        <v>0</v>
      </c>
      <c r="K229" s="220" t="s">
        <v>1</v>
      </c>
      <c r="L229" s="44"/>
      <c r="M229" s="225" t="s">
        <v>1</v>
      </c>
      <c r="N229" s="226" t="s">
        <v>42</v>
      </c>
      <c r="O229" s="91"/>
      <c r="P229" s="227">
        <f>O229*H229</f>
        <v>0</v>
      </c>
      <c r="Q229" s="227">
        <v>0</v>
      </c>
      <c r="R229" s="227">
        <f>Q229*H229</f>
        <v>0</v>
      </c>
      <c r="S229" s="227">
        <v>0</v>
      </c>
      <c r="T229" s="228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29" t="s">
        <v>153</v>
      </c>
      <c r="AT229" s="229" t="s">
        <v>132</v>
      </c>
      <c r="AU229" s="229" t="s">
        <v>85</v>
      </c>
      <c r="AY229" s="17" t="s">
        <v>129</v>
      </c>
      <c r="BE229" s="230">
        <f>IF(N229="základní",J229,0)</f>
        <v>0</v>
      </c>
      <c r="BF229" s="230">
        <f>IF(N229="snížená",J229,0)</f>
        <v>0</v>
      </c>
      <c r="BG229" s="230">
        <f>IF(N229="zákl. přenesená",J229,0)</f>
        <v>0</v>
      </c>
      <c r="BH229" s="230">
        <f>IF(N229="sníž. přenesená",J229,0)</f>
        <v>0</v>
      </c>
      <c r="BI229" s="230">
        <f>IF(N229="nulová",J229,0)</f>
        <v>0</v>
      </c>
      <c r="BJ229" s="17" t="s">
        <v>85</v>
      </c>
      <c r="BK229" s="230">
        <f>ROUND(I229*H229,2)</f>
        <v>0</v>
      </c>
      <c r="BL229" s="17" t="s">
        <v>153</v>
      </c>
      <c r="BM229" s="229" t="s">
        <v>1551</v>
      </c>
    </row>
    <row r="230" s="2" customFormat="1">
      <c r="A230" s="38"/>
      <c r="B230" s="39"/>
      <c r="C230" s="40"/>
      <c r="D230" s="231" t="s">
        <v>139</v>
      </c>
      <c r="E230" s="40"/>
      <c r="F230" s="232" t="s">
        <v>1458</v>
      </c>
      <c r="G230" s="40"/>
      <c r="H230" s="40"/>
      <c r="I230" s="233"/>
      <c r="J230" s="40"/>
      <c r="K230" s="40"/>
      <c r="L230" s="44"/>
      <c r="M230" s="234"/>
      <c r="N230" s="235"/>
      <c r="O230" s="91"/>
      <c r="P230" s="91"/>
      <c r="Q230" s="91"/>
      <c r="R230" s="91"/>
      <c r="S230" s="91"/>
      <c r="T230" s="92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139</v>
      </c>
      <c r="AU230" s="17" t="s">
        <v>85</v>
      </c>
    </row>
    <row r="231" s="12" customFormat="1" ht="25.92" customHeight="1">
      <c r="A231" s="12"/>
      <c r="B231" s="202"/>
      <c r="C231" s="203"/>
      <c r="D231" s="204" t="s">
        <v>76</v>
      </c>
      <c r="E231" s="205" t="s">
        <v>1552</v>
      </c>
      <c r="F231" s="205" t="s">
        <v>1553</v>
      </c>
      <c r="G231" s="203"/>
      <c r="H231" s="203"/>
      <c r="I231" s="206"/>
      <c r="J231" s="207">
        <f>BK231</f>
        <v>0</v>
      </c>
      <c r="K231" s="203"/>
      <c r="L231" s="208"/>
      <c r="M231" s="209"/>
      <c r="N231" s="210"/>
      <c r="O231" s="210"/>
      <c r="P231" s="211">
        <v>0</v>
      </c>
      <c r="Q231" s="210"/>
      <c r="R231" s="211">
        <v>0</v>
      </c>
      <c r="S231" s="210"/>
      <c r="T231" s="212"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213" t="s">
        <v>85</v>
      </c>
      <c r="AT231" s="214" t="s">
        <v>76</v>
      </c>
      <c r="AU231" s="214" t="s">
        <v>77</v>
      </c>
      <c r="AY231" s="213" t="s">
        <v>129</v>
      </c>
      <c r="BK231" s="215">
        <v>0</v>
      </c>
    </row>
    <row r="232" s="12" customFormat="1" ht="25.92" customHeight="1">
      <c r="A232" s="12"/>
      <c r="B232" s="202"/>
      <c r="C232" s="203"/>
      <c r="D232" s="204" t="s">
        <v>76</v>
      </c>
      <c r="E232" s="205" t="s">
        <v>1452</v>
      </c>
      <c r="F232" s="205" t="s">
        <v>1452</v>
      </c>
      <c r="G232" s="203"/>
      <c r="H232" s="203"/>
      <c r="I232" s="206"/>
      <c r="J232" s="207">
        <f>BK232</f>
        <v>0</v>
      </c>
      <c r="K232" s="203"/>
      <c r="L232" s="208"/>
      <c r="M232" s="209"/>
      <c r="N232" s="210"/>
      <c r="O232" s="210"/>
      <c r="P232" s="211">
        <f>SUM(P233:P328)</f>
        <v>0</v>
      </c>
      <c r="Q232" s="210"/>
      <c r="R232" s="211">
        <f>SUM(R233:R328)</f>
        <v>24.326599999999996</v>
      </c>
      <c r="S232" s="210"/>
      <c r="T232" s="212">
        <f>SUM(T233:T328)</f>
        <v>0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213" t="s">
        <v>85</v>
      </c>
      <c r="AT232" s="214" t="s">
        <v>76</v>
      </c>
      <c r="AU232" s="214" t="s">
        <v>77</v>
      </c>
      <c r="AY232" s="213" t="s">
        <v>129</v>
      </c>
      <c r="BK232" s="215">
        <f>SUM(BK233:BK328)</f>
        <v>0</v>
      </c>
    </row>
    <row r="233" s="2" customFormat="1" ht="24.15" customHeight="1">
      <c r="A233" s="38"/>
      <c r="B233" s="39"/>
      <c r="C233" s="218" t="s">
        <v>77</v>
      </c>
      <c r="D233" s="218" t="s">
        <v>132</v>
      </c>
      <c r="E233" s="219" t="s">
        <v>1554</v>
      </c>
      <c r="F233" s="220" t="s">
        <v>1555</v>
      </c>
      <c r="G233" s="221" t="s">
        <v>272</v>
      </c>
      <c r="H233" s="222">
        <v>1.0800000000000001</v>
      </c>
      <c r="I233" s="223"/>
      <c r="J233" s="224">
        <f>ROUND(I233*H233,2)</f>
        <v>0</v>
      </c>
      <c r="K233" s="220" t="s">
        <v>1</v>
      </c>
      <c r="L233" s="44"/>
      <c r="M233" s="225" t="s">
        <v>1</v>
      </c>
      <c r="N233" s="226" t="s">
        <v>42</v>
      </c>
      <c r="O233" s="91"/>
      <c r="P233" s="227">
        <f>O233*H233</f>
        <v>0</v>
      </c>
      <c r="Q233" s="227">
        <v>0</v>
      </c>
      <c r="R233" s="227">
        <f>Q233*H233</f>
        <v>0</v>
      </c>
      <c r="S233" s="227">
        <v>0</v>
      </c>
      <c r="T233" s="228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29" t="s">
        <v>153</v>
      </c>
      <c r="AT233" s="229" t="s">
        <v>132</v>
      </c>
      <c r="AU233" s="229" t="s">
        <v>85</v>
      </c>
      <c r="AY233" s="17" t="s">
        <v>129</v>
      </c>
      <c r="BE233" s="230">
        <f>IF(N233="základní",J233,0)</f>
        <v>0</v>
      </c>
      <c r="BF233" s="230">
        <f>IF(N233="snížená",J233,0)</f>
        <v>0</v>
      </c>
      <c r="BG233" s="230">
        <f>IF(N233="zákl. přenesená",J233,0)</f>
        <v>0</v>
      </c>
      <c r="BH233" s="230">
        <f>IF(N233="sníž. přenesená",J233,0)</f>
        <v>0</v>
      </c>
      <c r="BI233" s="230">
        <f>IF(N233="nulová",J233,0)</f>
        <v>0</v>
      </c>
      <c r="BJ233" s="17" t="s">
        <v>85</v>
      </c>
      <c r="BK233" s="230">
        <f>ROUND(I233*H233,2)</f>
        <v>0</v>
      </c>
      <c r="BL233" s="17" t="s">
        <v>153</v>
      </c>
      <c r="BM233" s="229" t="s">
        <v>802</v>
      </c>
    </row>
    <row r="234" s="2" customFormat="1">
      <c r="A234" s="38"/>
      <c r="B234" s="39"/>
      <c r="C234" s="40"/>
      <c r="D234" s="231" t="s">
        <v>139</v>
      </c>
      <c r="E234" s="40"/>
      <c r="F234" s="232" t="s">
        <v>1555</v>
      </c>
      <c r="G234" s="40"/>
      <c r="H234" s="40"/>
      <c r="I234" s="233"/>
      <c r="J234" s="40"/>
      <c r="K234" s="40"/>
      <c r="L234" s="44"/>
      <c r="M234" s="234"/>
      <c r="N234" s="235"/>
      <c r="O234" s="91"/>
      <c r="P234" s="91"/>
      <c r="Q234" s="91"/>
      <c r="R234" s="91"/>
      <c r="S234" s="91"/>
      <c r="T234" s="92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139</v>
      </c>
      <c r="AU234" s="17" t="s">
        <v>85</v>
      </c>
    </row>
    <row r="235" s="2" customFormat="1" ht="21.75" customHeight="1">
      <c r="A235" s="38"/>
      <c r="B235" s="39"/>
      <c r="C235" s="218" t="s">
        <v>77</v>
      </c>
      <c r="D235" s="218" t="s">
        <v>132</v>
      </c>
      <c r="E235" s="219" t="s">
        <v>1556</v>
      </c>
      <c r="F235" s="220" t="s">
        <v>1557</v>
      </c>
      <c r="G235" s="221" t="s">
        <v>255</v>
      </c>
      <c r="H235" s="222">
        <v>48</v>
      </c>
      <c r="I235" s="223"/>
      <c r="J235" s="224">
        <f>ROUND(I235*H235,2)</f>
        <v>0</v>
      </c>
      <c r="K235" s="220" t="s">
        <v>1</v>
      </c>
      <c r="L235" s="44"/>
      <c r="M235" s="225" t="s">
        <v>1</v>
      </c>
      <c r="N235" s="226" t="s">
        <v>42</v>
      </c>
      <c r="O235" s="91"/>
      <c r="P235" s="227">
        <f>O235*H235</f>
        <v>0</v>
      </c>
      <c r="Q235" s="227">
        <v>0.072870000000000004</v>
      </c>
      <c r="R235" s="227">
        <f>Q235*H235</f>
        <v>3.4977600000000004</v>
      </c>
      <c r="S235" s="227">
        <v>0</v>
      </c>
      <c r="T235" s="228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29" t="s">
        <v>153</v>
      </c>
      <c r="AT235" s="229" t="s">
        <v>132</v>
      </c>
      <c r="AU235" s="229" t="s">
        <v>85</v>
      </c>
      <c r="AY235" s="17" t="s">
        <v>129</v>
      </c>
      <c r="BE235" s="230">
        <f>IF(N235="základní",J235,0)</f>
        <v>0</v>
      </c>
      <c r="BF235" s="230">
        <f>IF(N235="snížená",J235,0)</f>
        <v>0</v>
      </c>
      <c r="BG235" s="230">
        <f>IF(N235="zákl. přenesená",J235,0)</f>
        <v>0</v>
      </c>
      <c r="BH235" s="230">
        <f>IF(N235="sníž. přenesená",J235,0)</f>
        <v>0</v>
      </c>
      <c r="BI235" s="230">
        <f>IF(N235="nulová",J235,0)</f>
        <v>0</v>
      </c>
      <c r="BJ235" s="17" t="s">
        <v>85</v>
      </c>
      <c r="BK235" s="230">
        <f>ROUND(I235*H235,2)</f>
        <v>0</v>
      </c>
      <c r="BL235" s="17" t="s">
        <v>153</v>
      </c>
      <c r="BM235" s="229" t="s">
        <v>814</v>
      </c>
    </row>
    <row r="236" s="2" customFormat="1">
      <c r="A236" s="38"/>
      <c r="B236" s="39"/>
      <c r="C236" s="40"/>
      <c r="D236" s="231" t="s">
        <v>139</v>
      </c>
      <c r="E236" s="40"/>
      <c r="F236" s="232" t="s">
        <v>1557</v>
      </c>
      <c r="G236" s="40"/>
      <c r="H236" s="40"/>
      <c r="I236" s="233"/>
      <c r="J236" s="40"/>
      <c r="K236" s="40"/>
      <c r="L236" s="44"/>
      <c r="M236" s="234"/>
      <c r="N236" s="235"/>
      <c r="O236" s="91"/>
      <c r="P236" s="91"/>
      <c r="Q236" s="91"/>
      <c r="R236" s="91"/>
      <c r="S236" s="91"/>
      <c r="T236" s="92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139</v>
      </c>
      <c r="AU236" s="17" t="s">
        <v>85</v>
      </c>
    </row>
    <row r="237" s="2" customFormat="1" ht="24.15" customHeight="1">
      <c r="A237" s="38"/>
      <c r="B237" s="39"/>
      <c r="C237" s="271" t="s">
        <v>77</v>
      </c>
      <c r="D237" s="271" t="s">
        <v>425</v>
      </c>
      <c r="E237" s="272" t="s">
        <v>1558</v>
      </c>
      <c r="F237" s="273" t="s">
        <v>1559</v>
      </c>
      <c r="G237" s="274" t="s">
        <v>604</v>
      </c>
      <c r="H237" s="275">
        <v>96</v>
      </c>
      <c r="I237" s="276"/>
      <c r="J237" s="277">
        <f>ROUND(I237*H237,2)</f>
        <v>0</v>
      </c>
      <c r="K237" s="273" t="s">
        <v>1</v>
      </c>
      <c r="L237" s="278"/>
      <c r="M237" s="279" t="s">
        <v>1</v>
      </c>
      <c r="N237" s="280" t="s">
        <v>42</v>
      </c>
      <c r="O237" s="91"/>
      <c r="P237" s="227">
        <f>O237*H237</f>
        <v>0</v>
      </c>
      <c r="Q237" s="227">
        <v>0.023460000000000002</v>
      </c>
      <c r="R237" s="227">
        <f>Q237*H237</f>
        <v>2.2521599999999999</v>
      </c>
      <c r="S237" s="227">
        <v>0</v>
      </c>
      <c r="T237" s="228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29" t="s">
        <v>183</v>
      </c>
      <c r="AT237" s="229" t="s">
        <v>425</v>
      </c>
      <c r="AU237" s="229" t="s">
        <v>85</v>
      </c>
      <c r="AY237" s="17" t="s">
        <v>129</v>
      </c>
      <c r="BE237" s="230">
        <f>IF(N237="základní",J237,0)</f>
        <v>0</v>
      </c>
      <c r="BF237" s="230">
        <f>IF(N237="snížená",J237,0)</f>
        <v>0</v>
      </c>
      <c r="BG237" s="230">
        <f>IF(N237="zákl. přenesená",J237,0)</f>
        <v>0</v>
      </c>
      <c r="BH237" s="230">
        <f>IF(N237="sníž. přenesená",J237,0)</f>
        <v>0</v>
      </c>
      <c r="BI237" s="230">
        <f>IF(N237="nulová",J237,0)</f>
        <v>0</v>
      </c>
      <c r="BJ237" s="17" t="s">
        <v>85</v>
      </c>
      <c r="BK237" s="230">
        <f>ROUND(I237*H237,2)</f>
        <v>0</v>
      </c>
      <c r="BL237" s="17" t="s">
        <v>153</v>
      </c>
      <c r="BM237" s="229" t="s">
        <v>823</v>
      </c>
    </row>
    <row r="238" s="2" customFormat="1">
      <c r="A238" s="38"/>
      <c r="B238" s="39"/>
      <c r="C238" s="40"/>
      <c r="D238" s="231" t="s">
        <v>139</v>
      </c>
      <c r="E238" s="40"/>
      <c r="F238" s="232" t="s">
        <v>1559</v>
      </c>
      <c r="G238" s="40"/>
      <c r="H238" s="40"/>
      <c r="I238" s="233"/>
      <c r="J238" s="40"/>
      <c r="K238" s="40"/>
      <c r="L238" s="44"/>
      <c r="M238" s="234"/>
      <c r="N238" s="235"/>
      <c r="O238" s="91"/>
      <c r="P238" s="91"/>
      <c r="Q238" s="91"/>
      <c r="R238" s="91"/>
      <c r="S238" s="91"/>
      <c r="T238" s="92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139</v>
      </c>
      <c r="AU238" s="17" t="s">
        <v>85</v>
      </c>
    </row>
    <row r="239" s="2" customFormat="1" ht="37.8" customHeight="1">
      <c r="A239" s="38"/>
      <c r="B239" s="39"/>
      <c r="C239" s="218" t="s">
        <v>77</v>
      </c>
      <c r="D239" s="218" t="s">
        <v>132</v>
      </c>
      <c r="E239" s="219" t="s">
        <v>1560</v>
      </c>
      <c r="F239" s="220" t="s">
        <v>1561</v>
      </c>
      <c r="G239" s="221" t="s">
        <v>237</v>
      </c>
      <c r="H239" s="222">
        <v>44</v>
      </c>
      <c r="I239" s="223"/>
      <c r="J239" s="224">
        <f>ROUND(I239*H239,2)</f>
        <v>0</v>
      </c>
      <c r="K239" s="220" t="s">
        <v>1</v>
      </c>
      <c r="L239" s="44"/>
      <c r="M239" s="225" t="s">
        <v>1</v>
      </c>
      <c r="N239" s="226" t="s">
        <v>42</v>
      </c>
      <c r="O239" s="91"/>
      <c r="P239" s="227">
        <f>O239*H239</f>
        <v>0</v>
      </c>
      <c r="Q239" s="227">
        <v>0.21690000000000001</v>
      </c>
      <c r="R239" s="227">
        <f>Q239*H239</f>
        <v>9.5435999999999996</v>
      </c>
      <c r="S239" s="227">
        <v>0</v>
      </c>
      <c r="T239" s="228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29" t="s">
        <v>153</v>
      </c>
      <c r="AT239" s="229" t="s">
        <v>132</v>
      </c>
      <c r="AU239" s="229" t="s">
        <v>85</v>
      </c>
      <c r="AY239" s="17" t="s">
        <v>129</v>
      </c>
      <c r="BE239" s="230">
        <f>IF(N239="základní",J239,0)</f>
        <v>0</v>
      </c>
      <c r="BF239" s="230">
        <f>IF(N239="snížená",J239,0)</f>
        <v>0</v>
      </c>
      <c r="BG239" s="230">
        <f>IF(N239="zákl. přenesená",J239,0)</f>
        <v>0</v>
      </c>
      <c r="BH239" s="230">
        <f>IF(N239="sníž. přenesená",J239,0)</f>
        <v>0</v>
      </c>
      <c r="BI239" s="230">
        <f>IF(N239="nulová",J239,0)</f>
        <v>0</v>
      </c>
      <c r="BJ239" s="17" t="s">
        <v>85</v>
      </c>
      <c r="BK239" s="230">
        <f>ROUND(I239*H239,2)</f>
        <v>0</v>
      </c>
      <c r="BL239" s="17" t="s">
        <v>153</v>
      </c>
      <c r="BM239" s="229" t="s">
        <v>835</v>
      </c>
    </row>
    <row r="240" s="2" customFormat="1">
      <c r="A240" s="38"/>
      <c r="B240" s="39"/>
      <c r="C240" s="40"/>
      <c r="D240" s="231" t="s">
        <v>139</v>
      </c>
      <c r="E240" s="40"/>
      <c r="F240" s="232" t="s">
        <v>1562</v>
      </c>
      <c r="G240" s="40"/>
      <c r="H240" s="40"/>
      <c r="I240" s="233"/>
      <c r="J240" s="40"/>
      <c r="K240" s="40"/>
      <c r="L240" s="44"/>
      <c r="M240" s="234"/>
      <c r="N240" s="235"/>
      <c r="O240" s="91"/>
      <c r="P240" s="91"/>
      <c r="Q240" s="91"/>
      <c r="R240" s="91"/>
      <c r="S240" s="91"/>
      <c r="T240" s="92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139</v>
      </c>
      <c r="AU240" s="17" t="s">
        <v>85</v>
      </c>
    </row>
    <row r="241" s="2" customFormat="1" ht="24.15" customHeight="1">
      <c r="A241" s="38"/>
      <c r="B241" s="39"/>
      <c r="C241" s="218" t="s">
        <v>77</v>
      </c>
      <c r="D241" s="218" t="s">
        <v>132</v>
      </c>
      <c r="E241" s="219" t="s">
        <v>1563</v>
      </c>
      <c r="F241" s="220" t="s">
        <v>1564</v>
      </c>
      <c r="G241" s="221" t="s">
        <v>237</v>
      </c>
      <c r="H241" s="222">
        <v>83</v>
      </c>
      <c r="I241" s="223"/>
      <c r="J241" s="224">
        <f>ROUND(I241*H241,2)</f>
        <v>0</v>
      </c>
      <c r="K241" s="220" t="s">
        <v>1</v>
      </c>
      <c r="L241" s="44"/>
      <c r="M241" s="225" t="s">
        <v>1</v>
      </c>
      <c r="N241" s="226" t="s">
        <v>42</v>
      </c>
      <c r="O241" s="91"/>
      <c r="P241" s="227">
        <f>O241*H241</f>
        <v>0</v>
      </c>
      <c r="Q241" s="227">
        <v>0</v>
      </c>
      <c r="R241" s="227">
        <f>Q241*H241</f>
        <v>0</v>
      </c>
      <c r="S241" s="227">
        <v>0</v>
      </c>
      <c r="T241" s="228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29" t="s">
        <v>153</v>
      </c>
      <c r="AT241" s="229" t="s">
        <v>132</v>
      </c>
      <c r="AU241" s="229" t="s">
        <v>85</v>
      </c>
      <c r="AY241" s="17" t="s">
        <v>129</v>
      </c>
      <c r="BE241" s="230">
        <f>IF(N241="základní",J241,0)</f>
        <v>0</v>
      </c>
      <c r="BF241" s="230">
        <f>IF(N241="snížená",J241,0)</f>
        <v>0</v>
      </c>
      <c r="BG241" s="230">
        <f>IF(N241="zákl. přenesená",J241,0)</f>
        <v>0</v>
      </c>
      <c r="BH241" s="230">
        <f>IF(N241="sníž. přenesená",J241,0)</f>
        <v>0</v>
      </c>
      <c r="BI241" s="230">
        <f>IF(N241="nulová",J241,0)</f>
        <v>0</v>
      </c>
      <c r="BJ241" s="17" t="s">
        <v>85</v>
      </c>
      <c r="BK241" s="230">
        <f>ROUND(I241*H241,2)</f>
        <v>0</v>
      </c>
      <c r="BL241" s="17" t="s">
        <v>153</v>
      </c>
      <c r="BM241" s="229" t="s">
        <v>844</v>
      </c>
    </row>
    <row r="242" s="2" customFormat="1">
      <c r="A242" s="38"/>
      <c r="B242" s="39"/>
      <c r="C242" s="40"/>
      <c r="D242" s="231" t="s">
        <v>139</v>
      </c>
      <c r="E242" s="40"/>
      <c r="F242" s="232" t="s">
        <v>1564</v>
      </c>
      <c r="G242" s="40"/>
      <c r="H242" s="40"/>
      <c r="I242" s="233"/>
      <c r="J242" s="40"/>
      <c r="K242" s="40"/>
      <c r="L242" s="44"/>
      <c r="M242" s="234"/>
      <c r="N242" s="235"/>
      <c r="O242" s="91"/>
      <c r="P242" s="91"/>
      <c r="Q242" s="91"/>
      <c r="R242" s="91"/>
      <c r="S242" s="91"/>
      <c r="T242" s="92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139</v>
      </c>
      <c r="AU242" s="17" t="s">
        <v>85</v>
      </c>
    </row>
    <row r="243" s="2" customFormat="1" ht="24.15" customHeight="1">
      <c r="A243" s="38"/>
      <c r="B243" s="39"/>
      <c r="C243" s="218" t="s">
        <v>77</v>
      </c>
      <c r="D243" s="218" t="s">
        <v>132</v>
      </c>
      <c r="E243" s="219" t="s">
        <v>1565</v>
      </c>
      <c r="F243" s="220" t="s">
        <v>1566</v>
      </c>
      <c r="G243" s="221" t="s">
        <v>604</v>
      </c>
      <c r="H243" s="222">
        <v>191</v>
      </c>
      <c r="I243" s="223"/>
      <c r="J243" s="224">
        <f>ROUND(I243*H243,2)</f>
        <v>0</v>
      </c>
      <c r="K243" s="220" t="s">
        <v>1</v>
      </c>
      <c r="L243" s="44"/>
      <c r="M243" s="225" t="s">
        <v>1</v>
      </c>
      <c r="N243" s="226" t="s">
        <v>42</v>
      </c>
      <c r="O243" s="91"/>
      <c r="P243" s="227">
        <f>O243*H243</f>
        <v>0</v>
      </c>
      <c r="Q243" s="227">
        <v>0</v>
      </c>
      <c r="R243" s="227">
        <f>Q243*H243</f>
        <v>0</v>
      </c>
      <c r="S243" s="227">
        <v>0</v>
      </c>
      <c r="T243" s="228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29" t="s">
        <v>153</v>
      </c>
      <c r="AT243" s="229" t="s">
        <v>132</v>
      </c>
      <c r="AU243" s="229" t="s">
        <v>85</v>
      </c>
      <c r="AY243" s="17" t="s">
        <v>129</v>
      </c>
      <c r="BE243" s="230">
        <f>IF(N243="základní",J243,0)</f>
        <v>0</v>
      </c>
      <c r="BF243" s="230">
        <f>IF(N243="snížená",J243,0)</f>
        <v>0</v>
      </c>
      <c r="BG243" s="230">
        <f>IF(N243="zákl. přenesená",J243,0)</f>
        <v>0</v>
      </c>
      <c r="BH243" s="230">
        <f>IF(N243="sníž. přenesená",J243,0)</f>
        <v>0</v>
      </c>
      <c r="BI243" s="230">
        <f>IF(N243="nulová",J243,0)</f>
        <v>0</v>
      </c>
      <c r="BJ243" s="17" t="s">
        <v>85</v>
      </c>
      <c r="BK243" s="230">
        <f>ROUND(I243*H243,2)</f>
        <v>0</v>
      </c>
      <c r="BL243" s="17" t="s">
        <v>153</v>
      </c>
      <c r="BM243" s="229" t="s">
        <v>855</v>
      </c>
    </row>
    <row r="244" s="2" customFormat="1">
      <c r="A244" s="38"/>
      <c r="B244" s="39"/>
      <c r="C244" s="40"/>
      <c r="D244" s="231" t="s">
        <v>139</v>
      </c>
      <c r="E244" s="40"/>
      <c r="F244" s="232" t="s">
        <v>1566</v>
      </c>
      <c r="G244" s="40"/>
      <c r="H244" s="40"/>
      <c r="I244" s="233"/>
      <c r="J244" s="40"/>
      <c r="K244" s="40"/>
      <c r="L244" s="44"/>
      <c r="M244" s="234"/>
      <c r="N244" s="235"/>
      <c r="O244" s="91"/>
      <c r="P244" s="91"/>
      <c r="Q244" s="91"/>
      <c r="R244" s="91"/>
      <c r="S244" s="91"/>
      <c r="T244" s="92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7" t="s">
        <v>139</v>
      </c>
      <c r="AU244" s="17" t="s">
        <v>85</v>
      </c>
    </row>
    <row r="245" s="2" customFormat="1" ht="24.15" customHeight="1">
      <c r="A245" s="38"/>
      <c r="B245" s="39"/>
      <c r="C245" s="218" t="s">
        <v>77</v>
      </c>
      <c r="D245" s="218" t="s">
        <v>132</v>
      </c>
      <c r="E245" s="219" t="s">
        <v>1567</v>
      </c>
      <c r="F245" s="220" t="s">
        <v>1568</v>
      </c>
      <c r="G245" s="221" t="s">
        <v>604</v>
      </c>
      <c r="H245" s="222">
        <v>77</v>
      </c>
      <c r="I245" s="223"/>
      <c r="J245" s="224">
        <f>ROUND(I245*H245,2)</f>
        <v>0</v>
      </c>
      <c r="K245" s="220" t="s">
        <v>1</v>
      </c>
      <c r="L245" s="44"/>
      <c r="M245" s="225" t="s">
        <v>1</v>
      </c>
      <c r="N245" s="226" t="s">
        <v>42</v>
      </c>
      <c r="O245" s="91"/>
      <c r="P245" s="227">
        <f>O245*H245</f>
        <v>0</v>
      </c>
      <c r="Q245" s="227">
        <v>0</v>
      </c>
      <c r="R245" s="227">
        <f>Q245*H245</f>
        <v>0</v>
      </c>
      <c r="S245" s="227">
        <v>0</v>
      </c>
      <c r="T245" s="228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29" t="s">
        <v>153</v>
      </c>
      <c r="AT245" s="229" t="s">
        <v>132</v>
      </c>
      <c r="AU245" s="229" t="s">
        <v>85</v>
      </c>
      <c r="AY245" s="17" t="s">
        <v>129</v>
      </c>
      <c r="BE245" s="230">
        <f>IF(N245="základní",J245,0)</f>
        <v>0</v>
      </c>
      <c r="BF245" s="230">
        <f>IF(N245="snížená",J245,0)</f>
        <v>0</v>
      </c>
      <c r="BG245" s="230">
        <f>IF(N245="zákl. přenesená",J245,0)</f>
        <v>0</v>
      </c>
      <c r="BH245" s="230">
        <f>IF(N245="sníž. přenesená",J245,0)</f>
        <v>0</v>
      </c>
      <c r="BI245" s="230">
        <f>IF(N245="nulová",J245,0)</f>
        <v>0</v>
      </c>
      <c r="BJ245" s="17" t="s">
        <v>85</v>
      </c>
      <c r="BK245" s="230">
        <f>ROUND(I245*H245,2)</f>
        <v>0</v>
      </c>
      <c r="BL245" s="17" t="s">
        <v>153</v>
      </c>
      <c r="BM245" s="229" t="s">
        <v>867</v>
      </c>
    </row>
    <row r="246" s="2" customFormat="1">
      <c r="A246" s="38"/>
      <c r="B246" s="39"/>
      <c r="C246" s="40"/>
      <c r="D246" s="231" t="s">
        <v>139</v>
      </c>
      <c r="E246" s="40"/>
      <c r="F246" s="232" t="s">
        <v>1568</v>
      </c>
      <c r="G246" s="40"/>
      <c r="H246" s="40"/>
      <c r="I246" s="233"/>
      <c r="J246" s="40"/>
      <c r="K246" s="40"/>
      <c r="L246" s="44"/>
      <c r="M246" s="234"/>
      <c r="N246" s="235"/>
      <c r="O246" s="91"/>
      <c r="P246" s="91"/>
      <c r="Q246" s="91"/>
      <c r="R246" s="91"/>
      <c r="S246" s="91"/>
      <c r="T246" s="92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139</v>
      </c>
      <c r="AU246" s="17" t="s">
        <v>85</v>
      </c>
    </row>
    <row r="247" s="2" customFormat="1" ht="24.15" customHeight="1">
      <c r="A247" s="38"/>
      <c r="B247" s="39"/>
      <c r="C247" s="218" t="s">
        <v>77</v>
      </c>
      <c r="D247" s="218" t="s">
        <v>132</v>
      </c>
      <c r="E247" s="219" t="s">
        <v>1569</v>
      </c>
      <c r="F247" s="220" t="s">
        <v>1570</v>
      </c>
      <c r="G247" s="221" t="s">
        <v>604</v>
      </c>
      <c r="H247" s="222">
        <v>15</v>
      </c>
      <c r="I247" s="223"/>
      <c r="J247" s="224">
        <f>ROUND(I247*H247,2)</f>
        <v>0</v>
      </c>
      <c r="K247" s="220" t="s">
        <v>1</v>
      </c>
      <c r="L247" s="44"/>
      <c r="M247" s="225" t="s">
        <v>1</v>
      </c>
      <c r="N247" s="226" t="s">
        <v>42</v>
      </c>
      <c r="O247" s="91"/>
      <c r="P247" s="227">
        <f>O247*H247</f>
        <v>0</v>
      </c>
      <c r="Q247" s="227">
        <v>0</v>
      </c>
      <c r="R247" s="227">
        <f>Q247*H247</f>
        <v>0</v>
      </c>
      <c r="S247" s="227">
        <v>0</v>
      </c>
      <c r="T247" s="228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29" t="s">
        <v>153</v>
      </c>
      <c r="AT247" s="229" t="s">
        <v>132</v>
      </c>
      <c r="AU247" s="229" t="s">
        <v>85</v>
      </c>
      <c r="AY247" s="17" t="s">
        <v>129</v>
      </c>
      <c r="BE247" s="230">
        <f>IF(N247="základní",J247,0)</f>
        <v>0</v>
      </c>
      <c r="BF247" s="230">
        <f>IF(N247="snížená",J247,0)</f>
        <v>0</v>
      </c>
      <c r="BG247" s="230">
        <f>IF(N247="zákl. přenesená",J247,0)</f>
        <v>0</v>
      </c>
      <c r="BH247" s="230">
        <f>IF(N247="sníž. přenesená",J247,0)</f>
        <v>0</v>
      </c>
      <c r="BI247" s="230">
        <f>IF(N247="nulová",J247,0)</f>
        <v>0</v>
      </c>
      <c r="BJ247" s="17" t="s">
        <v>85</v>
      </c>
      <c r="BK247" s="230">
        <f>ROUND(I247*H247,2)</f>
        <v>0</v>
      </c>
      <c r="BL247" s="17" t="s">
        <v>153</v>
      </c>
      <c r="BM247" s="229" t="s">
        <v>880</v>
      </c>
    </row>
    <row r="248" s="2" customFormat="1">
      <c r="A248" s="38"/>
      <c r="B248" s="39"/>
      <c r="C248" s="40"/>
      <c r="D248" s="231" t="s">
        <v>139</v>
      </c>
      <c r="E248" s="40"/>
      <c r="F248" s="232" t="s">
        <v>1570</v>
      </c>
      <c r="G248" s="40"/>
      <c r="H248" s="40"/>
      <c r="I248" s="233"/>
      <c r="J248" s="40"/>
      <c r="K248" s="40"/>
      <c r="L248" s="44"/>
      <c r="M248" s="234"/>
      <c r="N248" s="235"/>
      <c r="O248" s="91"/>
      <c r="P248" s="91"/>
      <c r="Q248" s="91"/>
      <c r="R248" s="91"/>
      <c r="S248" s="91"/>
      <c r="T248" s="92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139</v>
      </c>
      <c r="AU248" s="17" t="s">
        <v>85</v>
      </c>
    </row>
    <row r="249" s="2" customFormat="1" ht="24.15" customHeight="1">
      <c r="A249" s="38"/>
      <c r="B249" s="39"/>
      <c r="C249" s="218" t="s">
        <v>77</v>
      </c>
      <c r="D249" s="218" t="s">
        <v>132</v>
      </c>
      <c r="E249" s="219" t="s">
        <v>1571</v>
      </c>
      <c r="F249" s="220" t="s">
        <v>1572</v>
      </c>
      <c r="G249" s="221" t="s">
        <v>604</v>
      </c>
      <c r="H249" s="222">
        <v>12</v>
      </c>
      <c r="I249" s="223"/>
      <c r="J249" s="224">
        <f>ROUND(I249*H249,2)</f>
        <v>0</v>
      </c>
      <c r="K249" s="220" t="s">
        <v>1</v>
      </c>
      <c r="L249" s="44"/>
      <c r="M249" s="225" t="s">
        <v>1</v>
      </c>
      <c r="N249" s="226" t="s">
        <v>42</v>
      </c>
      <c r="O249" s="91"/>
      <c r="P249" s="227">
        <f>O249*H249</f>
        <v>0</v>
      </c>
      <c r="Q249" s="227">
        <v>0</v>
      </c>
      <c r="R249" s="227">
        <f>Q249*H249</f>
        <v>0</v>
      </c>
      <c r="S249" s="227">
        <v>0</v>
      </c>
      <c r="T249" s="228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29" t="s">
        <v>153</v>
      </c>
      <c r="AT249" s="229" t="s">
        <v>132</v>
      </c>
      <c r="AU249" s="229" t="s">
        <v>85</v>
      </c>
      <c r="AY249" s="17" t="s">
        <v>129</v>
      </c>
      <c r="BE249" s="230">
        <f>IF(N249="základní",J249,0)</f>
        <v>0</v>
      </c>
      <c r="BF249" s="230">
        <f>IF(N249="snížená",J249,0)</f>
        <v>0</v>
      </c>
      <c r="BG249" s="230">
        <f>IF(N249="zákl. přenesená",J249,0)</f>
        <v>0</v>
      </c>
      <c r="BH249" s="230">
        <f>IF(N249="sníž. přenesená",J249,0)</f>
        <v>0</v>
      </c>
      <c r="BI249" s="230">
        <f>IF(N249="nulová",J249,0)</f>
        <v>0</v>
      </c>
      <c r="BJ249" s="17" t="s">
        <v>85</v>
      </c>
      <c r="BK249" s="230">
        <f>ROUND(I249*H249,2)</f>
        <v>0</v>
      </c>
      <c r="BL249" s="17" t="s">
        <v>153</v>
      </c>
      <c r="BM249" s="229" t="s">
        <v>891</v>
      </c>
    </row>
    <row r="250" s="2" customFormat="1">
      <c r="A250" s="38"/>
      <c r="B250" s="39"/>
      <c r="C250" s="40"/>
      <c r="D250" s="231" t="s">
        <v>139</v>
      </c>
      <c r="E250" s="40"/>
      <c r="F250" s="232" t="s">
        <v>1572</v>
      </c>
      <c r="G250" s="40"/>
      <c r="H250" s="40"/>
      <c r="I250" s="233"/>
      <c r="J250" s="40"/>
      <c r="K250" s="40"/>
      <c r="L250" s="44"/>
      <c r="M250" s="234"/>
      <c r="N250" s="235"/>
      <c r="O250" s="91"/>
      <c r="P250" s="91"/>
      <c r="Q250" s="91"/>
      <c r="R250" s="91"/>
      <c r="S250" s="91"/>
      <c r="T250" s="92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7" t="s">
        <v>139</v>
      </c>
      <c r="AU250" s="17" t="s">
        <v>85</v>
      </c>
    </row>
    <row r="251" s="2" customFormat="1" ht="16.5" customHeight="1">
      <c r="A251" s="38"/>
      <c r="B251" s="39"/>
      <c r="C251" s="271" t="s">
        <v>77</v>
      </c>
      <c r="D251" s="271" t="s">
        <v>425</v>
      </c>
      <c r="E251" s="272" t="s">
        <v>1573</v>
      </c>
      <c r="F251" s="273" t="s">
        <v>1574</v>
      </c>
      <c r="G251" s="274" t="s">
        <v>272</v>
      </c>
      <c r="H251" s="275">
        <v>0.59999999999999998</v>
      </c>
      <c r="I251" s="276"/>
      <c r="J251" s="277">
        <f>ROUND(I251*H251,2)</f>
        <v>0</v>
      </c>
      <c r="K251" s="273" t="s">
        <v>1</v>
      </c>
      <c r="L251" s="278"/>
      <c r="M251" s="279" t="s">
        <v>1</v>
      </c>
      <c r="N251" s="280" t="s">
        <v>42</v>
      </c>
      <c r="O251" s="91"/>
      <c r="P251" s="227">
        <f>O251*H251</f>
        <v>0</v>
      </c>
      <c r="Q251" s="227">
        <v>0.29999999999999999</v>
      </c>
      <c r="R251" s="227">
        <f>Q251*H251</f>
        <v>0.17999999999999999</v>
      </c>
      <c r="S251" s="227">
        <v>0</v>
      </c>
      <c r="T251" s="228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29" t="s">
        <v>183</v>
      </c>
      <c r="AT251" s="229" t="s">
        <v>425</v>
      </c>
      <c r="AU251" s="229" t="s">
        <v>85</v>
      </c>
      <c r="AY251" s="17" t="s">
        <v>129</v>
      </c>
      <c r="BE251" s="230">
        <f>IF(N251="základní",J251,0)</f>
        <v>0</v>
      </c>
      <c r="BF251" s="230">
        <f>IF(N251="snížená",J251,0)</f>
        <v>0</v>
      </c>
      <c r="BG251" s="230">
        <f>IF(N251="zákl. přenesená",J251,0)</f>
        <v>0</v>
      </c>
      <c r="BH251" s="230">
        <f>IF(N251="sníž. přenesená",J251,0)</f>
        <v>0</v>
      </c>
      <c r="BI251" s="230">
        <f>IF(N251="nulová",J251,0)</f>
        <v>0</v>
      </c>
      <c r="BJ251" s="17" t="s">
        <v>85</v>
      </c>
      <c r="BK251" s="230">
        <f>ROUND(I251*H251,2)</f>
        <v>0</v>
      </c>
      <c r="BL251" s="17" t="s">
        <v>153</v>
      </c>
      <c r="BM251" s="229" t="s">
        <v>901</v>
      </c>
    </row>
    <row r="252" s="2" customFormat="1">
      <c r="A252" s="38"/>
      <c r="B252" s="39"/>
      <c r="C252" s="40"/>
      <c r="D252" s="231" t="s">
        <v>139</v>
      </c>
      <c r="E252" s="40"/>
      <c r="F252" s="232" t="s">
        <v>1574</v>
      </c>
      <c r="G252" s="40"/>
      <c r="H252" s="40"/>
      <c r="I252" s="233"/>
      <c r="J252" s="40"/>
      <c r="K252" s="40"/>
      <c r="L252" s="44"/>
      <c r="M252" s="234"/>
      <c r="N252" s="235"/>
      <c r="O252" s="91"/>
      <c r="P252" s="91"/>
      <c r="Q252" s="91"/>
      <c r="R252" s="91"/>
      <c r="S252" s="91"/>
      <c r="T252" s="92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139</v>
      </c>
      <c r="AU252" s="17" t="s">
        <v>85</v>
      </c>
    </row>
    <row r="253" s="2" customFormat="1" ht="24.15" customHeight="1">
      <c r="A253" s="38"/>
      <c r="B253" s="39"/>
      <c r="C253" s="218" t="s">
        <v>77</v>
      </c>
      <c r="D253" s="218" t="s">
        <v>132</v>
      </c>
      <c r="E253" s="219" t="s">
        <v>1575</v>
      </c>
      <c r="F253" s="220" t="s">
        <v>1576</v>
      </c>
      <c r="G253" s="221" t="s">
        <v>604</v>
      </c>
      <c r="H253" s="222">
        <v>9</v>
      </c>
      <c r="I253" s="223"/>
      <c r="J253" s="224">
        <f>ROUND(I253*H253,2)</f>
        <v>0</v>
      </c>
      <c r="K253" s="220" t="s">
        <v>1</v>
      </c>
      <c r="L253" s="44"/>
      <c r="M253" s="225" t="s">
        <v>1</v>
      </c>
      <c r="N253" s="226" t="s">
        <v>42</v>
      </c>
      <c r="O253" s="91"/>
      <c r="P253" s="227">
        <f>O253*H253</f>
        <v>0</v>
      </c>
      <c r="Q253" s="227">
        <v>0</v>
      </c>
      <c r="R253" s="227">
        <f>Q253*H253</f>
        <v>0</v>
      </c>
      <c r="S253" s="227">
        <v>0</v>
      </c>
      <c r="T253" s="228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29" t="s">
        <v>153</v>
      </c>
      <c r="AT253" s="229" t="s">
        <v>132</v>
      </c>
      <c r="AU253" s="229" t="s">
        <v>85</v>
      </c>
      <c r="AY253" s="17" t="s">
        <v>129</v>
      </c>
      <c r="BE253" s="230">
        <f>IF(N253="základní",J253,0)</f>
        <v>0</v>
      </c>
      <c r="BF253" s="230">
        <f>IF(N253="snížená",J253,0)</f>
        <v>0</v>
      </c>
      <c r="BG253" s="230">
        <f>IF(N253="zákl. přenesená",J253,0)</f>
        <v>0</v>
      </c>
      <c r="BH253" s="230">
        <f>IF(N253="sníž. přenesená",J253,0)</f>
        <v>0</v>
      </c>
      <c r="BI253" s="230">
        <f>IF(N253="nulová",J253,0)</f>
        <v>0</v>
      </c>
      <c r="BJ253" s="17" t="s">
        <v>85</v>
      </c>
      <c r="BK253" s="230">
        <f>ROUND(I253*H253,2)</f>
        <v>0</v>
      </c>
      <c r="BL253" s="17" t="s">
        <v>153</v>
      </c>
      <c r="BM253" s="229" t="s">
        <v>913</v>
      </c>
    </row>
    <row r="254" s="2" customFormat="1">
      <c r="A254" s="38"/>
      <c r="B254" s="39"/>
      <c r="C254" s="40"/>
      <c r="D254" s="231" t="s">
        <v>139</v>
      </c>
      <c r="E254" s="40"/>
      <c r="F254" s="232" t="s">
        <v>1576</v>
      </c>
      <c r="G254" s="40"/>
      <c r="H254" s="40"/>
      <c r="I254" s="233"/>
      <c r="J254" s="40"/>
      <c r="K254" s="40"/>
      <c r="L254" s="44"/>
      <c r="M254" s="234"/>
      <c r="N254" s="235"/>
      <c r="O254" s="91"/>
      <c r="P254" s="91"/>
      <c r="Q254" s="91"/>
      <c r="R254" s="91"/>
      <c r="S254" s="91"/>
      <c r="T254" s="92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7" t="s">
        <v>139</v>
      </c>
      <c r="AU254" s="17" t="s">
        <v>85</v>
      </c>
    </row>
    <row r="255" s="2" customFormat="1" ht="16.5" customHeight="1">
      <c r="A255" s="38"/>
      <c r="B255" s="39"/>
      <c r="C255" s="218" t="s">
        <v>77</v>
      </c>
      <c r="D255" s="218" t="s">
        <v>132</v>
      </c>
      <c r="E255" s="219" t="s">
        <v>1577</v>
      </c>
      <c r="F255" s="220" t="s">
        <v>1578</v>
      </c>
      <c r="G255" s="221" t="s">
        <v>604</v>
      </c>
      <c r="H255" s="222">
        <v>191</v>
      </c>
      <c r="I255" s="223"/>
      <c r="J255" s="224">
        <f>ROUND(I255*H255,2)</f>
        <v>0</v>
      </c>
      <c r="K255" s="220" t="s">
        <v>1</v>
      </c>
      <c r="L255" s="44"/>
      <c r="M255" s="225" t="s">
        <v>1</v>
      </c>
      <c r="N255" s="226" t="s">
        <v>42</v>
      </c>
      <c r="O255" s="91"/>
      <c r="P255" s="227">
        <f>O255*H255</f>
        <v>0</v>
      </c>
      <c r="Q255" s="227">
        <v>0</v>
      </c>
      <c r="R255" s="227">
        <f>Q255*H255</f>
        <v>0</v>
      </c>
      <c r="S255" s="227">
        <v>0</v>
      </c>
      <c r="T255" s="228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29" t="s">
        <v>153</v>
      </c>
      <c r="AT255" s="229" t="s">
        <v>132</v>
      </c>
      <c r="AU255" s="229" t="s">
        <v>85</v>
      </c>
      <c r="AY255" s="17" t="s">
        <v>129</v>
      </c>
      <c r="BE255" s="230">
        <f>IF(N255="základní",J255,0)</f>
        <v>0</v>
      </c>
      <c r="BF255" s="230">
        <f>IF(N255="snížená",J255,0)</f>
        <v>0</v>
      </c>
      <c r="BG255" s="230">
        <f>IF(N255="zákl. přenesená",J255,0)</f>
        <v>0</v>
      </c>
      <c r="BH255" s="230">
        <f>IF(N255="sníž. přenesená",J255,0)</f>
        <v>0</v>
      </c>
      <c r="BI255" s="230">
        <f>IF(N255="nulová",J255,0)</f>
        <v>0</v>
      </c>
      <c r="BJ255" s="17" t="s">
        <v>85</v>
      </c>
      <c r="BK255" s="230">
        <f>ROUND(I255*H255,2)</f>
        <v>0</v>
      </c>
      <c r="BL255" s="17" t="s">
        <v>153</v>
      </c>
      <c r="BM255" s="229" t="s">
        <v>925</v>
      </c>
    </row>
    <row r="256" s="2" customFormat="1">
      <c r="A256" s="38"/>
      <c r="B256" s="39"/>
      <c r="C256" s="40"/>
      <c r="D256" s="231" t="s">
        <v>139</v>
      </c>
      <c r="E256" s="40"/>
      <c r="F256" s="232" t="s">
        <v>1578</v>
      </c>
      <c r="G256" s="40"/>
      <c r="H256" s="40"/>
      <c r="I256" s="233"/>
      <c r="J256" s="40"/>
      <c r="K256" s="40"/>
      <c r="L256" s="44"/>
      <c r="M256" s="234"/>
      <c r="N256" s="235"/>
      <c r="O256" s="91"/>
      <c r="P256" s="91"/>
      <c r="Q256" s="91"/>
      <c r="R256" s="91"/>
      <c r="S256" s="91"/>
      <c r="T256" s="92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139</v>
      </c>
      <c r="AU256" s="17" t="s">
        <v>85</v>
      </c>
    </row>
    <row r="257" s="2" customFormat="1" ht="24.15" customHeight="1">
      <c r="A257" s="38"/>
      <c r="B257" s="39"/>
      <c r="C257" s="218" t="s">
        <v>77</v>
      </c>
      <c r="D257" s="218" t="s">
        <v>132</v>
      </c>
      <c r="E257" s="219" t="s">
        <v>1579</v>
      </c>
      <c r="F257" s="220" t="s">
        <v>1580</v>
      </c>
      <c r="G257" s="221" t="s">
        <v>604</v>
      </c>
      <c r="H257" s="222">
        <v>89</v>
      </c>
      <c r="I257" s="223"/>
      <c r="J257" s="224">
        <f>ROUND(I257*H257,2)</f>
        <v>0</v>
      </c>
      <c r="K257" s="220" t="s">
        <v>1</v>
      </c>
      <c r="L257" s="44"/>
      <c r="M257" s="225" t="s">
        <v>1</v>
      </c>
      <c r="N257" s="226" t="s">
        <v>42</v>
      </c>
      <c r="O257" s="91"/>
      <c r="P257" s="227">
        <f>O257*H257</f>
        <v>0</v>
      </c>
      <c r="Q257" s="227">
        <v>0</v>
      </c>
      <c r="R257" s="227">
        <f>Q257*H257</f>
        <v>0</v>
      </c>
      <c r="S257" s="227">
        <v>0</v>
      </c>
      <c r="T257" s="228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29" t="s">
        <v>153</v>
      </c>
      <c r="AT257" s="229" t="s">
        <v>132</v>
      </c>
      <c r="AU257" s="229" t="s">
        <v>85</v>
      </c>
      <c r="AY257" s="17" t="s">
        <v>129</v>
      </c>
      <c r="BE257" s="230">
        <f>IF(N257="základní",J257,0)</f>
        <v>0</v>
      </c>
      <c r="BF257" s="230">
        <f>IF(N257="snížená",J257,0)</f>
        <v>0</v>
      </c>
      <c r="BG257" s="230">
        <f>IF(N257="zákl. přenesená",J257,0)</f>
        <v>0</v>
      </c>
      <c r="BH257" s="230">
        <f>IF(N257="sníž. přenesená",J257,0)</f>
        <v>0</v>
      </c>
      <c r="BI257" s="230">
        <f>IF(N257="nulová",J257,0)</f>
        <v>0</v>
      </c>
      <c r="BJ257" s="17" t="s">
        <v>85</v>
      </c>
      <c r="BK257" s="230">
        <f>ROUND(I257*H257,2)</f>
        <v>0</v>
      </c>
      <c r="BL257" s="17" t="s">
        <v>153</v>
      </c>
      <c r="BM257" s="229" t="s">
        <v>937</v>
      </c>
    </row>
    <row r="258" s="2" customFormat="1">
      <c r="A258" s="38"/>
      <c r="B258" s="39"/>
      <c r="C258" s="40"/>
      <c r="D258" s="231" t="s">
        <v>139</v>
      </c>
      <c r="E258" s="40"/>
      <c r="F258" s="232" t="s">
        <v>1580</v>
      </c>
      <c r="G258" s="40"/>
      <c r="H258" s="40"/>
      <c r="I258" s="233"/>
      <c r="J258" s="40"/>
      <c r="K258" s="40"/>
      <c r="L258" s="44"/>
      <c r="M258" s="234"/>
      <c r="N258" s="235"/>
      <c r="O258" s="91"/>
      <c r="P258" s="91"/>
      <c r="Q258" s="91"/>
      <c r="R258" s="91"/>
      <c r="S258" s="91"/>
      <c r="T258" s="92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139</v>
      </c>
      <c r="AU258" s="17" t="s">
        <v>85</v>
      </c>
    </row>
    <row r="259" s="2" customFormat="1" ht="24.15" customHeight="1">
      <c r="A259" s="38"/>
      <c r="B259" s="39"/>
      <c r="C259" s="218" t="s">
        <v>77</v>
      </c>
      <c r="D259" s="218" t="s">
        <v>132</v>
      </c>
      <c r="E259" s="219" t="s">
        <v>1581</v>
      </c>
      <c r="F259" s="220" t="s">
        <v>1582</v>
      </c>
      <c r="G259" s="221" t="s">
        <v>604</v>
      </c>
      <c r="H259" s="222">
        <v>24</v>
      </c>
      <c r="I259" s="223"/>
      <c r="J259" s="224">
        <f>ROUND(I259*H259,2)</f>
        <v>0</v>
      </c>
      <c r="K259" s="220" t="s">
        <v>1</v>
      </c>
      <c r="L259" s="44"/>
      <c r="M259" s="225" t="s">
        <v>1</v>
      </c>
      <c r="N259" s="226" t="s">
        <v>42</v>
      </c>
      <c r="O259" s="91"/>
      <c r="P259" s="227">
        <f>O259*H259</f>
        <v>0</v>
      </c>
      <c r="Q259" s="227">
        <v>0</v>
      </c>
      <c r="R259" s="227">
        <f>Q259*H259</f>
        <v>0</v>
      </c>
      <c r="S259" s="227">
        <v>0</v>
      </c>
      <c r="T259" s="228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29" t="s">
        <v>153</v>
      </c>
      <c r="AT259" s="229" t="s">
        <v>132</v>
      </c>
      <c r="AU259" s="229" t="s">
        <v>85</v>
      </c>
      <c r="AY259" s="17" t="s">
        <v>129</v>
      </c>
      <c r="BE259" s="230">
        <f>IF(N259="základní",J259,0)</f>
        <v>0</v>
      </c>
      <c r="BF259" s="230">
        <f>IF(N259="snížená",J259,0)</f>
        <v>0</v>
      </c>
      <c r="BG259" s="230">
        <f>IF(N259="zákl. přenesená",J259,0)</f>
        <v>0</v>
      </c>
      <c r="BH259" s="230">
        <f>IF(N259="sníž. přenesená",J259,0)</f>
        <v>0</v>
      </c>
      <c r="BI259" s="230">
        <f>IF(N259="nulová",J259,0)</f>
        <v>0</v>
      </c>
      <c r="BJ259" s="17" t="s">
        <v>85</v>
      </c>
      <c r="BK259" s="230">
        <f>ROUND(I259*H259,2)</f>
        <v>0</v>
      </c>
      <c r="BL259" s="17" t="s">
        <v>153</v>
      </c>
      <c r="BM259" s="229" t="s">
        <v>949</v>
      </c>
    </row>
    <row r="260" s="2" customFormat="1">
      <c r="A260" s="38"/>
      <c r="B260" s="39"/>
      <c r="C260" s="40"/>
      <c r="D260" s="231" t="s">
        <v>139</v>
      </c>
      <c r="E260" s="40"/>
      <c r="F260" s="232" t="s">
        <v>1582</v>
      </c>
      <c r="G260" s="40"/>
      <c r="H260" s="40"/>
      <c r="I260" s="233"/>
      <c r="J260" s="40"/>
      <c r="K260" s="40"/>
      <c r="L260" s="44"/>
      <c r="M260" s="234"/>
      <c r="N260" s="235"/>
      <c r="O260" s="91"/>
      <c r="P260" s="91"/>
      <c r="Q260" s="91"/>
      <c r="R260" s="91"/>
      <c r="S260" s="91"/>
      <c r="T260" s="92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T260" s="17" t="s">
        <v>139</v>
      </c>
      <c r="AU260" s="17" t="s">
        <v>85</v>
      </c>
    </row>
    <row r="261" s="2" customFormat="1" ht="37.8" customHeight="1">
      <c r="A261" s="38"/>
      <c r="B261" s="39"/>
      <c r="C261" s="218" t="s">
        <v>77</v>
      </c>
      <c r="D261" s="218" t="s">
        <v>132</v>
      </c>
      <c r="E261" s="219" t="s">
        <v>1583</v>
      </c>
      <c r="F261" s="220" t="s">
        <v>1584</v>
      </c>
      <c r="G261" s="221" t="s">
        <v>604</v>
      </c>
      <c r="H261" s="222">
        <v>3</v>
      </c>
      <c r="I261" s="223"/>
      <c r="J261" s="224">
        <f>ROUND(I261*H261,2)</f>
        <v>0</v>
      </c>
      <c r="K261" s="220" t="s">
        <v>1</v>
      </c>
      <c r="L261" s="44"/>
      <c r="M261" s="225" t="s">
        <v>1</v>
      </c>
      <c r="N261" s="226" t="s">
        <v>42</v>
      </c>
      <c r="O261" s="91"/>
      <c r="P261" s="227">
        <f>O261*H261</f>
        <v>0</v>
      </c>
      <c r="Q261" s="227">
        <v>5.0000000000000002E-05</v>
      </c>
      <c r="R261" s="227">
        <f>Q261*H261</f>
        <v>0.00015000000000000001</v>
      </c>
      <c r="S261" s="227">
        <v>0</v>
      </c>
      <c r="T261" s="228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29" t="s">
        <v>153</v>
      </c>
      <c r="AT261" s="229" t="s">
        <v>132</v>
      </c>
      <c r="AU261" s="229" t="s">
        <v>85</v>
      </c>
      <c r="AY261" s="17" t="s">
        <v>129</v>
      </c>
      <c r="BE261" s="230">
        <f>IF(N261="základní",J261,0)</f>
        <v>0</v>
      </c>
      <c r="BF261" s="230">
        <f>IF(N261="snížená",J261,0)</f>
        <v>0</v>
      </c>
      <c r="BG261" s="230">
        <f>IF(N261="zákl. přenesená",J261,0)</f>
        <v>0</v>
      </c>
      <c r="BH261" s="230">
        <f>IF(N261="sníž. přenesená",J261,0)</f>
        <v>0</v>
      </c>
      <c r="BI261" s="230">
        <f>IF(N261="nulová",J261,0)</f>
        <v>0</v>
      </c>
      <c r="BJ261" s="17" t="s">
        <v>85</v>
      </c>
      <c r="BK261" s="230">
        <f>ROUND(I261*H261,2)</f>
        <v>0</v>
      </c>
      <c r="BL261" s="17" t="s">
        <v>153</v>
      </c>
      <c r="BM261" s="229" t="s">
        <v>960</v>
      </c>
    </row>
    <row r="262" s="2" customFormat="1">
      <c r="A262" s="38"/>
      <c r="B262" s="39"/>
      <c r="C262" s="40"/>
      <c r="D262" s="231" t="s">
        <v>139</v>
      </c>
      <c r="E262" s="40"/>
      <c r="F262" s="232" t="s">
        <v>1585</v>
      </c>
      <c r="G262" s="40"/>
      <c r="H262" s="40"/>
      <c r="I262" s="233"/>
      <c r="J262" s="40"/>
      <c r="K262" s="40"/>
      <c r="L262" s="44"/>
      <c r="M262" s="234"/>
      <c r="N262" s="235"/>
      <c r="O262" s="91"/>
      <c r="P262" s="91"/>
      <c r="Q262" s="91"/>
      <c r="R262" s="91"/>
      <c r="S262" s="91"/>
      <c r="T262" s="92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7" t="s">
        <v>139</v>
      </c>
      <c r="AU262" s="17" t="s">
        <v>85</v>
      </c>
    </row>
    <row r="263" s="2" customFormat="1" ht="16.5" customHeight="1">
      <c r="A263" s="38"/>
      <c r="B263" s="39"/>
      <c r="C263" s="271" t="s">
        <v>77</v>
      </c>
      <c r="D263" s="271" t="s">
        <v>425</v>
      </c>
      <c r="E263" s="272" t="s">
        <v>1586</v>
      </c>
      <c r="F263" s="273" t="s">
        <v>1587</v>
      </c>
      <c r="G263" s="274" t="s">
        <v>604</v>
      </c>
      <c r="H263" s="275">
        <v>3</v>
      </c>
      <c r="I263" s="276"/>
      <c r="J263" s="277">
        <f>ROUND(I263*H263,2)</f>
        <v>0</v>
      </c>
      <c r="K263" s="273" t="s">
        <v>1</v>
      </c>
      <c r="L263" s="278"/>
      <c r="M263" s="279" t="s">
        <v>1</v>
      </c>
      <c r="N263" s="280" t="s">
        <v>42</v>
      </c>
      <c r="O263" s="91"/>
      <c r="P263" s="227">
        <f>O263*H263</f>
        <v>0</v>
      </c>
      <c r="Q263" s="227">
        <v>0.0047200000000000002</v>
      </c>
      <c r="R263" s="227">
        <f>Q263*H263</f>
        <v>0.014160000000000001</v>
      </c>
      <c r="S263" s="227">
        <v>0</v>
      </c>
      <c r="T263" s="228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29" t="s">
        <v>183</v>
      </c>
      <c r="AT263" s="229" t="s">
        <v>425</v>
      </c>
      <c r="AU263" s="229" t="s">
        <v>85</v>
      </c>
      <c r="AY263" s="17" t="s">
        <v>129</v>
      </c>
      <c r="BE263" s="230">
        <f>IF(N263="základní",J263,0)</f>
        <v>0</v>
      </c>
      <c r="BF263" s="230">
        <f>IF(N263="snížená",J263,0)</f>
        <v>0</v>
      </c>
      <c r="BG263" s="230">
        <f>IF(N263="zákl. přenesená",J263,0)</f>
        <v>0</v>
      </c>
      <c r="BH263" s="230">
        <f>IF(N263="sníž. přenesená",J263,0)</f>
        <v>0</v>
      </c>
      <c r="BI263" s="230">
        <f>IF(N263="nulová",J263,0)</f>
        <v>0</v>
      </c>
      <c r="BJ263" s="17" t="s">
        <v>85</v>
      </c>
      <c r="BK263" s="230">
        <f>ROUND(I263*H263,2)</f>
        <v>0</v>
      </c>
      <c r="BL263" s="17" t="s">
        <v>153</v>
      </c>
      <c r="BM263" s="229" t="s">
        <v>973</v>
      </c>
    </row>
    <row r="264" s="2" customFormat="1">
      <c r="A264" s="38"/>
      <c r="B264" s="39"/>
      <c r="C264" s="40"/>
      <c r="D264" s="231" t="s">
        <v>139</v>
      </c>
      <c r="E264" s="40"/>
      <c r="F264" s="232" t="s">
        <v>1587</v>
      </c>
      <c r="G264" s="40"/>
      <c r="H264" s="40"/>
      <c r="I264" s="233"/>
      <c r="J264" s="40"/>
      <c r="K264" s="40"/>
      <c r="L264" s="44"/>
      <c r="M264" s="234"/>
      <c r="N264" s="235"/>
      <c r="O264" s="91"/>
      <c r="P264" s="91"/>
      <c r="Q264" s="91"/>
      <c r="R264" s="91"/>
      <c r="S264" s="91"/>
      <c r="T264" s="92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7" t="s">
        <v>139</v>
      </c>
      <c r="AU264" s="17" t="s">
        <v>85</v>
      </c>
    </row>
    <row r="265" s="2" customFormat="1" ht="37.8" customHeight="1">
      <c r="A265" s="38"/>
      <c r="B265" s="39"/>
      <c r="C265" s="218" t="s">
        <v>77</v>
      </c>
      <c r="D265" s="218" t="s">
        <v>132</v>
      </c>
      <c r="E265" s="219" t="s">
        <v>1588</v>
      </c>
      <c r="F265" s="220" t="s">
        <v>1589</v>
      </c>
      <c r="G265" s="221" t="s">
        <v>604</v>
      </c>
      <c r="H265" s="222">
        <v>21</v>
      </c>
      <c r="I265" s="223"/>
      <c r="J265" s="224">
        <f>ROUND(I265*H265,2)</f>
        <v>0</v>
      </c>
      <c r="K265" s="220" t="s">
        <v>1</v>
      </c>
      <c r="L265" s="44"/>
      <c r="M265" s="225" t="s">
        <v>1</v>
      </c>
      <c r="N265" s="226" t="s">
        <v>42</v>
      </c>
      <c r="O265" s="91"/>
      <c r="P265" s="227">
        <f>O265*H265</f>
        <v>0</v>
      </c>
      <c r="Q265" s="227">
        <v>5.0000000000000002E-05</v>
      </c>
      <c r="R265" s="227">
        <f>Q265*H265</f>
        <v>0.0010500000000000002</v>
      </c>
      <c r="S265" s="227">
        <v>0</v>
      </c>
      <c r="T265" s="228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29" t="s">
        <v>153</v>
      </c>
      <c r="AT265" s="229" t="s">
        <v>132</v>
      </c>
      <c r="AU265" s="229" t="s">
        <v>85</v>
      </c>
      <c r="AY265" s="17" t="s">
        <v>129</v>
      </c>
      <c r="BE265" s="230">
        <f>IF(N265="základní",J265,0)</f>
        <v>0</v>
      </c>
      <c r="BF265" s="230">
        <f>IF(N265="snížená",J265,0)</f>
        <v>0</v>
      </c>
      <c r="BG265" s="230">
        <f>IF(N265="zákl. přenesená",J265,0)</f>
        <v>0</v>
      </c>
      <c r="BH265" s="230">
        <f>IF(N265="sníž. přenesená",J265,0)</f>
        <v>0</v>
      </c>
      <c r="BI265" s="230">
        <f>IF(N265="nulová",J265,0)</f>
        <v>0</v>
      </c>
      <c r="BJ265" s="17" t="s">
        <v>85</v>
      </c>
      <c r="BK265" s="230">
        <f>ROUND(I265*H265,2)</f>
        <v>0</v>
      </c>
      <c r="BL265" s="17" t="s">
        <v>153</v>
      </c>
      <c r="BM265" s="229" t="s">
        <v>985</v>
      </c>
    </row>
    <row r="266" s="2" customFormat="1">
      <c r="A266" s="38"/>
      <c r="B266" s="39"/>
      <c r="C266" s="40"/>
      <c r="D266" s="231" t="s">
        <v>139</v>
      </c>
      <c r="E266" s="40"/>
      <c r="F266" s="232" t="s">
        <v>1589</v>
      </c>
      <c r="G266" s="40"/>
      <c r="H266" s="40"/>
      <c r="I266" s="233"/>
      <c r="J266" s="40"/>
      <c r="K266" s="40"/>
      <c r="L266" s="44"/>
      <c r="M266" s="234"/>
      <c r="N266" s="235"/>
      <c r="O266" s="91"/>
      <c r="P266" s="91"/>
      <c r="Q266" s="91"/>
      <c r="R266" s="91"/>
      <c r="S266" s="91"/>
      <c r="T266" s="92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T266" s="17" t="s">
        <v>139</v>
      </c>
      <c r="AU266" s="17" t="s">
        <v>85</v>
      </c>
    </row>
    <row r="267" s="2" customFormat="1" ht="16.5" customHeight="1">
      <c r="A267" s="38"/>
      <c r="B267" s="39"/>
      <c r="C267" s="271" t="s">
        <v>77</v>
      </c>
      <c r="D267" s="271" t="s">
        <v>425</v>
      </c>
      <c r="E267" s="272" t="s">
        <v>1590</v>
      </c>
      <c r="F267" s="273" t="s">
        <v>1587</v>
      </c>
      <c r="G267" s="274" t="s">
        <v>604</v>
      </c>
      <c r="H267" s="275">
        <v>69</v>
      </c>
      <c r="I267" s="276"/>
      <c r="J267" s="277">
        <f>ROUND(I267*H267,2)</f>
        <v>0</v>
      </c>
      <c r="K267" s="273" t="s">
        <v>1</v>
      </c>
      <c r="L267" s="278"/>
      <c r="M267" s="279" t="s">
        <v>1</v>
      </c>
      <c r="N267" s="280" t="s">
        <v>42</v>
      </c>
      <c r="O267" s="91"/>
      <c r="P267" s="227">
        <f>O267*H267</f>
        <v>0</v>
      </c>
      <c r="Q267" s="227">
        <v>0.0047200000000000002</v>
      </c>
      <c r="R267" s="227">
        <f>Q267*H267</f>
        <v>0.32568000000000003</v>
      </c>
      <c r="S267" s="227">
        <v>0</v>
      </c>
      <c r="T267" s="228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29" t="s">
        <v>183</v>
      </c>
      <c r="AT267" s="229" t="s">
        <v>425</v>
      </c>
      <c r="AU267" s="229" t="s">
        <v>85</v>
      </c>
      <c r="AY267" s="17" t="s">
        <v>129</v>
      </c>
      <c r="BE267" s="230">
        <f>IF(N267="základní",J267,0)</f>
        <v>0</v>
      </c>
      <c r="BF267" s="230">
        <f>IF(N267="snížená",J267,0)</f>
        <v>0</v>
      </c>
      <c r="BG267" s="230">
        <f>IF(N267="zákl. přenesená",J267,0)</f>
        <v>0</v>
      </c>
      <c r="BH267" s="230">
        <f>IF(N267="sníž. přenesená",J267,0)</f>
        <v>0</v>
      </c>
      <c r="BI267" s="230">
        <f>IF(N267="nulová",J267,0)</f>
        <v>0</v>
      </c>
      <c r="BJ267" s="17" t="s">
        <v>85</v>
      </c>
      <c r="BK267" s="230">
        <f>ROUND(I267*H267,2)</f>
        <v>0</v>
      </c>
      <c r="BL267" s="17" t="s">
        <v>153</v>
      </c>
      <c r="BM267" s="229" t="s">
        <v>998</v>
      </c>
    </row>
    <row r="268" s="2" customFormat="1">
      <c r="A268" s="38"/>
      <c r="B268" s="39"/>
      <c r="C268" s="40"/>
      <c r="D268" s="231" t="s">
        <v>139</v>
      </c>
      <c r="E268" s="40"/>
      <c r="F268" s="232" t="s">
        <v>1587</v>
      </c>
      <c r="G268" s="40"/>
      <c r="H268" s="40"/>
      <c r="I268" s="233"/>
      <c r="J268" s="40"/>
      <c r="K268" s="40"/>
      <c r="L268" s="44"/>
      <c r="M268" s="234"/>
      <c r="N268" s="235"/>
      <c r="O268" s="91"/>
      <c r="P268" s="91"/>
      <c r="Q268" s="91"/>
      <c r="R268" s="91"/>
      <c r="S268" s="91"/>
      <c r="T268" s="92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17" t="s">
        <v>139</v>
      </c>
      <c r="AU268" s="17" t="s">
        <v>85</v>
      </c>
    </row>
    <row r="269" s="2" customFormat="1" ht="21.75" customHeight="1">
      <c r="A269" s="38"/>
      <c r="B269" s="39"/>
      <c r="C269" s="218" t="s">
        <v>77</v>
      </c>
      <c r="D269" s="218" t="s">
        <v>132</v>
      </c>
      <c r="E269" s="219" t="s">
        <v>1591</v>
      </c>
      <c r="F269" s="220" t="s">
        <v>1592</v>
      </c>
      <c r="G269" s="221" t="s">
        <v>407</v>
      </c>
      <c r="H269" s="222">
        <v>0.0030000000000000001</v>
      </c>
      <c r="I269" s="223"/>
      <c r="J269" s="224">
        <f>ROUND(I269*H269,2)</f>
        <v>0</v>
      </c>
      <c r="K269" s="220" t="s">
        <v>1</v>
      </c>
      <c r="L269" s="44"/>
      <c r="M269" s="225" t="s">
        <v>1</v>
      </c>
      <c r="N269" s="226" t="s">
        <v>42</v>
      </c>
      <c r="O269" s="91"/>
      <c r="P269" s="227">
        <f>O269*H269</f>
        <v>0</v>
      </c>
      <c r="Q269" s="227">
        <v>0</v>
      </c>
      <c r="R269" s="227">
        <f>Q269*H269</f>
        <v>0</v>
      </c>
      <c r="S269" s="227">
        <v>0</v>
      </c>
      <c r="T269" s="228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29" t="s">
        <v>153</v>
      </c>
      <c r="AT269" s="229" t="s">
        <v>132</v>
      </c>
      <c r="AU269" s="229" t="s">
        <v>85</v>
      </c>
      <c r="AY269" s="17" t="s">
        <v>129</v>
      </c>
      <c r="BE269" s="230">
        <f>IF(N269="základní",J269,0)</f>
        <v>0</v>
      </c>
      <c r="BF269" s="230">
        <f>IF(N269="snížená",J269,0)</f>
        <v>0</v>
      </c>
      <c r="BG269" s="230">
        <f>IF(N269="zákl. přenesená",J269,0)</f>
        <v>0</v>
      </c>
      <c r="BH269" s="230">
        <f>IF(N269="sníž. přenesená",J269,0)</f>
        <v>0</v>
      </c>
      <c r="BI269" s="230">
        <f>IF(N269="nulová",J269,0)</f>
        <v>0</v>
      </c>
      <c r="BJ269" s="17" t="s">
        <v>85</v>
      </c>
      <c r="BK269" s="230">
        <f>ROUND(I269*H269,2)</f>
        <v>0</v>
      </c>
      <c r="BL269" s="17" t="s">
        <v>153</v>
      </c>
      <c r="BM269" s="229" t="s">
        <v>1013</v>
      </c>
    </row>
    <row r="270" s="2" customFormat="1">
      <c r="A270" s="38"/>
      <c r="B270" s="39"/>
      <c r="C270" s="40"/>
      <c r="D270" s="231" t="s">
        <v>139</v>
      </c>
      <c r="E270" s="40"/>
      <c r="F270" s="232" t="s">
        <v>1592</v>
      </c>
      <c r="G270" s="40"/>
      <c r="H270" s="40"/>
      <c r="I270" s="233"/>
      <c r="J270" s="40"/>
      <c r="K270" s="40"/>
      <c r="L270" s="44"/>
      <c r="M270" s="234"/>
      <c r="N270" s="235"/>
      <c r="O270" s="91"/>
      <c r="P270" s="91"/>
      <c r="Q270" s="91"/>
      <c r="R270" s="91"/>
      <c r="S270" s="91"/>
      <c r="T270" s="92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T270" s="17" t="s">
        <v>139</v>
      </c>
      <c r="AU270" s="17" t="s">
        <v>85</v>
      </c>
    </row>
    <row r="271" s="2" customFormat="1" ht="16.5" customHeight="1">
      <c r="A271" s="38"/>
      <c r="B271" s="39"/>
      <c r="C271" s="271" t="s">
        <v>77</v>
      </c>
      <c r="D271" s="271" t="s">
        <v>425</v>
      </c>
      <c r="E271" s="272" t="s">
        <v>1593</v>
      </c>
      <c r="F271" s="273" t="s">
        <v>1594</v>
      </c>
      <c r="G271" s="274" t="s">
        <v>1595</v>
      </c>
      <c r="H271" s="275">
        <v>250</v>
      </c>
      <c r="I271" s="276"/>
      <c r="J271" s="277">
        <f>ROUND(I271*H271,2)</f>
        <v>0</v>
      </c>
      <c r="K271" s="273" t="s">
        <v>1</v>
      </c>
      <c r="L271" s="278"/>
      <c r="M271" s="279" t="s">
        <v>1</v>
      </c>
      <c r="N271" s="280" t="s">
        <v>42</v>
      </c>
      <c r="O271" s="91"/>
      <c r="P271" s="227">
        <f>O271*H271</f>
        <v>0</v>
      </c>
      <c r="Q271" s="227">
        <v>1.0000000000000001E-05</v>
      </c>
      <c r="R271" s="227">
        <f>Q271*H271</f>
        <v>0.0025000000000000001</v>
      </c>
      <c r="S271" s="227">
        <v>0</v>
      </c>
      <c r="T271" s="228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29" t="s">
        <v>183</v>
      </c>
      <c r="AT271" s="229" t="s">
        <v>425</v>
      </c>
      <c r="AU271" s="229" t="s">
        <v>85</v>
      </c>
      <c r="AY271" s="17" t="s">
        <v>129</v>
      </c>
      <c r="BE271" s="230">
        <f>IF(N271="základní",J271,0)</f>
        <v>0</v>
      </c>
      <c r="BF271" s="230">
        <f>IF(N271="snížená",J271,0)</f>
        <v>0</v>
      </c>
      <c r="BG271" s="230">
        <f>IF(N271="zákl. přenesená",J271,0)</f>
        <v>0</v>
      </c>
      <c r="BH271" s="230">
        <f>IF(N271="sníž. přenesená",J271,0)</f>
        <v>0</v>
      </c>
      <c r="BI271" s="230">
        <f>IF(N271="nulová",J271,0)</f>
        <v>0</v>
      </c>
      <c r="BJ271" s="17" t="s">
        <v>85</v>
      </c>
      <c r="BK271" s="230">
        <f>ROUND(I271*H271,2)</f>
        <v>0</v>
      </c>
      <c r="BL271" s="17" t="s">
        <v>153</v>
      </c>
      <c r="BM271" s="229" t="s">
        <v>1031</v>
      </c>
    </row>
    <row r="272" s="2" customFormat="1">
      <c r="A272" s="38"/>
      <c r="B272" s="39"/>
      <c r="C272" s="40"/>
      <c r="D272" s="231" t="s">
        <v>139</v>
      </c>
      <c r="E272" s="40"/>
      <c r="F272" s="232" t="s">
        <v>1594</v>
      </c>
      <c r="G272" s="40"/>
      <c r="H272" s="40"/>
      <c r="I272" s="233"/>
      <c r="J272" s="40"/>
      <c r="K272" s="40"/>
      <c r="L272" s="44"/>
      <c r="M272" s="234"/>
      <c r="N272" s="235"/>
      <c r="O272" s="91"/>
      <c r="P272" s="91"/>
      <c r="Q272" s="91"/>
      <c r="R272" s="91"/>
      <c r="S272" s="91"/>
      <c r="T272" s="92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T272" s="17" t="s">
        <v>139</v>
      </c>
      <c r="AU272" s="17" t="s">
        <v>85</v>
      </c>
    </row>
    <row r="273" s="2" customFormat="1" ht="16.5" customHeight="1">
      <c r="A273" s="38"/>
      <c r="B273" s="39"/>
      <c r="C273" s="218" t="s">
        <v>77</v>
      </c>
      <c r="D273" s="218" t="s">
        <v>132</v>
      </c>
      <c r="E273" s="219" t="s">
        <v>1596</v>
      </c>
      <c r="F273" s="220" t="s">
        <v>1597</v>
      </c>
      <c r="G273" s="221" t="s">
        <v>604</v>
      </c>
      <c r="H273" s="222">
        <v>21</v>
      </c>
      <c r="I273" s="223"/>
      <c r="J273" s="224">
        <f>ROUND(I273*H273,2)</f>
        <v>0</v>
      </c>
      <c r="K273" s="220" t="s">
        <v>1</v>
      </c>
      <c r="L273" s="44"/>
      <c r="M273" s="225" t="s">
        <v>1</v>
      </c>
      <c r="N273" s="226" t="s">
        <v>42</v>
      </c>
      <c r="O273" s="91"/>
      <c r="P273" s="227">
        <f>O273*H273</f>
        <v>0</v>
      </c>
      <c r="Q273" s="227">
        <v>0</v>
      </c>
      <c r="R273" s="227">
        <f>Q273*H273</f>
        <v>0</v>
      </c>
      <c r="S273" s="227">
        <v>0</v>
      </c>
      <c r="T273" s="228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29" t="s">
        <v>153</v>
      </c>
      <c r="AT273" s="229" t="s">
        <v>132</v>
      </c>
      <c r="AU273" s="229" t="s">
        <v>85</v>
      </c>
      <c r="AY273" s="17" t="s">
        <v>129</v>
      </c>
      <c r="BE273" s="230">
        <f>IF(N273="základní",J273,0)</f>
        <v>0</v>
      </c>
      <c r="BF273" s="230">
        <f>IF(N273="snížená",J273,0)</f>
        <v>0</v>
      </c>
      <c r="BG273" s="230">
        <f>IF(N273="zákl. přenesená",J273,0)</f>
        <v>0</v>
      </c>
      <c r="BH273" s="230">
        <f>IF(N273="sníž. přenesená",J273,0)</f>
        <v>0</v>
      </c>
      <c r="BI273" s="230">
        <f>IF(N273="nulová",J273,0)</f>
        <v>0</v>
      </c>
      <c r="BJ273" s="17" t="s">
        <v>85</v>
      </c>
      <c r="BK273" s="230">
        <f>ROUND(I273*H273,2)</f>
        <v>0</v>
      </c>
      <c r="BL273" s="17" t="s">
        <v>153</v>
      </c>
      <c r="BM273" s="229" t="s">
        <v>1047</v>
      </c>
    </row>
    <row r="274" s="2" customFormat="1">
      <c r="A274" s="38"/>
      <c r="B274" s="39"/>
      <c r="C274" s="40"/>
      <c r="D274" s="231" t="s">
        <v>139</v>
      </c>
      <c r="E274" s="40"/>
      <c r="F274" s="232" t="s">
        <v>1597</v>
      </c>
      <c r="G274" s="40"/>
      <c r="H274" s="40"/>
      <c r="I274" s="233"/>
      <c r="J274" s="40"/>
      <c r="K274" s="40"/>
      <c r="L274" s="44"/>
      <c r="M274" s="234"/>
      <c r="N274" s="235"/>
      <c r="O274" s="91"/>
      <c r="P274" s="91"/>
      <c r="Q274" s="91"/>
      <c r="R274" s="91"/>
      <c r="S274" s="91"/>
      <c r="T274" s="92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7" t="s">
        <v>139</v>
      </c>
      <c r="AU274" s="17" t="s">
        <v>85</v>
      </c>
    </row>
    <row r="275" s="2" customFormat="1" ht="21.75" customHeight="1">
      <c r="A275" s="38"/>
      <c r="B275" s="39"/>
      <c r="C275" s="271" t="s">
        <v>77</v>
      </c>
      <c r="D275" s="271" t="s">
        <v>425</v>
      </c>
      <c r="E275" s="272" t="s">
        <v>1598</v>
      </c>
      <c r="F275" s="273" t="s">
        <v>1599</v>
      </c>
      <c r="G275" s="274" t="s">
        <v>604</v>
      </c>
      <c r="H275" s="275">
        <v>21</v>
      </c>
      <c r="I275" s="276"/>
      <c r="J275" s="277">
        <f>ROUND(I275*H275,2)</f>
        <v>0</v>
      </c>
      <c r="K275" s="273" t="s">
        <v>1</v>
      </c>
      <c r="L275" s="278"/>
      <c r="M275" s="279" t="s">
        <v>1</v>
      </c>
      <c r="N275" s="280" t="s">
        <v>42</v>
      </c>
      <c r="O275" s="91"/>
      <c r="P275" s="227">
        <f>O275*H275</f>
        <v>0</v>
      </c>
      <c r="Q275" s="227">
        <v>0.001</v>
      </c>
      <c r="R275" s="227">
        <f>Q275*H275</f>
        <v>0.021000000000000001</v>
      </c>
      <c r="S275" s="227">
        <v>0</v>
      </c>
      <c r="T275" s="228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29" t="s">
        <v>183</v>
      </c>
      <c r="AT275" s="229" t="s">
        <v>425</v>
      </c>
      <c r="AU275" s="229" t="s">
        <v>85</v>
      </c>
      <c r="AY275" s="17" t="s">
        <v>129</v>
      </c>
      <c r="BE275" s="230">
        <f>IF(N275="základní",J275,0)</f>
        <v>0</v>
      </c>
      <c r="BF275" s="230">
        <f>IF(N275="snížená",J275,0)</f>
        <v>0</v>
      </c>
      <c r="BG275" s="230">
        <f>IF(N275="zákl. přenesená",J275,0)</f>
        <v>0</v>
      </c>
      <c r="BH275" s="230">
        <f>IF(N275="sníž. přenesená",J275,0)</f>
        <v>0</v>
      </c>
      <c r="BI275" s="230">
        <f>IF(N275="nulová",J275,0)</f>
        <v>0</v>
      </c>
      <c r="BJ275" s="17" t="s">
        <v>85</v>
      </c>
      <c r="BK275" s="230">
        <f>ROUND(I275*H275,2)</f>
        <v>0</v>
      </c>
      <c r="BL275" s="17" t="s">
        <v>153</v>
      </c>
      <c r="BM275" s="229" t="s">
        <v>1064</v>
      </c>
    </row>
    <row r="276" s="2" customFormat="1">
      <c r="A276" s="38"/>
      <c r="B276" s="39"/>
      <c r="C276" s="40"/>
      <c r="D276" s="231" t="s">
        <v>139</v>
      </c>
      <c r="E276" s="40"/>
      <c r="F276" s="232" t="s">
        <v>1599</v>
      </c>
      <c r="G276" s="40"/>
      <c r="H276" s="40"/>
      <c r="I276" s="233"/>
      <c r="J276" s="40"/>
      <c r="K276" s="40"/>
      <c r="L276" s="44"/>
      <c r="M276" s="234"/>
      <c r="N276" s="235"/>
      <c r="O276" s="91"/>
      <c r="P276" s="91"/>
      <c r="Q276" s="91"/>
      <c r="R276" s="91"/>
      <c r="S276" s="91"/>
      <c r="T276" s="92"/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T276" s="17" t="s">
        <v>139</v>
      </c>
      <c r="AU276" s="17" t="s">
        <v>85</v>
      </c>
    </row>
    <row r="277" s="2" customFormat="1" ht="21.75" customHeight="1">
      <c r="A277" s="38"/>
      <c r="B277" s="39"/>
      <c r="C277" s="218" t="s">
        <v>77</v>
      </c>
      <c r="D277" s="218" t="s">
        <v>132</v>
      </c>
      <c r="E277" s="219" t="s">
        <v>1600</v>
      </c>
      <c r="F277" s="220" t="s">
        <v>1601</v>
      </c>
      <c r="G277" s="221" t="s">
        <v>604</v>
      </c>
      <c r="H277" s="222">
        <v>9</v>
      </c>
      <c r="I277" s="223"/>
      <c r="J277" s="224">
        <f>ROUND(I277*H277,2)</f>
        <v>0</v>
      </c>
      <c r="K277" s="220" t="s">
        <v>1</v>
      </c>
      <c r="L277" s="44"/>
      <c r="M277" s="225" t="s">
        <v>1</v>
      </c>
      <c r="N277" s="226" t="s">
        <v>42</v>
      </c>
      <c r="O277" s="91"/>
      <c r="P277" s="227">
        <f>O277*H277</f>
        <v>0</v>
      </c>
      <c r="Q277" s="227">
        <v>0</v>
      </c>
      <c r="R277" s="227">
        <f>Q277*H277</f>
        <v>0</v>
      </c>
      <c r="S277" s="227">
        <v>0</v>
      </c>
      <c r="T277" s="228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29" t="s">
        <v>153</v>
      </c>
      <c r="AT277" s="229" t="s">
        <v>132</v>
      </c>
      <c r="AU277" s="229" t="s">
        <v>85</v>
      </c>
      <c r="AY277" s="17" t="s">
        <v>129</v>
      </c>
      <c r="BE277" s="230">
        <f>IF(N277="základní",J277,0)</f>
        <v>0</v>
      </c>
      <c r="BF277" s="230">
        <f>IF(N277="snížená",J277,0)</f>
        <v>0</v>
      </c>
      <c r="BG277" s="230">
        <f>IF(N277="zákl. přenesená",J277,0)</f>
        <v>0</v>
      </c>
      <c r="BH277" s="230">
        <f>IF(N277="sníž. přenesená",J277,0)</f>
        <v>0</v>
      </c>
      <c r="BI277" s="230">
        <f>IF(N277="nulová",J277,0)</f>
        <v>0</v>
      </c>
      <c r="BJ277" s="17" t="s">
        <v>85</v>
      </c>
      <c r="BK277" s="230">
        <f>ROUND(I277*H277,2)</f>
        <v>0</v>
      </c>
      <c r="BL277" s="17" t="s">
        <v>153</v>
      </c>
      <c r="BM277" s="229" t="s">
        <v>1078</v>
      </c>
    </row>
    <row r="278" s="2" customFormat="1">
      <c r="A278" s="38"/>
      <c r="B278" s="39"/>
      <c r="C278" s="40"/>
      <c r="D278" s="231" t="s">
        <v>139</v>
      </c>
      <c r="E278" s="40"/>
      <c r="F278" s="232" t="s">
        <v>1601</v>
      </c>
      <c r="G278" s="40"/>
      <c r="H278" s="40"/>
      <c r="I278" s="233"/>
      <c r="J278" s="40"/>
      <c r="K278" s="40"/>
      <c r="L278" s="44"/>
      <c r="M278" s="234"/>
      <c r="N278" s="235"/>
      <c r="O278" s="91"/>
      <c r="P278" s="91"/>
      <c r="Q278" s="91"/>
      <c r="R278" s="91"/>
      <c r="S278" s="91"/>
      <c r="T278" s="92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T278" s="17" t="s">
        <v>139</v>
      </c>
      <c r="AU278" s="17" t="s">
        <v>85</v>
      </c>
    </row>
    <row r="279" s="2" customFormat="1" ht="16.5" customHeight="1">
      <c r="A279" s="38"/>
      <c r="B279" s="39"/>
      <c r="C279" s="271" t="s">
        <v>77</v>
      </c>
      <c r="D279" s="271" t="s">
        <v>425</v>
      </c>
      <c r="E279" s="272" t="s">
        <v>1602</v>
      </c>
      <c r="F279" s="273" t="s">
        <v>1603</v>
      </c>
      <c r="G279" s="274" t="s">
        <v>604</v>
      </c>
      <c r="H279" s="275">
        <v>9</v>
      </c>
      <c r="I279" s="276"/>
      <c r="J279" s="277">
        <f>ROUND(I279*H279,2)</f>
        <v>0</v>
      </c>
      <c r="K279" s="273" t="s">
        <v>1</v>
      </c>
      <c r="L279" s="278"/>
      <c r="M279" s="279" t="s">
        <v>1</v>
      </c>
      <c r="N279" s="280" t="s">
        <v>42</v>
      </c>
      <c r="O279" s="91"/>
      <c r="P279" s="227">
        <f>O279*H279</f>
        <v>0</v>
      </c>
      <c r="Q279" s="227">
        <v>0.00069999999999999999</v>
      </c>
      <c r="R279" s="227">
        <f>Q279*H279</f>
        <v>0.0063</v>
      </c>
      <c r="S279" s="227">
        <v>0</v>
      </c>
      <c r="T279" s="228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29" t="s">
        <v>183</v>
      </c>
      <c r="AT279" s="229" t="s">
        <v>425</v>
      </c>
      <c r="AU279" s="229" t="s">
        <v>85</v>
      </c>
      <c r="AY279" s="17" t="s">
        <v>129</v>
      </c>
      <c r="BE279" s="230">
        <f>IF(N279="základní",J279,0)</f>
        <v>0</v>
      </c>
      <c r="BF279" s="230">
        <f>IF(N279="snížená",J279,0)</f>
        <v>0</v>
      </c>
      <c r="BG279" s="230">
        <f>IF(N279="zákl. přenesená",J279,0)</f>
        <v>0</v>
      </c>
      <c r="BH279" s="230">
        <f>IF(N279="sníž. přenesená",J279,0)</f>
        <v>0</v>
      </c>
      <c r="BI279" s="230">
        <f>IF(N279="nulová",J279,0)</f>
        <v>0</v>
      </c>
      <c r="BJ279" s="17" t="s">
        <v>85</v>
      </c>
      <c r="BK279" s="230">
        <f>ROUND(I279*H279,2)</f>
        <v>0</v>
      </c>
      <c r="BL279" s="17" t="s">
        <v>153</v>
      </c>
      <c r="BM279" s="229" t="s">
        <v>1604</v>
      </c>
    </row>
    <row r="280" s="2" customFormat="1">
      <c r="A280" s="38"/>
      <c r="B280" s="39"/>
      <c r="C280" s="40"/>
      <c r="D280" s="231" t="s">
        <v>139</v>
      </c>
      <c r="E280" s="40"/>
      <c r="F280" s="232" t="s">
        <v>1603</v>
      </c>
      <c r="G280" s="40"/>
      <c r="H280" s="40"/>
      <c r="I280" s="233"/>
      <c r="J280" s="40"/>
      <c r="K280" s="40"/>
      <c r="L280" s="44"/>
      <c r="M280" s="234"/>
      <c r="N280" s="235"/>
      <c r="O280" s="91"/>
      <c r="P280" s="91"/>
      <c r="Q280" s="91"/>
      <c r="R280" s="91"/>
      <c r="S280" s="91"/>
      <c r="T280" s="92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T280" s="17" t="s">
        <v>139</v>
      </c>
      <c r="AU280" s="17" t="s">
        <v>85</v>
      </c>
    </row>
    <row r="281" s="2" customFormat="1" ht="16.5" customHeight="1">
      <c r="A281" s="38"/>
      <c r="B281" s="39"/>
      <c r="C281" s="218" t="s">
        <v>77</v>
      </c>
      <c r="D281" s="218" t="s">
        <v>132</v>
      </c>
      <c r="E281" s="219" t="s">
        <v>1605</v>
      </c>
      <c r="F281" s="220" t="s">
        <v>1606</v>
      </c>
      <c r="G281" s="221" t="s">
        <v>604</v>
      </c>
      <c r="H281" s="222">
        <v>89</v>
      </c>
      <c r="I281" s="223"/>
      <c r="J281" s="224">
        <f>ROUND(I281*H281,2)</f>
        <v>0</v>
      </c>
      <c r="K281" s="220" t="s">
        <v>1</v>
      </c>
      <c r="L281" s="44"/>
      <c r="M281" s="225" t="s">
        <v>1</v>
      </c>
      <c r="N281" s="226" t="s">
        <v>42</v>
      </c>
      <c r="O281" s="91"/>
      <c r="P281" s="227">
        <f>O281*H281</f>
        <v>0</v>
      </c>
      <c r="Q281" s="227">
        <v>0</v>
      </c>
      <c r="R281" s="227">
        <f>Q281*H281</f>
        <v>0</v>
      </c>
      <c r="S281" s="227">
        <v>0</v>
      </c>
      <c r="T281" s="228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29" t="s">
        <v>153</v>
      </c>
      <c r="AT281" s="229" t="s">
        <v>132</v>
      </c>
      <c r="AU281" s="229" t="s">
        <v>85</v>
      </c>
      <c r="AY281" s="17" t="s">
        <v>129</v>
      </c>
      <c r="BE281" s="230">
        <f>IF(N281="základní",J281,0)</f>
        <v>0</v>
      </c>
      <c r="BF281" s="230">
        <f>IF(N281="snížená",J281,0)</f>
        <v>0</v>
      </c>
      <c r="BG281" s="230">
        <f>IF(N281="zákl. přenesená",J281,0)</f>
        <v>0</v>
      </c>
      <c r="BH281" s="230">
        <f>IF(N281="sníž. přenesená",J281,0)</f>
        <v>0</v>
      </c>
      <c r="BI281" s="230">
        <f>IF(N281="nulová",J281,0)</f>
        <v>0</v>
      </c>
      <c r="BJ281" s="17" t="s">
        <v>85</v>
      </c>
      <c r="BK281" s="230">
        <f>ROUND(I281*H281,2)</f>
        <v>0</v>
      </c>
      <c r="BL281" s="17" t="s">
        <v>153</v>
      </c>
      <c r="BM281" s="229" t="s">
        <v>1607</v>
      </c>
    </row>
    <row r="282" s="2" customFormat="1">
      <c r="A282" s="38"/>
      <c r="B282" s="39"/>
      <c r="C282" s="40"/>
      <c r="D282" s="231" t="s">
        <v>139</v>
      </c>
      <c r="E282" s="40"/>
      <c r="F282" s="232" t="s">
        <v>1606</v>
      </c>
      <c r="G282" s="40"/>
      <c r="H282" s="40"/>
      <c r="I282" s="233"/>
      <c r="J282" s="40"/>
      <c r="K282" s="40"/>
      <c r="L282" s="44"/>
      <c r="M282" s="234"/>
      <c r="N282" s="235"/>
      <c r="O282" s="91"/>
      <c r="P282" s="91"/>
      <c r="Q282" s="91"/>
      <c r="R282" s="91"/>
      <c r="S282" s="91"/>
      <c r="T282" s="92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T282" s="17" t="s">
        <v>139</v>
      </c>
      <c r="AU282" s="17" t="s">
        <v>85</v>
      </c>
    </row>
    <row r="283" s="2" customFormat="1" ht="16.5" customHeight="1">
      <c r="A283" s="38"/>
      <c r="B283" s="39"/>
      <c r="C283" s="218" t="s">
        <v>77</v>
      </c>
      <c r="D283" s="218" t="s">
        <v>132</v>
      </c>
      <c r="E283" s="219" t="s">
        <v>1608</v>
      </c>
      <c r="F283" s="220" t="s">
        <v>1609</v>
      </c>
      <c r="G283" s="221" t="s">
        <v>237</v>
      </c>
      <c r="H283" s="222">
        <v>46</v>
      </c>
      <c r="I283" s="223"/>
      <c r="J283" s="224">
        <f>ROUND(I283*H283,2)</f>
        <v>0</v>
      </c>
      <c r="K283" s="220" t="s">
        <v>1</v>
      </c>
      <c r="L283" s="44"/>
      <c r="M283" s="225" t="s">
        <v>1</v>
      </c>
      <c r="N283" s="226" t="s">
        <v>42</v>
      </c>
      <c r="O283" s="91"/>
      <c r="P283" s="227">
        <f>O283*H283</f>
        <v>0</v>
      </c>
      <c r="Q283" s="227">
        <v>0</v>
      </c>
      <c r="R283" s="227">
        <f>Q283*H283</f>
        <v>0</v>
      </c>
      <c r="S283" s="227">
        <v>0</v>
      </c>
      <c r="T283" s="228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29" t="s">
        <v>153</v>
      </c>
      <c r="AT283" s="229" t="s">
        <v>132</v>
      </c>
      <c r="AU283" s="229" t="s">
        <v>85</v>
      </c>
      <c r="AY283" s="17" t="s">
        <v>129</v>
      </c>
      <c r="BE283" s="230">
        <f>IF(N283="základní",J283,0)</f>
        <v>0</v>
      </c>
      <c r="BF283" s="230">
        <f>IF(N283="snížená",J283,0)</f>
        <v>0</v>
      </c>
      <c r="BG283" s="230">
        <f>IF(N283="zákl. přenesená",J283,0)</f>
        <v>0</v>
      </c>
      <c r="BH283" s="230">
        <f>IF(N283="sníž. přenesená",J283,0)</f>
        <v>0</v>
      </c>
      <c r="BI283" s="230">
        <f>IF(N283="nulová",J283,0)</f>
        <v>0</v>
      </c>
      <c r="BJ283" s="17" t="s">
        <v>85</v>
      </c>
      <c r="BK283" s="230">
        <f>ROUND(I283*H283,2)</f>
        <v>0</v>
      </c>
      <c r="BL283" s="17" t="s">
        <v>153</v>
      </c>
      <c r="BM283" s="229" t="s">
        <v>1610</v>
      </c>
    </row>
    <row r="284" s="2" customFormat="1">
      <c r="A284" s="38"/>
      <c r="B284" s="39"/>
      <c r="C284" s="40"/>
      <c r="D284" s="231" t="s">
        <v>139</v>
      </c>
      <c r="E284" s="40"/>
      <c r="F284" s="232" t="s">
        <v>1609</v>
      </c>
      <c r="G284" s="40"/>
      <c r="H284" s="40"/>
      <c r="I284" s="233"/>
      <c r="J284" s="40"/>
      <c r="K284" s="40"/>
      <c r="L284" s="44"/>
      <c r="M284" s="234"/>
      <c r="N284" s="235"/>
      <c r="O284" s="91"/>
      <c r="P284" s="91"/>
      <c r="Q284" s="91"/>
      <c r="R284" s="91"/>
      <c r="S284" s="91"/>
      <c r="T284" s="92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T284" s="17" t="s">
        <v>139</v>
      </c>
      <c r="AU284" s="17" t="s">
        <v>85</v>
      </c>
    </row>
    <row r="285" s="2" customFormat="1" ht="16.5" customHeight="1">
      <c r="A285" s="38"/>
      <c r="B285" s="39"/>
      <c r="C285" s="271" t="s">
        <v>77</v>
      </c>
      <c r="D285" s="271" t="s">
        <v>425</v>
      </c>
      <c r="E285" s="272" t="s">
        <v>1611</v>
      </c>
      <c r="F285" s="273" t="s">
        <v>1612</v>
      </c>
      <c r="G285" s="274" t="s">
        <v>272</v>
      </c>
      <c r="H285" s="275">
        <v>4.5999999999999996</v>
      </c>
      <c r="I285" s="276"/>
      <c r="J285" s="277">
        <f>ROUND(I285*H285,2)</f>
        <v>0</v>
      </c>
      <c r="K285" s="273" t="s">
        <v>1</v>
      </c>
      <c r="L285" s="278"/>
      <c r="M285" s="279" t="s">
        <v>1</v>
      </c>
      <c r="N285" s="280" t="s">
        <v>42</v>
      </c>
      <c r="O285" s="91"/>
      <c r="P285" s="227">
        <f>O285*H285</f>
        <v>0</v>
      </c>
      <c r="Q285" s="227">
        <v>0.59999999999999998</v>
      </c>
      <c r="R285" s="227">
        <f>Q285*H285</f>
        <v>2.7599999999999998</v>
      </c>
      <c r="S285" s="227">
        <v>0</v>
      </c>
      <c r="T285" s="228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29" t="s">
        <v>183</v>
      </c>
      <c r="AT285" s="229" t="s">
        <v>425</v>
      </c>
      <c r="AU285" s="229" t="s">
        <v>85</v>
      </c>
      <c r="AY285" s="17" t="s">
        <v>129</v>
      </c>
      <c r="BE285" s="230">
        <f>IF(N285="základní",J285,0)</f>
        <v>0</v>
      </c>
      <c r="BF285" s="230">
        <f>IF(N285="snížená",J285,0)</f>
        <v>0</v>
      </c>
      <c r="BG285" s="230">
        <f>IF(N285="zákl. přenesená",J285,0)</f>
        <v>0</v>
      </c>
      <c r="BH285" s="230">
        <f>IF(N285="sníž. přenesená",J285,0)</f>
        <v>0</v>
      </c>
      <c r="BI285" s="230">
        <f>IF(N285="nulová",J285,0)</f>
        <v>0</v>
      </c>
      <c r="BJ285" s="17" t="s">
        <v>85</v>
      </c>
      <c r="BK285" s="230">
        <f>ROUND(I285*H285,2)</f>
        <v>0</v>
      </c>
      <c r="BL285" s="17" t="s">
        <v>153</v>
      </c>
      <c r="BM285" s="229" t="s">
        <v>1613</v>
      </c>
    </row>
    <row r="286" s="2" customFormat="1">
      <c r="A286" s="38"/>
      <c r="B286" s="39"/>
      <c r="C286" s="40"/>
      <c r="D286" s="231" t="s">
        <v>139</v>
      </c>
      <c r="E286" s="40"/>
      <c r="F286" s="232" t="s">
        <v>1612</v>
      </c>
      <c r="G286" s="40"/>
      <c r="H286" s="40"/>
      <c r="I286" s="233"/>
      <c r="J286" s="40"/>
      <c r="K286" s="40"/>
      <c r="L286" s="44"/>
      <c r="M286" s="234"/>
      <c r="N286" s="235"/>
      <c r="O286" s="91"/>
      <c r="P286" s="91"/>
      <c r="Q286" s="91"/>
      <c r="R286" s="91"/>
      <c r="S286" s="91"/>
      <c r="T286" s="92"/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T286" s="17" t="s">
        <v>139</v>
      </c>
      <c r="AU286" s="17" t="s">
        <v>85</v>
      </c>
    </row>
    <row r="287" s="2" customFormat="1" ht="37.8" customHeight="1">
      <c r="A287" s="38"/>
      <c r="B287" s="39"/>
      <c r="C287" s="218" t="s">
        <v>77</v>
      </c>
      <c r="D287" s="218" t="s">
        <v>132</v>
      </c>
      <c r="E287" s="219" t="s">
        <v>1614</v>
      </c>
      <c r="F287" s="220" t="s">
        <v>1615</v>
      </c>
      <c r="G287" s="221" t="s">
        <v>272</v>
      </c>
      <c r="H287" s="222">
        <v>3.9399999999999999</v>
      </c>
      <c r="I287" s="223"/>
      <c r="J287" s="224">
        <f>ROUND(I287*H287,2)</f>
        <v>0</v>
      </c>
      <c r="K287" s="220" t="s">
        <v>1</v>
      </c>
      <c r="L287" s="44"/>
      <c r="M287" s="225" t="s">
        <v>1</v>
      </c>
      <c r="N287" s="226" t="s">
        <v>42</v>
      </c>
      <c r="O287" s="91"/>
      <c r="P287" s="227">
        <f>O287*H287</f>
        <v>0</v>
      </c>
      <c r="Q287" s="227">
        <v>0</v>
      </c>
      <c r="R287" s="227">
        <f>Q287*H287</f>
        <v>0</v>
      </c>
      <c r="S287" s="227">
        <v>0</v>
      </c>
      <c r="T287" s="228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29" t="s">
        <v>153</v>
      </c>
      <c r="AT287" s="229" t="s">
        <v>132</v>
      </c>
      <c r="AU287" s="229" t="s">
        <v>85</v>
      </c>
      <c r="AY287" s="17" t="s">
        <v>129</v>
      </c>
      <c r="BE287" s="230">
        <f>IF(N287="základní",J287,0)</f>
        <v>0</v>
      </c>
      <c r="BF287" s="230">
        <f>IF(N287="snížená",J287,0)</f>
        <v>0</v>
      </c>
      <c r="BG287" s="230">
        <f>IF(N287="zákl. přenesená",J287,0)</f>
        <v>0</v>
      </c>
      <c r="BH287" s="230">
        <f>IF(N287="sníž. přenesená",J287,0)</f>
        <v>0</v>
      </c>
      <c r="BI287" s="230">
        <f>IF(N287="nulová",J287,0)</f>
        <v>0</v>
      </c>
      <c r="BJ287" s="17" t="s">
        <v>85</v>
      </c>
      <c r="BK287" s="230">
        <f>ROUND(I287*H287,2)</f>
        <v>0</v>
      </c>
      <c r="BL287" s="17" t="s">
        <v>153</v>
      </c>
      <c r="BM287" s="229" t="s">
        <v>1616</v>
      </c>
    </row>
    <row r="288" s="2" customFormat="1">
      <c r="A288" s="38"/>
      <c r="B288" s="39"/>
      <c r="C288" s="40"/>
      <c r="D288" s="231" t="s">
        <v>139</v>
      </c>
      <c r="E288" s="40"/>
      <c r="F288" s="232" t="s">
        <v>1615</v>
      </c>
      <c r="G288" s="40"/>
      <c r="H288" s="40"/>
      <c r="I288" s="233"/>
      <c r="J288" s="40"/>
      <c r="K288" s="40"/>
      <c r="L288" s="44"/>
      <c r="M288" s="234"/>
      <c r="N288" s="235"/>
      <c r="O288" s="91"/>
      <c r="P288" s="91"/>
      <c r="Q288" s="91"/>
      <c r="R288" s="91"/>
      <c r="S288" s="91"/>
      <c r="T288" s="92"/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T288" s="17" t="s">
        <v>139</v>
      </c>
      <c r="AU288" s="17" t="s">
        <v>85</v>
      </c>
    </row>
    <row r="289" s="2" customFormat="1" ht="16.5" customHeight="1">
      <c r="A289" s="38"/>
      <c r="B289" s="39"/>
      <c r="C289" s="271" t="s">
        <v>77</v>
      </c>
      <c r="D289" s="271" t="s">
        <v>425</v>
      </c>
      <c r="E289" s="272" t="s">
        <v>1617</v>
      </c>
      <c r="F289" s="273" t="s">
        <v>1618</v>
      </c>
      <c r="G289" s="274" t="s">
        <v>272</v>
      </c>
      <c r="H289" s="275">
        <v>3.9399999999999999</v>
      </c>
      <c r="I289" s="276"/>
      <c r="J289" s="277">
        <f>ROUND(I289*H289,2)</f>
        <v>0</v>
      </c>
      <c r="K289" s="273" t="s">
        <v>1</v>
      </c>
      <c r="L289" s="278"/>
      <c r="M289" s="279" t="s">
        <v>1</v>
      </c>
      <c r="N289" s="280" t="s">
        <v>42</v>
      </c>
      <c r="O289" s="91"/>
      <c r="P289" s="227">
        <f>O289*H289</f>
        <v>0</v>
      </c>
      <c r="Q289" s="227">
        <v>1</v>
      </c>
      <c r="R289" s="227">
        <f>Q289*H289</f>
        <v>3.9399999999999999</v>
      </c>
      <c r="S289" s="227">
        <v>0</v>
      </c>
      <c r="T289" s="228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29" t="s">
        <v>183</v>
      </c>
      <c r="AT289" s="229" t="s">
        <v>425</v>
      </c>
      <c r="AU289" s="229" t="s">
        <v>85</v>
      </c>
      <c r="AY289" s="17" t="s">
        <v>129</v>
      </c>
      <c r="BE289" s="230">
        <f>IF(N289="základní",J289,0)</f>
        <v>0</v>
      </c>
      <c r="BF289" s="230">
        <f>IF(N289="snížená",J289,0)</f>
        <v>0</v>
      </c>
      <c r="BG289" s="230">
        <f>IF(N289="zákl. přenesená",J289,0)</f>
        <v>0</v>
      </c>
      <c r="BH289" s="230">
        <f>IF(N289="sníž. přenesená",J289,0)</f>
        <v>0</v>
      </c>
      <c r="BI289" s="230">
        <f>IF(N289="nulová",J289,0)</f>
        <v>0</v>
      </c>
      <c r="BJ289" s="17" t="s">
        <v>85</v>
      </c>
      <c r="BK289" s="230">
        <f>ROUND(I289*H289,2)</f>
        <v>0</v>
      </c>
      <c r="BL289" s="17" t="s">
        <v>153</v>
      </c>
      <c r="BM289" s="229" t="s">
        <v>1619</v>
      </c>
    </row>
    <row r="290" s="2" customFormat="1">
      <c r="A290" s="38"/>
      <c r="B290" s="39"/>
      <c r="C290" s="40"/>
      <c r="D290" s="231" t="s">
        <v>139</v>
      </c>
      <c r="E290" s="40"/>
      <c r="F290" s="232" t="s">
        <v>1618</v>
      </c>
      <c r="G290" s="40"/>
      <c r="H290" s="40"/>
      <c r="I290" s="233"/>
      <c r="J290" s="40"/>
      <c r="K290" s="40"/>
      <c r="L290" s="44"/>
      <c r="M290" s="234"/>
      <c r="N290" s="235"/>
      <c r="O290" s="91"/>
      <c r="P290" s="91"/>
      <c r="Q290" s="91"/>
      <c r="R290" s="91"/>
      <c r="S290" s="91"/>
      <c r="T290" s="92"/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T290" s="17" t="s">
        <v>139</v>
      </c>
      <c r="AU290" s="17" t="s">
        <v>85</v>
      </c>
    </row>
    <row r="291" s="2" customFormat="1" ht="21.75" customHeight="1">
      <c r="A291" s="38"/>
      <c r="B291" s="39"/>
      <c r="C291" s="218" t="s">
        <v>77</v>
      </c>
      <c r="D291" s="218" t="s">
        <v>132</v>
      </c>
      <c r="E291" s="219" t="s">
        <v>1620</v>
      </c>
      <c r="F291" s="220" t="s">
        <v>1621</v>
      </c>
      <c r="G291" s="221" t="s">
        <v>237</v>
      </c>
      <c r="H291" s="222">
        <v>46</v>
      </c>
      <c r="I291" s="223"/>
      <c r="J291" s="224">
        <f>ROUND(I291*H291,2)</f>
        <v>0</v>
      </c>
      <c r="K291" s="220" t="s">
        <v>1</v>
      </c>
      <c r="L291" s="44"/>
      <c r="M291" s="225" t="s">
        <v>1</v>
      </c>
      <c r="N291" s="226" t="s">
        <v>42</v>
      </c>
      <c r="O291" s="91"/>
      <c r="P291" s="227">
        <f>O291*H291</f>
        <v>0</v>
      </c>
      <c r="Q291" s="227">
        <v>0.00010000000000000001</v>
      </c>
      <c r="R291" s="227">
        <f>Q291*H291</f>
        <v>0.0045999999999999999</v>
      </c>
      <c r="S291" s="227">
        <v>0</v>
      </c>
      <c r="T291" s="228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29" t="s">
        <v>153</v>
      </c>
      <c r="AT291" s="229" t="s">
        <v>132</v>
      </c>
      <c r="AU291" s="229" t="s">
        <v>85</v>
      </c>
      <c r="AY291" s="17" t="s">
        <v>129</v>
      </c>
      <c r="BE291" s="230">
        <f>IF(N291="základní",J291,0)</f>
        <v>0</v>
      </c>
      <c r="BF291" s="230">
        <f>IF(N291="snížená",J291,0)</f>
        <v>0</v>
      </c>
      <c r="BG291" s="230">
        <f>IF(N291="zákl. přenesená",J291,0)</f>
        <v>0</v>
      </c>
      <c r="BH291" s="230">
        <f>IF(N291="sníž. přenesená",J291,0)</f>
        <v>0</v>
      </c>
      <c r="BI291" s="230">
        <f>IF(N291="nulová",J291,0)</f>
        <v>0</v>
      </c>
      <c r="BJ291" s="17" t="s">
        <v>85</v>
      </c>
      <c r="BK291" s="230">
        <f>ROUND(I291*H291,2)</f>
        <v>0</v>
      </c>
      <c r="BL291" s="17" t="s">
        <v>153</v>
      </c>
      <c r="BM291" s="229" t="s">
        <v>1622</v>
      </c>
    </row>
    <row r="292" s="2" customFormat="1">
      <c r="A292" s="38"/>
      <c r="B292" s="39"/>
      <c r="C292" s="40"/>
      <c r="D292" s="231" t="s">
        <v>139</v>
      </c>
      <c r="E292" s="40"/>
      <c r="F292" s="232" t="s">
        <v>1621</v>
      </c>
      <c r="G292" s="40"/>
      <c r="H292" s="40"/>
      <c r="I292" s="233"/>
      <c r="J292" s="40"/>
      <c r="K292" s="40"/>
      <c r="L292" s="44"/>
      <c r="M292" s="234"/>
      <c r="N292" s="235"/>
      <c r="O292" s="91"/>
      <c r="P292" s="91"/>
      <c r="Q292" s="91"/>
      <c r="R292" s="91"/>
      <c r="S292" s="91"/>
      <c r="T292" s="92"/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T292" s="17" t="s">
        <v>139</v>
      </c>
      <c r="AU292" s="17" t="s">
        <v>85</v>
      </c>
    </row>
    <row r="293" s="2" customFormat="1" ht="16.5" customHeight="1">
      <c r="A293" s="38"/>
      <c r="B293" s="39"/>
      <c r="C293" s="271" t="s">
        <v>77</v>
      </c>
      <c r="D293" s="271" t="s">
        <v>425</v>
      </c>
      <c r="E293" s="272" t="s">
        <v>1623</v>
      </c>
      <c r="F293" s="273" t="s">
        <v>1624</v>
      </c>
      <c r="G293" s="274" t="s">
        <v>237</v>
      </c>
      <c r="H293" s="275">
        <v>46</v>
      </c>
      <c r="I293" s="276"/>
      <c r="J293" s="277">
        <f>ROUND(I293*H293,2)</f>
        <v>0</v>
      </c>
      <c r="K293" s="273" t="s">
        <v>1</v>
      </c>
      <c r="L293" s="278"/>
      <c r="M293" s="279" t="s">
        <v>1</v>
      </c>
      <c r="N293" s="280" t="s">
        <v>42</v>
      </c>
      <c r="O293" s="91"/>
      <c r="P293" s="227">
        <f>O293*H293</f>
        <v>0</v>
      </c>
      <c r="Q293" s="227">
        <v>0.00034000000000000002</v>
      </c>
      <c r="R293" s="227">
        <f>Q293*H293</f>
        <v>0.015640000000000001</v>
      </c>
      <c r="S293" s="227">
        <v>0</v>
      </c>
      <c r="T293" s="228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29" t="s">
        <v>183</v>
      </c>
      <c r="AT293" s="229" t="s">
        <v>425</v>
      </c>
      <c r="AU293" s="229" t="s">
        <v>85</v>
      </c>
      <c r="AY293" s="17" t="s">
        <v>129</v>
      </c>
      <c r="BE293" s="230">
        <f>IF(N293="základní",J293,0)</f>
        <v>0</v>
      </c>
      <c r="BF293" s="230">
        <f>IF(N293="snížená",J293,0)</f>
        <v>0</v>
      </c>
      <c r="BG293" s="230">
        <f>IF(N293="zákl. přenesená",J293,0)</f>
        <v>0</v>
      </c>
      <c r="BH293" s="230">
        <f>IF(N293="sníž. přenesená",J293,0)</f>
        <v>0</v>
      </c>
      <c r="BI293" s="230">
        <f>IF(N293="nulová",J293,0)</f>
        <v>0</v>
      </c>
      <c r="BJ293" s="17" t="s">
        <v>85</v>
      </c>
      <c r="BK293" s="230">
        <f>ROUND(I293*H293,2)</f>
        <v>0</v>
      </c>
      <c r="BL293" s="17" t="s">
        <v>153</v>
      </c>
      <c r="BM293" s="229" t="s">
        <v>1625</v>
      </c>
    </row>
    <row r="294" s="2" customFormat="1">
      <c r="A294" s="38"/>
      <c r="B294" s="39"/>
      <c r="C294" s="40"/>
      <c r="D294" s="231" t="s">
        <v>139</v>
      </c>
      <c r="E294" s="40"/>
      <c r="F294" s="232" t="s">
        <v>1624</v>
      </c>
      <c r="G294" s="40"/>
      <c r="H294" s="40"/>
      <c r="I294" s="233"/>
      <c r="J294" s="40"/>
      <c r="K294" s="40"/>
      <c r="L294" s="44"/>
      <c r="M294" s="234"/>
      <c r="N294" s="235"/>
      <c r="O294" s="91"/>
      <c r="P294" s="91"/>
      <c r="Q294" s="91"/>
      <c r="R294" s="91"/>
      <c r="S294" s="91"/>
      <c r="T294" s="92"/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T294" s="17" t="s">
        <v>139</v>
      </c>
      <c r="AU294" s="17" t="s">
        <v>85</v>
      </c>
    </row>
    <row r="295" s="2" customFormat="1" ht="33" customHeight="1">
      <c r="A295" s="38"/>
      <c r="B295" s="39"/>
      <c r="C295" s="218" t="s">
        <v>77</v>
      </c>
      <c r="D295" s="218" t="s">
        <v>132</v>
      </c>
      <c r="E295" s="219" t="s">
        <v>1626</v>
      </c>
      <c r="F295" s="220" t="s">
        <v>1627</v>
      </c>
      <c r="G295" s="221" t="s">
        <v>255</v>
      </c>
      <c r="H295" s="222">
        <v>231</v>
      </c>
      <c r="I295" s="223"/>
      <c r="J295" s="224">
        <f>ROUND(I295*H295,2)</f>
        <v>0</v>
      </c>
      <c r="K295" s="220" t="s">
        <v>1</v>
      </c>
      <c r="L295" s="44"/>
      <c r="M295" s="225" t="s">
        <v>1</v>
      </c>
      <c r="N295" s="226" t="s">
        <v>42</v>
      </c>
      <c r="O295" s="91"/>
      <c r="P295" s="227">
        <f>O295*H295</f>
        <v>0</v>
      </c>
      <c r="Q295" s="227">
        <v>0.0030000000000000001</v>
      </c>
      <c r="R295" s="227">
        <f>Q295*H295</f>
        <v>0.69300000000000006</v>
      </c>
      <c r="S295" s="227">
        <v>0</v>
      </c>
      <c r="T295" s="228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29" t="s">
        <v>153</v>
      </c>
      <c r="AT295" s="229" t="s">
        <v>132</v>
      </c>
      <c r="AU295" s="229" t="s">
        <v>85</v>
      </c>
      <c r="AY295" s="17" t="s">
        <v>129</v>
      </c>
      <c r="BE295" s="230">
        <f>IF(N295="základní",J295,0)</f>
        <v>0</v>
      </c>
      <c r="BF295" s="230">
        <f>IF(N295="snížená",J295,0)</f>
        <v>0</v>
      </c>
      <c r="BG295" s="230">
        <f>IF(N295="zákl. přenesená",J295,0)</f>
        <v>0</v>
      </c>
      <c r="BH295" s="230">
        <f>IF(N295="sníž. přenesená",J295,0)</f>
        <v>0</v>
      </c>
      <c r="BI295" s="230">
        <f>IF(N295="nulová",J295,0)</f>
        <v>0</v>
      </c>
      <c r="BJ295" s="17" t="s">
        <v>85</v>
      </c>
      <c r="BK295" s="230">
        <f>ROUND(I295*H295,2)</f>
        <v>0</v>
      </c>
      <c r="BL295" s="17" t="s">
        <v>153</v>
      </c>
      <c r="BM295" s="229" t="s">
        <v>1628</v>
      </c>
    </row>
    <row r="296" s="2" customFormat="1">
      <c r="A296" s="38"/>
      <c r="B296" s="39"/>
      <c r="C296" s="40"/>
      <c r="D296" s="231" t="s">
        <v>139</v>
      </c>
      <c r="E296" s="40"/>
      <c r="F296" s="232" t="s">
        <v>1627</v>
      </c>
      <c r="G296" s="40"/>
      <c r="H296" s="40"/>
      <c r="I296" s="233"/>
      <c r="J296" s="40"/>
      <c r="K296" s="40"/>
      <c r="L296" s="44"/>
      <c r="M296" s="234"/>
      <c r="N296" s="235"/>
      <c r="O296" s="91"/>
      <c r="P296" s="91"/>
      <c r="Q296" s="91"/>
      <c r="R296" s="91"/>
      <c r="S296" s="91"/>
      <c r="T296" s="92"/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T296" s="17" t="s">
        <v>139</v>
      </c>
      <c r="AU296" s="17" t="s">
        <v>85</v>
      </c>
    </row>
    <row r="297" s="2" customFormat="1" ht="16.5" customHeight="1">
      <c r="A297" s="38"/>
      <c r="B297" s="39"/>
      <c r="C297" s="218" t="s">
        <v>77</v>
      </c>
      <c r="D297" s="218" t="s">
        <v>132</v>
      </c>
      <c r="E297" s="219" t="s">
        <v>1629</v>
      </c>
      <c r="F297" s="220" t="s">
        <v>1630</v>
      </c>
      <c r="G297" s="221" t="s">
        <v>1</v>
      </c>
      <c r="H297" s="222">
        <v>0</v>
      </c>
      <c r="I297" s="223"/>
      <c r="J297" s="224">
        <f>ROUND(I297*H297,2)</f>
        <v>0</v>
      </c>
      <c r="K297" s="220" t="s">
        <v>1</v>
      </c>
      <c r="L297" s="44"/>
      <c r="M297" s="225" t="s">
        <v>1</v>
      </c>
      <c r="N297" s="226" t="s">
        <v>42</v>
      </c>
      <c r="O297" s="91"/>
      <c r="P297" s="227">
        <f>O297*H297</f>
        <v>0</v>
      </c>
      <c r="Q297" s="227">
        <v>0</v>
      </c>
      <c r="R297" s="227">
        <f>Q297*H297</f>
        <v>0</v>
      </c>
      <c r="S297" s="227">
        <v>0</v>
      </c>
      <c r="T297" s="228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29" t="s">
        <v>153</v>
      </c>
      <c r="AT297" s="229" t="s">
        <v>132</v>
      </c>
      <c r="AU297" s="229" t="s">
        <v>85</v>
      </c>
      <c r="AY297" s="17" t="s">
        <v>129</v>
      </c>
      <c r="BE297" s="230">
        <f>IF(N297="základní",J297,0)</f>
        <v>0</v>
      </c>
      <c r="BF297" s="230">
        <f>IF(N297="snížená",J297,0)</f>
        <v>0</v>
      </c>
      <c r="BG297" s="230">
        <f>IF(N297="zákl. přenesená",J297,0)</f>
        <v>0</v>
      </c>
      <c r="BH297" s="230">
        <f>IF(N297="sníž. přenesená",J297,0)</f>
        <v>0</v>
      </c>
      <c r="BI297" s="230">
        <f>IF(N297="nulová",J297,0)</f>
        <v>0</v>
      </c>
      <c r="BJ297" s="17" t="s">
        <v>85</v>
      </c>
      <c r="BK297" s="230">
        <f>ROUND(I297*H297,2)</f>
        <v>0</v>
      </c>
      <c r="BL297" s="17" t="s">
        <v>153</v>
      </c>
      <c r="BM297" s="229" t="s">
        <v>1631</v>
      </c>
    </row>
    <row r="298" s="2" customFormat="1">
      <c r="A298" s="38"/>
      <c r="B298" s="39"/>
      <c r="C298" s="40"/>
      <c r="D298" s="231" t="s">
        <v>139</v>
      </c>
      <c r="E298" s="40"/>
      <c r="F298" s="232" t="s">
        <v>1630</v>
      </c>
      <c r="G298" s="40"/>
      <c r="H298" s="40"/>
      <c r="I298" s="233"/>
      <c r="J298" s="40"/>
      <c r="K298" s="40"/>
      <c r="L298" s="44"/>
      <c r="M298" s="234"/>
      <c r="N298" s="235"/>
      <c r="O298" s="91"/>
      <c r="P298" s="91"/>
      <c r="Q298" s="91"/>
      <c r="R298" s="91"/>
      <c r="S298" s="91"/>
      <c r="T298" s="92"/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T298" s="17" t="s">
        <v>139</v>
      </c>
      <c r="AU298" s="17" t="s">
        <v>85</v>
      </c>
    </row>
    <row r="299" s="2" customFormat="1" ht="16.5" customHeight="1">
      <c r="A299" s="38"/>
      <c r="B299" s="39"/>
      <c r="C299" s="271" t="s">
        <v>77</v>
      </c>
      <c r="D299" s="271" t="s">
        <v>425</v>
      </c>
      <c r="E299" s="272" t="s">
        <v>85</v>
      </c>
      <c r="F299" s="273" t="s">
        <v>1632</v>
      </c>
      <c r="G299" s="274" t="s">
        <v>1595</v>
      </c>
      <c r="H299" s="275">
        <v>3</v>
      </c>
      <c r="I299" s="276"/>
      <c r="J299" s="277">
        <f>ROUND(I299*H299,2)</f>
        <v>0</v>
      </c>
      <c r="K299" s="273" t="s">
        <v>1</v>
      </c>
      <c r="L299" s="278"/>
      <c r="M299" s="279" t="s">
        <v>1</v>
      </c>
      <c r="N299" s="280" t="s">
        <v>42</v>
      </c>
      <c r="O299" s="91"/>
      <c r="P299" s="227">
        <f>O299*H299</f>
        <v>0</v>
      </c>
      <c r="Q299" s="227">
        <v>0.02</v>
      </c>
      <c r="R299" s="227">
        <f>Q299*H299</f>
        <v>0.059999999999999998</v>
      </c>
      <c r="S299" s="227">
        <v>0</v>
      </c>
      <c r="T299" s="228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29" t="s">
        <v>183</v>
      </c>
      <c r="AT299" s="229" t="s">
        <v>425</v>
      </c>
      <c r="AU299" s="229" t="s">
        <v>85</v>
      </c>
      <c r="AY299" s="17" t="s">
        <v>129</v>
      </c>
      <c r="BE299" s="230">
        <f>IF(N299="základní",J299,0)</f>
        <v>0</v>
      </c>
      <c r="BF299" s="230">
        <f>IF(N299="snížená",J299,0)</f>
        <v>0</v>
      </c>
      <c r="BG299" s="230">
        <f>IF(N299="zákl. přenesená",J299,0)</f>
        <v>0</v>
      </c>
      <c r="BH299" s="230">
        <f>IF(N299="sníž. přenesená",J299,0)</f>
        <v>0</v>
      </c>
      <c r="BI299" s="230">
        <f>IF(N299="nulová",J299,0)</f>
        <v>0</v>
      </c>
      <c r="BJ299" s="17" t="s">
        <v>85</v>
      </c>
      <c r="BK299" s="230">
        <f>ROUND(I299*H299,2)</f>
        <v>0</v>
      </c>
      <c r="BL299" s="17" t="s">
        <v>153</v>
      </c>
      <c r="BM299" s="229" t="s">
        <v>1633</v>
      </c>
    </row>
    <row r="300" s="2" customFormat="1">
      <c r="A300" s="38"/>
      <c r="B300" s="39"/>
      <c r="C300" s="40"/>
      <c r="D300" s="231" t="s">
        <v>139</v>
      </c>
      <c r="E300" s="40"/>
      <c r="F300" s="232" t="s">
        <v>1632</v>
      </c>
      <c r="G300" s="40"/>
      <c r="H300" s="40"/>
      <c r="I300" s="233"/>
      <c r="J300" s="40"/>
      <c r="K300" s="40"/>
      <c r="L300" s="44"/>
      <c r="M300" s="234"/>
      <c r="N300" s="235"/>
      <c r="O300" s="91"/>
      <c r="P300" s="91"/>
      <c r="Q300" s="91"/>
      <c r="R300" s="91"/>
      <c r="S300" s="91"/>
      <c r="T300" s="92"/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T300" s="17" t="s">
        <v>139</v>
      </c>
      <c r="AU300" s="17" t="s">
        <v>85</v>
      </c>
    </row>
    <row r="301" s="2" customFormat="1" ht="16.5" customHeight="1">
      <c r="A301" s="38"/>
      <c r="B301" s="39"/>
      <c r="C301" s="271" t="s">
        <v>77</v>
      </c>
      <c r="D301" s="271" t="s">
        <v>425</v>
      </c>
      <c r="E301" s="272" t="s">
        <v>87</v>
      </c>
      <c r="F301" s="273" t="s">
        <v>1634</v>
      </c>
      <c r="G301" s="274" t="s">
        <v>1595</v>
      </c>
      <c r="H301" s="275">
        <v>16</v>
      </c>
      <c r="I301" s="276"/>
      <c r="J301" s="277">
        <f>ROUND(I301*H301,2)</f>
        <v>0</v>
      </c>
      <c r="K301" s="273" t="s">
        <v>1</v>
      </c>
      <c r="L301" s="278"/>
      <c r="M301" s="279" t="s">
        <v>1</v>
      </c>
      <c r="N301" s="280" t="s">
        <v>42</v>
      </c>
      <c r="O301" s="91"/>
      <c r="P301" s="227">
        <f>O301*H301</f>
        <v>0</v>
      </c>
      <c r="Q301" s="227">
        <v>0.02</v>
      </c>
      <c r="R301" s="227">
        <f>Q301*H301</f>
        <v>0.32000000000000001</v>
      </c>
      <c r="S301" s="227">
        <v>0</v>
      </c>
      <c r="T301" s="228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29" t="s">
        <v>183</v>
      </c>
      <c r="AT301" s="229" t="s">
        <v>425</v>
      </c>
      <c r="AU301" s="229" t="s">
        <v>85</v>
      </c>
      <c r="AY301" s="17" t="s">
        <v>129</v>
      </c>
      <c r="BE301" s="230">
        <f>IF(N301="základní",J301,0)</f>
        <v>0</v>
      </c>
      <c r="BF301" s="230">
        <f>IF(N301="snížená",J301,0)</f>
        <v>0</v>
      </c>
      <c r="BG301" s="230">
        <f>IF(N301="zákl. přenesená",J301,0)</f>
        <v>0</v>
      </c>
      <c r="BH301" s="230">
        <f>IF(N301="sníž. přenesená",J301,0)</f>
        <v>0</v>
      </c>
      <c r="BI301" s="230">
        <f>IF(N301="nulová",J301,0)</f>
        <v>0</v>
      </c>
      <c r="BJ301" s="17" t="s">
        <v>85</v>
      </c>
      <c r="BK301" s="230">
        <f>ROUND(I301*H301,2)</f>
        <v>0</v>
      </c>
      <c r="BL301" s="17" t="s">
        <v>153</v>
      </c>
      <c r="BM301" s="229" t="s">
        <v>1635</v>
      </c>
    </row>
    <row r="302" s="2" customFormat="1">
      <c r="A302" s="38"/>
      <c r="B302" s="39"/>
      <c r="C302" s="40"/>
      <c r="D302" s="231" t="s">
        <v>139</v>
      </c>
      <c r="E302" s="40"/>
      <c r="F302" s="232" t="s">
        <v>1634</v>
      </c>
      <c r="G302" s="40"/>
      <c r="H302" s="40"/>
      <c r="I302" s="233"/>
      <c r="J302" s="40"/>
      <c r="K302" s="40"/>
      <c r="L302" s="44"/>
      <c r="M302" s="234"/>
      <c r="N302" s="235"/>
      <c r="O302" s="91"/>
      <c r="P302" s="91"/>
      <c r="Q302" s="91"/>
      <c r="R302" s="91"/>
      <c r="S302" s="91"/>
      <c r="T302" s="92"/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T302" s="17" t="s">
        <v>139</v>
      </c>
      <c r="AU302" s="17" t="s">
        <v>85</v>
      </c>
    </row>
    <row r="303" s="2" customFormat="1" ht="16.5" customHeight="1">
      <c r="A303" s="38"/>
      <c r="B303" s="39"/>
      <c r="C303" s="271" t="s">
        <v>77</v>
      </c>
      <c r="D303" s="271" t="s">
        <v>425</v>
      </c>
      <c r="E303" s="272" t="s">
        <v>148</v>
      </c>
      <c r="F303" s="273" t="s">
        <v>1636</v>
      </c>
      <c r="G303" s="274" t="s">
        <v>1595</v>
      </c>
      <c r="H303" s="275">
        <v>1</v>
      </c>
      <c r="I303" s="276"/>
      <c r="J303" s="277">
        <f>ROUND(I303*H303,2)</f>
        <v>0</v>
      </c>
      <c r="K303" s="273" t="s">
        <v>1</v>
      </c>
      <c r="L303" s="278"/>
      <c r="M303" s="279" t="s">
        <v>1</v>
      </c>
      <c r="N303" s="280" t="s">
        <v>42</v>
      </c>
      <c r="O303" s="91"/>
      <c r="P303" s="227">
        <f>O303*H303</f>
        <v>0</v>
      </c>
      <c r="Q303" s="227">
        <v>0.02</v>
      </c>
      <c r="R303" s="227">
        <f>Q303*H303</f>
        <v>0.02</v>
      </c>
      <c r="S303" s="227">
        <v>0</v>
      </c>
      <c r="T303" s="228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29" t="s">
        <v>183</v>
      </c>
      <c r="AT303" s="229" t="s">
        <v>425</v>
      </c>
      <c r="AU303" s="229" t="s">
        <v>85</v>
      </c>
      <c r="AY303" s="17" t="s">
        <v>129</v>
      </c>
      <c r="BE303" s="230">
        <f>IF(N303="základní",J303,0)</f>
        <v>0</v>
      </c>
      <c r="BF303" s="230">
        <f>IF(N303="snížená",J303,0)</f>
        <v>0</v>
      </c>
      <c r="BG303" s="230">
        <f>IF(N303="zákl. přenesená",J303,0)</f>
        <v>0</v>
      </c>
      <c r="BH303" s="230">
        <f>IF(N303="sníž. přenesená",J303,0)</f>
        <v>0</v>
      </c>
      <c r="BI303" s="230">
        <f>IF(N303="nulová",J303,0)</f>
        <v>0</v>
      </c>
      <c r="BJ303" s="17" t="s">
        <v>85</v>
      </c>
      <c r="BK303" s="230">
        <f>ROUND(I303*H303,2)</f>
        <v>0</v>
      </c>
      <c r="BL303" s="17" t="s">
        <v>153</v>
      </c>
      <c r="BM303" s="229" t="s">
        <v>1637</v>
      </c>
    </row>
    <row r="304" s="2" customFormat="1">
      <c r="A304" s="38"/>
      <c r="B304" s="39"/>
      <c r="C304" s="40"/>
      <c r="D304" s="231" t="s">
        <v>139</v>
      </c>
      <c r="E304" s="40"/>
      <c r="F304" s="232" t="s">
        <v>1636</v>
      </c>
      <c r="G304" s="40"/>
      <c r="H304" s="40"/>
      <c r="I304" s="233"/>
      <c r="J304" s="40"/>
      <c r="K304" s="40"/>
      <c r="L304" s="44"/>
      <c r="M304" s="234"/>
      <c r="N304" s="235"/>
      <c r="O304" s="91"/>
      <c r="P304" s="91"/>
      <c r="Q304" s="91"/>
      <c r="R304" s="91"/>
      <c r="S304" s="91"/>
      <c r="T304" s="92"/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T304" s="17" t="s">
        <v>139</v>
      </c>
      <c r="AU304" s="17" t="s">
        <v>85</v>
      </c>
    </row>
    <row r="305" s="2" customFormat="1" ht="16.5" customHeight="1">
      <c r="A305" s="38"/>
      <c r="B305" s="39"/>
      <c r="C305" s="271" t="s">
        <v>77</v>
      </c>
      <c r="D305" s="271" t="s">
        <v>425</v>
      </c>
      <c r="E305" s="272" t="s">
        <v>153</v>
      </c>
      <c r="F305" s="273" t="s">
        <v>1638</v>
      </c>
      <c r="G305" s="274" t="s">
        <v>1595</v>
      </c>
      <c r="H305" s="275">
        <v>1</v>
      </c>
      <c r="I305" s="276"/>
      <c r="J305" s="277">
        <f>ROUND(I305*H305,2)</f>
        <v>0</v>
      </c>
      <c r="K305" s="273" t="s">
        <v>1</v>
      </c>
      <c r="L305" s="278"/>
      <c r="M305" s="279" t="s">
        <v>1</v>
      </c>
      <c r="N305" s="280" t="s">
        <v>42</v>
      </c>
      <c r="O305" s="91"/>
      <c r="P305" s="227">
        <f>O305*H305</f>
        <v>0</v>
      </c>
      <c r="Q305" s="227">
        <v>0.02</v>
      </c>
      <c r="R305" s="227">
        <f>Q305*H305</f>
        <v>0.02</v>
      </c>
      <c r="S305" s="227">
        <v>0</v>
      </c>
      <c r="T305" s="228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29" t="s">
        <v>183</v>
      </c>
      <c r="AT305" s="229" t="s">
        <v>425</v>
      </c>
      <c r="AU305" s="229" t="s">
        <v>85</v>
      </c>
      <c r="AY305" s="17" t="s">
        <v>129</v>
      </c>
      <c r="BE305" s="230">
        <f>IF(N305="základní",J305,0)</f>
        <v>0</v>
      </c>
      <c r="BF305" s="230">
        <f>IF(N305="snížená",J305,0)</f>
        <v>0</v>
      </c>
      <c r="BG305" s="230">
        <f>IF(N305="zákl. přenesená",J305,0)</f>
        <v>0</v>
      </c>
      <c r="BH305" s="230">
        <f>IF(N305="sníž. přenesená",J305,0)</f>
        <v>0</v>
      </c>
      <c r="BI305" s="230">
        <f>IF(N305="nulová",J305,0)</f>
        <v>0</v>
      </c>
      <c r="BJ305" s="17" t="s">
        <v>85</v>
      </c>
      <c r="BK305" s="230">
        <f>ROUND(I305*H305,2)</f>
        <v>0</v>
      </c>
      <c r="BL305" s="17" t="s">
        <v>153</v>
      </c>
      <c r="BM305" s="229" t="s">
        <v>1639</v>
      </c>
    </row>
    <row r="306" s="2" customFormat="1">
      <c r="A306" s="38"/>
      <c r="B306" s="39"/>
      <c r="C306" s="40"/>
      <c r="D306" s="231" t="s">
        <v>139</v>
      </c>
      <c r="E306" s="40"/>
      <c r="F306" s="232" t="s">
        <v>1638</v>
      </c>
      <c r="G306" s="40"/>
      <c r="H306" s="40"/>
      <c r="I306" s="233"/>
      <c r="J306" s="40"/>
      <c r="K306" s="40"/>
      <c r="L306" s="44"/>
      <c r="M306" s="234"/>
      <c r="N306" s="235"/>
      <c r="O306" s="91"/>
      <c r="P306" s="91"/>
      <c r="Q306" s="91"/>
      <c r="R306" s="91"/>
      <c r="S306" s="91"/>
      <c r="T306" s="92"/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T306" s="17" t="s">
        <v>139</v>
      </c>
      <c r="AU306" s="17" t="s">
        <v>85</v>
      </c>
    </row>
    <row r="307" s="2" customFormat="1" ht="16.5" customHeight="1">
      <c r="A307" s="38"/>
      <c r="B307" s="39"/>
      <c r="C307" s="271" t="s">
        <v>77</v>
      </c>
      <c r="D307" s="271" t="s">
        <v>425</v>
      </c>
      <c r="E307" s="272" t="s">
        <v>128</v>
      </c>
      <c r="F307" s="273" t="s">
        <v>1640</v>
      </c>
      <c r="G307" s="274" t="s">
        <v>1595</v>
      </c>
      <c r="H307" s="275">
        <v>1</v>
      </c>
      <c r="I307" s="276"/>
      <c r="J307" s="277">
        <f>ROUND(I307*H307,2)</f>
        <v>0</v>
      </c>
      <c r="K307" s="273" t="s">
        <v>1</v>
      </c>
      <c r="L307" s="278"/>
      <c r="M307" s="279" t="s">
        <v>1</v>
      </c>
      <c r="N307" s="280" t="s">
        <v>42</v>
      </c>
      <c r="O307" s="91"/>
      <c r="P307" s="227">
        <f>O307*H307</f>
        <v>0</v>
      </c>
      <c r="Q307" s="227">
        <v>0.02</v>
      </c>
      <c r="R307" s="227">
        <f>Q307*H307</f>
        <v>0.02</v>
      </c>
      <c r="S307" s="227">
        <v>0</v>
      </c>
      <c r="T307" s="228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29" t="s">
        <v>183</v>
      </c>
      <c r="AT307" s="229" t="s">
        <v>425</v>
      </c>
      <c r="AU307" s="229" t="s">
        <v>85</v>
      </c>
      <c r="AY307" s="17" t="s">
        <v>129</v>
      </c>
      <c r="BE307" s="230">
        <f>IF(N307="základní",J307,0)</f>
        <v>0</v>
      </c>
      <c r="BF307" s="230">
        <f>IF(N307="snížená",J307,0)</f>
        <v>0</v>
      </c>
      <c r="BG307" s="230">
        <f>IF(N307="zákl. přenesená",J307,0)</f>
        <v>0</v>
      </c>
      <c r="BH307" s="230">
        <f>IF(N307="sníž. přenesená",J307,0)</f>
        <v>0</v>
      </c>
      <c r="BI307" s="230">
        <f>IF(N307="nulová",J307,0)</f>
        <v>0</v>
      </c>
      <c r="BJ307" s="17" t="s">
        <v>85</v>
      </c>
      <c r="BK307" s="230">
        <f>ROUND(I307*H307,2)</f>
        <v>0</v>
      </c>
      <c r="BL307" s="17" t="s">
        <v>153</v>
      </c>
      <c r="BM307" s="229" t="s">
        <v>1641</v>
      </c>
    </row>
    <row r="308" s="2" customFormat="1">
      <c r="A308" s="38"/>
      <c r="B308" s="39"/>
      <c r="C308" s="40"/>
      <c r="D308" s="231" t="s">
        <v>139</v>
      </c>
      <c r="E308" s="40"/>
      <c r="F308" s="232" t="s">
        <v>1640</v>
      </c>
      <c r="G308" s="40"/>
      <c r="H308" s="40"/>
      <c r="I308" s="233"/>
      <c r="J308" s="40"/>
      <c r="K308" s="40"/>
      <c r="L308" s="44"/>
      <c r="M308" s="234"/>
      <c r="N308" s="235"/>
      <c r="O308" s="91"/>
      <c r="P308" s="91"/>
      <c r="Q308" s="91"/>
      <c r="R308" s="91"/>
      <c r="S308" s="91"/>
      <c r="T308" s="92"/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T308" s="17" t="s">
        <v>139</v>
      </c>
      <c r="AU308" s="17" t="s">
        <v>85</v>
      </c>
    </row>
    <row r="309" s="2" customFormat="1" ht="16.5" customHeight="1">
      <c r="A309" s="38"/>
      <c r="B309" s="39"/>
      <c r="C309" s="271" t="s">
        <v>77</v>
      </c>
      <c r="D309" s="271" t="s">
        <v>425</v>
      </c>
      <c r="E309" s="272" t="s">
        <v>170</v>
      </c>
      <c r="F309" s="273" t="s">
        <v>1642</v>
      </c>
      <c r="G309" s="274" t="s">
        <v>1595</v>
      </c>
      <c r="H309" s="275">
        <v>1</v>
      </c>
      <c r="I309" s="276"/>
      <c r="J309" s="277">
        <f>ROUND(I309*H309,2)</f>
        <v>0</v>
      </c>
      <c r="K309" s="273" t="s">
        <v>1</v>
      </c>
      <c r="L309" s="278"/>
      <c r="M309" s="279" t="s">
        <v>1</v>
      </c>
      <c r="N309" s="280" t="s">
        <v>42</v>
      </c>
      <c r="O309" s="91"/>
      <c r="P309" s="227">
        <f>O309*H309</f>
        <v>0</v>
      </c>
      <c r="Q309" s="227">
        <v>0.02</v>
      </c>
      <c r="R309" s="227">
        <f>Q309*H309</f>
        <v>0.02</v>
      </c>
      <c r="S309" s="227">
        <v>0</v>
      </c>
      <c r="T309" s="228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29" t="s">
        <v>183</v>
      </c>
      <c r="AT309" s="229" t="s">
        <v>425</v>
      </c>
      <c r="AU309" s="229" t="s">
        <v>85</v>
      </c>
      <c r="AY309" s="17" t="s">
        <v>129</v>
      </c>
      <c r="BE309" s="230">
        <f>IF(N309="základní",J309,0)</f>
        <v>0</v>
      </c>
      <c r="BF309" s="230">
        <f>IF(N309="snížená",J309,0)</f>
        <v>0</v>
      </c>
      <c r="BG309" s="230">
        <f>IF(N309="zákl. přenesená",J309,0)</f>
        <v>0</v>
      </c>
      <c r="BH309" s="230">
        <f>IF(N309="sníž. přenesená",J309,0)</f>
        <v>0</v>
      </c>
      <c r="BI309" s="230">
        <f>IF(N309="nulová",J309,0)</f>
        <v>0</v>
      </c>
      <c r="BJ309" s="17" t="s">
        <v>85</v>
      </c>
      <c r="BK309" s="230">
        <f>ROUND(I309*H309,2)</f>
        <v>0</v>
      </c>
      <c r="BL309" s="17" t="s">
        <v>153</v>
      </c>
      <c r="BM309" s="229" t="s">
        <v>1643</v>
      </c>
    </row>
    <row r="310" s="2" customFormat="1">
      <c r="A310" s="38"/>
      <c r="B310" s="39"/>
      <c r="C310" s="40"/>
      <c r="D310" s="231" t="s">
        <v>139</v>
      </c>
      <c r="E310" s="40"/>
      <c r="F310" s="232" t="s">
        <v>1642</v>
      </c>
      <c r="G310" s="40"/>
      <c r="H310" s="40"/>
      <c r="I310" s="233"/>
      <c r="J310" s="40"/>
      <c r="K310" s="40"/>
      <c r="L310" s="44"/>
      <c r="M310" s="234"/>
      <c r="N310" s="235"/>
      <c r="O310" s="91"/>
      <c r="P310" s="91"/>
      <c r="Q310" s="91"/>
      <c r="R310" s="91"/>
      <c r="S310" s="91"/>
      <c r="T310" s="92"/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T310" s="17" t="s">
        <v>139</v>
      </c>
      <c r="AU310" s="17" t="s">
        <v>85</v>
      </c>
    </row>
    <row r="311" s="2" customFormat="1" ht="16.5" customHeight="1">
      <c r="A311" s="38"/>
      <c r="B311" s="39"/>
      <c r="C311" s="271" t="s">
        <v>77</v>
      </c>
      <c r="D311" s="271" t="s">
        <v>425</v>
      </c>
      <c r="E311" s="272" t="s">
        <v>176</v>
      </c>
      <c r="F311" s="273" t="s">
        <v>1644</v>
      </c>
      <c r="G311" s="274" t="s">
        <v>1595</v>
      </c>
      <c r="H311" s="275">
        <v>1</v>
      </c>
      <c r="I311" s="276"/>
      <c r="J311" s="277">
        <f>ROUND(I311*H311,2)</f>
        <v>0</v>
      </c>
      <c r="K311" s="273" t="s">
        <v>1</v>
      </c>
      <c r="L311" s="278"/>
      <c r="M311" s="279" t="s">
        <v>1</v>
      </c>
      <c r="N311" s="280" t="s">
        <v>42</v>
      </c>
      <c r="O311" s="91"/>
      <c r="P311" s="227">
        <f>O311*H311</f>
        <v>0</v>
      </c>
      <c r="Q311" s="227">
        <v>0.02</v>
      </c>
      <c r="R311" s="227">
        <f>Q311*H311</f>
        <v>0.02</v>
      </c>
      <c r="S311" s="227">
        <v>0</v>
      </c>
      <c r="T311" s="228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29" t="s">
        <v>183</v>
      </c>
      <c r="AT311" s="229" t="s">
        <v>425</v>
      </c>
      <c r="AU311" s="229" t="s">
        <v>85</v>
      </c>
      <c r="AY311" s="17" t="s">
        <v>129</v>
      </c>
      <c r="BE311" s="230">
        <f>IF(N311="základní",J311,0)</f>
        <v>0</v>
      </c>
      <c r="BF311" s="230">
        <f>IF(N311="snížená",J311,0)</f>
        <v>0</v>
      </c>
      <c r="BG311" s="230">
        <f>IF(N311="zákl. přenesená",J311,0)</f>
        <v>0</v>
      </c>
      <c r="BH311" s="230">
        <f>IF(N311="sníž. přenesená",J311,0)</f>
        <v>0</v>
      </c>
      <c r="BI311" s="230">
        <f>IF(N311="nulová",J311,0)</f>
        <v>0</v>
      </c>
      <c r="BJ311" s="17" t="s">
        <v>85</v>
      </c>
      <c r="BK311" s="230">
        <f>ROUND(I311*H311,2)</f>
        <v>0</v>
      </c>
      <c r="BL311" s="17" t="s">
        <v>153</v>
      </c>
      <c r="BM311" s="229" t="s">
        <v>1645</v>
      </c>
    </row>
    <row r="312" s="2" customFormat="1">
      <c r="A312" s="38"/>
      <c r="B312" s="39"/>
      <c r="C312" s="40"/>
      <c r="D312" s="231" t="s">
        <v>139</v>
      </c>
      <c r="E312" s="40"/>
      <c r="F312" s="232" t="s">
        <v>1644</v>
      </c>
      <c r="G312" s="40"/>
      <c r="H312" s="40"/>
      <c r="I312" s="233"/>
      <c r="J312" s="40"/>
      <c r="K312" s="40"/>
      <c r="L312" s="44"/>
      <c r="M312" s="234"/>
      <c r="N312" s="235"/>
      <c r="O312" s="91"/>
      <c r="P312" s="91"/>
      <c r="Q312" s="91"/>
      <c r="R312" s="91"/>
      <c r="S312" s="91"/>
      <c r="T312" s="92"/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T312" s="17" t="s">
        <v>139</v>
      </c>
      <c r="AU312" s="17" t="s">
        <v>85</v>
      </c>
    </row>
    <row r="313" s="2" customFormat="1" ht="16.5" customHeight="1">
      <c r="A313" s="38"/>
      <c r="B313" s="39"/>
      <c r="C313" s="271" t="s">
        <v>77</v>
      </c>
      <c r="D313" s="271" t="s">
        <v>425</v>
      </c>
      <c r="E313" s="272" t="s">
        <v>183</v>
      </c>
      <c r="F313" s="273" t="s">
        <v>1646</v>
      </c>
      <c r="G313" s="274" t="s">
        <v>1595</v>
      </c>
      <c r="H313" s="275">
        <v>77</v>
      </c>
      <c r="I313" s="276"/>
      <c r="J313" s="277">
        <f>ROUND(I313*H313,2)</f>
        <v>0</v>
      </c>
      <c r="K313" s="273" t="s">
        <v>1</v>
      </c>
      <c r="L313" s="278"/>
      <c r="M313" s="279" t="s">
        <v>1</v>
      </c>
      <c r="N313" s="280" t="s">
        <v>42</v>
      </c>
      <c r="O313" s="91"/>
      <c r="P313" s="227">
        <f>O313*H313</f>
        <v>0</v>
      </c>
      <c r="Q313" s="227">
        <v>0.0040000000000000001</v>
      </c>
      <c r="R313" s="227">
        <f>Q313*H313</f>
        <v>0.308</v>
      </c>
      <c r="S313" s="227">
        <v>0</v>
      </c>
      <c r="T313" s="228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29" t="s">
        <v>183</v>
      </c>
      <c r="AT313" s="229" t="s">
        <v>425</v>
      </c>
      <c r="AU313" s="229" t="s">
        <v>85</v>
      </c>
      <c r="AY313" s="17" t="s">
        <v>129</v>
      </c>
      <c r="BE313" s="230">
        <f>IF(N313="základní",J313,0)</f>
        <v>0</v>
      </c>
      <c r="BF313" s="230">
        <f>IF(N313="snížená",J313,0)</f>
        <v>0</v>
      </c>
      <c r="BG313" s="230">
        <f>IF(N313="zákl. přenesená",J313,0)</f>
        <v>0</v>
      </c>
      <c r="BH313" s="230">
        <f>IF(N313="sníž. přenesená",J313,0)</f>
        <v>0</v>
      </c>
      <c r="BI313" s="230">
        <f>IF(N313="nulová",J313,0)</f>
        <v>0</v>
      </c>
      <c r="BJ313" s="17" t="s">
        <v>85</v>
      </c>
      <c r="BK313" s="230">
        <f>ROUND(I313*H313,2)</f>
        <v>0</v>
      </c>
      <c r="BL313" s="17" t="s">
        <v>153</v>
      </c>
      <c r="BM313" s="229" t="s">
        <v>1647</v>
      </c>
    </row>
    <row r="314" s="2" customFormat="1">
      <c r="A314" s="38"/>
      <c r="B314" s="39"/>
      <c r="C314" s="40"/>
      <c r="D314" s="231" t="s">
        <v>139</v>
      </c>
      <c r="E314" s="40"/>
      <c r="F314" s="232" t="s">
        <v>1646</v>
      </c>
      <c r="G314" s="40"/>
      <c r="H314" s="40"/>
      <c r="I314" s="233"/>
      <c r="J314" s="40"/>
      <c r="K314" s="40"/>
      <c r="L314" s="44"/>
      <c r="M314" s="234"/>
      <c r="N314" s="235"/>
      <c r="O314" s="91"/>
      <c r="P314" s="91"/>
      <c r="Q314" s="91"/>
      <c r="R314" s="91"/>
      <c r="S314" s="91"/>
      <c r="T314" s="92"/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T314" s="17" t="s">
        <v>139</v>
      </c>
      <c r="AU314" s="17" t="s">
        <v>85</v>
      </c>
    </row>
    <row r="315" s="2" customFormat="1" ht="16.5" customHeight="1">
      <c r="A315" s="38"/>
      <c r="B315" s="39"/>
      <c r="C315" s="271" t="s">
        <v>77</v>
      </c>
      <c r="D315" s="271" t="s">
        <v>425</v>
      </c>
      <c r="E315" s="272" t="s">
        <v>189</v>
      </c>
      <c r="F315" s="273" t="s">
        <v>1648</v>
      </c>
      <c r="G315" s="274" t="s">
        <v>1595</v>
      </c>
      <c r="H315" s="275">
        <v>12</v>
      </c>
      <c r="I315" s="276"/>
      <c r="J315" s="277">
        <f>ROUND(I315*H315,2)</f>
        <v>0</v>
      </c>
      <c r="K315" s="273" t="s">
        <v>1</v>
      </c>
      <c r="L315" s="278"/>
      <c r="M315" s="279" t="s">
        <v>1</v>
      </c>
      <c r="N315" s="280" t="s">
        <v>42</v>
      </c>
      <c r="O315" s="91"/>
      <c r="P315" s="227">
        <f>O315*H315</f>
        <v>0</v>
      </c>
      <c r="Q315" s="227">
        <v>0.0050000000000000001</v>
      </c>
      <c r="R315" s="227">
        <f>Q315*H315</f>
        <v>0.059999999999999998</v>
      </c>
      <c r="S315" s="227">
        <v>0</v>
      </c>
      <c r="T315" s="228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29" t="s">
        <v>183</v>
      </c>
      <c r="AT315" s="229" t="s">
        <v>425</v>
      </c>
      <c r="AU315" s="229" t="s">
        <v>85</v>
      </c>
      <c r="AY315" s="17" t="s">
        <v>129</v>
      </c>
      <c r="BE315" s="230">
        <f>IF(N315="základní",J315,0)</f>
        <v>0</v>
      </c>
      <c r="BF315" s="230">
        <f>IF(N315="snížená",J315,0)</f>
        <v>0</v>
      </c>
      <c r="BG315" s="230">
        <f>IF(N315="zákl. přenesená",J315,0)</f>
        <v>0</v>
      </c>
      <c r="BH315" s="230">
        <f>IF(N315="sníž. přenesená",J315,0)</f>
        <v>0</v>
      </c>
      <c r="BI315" s="230">
        <f>IF(N315="nulová",J315,0)</f>
        <v>0</v>
      </c>
      <c r="BJ315" s="17" t="s">
        <v>85</v>
      </c>
      <c r="BK315" s="230">
        <f>ROUND(I315*H315,2)</f>
        <v>0</v>
      </c>
      <c r="BL315" s="17" t="s">
        <v>153</v>
      </c>
      <c r="BM315" s="229" t="s">
        <v>1649</v>
      </c>
    </row>
    <row r="316" s="2" customFormat="1">
      <c r="A316" s="38"/>
      <c r="B316" s="39"/>
      <c r="C316" s="40"/>
      <c r="D316" s="231" t="s">
        <v>139</v>
      </c>
      <c r="E316" s="40"/>
      <c r="F316" s="232" t="s">
        <v>1648</v>
      </c>
      <c r="G316" s="40"/>
      <c r="H316" s="40"/>
      <c r="I316" s="233"/>
      <c r="J316" s="40"/>
      <c r="K316" s="40"/>
      <c r="L316" s="44"/>
      <c r="M316" s="234"/>
      <c r="N316" s="235"/>
      <c r="O316" s="91"/>
      <c r="P316" s="91"/>
      <c r="Q316" s="91"/>
      <c r="R316" s="91"/>
      <c r="S316" s="91"/>
      <c r="T316" s="92"/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T316" s="17" t="s">
        <v>139</v>
      </c>
      <c r="AU316" s="17" t="s">
        <v>85</v>
      </c>
    </row>
    <row r="317" s="2" customFormat="1" ht="16.5" customHeight="1">
      <c r="A317" s="38"/>
      <c r="B317" s="39"/>
      <c r="C317" s="271" t="s">
        <v>77</v>
      </c>
      <c r="D317" s="271" t="s">
        <v>425</v>
      </c>
      <c r="E317" s="272" t="s">
        <v>195</v>
      </c>
      <c r="F317" s="273" t="s">
        <v>1650</v>
      </c>
      <c r="G317" s="274" t="s">
        <v>1595</v>
      </c>
      <c r="H317" s="275">
        <v>72</v>
      </c>
      <c r="I317" s="276"/>
      <c r="J317" s="277">
        <f>ROUND(I317*H317,2)</f>
        <v>0</v>
      </c>
      <c r="K317" s="273" t="s">
        <v>1</v>
      </c>
      <c r="L317" s="278"/>
      <c r="M317" s="279" t="s">
        <v>1</v>
      </c>
      <c r="N317" s="280" t="s">
        <v>42</v>
      </c>
      <c r="O317" s="91"/>
      <c r="P317" s="227">
        <f>O317*H317</f>
        <v>0</v>
      </c>
      <c r="Q317" s="227">
        <v>0.001</v>
      </c>
      <c r="R317" s="227">
        <f>Q317*H317</f>
        <v>0.072000000000000008</v>
      </c>
      <c r="S317" s="227">
        <v>0</v>
      </c>
      <c r="T317" s="228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29" t="s">
        <v>183</v>
      </c>
      <c r="AT317" s="229" t="s">
        <v>425</v>
      </c>
      <c r="AU317" s="229" t="s">
        <v>85</v>
      </c>
      <c r="AY317" s="17" t="s">
        <v>129</v>
      </c>
      <c r="BE317" s="230">
        <f>IF(N317="základní",J317,0)</f>
        <v>0</v>
      </c>
      <c r="BF317" s="230">
        <f>IF(N317="snížená",J317,0)</f>
        <v>0</v>
      </c>
      <c r="BG317" s="230">
        <f>IF(N317="zákl. přenesená",J317,0)</f>
        <v>0</v>
      </c>
      <c r="BH317" s="230">
        <f>IF(N317="sníž. přenesená",J317,0)</f>
        <v>0</v>
      </c>
      <c r="BI317" s="230">
        <f>IF(N317="nulová",J317,0)</f>
        <v>0</v>
      </c>
      <c r="BJ317" s="17" t="s">
        <v>85</v>
      </c>
      <c r="BK317" s="230">
        <f>ROUND(I317*H317,2)</f>
        <v>0</v>
      </c>
      <c r="BL317" s="17" t="s">
        <v>153</v>
      </c>
      <c r="BM317" s="229" t="s">
        <v>1651</v>
      </c>
    </row>
    <row r="318" s="2" customFormat="1">
      <c r="A318" s="38"/>
      <c r="B318" s="39"/>
      <c r="C318" s="40"/>
      <c r="D318" s="231" t="s">
        <v>139</v>
      </c>
      <c r="E318" s="40"/>
      <c r="F318" s="232" t="s">
        <v>1650</v>
      </c>
      <c r="G318" s="40"/>
      <c r="H318" s="40"/>
      <c r="I318" s="233"/>
      <c r="J318" s="40"/>
      <c r="K318" s="40"/>
      <c r="L318" s="44"/>
      <c r="M318" s="234"/>
      <c r="N318" s="235"/>
      <c r="O318" s="91"/>
      <c r="P318" s="91"/>
      <c r="Q318" s="91"/>
      <c r="R318" s="91"/>
      <c r="S318" s="91"/>
      <c r="T318" s="92"/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T318" s="17" t="s">
        <v>139</v>
      </c>
      <c r="AU318" s="17" t="s">
        <v>85</v>
      </c>
    </row>
    <row r="319" s="2" customFormat="1" ht="16.5" customHeight="1">
      <c r="A319" s="38"/>
      <c r="B319" s="39"/>
      <c r="C319" s="271" t="s">
        <v>77</v>
      </c>
      <c r="D319" s="271" t="s">
        <v>425</v>
      </c>
      <c r="E319" s="272" t="s">
        <v>202</v>
      </c>
      <c r="F319" s="273" t="s">
        <v>1652</v>
      </c>
      <c r="G319" s="274" t="s">
        <v>1595</v>
      </c>
      <c r="H319" s="275">
        <v>18</v>
      </c>
      <c r="I319" s="276"/>
      <c r="J319" s="277">
        <f>ROUND(I319*H319,2)</f>
        <v>0</v>
      </c>
      <c r="K319" s="273" t="s">
        <v>1</v>
      </c>
      <c r="L319" s="278"/>
      <c r="M319" s="279" t="s">
        <v>1</v>
      </c>
      <c r="N319" s="280" t="s">
        <v>42</v>
      </c>
      <c r="O319" s="91"/>
      <c r="P319" s="227">
        <f>O319*H319</f>
        <v>0</v>
      </c>
      <c r="Q319" s="227">
        <v>0.002</v>
      </c>
      <c r="R319" s="227">
        <f>Q319*H319</f>
        <v>0.036000000000000004</v>
      </c>
      <c r="S319" s="227">
        <v>0</v>
      </c>
      <c r="T319" s="228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29" t="s">
        <v>183</v>
      </c>
      <c r="AT319" s="229" t="s">
        <v>425</v>
      </c>
      <c r="AU319" s="229" t="s">
        <v>85</v>
      </c>
      <c r="AY319" s="17" t="s">
        <v>129</v>
      </c>
      <c r="BE319" s="230">
        <f>IF(N319="základní",J319,0)</f>
        <v>0</v>
      </c>
      <c r="BF319" s="230">
        <f>IF(N319="snížená",J319,0)</f>
        <v>0</v>
      </c>
      <c r="BG319" s="230">
        <f>IF(N319="zákl. přenesená",J319,0)</f>
        <v>0</v>
      </c>
      <c r="BH319" s="230">
        <f>IF(N319="sníž. přenesená",J319,0)</f>
        <v>0</v>
      </c>
      <c r="BI319" s="230">
        <f>IF(N319="nulová",J319,0)</f>
        <v>0</v>
      </c>
      <c r="BJ319" s="17" t="s">
        <v>85</v>
      </c>
      <c r="BK319" s="230">
        <f>ROUND(I319*H319,2)</f>
        <v>0</v>
      </c>
      <c r="BL319" s="17" t="s">
        <v>153</v>
      </c>
      <c r="BM319" s="229" t="s">
        <v>1653</v>
      </c>
    </row>
    <row r="320" s="2" customFormat="1">
      <c r="A320" s="38"/>
      <c r="B320" s="39"/>
      <c r="C320" s="40"/>
      <c r="D320" s="231" t="s">
        <v>139</v>
      </c>
      <c r="E320" s="40"/>
      <c r="F320" s="232" t="s">
        <v>1652</v>
      </c>
      <c r="G320" s="40"/>
      <c r="H320" s="40"/>
      <c r="I320" s="233"/>
      <c r="J320" s="40"/>
      <c r="K320" s="40"/>
      <c r="L320" s="44"/>
      <c r="M320" s="234"/>
      <c r="N320" s="235"/>
      <c r="O320" s="91"/>
      <c r="P320" s="91"/>
      <c r="Q320" s="91"/>
      <c r="R320" s="91"/>
      <c r="S320" s="91"/>
      <c r="T320" s="92"/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T320" s="17" t="s">
        <v>139</v>
      </c>
      <c r="AU320" s="17" t="s">
        <v>85</v>
      </c>
    </row>
    <row r="321" s="2" customFormat="1" ht="16.5" customHeight="1">
      <c r="A321" s="38"/>
      <c r="B321" s="39"/>
      <c r="C321" s="271" t="s">
        <v>77</v>
      </c>
      <c r="D321" s="271" t="s">
        <v>425</v>
      </c>
      <c r="E321" s="272" t="s">
        <v>209</v>
      </c>
      <c r="F321" s="273" t="s">
        <v>1654</v>
      </c>
      <c r="G321" s="274" t="s">
        <v>1595</v>
      </c>
      <c r="H321" s="275">
        <v>12</v>
      </c>
      <c r="I321" s="276"/>
      <c r="J321" s="277">
        <f>ROUND(I321*H321,2)</f>
        <v>0</v>
      </c>
      <c r="K321" s="273" t="s">
        <v>1</v>
      </c>
      <c r="L321" s="278"/>
      <c r="M321" s="279" t="s">
        <v>1</v>
      </c>
      <c r="N321" s="280" t="s">
        <v>42</v>
      </c>
      <c r="O321" s="91"/>
      <c r="P321" s="227">
        <f>O321*H321</f>
        <v>0</v>
      </c>
      <c r="Q321" s="227">
        <v>0.002</v>
      </c>
      <c r="R321" s="227">
        <f>Q321*H321</f>
        <v>0.024</v>
      </c>
      <c r="S321" s="227">
        <v>0</v>
      </c>
      <c r="T321" s="228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229" t="s">
        <v>183</v>
      </c>
      <c r="AT321" s="229" t="s">
        <v>425</v>
      </c>
      <c r="AU321" s="229" t="s">
        <v>85</v>
      </c>
      <c r="AY321" s="17" t="s">
        <v>129</v>
      </c>
      <c r="BE321" s="230">
        <f>IF(N321="základní",J321,0)</f>
        <v>0</v>
      </c>
      <c r="BF321" s="230">
        <f>IF(N321="snížená",J321,0)</f>
        <v>0</v>
      </c>
      <c r="BG321" s="230">
        <f>IF(N321="zákl. přenesená",J321,0)</f>
        <v>0</v>
      </c>
      <c r="BH321" s="230">
        <f>IF(N321="sníž. přenesená",J321,0)</f>
        <v>0</v>
      </c>
      <c r="BI321" s="230">
        <f>IF(N321="nulová",J321,0)</f>
        <v>0</v>
      </c>
      <c r="BJ321" s="17" t="s">
        <v>85</v>
      </c>
      <c r="BK321" s="230">
        <f>ROUND(I321*H321,2)</f>
        <v>0</v>
      </c>
      <c r="BL321" s="17" t="s">
        <v>153</v>
      </c>
      <c r="BM321" s="229" t="s">
        <v>1655</v>
      </c>
    </row>
    <row r="322" s="2" customFormat="1">
      <c r="A322" s="38"/>
      <c r="B322" s="39"/>
      <c r="C322" s="40"/>
      <c r="D322" s="231" t="s">
        <v>139</v>
      </c>
      <c r="E322" s="40"/>
      <c r="F322" s="232" t="s">
        <v>1654</v>
      </c>
      <c r="G322" s="40"/>
      <c r="H322" s="40"/>
      <c r="I322" s="233"/>
      <c r="J322" s="40"/>
      <c r="K322" s="40"/>
      <c r="L322" s="44"/>
      <c r="M322" s="234"/>
      <c r="N322" s="235"/>
      <c r="O322" s="91"/>
      <c r="P322" s="91"/>
      <c r="Q322" s="91"/>
      <c r="R322" s="91"/>
      <c r="S322" s="91"/>
      <c r="T322" s="92"/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T322" s="17" t="s">
        <v>139</v>
      </c>
      <c r="AU322" s="17" t="s">
        <v>85</v>
      </c>
    </row>
    <row r="323" s="2" customFormat="1" ht="16.5" customHeight="1">
      <c r="A323" s="38"/>
      <c r="B323" s="39"/>
      <c r="C323" s="271" t="s">
        <v>77</v>
      </c>
      <c r="D323" s="271" t="s">
        <v>425</v>
      </c>
      <c r="E323" s="272" t="s">
        <v>217</v>
      </c>
      <c r="F323" s="273" t="s">
        <v>1656</v>
      </c>
      <c r="G323" s="274" t="s">
        <v>1595</v>
      </c>
      <c r="H323" s="275">
        <v>46</v>
      </c>
      <c r="I323" s="276"/>
      <c r="J323" s="277">
        <f>ROUND(I323*H323,2)</f>
        <v>0</v>
      </c>
      <c r="K323" s="273" t="s">
        <v>1</v>
      </c>
      <c r="L323" s="278"/>
      <c r="M323" s="279" t="s">
        <v>1</v>
      </c>
      <c r="N323" s="280" t="s">
        <v>42</v>
      </c>
      <c r="O323" s="91"/>
      <c r="P323" s="227">
        <f>O323*H323</f>
        <v>0</v>
      </c>
      <c r="Q323" s="227">
        <v>0.001</v>
      </c>
      <c r="R323" s="227">
        <f>Q323*H323</f>
        <v>0.045999999999999999</v>
      </c>
      <c r="S323" s="227">
        <v>0</v>
      </c>
      <c r="T323" s="228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29" t="s">
        <v>183</v>
      </c>
      <c r="AT323" s="229" t="s">
        <v>425</v>
      </c>
      <c r="AU323" s="229" t="s">
        <v>85</v>
      </c>
      <c r="AY323" s="17" t="s">
        <v>129</v>
      </c>
      <c r="BE323" s="230">
        <f>IF(N323="základní",J323,0)</f>
        <v>0</v>
      </c>
      <c r="BF323" s="230">
        <f>IF(N323="snížená",J323,0)</f>
        <v>0</v>
      </c>
      <c r="BG323" s="230">
        <f>IF(N323="zákl. přenesená",J323,0)</f>
        <v>0</v>
      </c>
      <c r="BH323" s="230">
        <f>IF(N323="sníž. přenesená",J323,0)</f>
        <v>0</v>
      </c>
      <c r="BI323" s="230">
        <f>IF(N323="nulová",J323,0)</f>
        <v>0</v>
      </c>
      <c r="BJ323" s="17" t="s">
        <v>85</v>
      </c>
      <c r="BK323" s="230">
        <f>ROUND(I323*H323,2)</f>
        <v>0</v>
      </c>
      <c r="BL323" s="17" t="s">
        <v>153</v>
      </c>
      <c r="BM323" s="229" t="s">
        <v>1657</v>
      </c>
    </row>
    <row r="324" s="2" customFormat="1">
      <c r="A324" s="38"/>
      <c r="B324" s="39"/>
      <c r="C324" s="40"/>
      <c r="D324" s="231" t="s">
        <v>139</v>
      </c>
      <c r="E324" s="40"/>
      <c r="F324" s="232" t="s">
        <v>1656</v>
      </c>
      <c r="G324" s="40"/>
      <c r="H324" s="40"/>
      <c r="I324" s="233"/>
      <c r="J324" s="40"/>
      <c r="K324" s="40"/>
      <c r="L324" s="44"/>
      <c r="M324" s="234"/>
      <c r="N324" s="235"/>
      <c r="O324" s="91"/>
      <c r="P324" s="91"/>
      <c r="Q324" s="91"/>
      <c r="R324" s="91"/>
      <c r="S324" s="91"/>
      <c r="T324" s="92"/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T324" s="17" t="s">
        <v>139</v>
      </c>
      <c r="AU324" s="17" t="s">
        <v>85</v>
      </c>
    </row>
    <row r="325" s="2" customFormat="1" ht="16.5" customHeight="1">
      <c r="A325" s="38"/>
      <c r="B325" s="39"/>
      <c r="C325" s="271" t="s">
        <v>77</v>
      </c>
      <c r="D325" s="271" t="s">
        <v>425</v>
      </c>
      <c r="E325" s="272" t="s">
        <v>309</v>
      </c>
      <c r="F325" s="273" t="s">
        <v>1658</v>
      </c>
      <c r="G325" s="274" t="s">
        <v>1595</v>
      </c>
      <c r="H325" s="275">
        <v>19</v>
      </c>
      <c r="I325" s="276"/>
      <c r="J325" s="277">
        <f>ROUND(I325*H325,2)</f>
        <v>0</v>
      </c>
      <c r="K325" s="273" t="s">
        <v>1</v>
      </c>
      <c r="L325" s="278"/>
      <c r="M325" s="279" t="s">
        <v>1</v>
      </c>
      <c r="N325" s="280" t="s">
        <v>42</v>
      </c>
      <c r="O325" s="91"/>
      <c r="P325" s="227">
        <f>O325*H325</f>
        <v>0</v>
      </c>
      <c r="Q325" s="227">
        <v>0.001</v>
      </c>
      <c r="R325" s="227">
        <f>Q325*H325</f>
        <v>0.019</v>
      </c>
      <c r="S325" s="227">
        <v>0</v>
      </c>
      <c r="T325" s="228">
        <f>S325*H325</f>
        <v>0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229" t="s">
        <v>183</v>
      </c>
      <c r="AT325" s="229" t="s">
        <v>425</v>
      </c>
      <c r="AU325" s="229" t="s">
        <v>85</v>
      </c>
      <c r="AY325" s="17" t="s">
        <v>129</v>
      </c>
      <c r="BE325" s="230">
        <f>IF(N325="základní",J325,0)</f>
        <v>0</v>
      </c>
      <c r="BF325" s="230">
        <f>IF(N325="snížená",J325,0)</f>
        <v>0</v>
      </c>
      <c r="BG325" s="230">
        <f>IF(N325="zákl. přenesená",J325,0)</f>
        <v>0</v>
      </c>
      <c r="BH325" s="230">
        <f>IF(N325="sníž. přenesená",J325,0)</f>
        <v>0</v>
      </c>
      <c r="BI325" s="230">
        <f>IF(N325="nulová",J325,0)</f>
        <v>0</v>
      </c>
      <c r="BJ325" s="17" t="s">
        <v>85</v>
      </c>
      <c r="BK325" s="230">
        <f>ROUND(I325*H325,2)</f>
        <v>0</v>
      </c>
      <c r="BL325" s="17" t="s">
        <v>153</v>
      </c>
      <c r="BM325" s="229" t="s">
        <v>1659</v>
      </c>
    </row>
    <row r="326" s="2" customFormat="1">
      <c r="A326" s="38"/>
      <c r="B326" s="39"/>
      <c r="C326" s="40"/>
      <c r="D326" s="231" t="s">
        <v>139</v>
      </c>
      <c r="E326" s="40"/>
      <c r="F326" s="232" t="s">
        <v>1658</v>
      </c>
      <c r="G326" s="40"/>
      <c r="H326" s="40"/>
      <c r="I326" s="233"/>
      <c r="J326" s="40"/>
      <c r="K326" s="40"/>
      <c r="L326" s="44"/>
      <c r="M326" s="234"/>
      <c r="N326" s="235"/>
      <c r="O326" s="91"/>
      <c r="P326" s="91"/>
      <c r="Q326" s="91"/>
      <c r="R326" s="91"/>
      <c r="S326" s="91"/>
      <c r="T326" s="92"/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T326" s="17" t="s">
        <v>139</v>
      </c>
      <c r="AU326" s="17" t="s">
        <v>85</v>
      </c>
    </row>
    <row r="327" s="2" customFormat="1" ht="16.5" customHeight="1">
      <c r="A327" s="38"/>
      <c r="B327" s="39"/>
      <c r="C327" s="271" t="s">
        <v>77</v>
      </c>
      <c r="D327" s="271" t="s">
        <v>425</v>
      </c>
      <c r="E327" s="272" t="s">
        <v>8</v>
      </c>
      <c r="F327" s="273" t="s">
        <v>1660</v>
      </c>
      <c r="G327" s="274" t="s">
        <v>1595</v>
      </c>
      <c r="H327" s="275">
        <v>24</v>
      </c>
      <c r="I327" s="276"/>
      <c r="J327" s="277">
        <f>ROUND(I327*H327,2)</f>
        <v>0</v>
      </c>
      <c r="K327" s="273" t="s">
        <v>1</v>
      </c>
      <c r="L327" s="278"/>
      <c r="M327" s="279" t="s">
        <v>1</v>
      </c>
      <c r="N327" s="280" t="s">
        <v>42</v>
      </c>
      <c r="O327" s="91"/>
      <c r="P327" s="227">
        <f>O327*H327</f>
        <v>0</v>
      </c>
      <c r="Q327" s="227">
        <v>0.001</v>
      </c>
      <c r="R327" s="227">
        <f>Q327*H327</f>
        <v>0.024</v>
      </c>
      <c r="S327" s="227">
        <v>0</v>
      </c>
      <c r="T327" s="228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29" t="s">
        <v>183</v>
      </c>
      <c r="AT327" s="229" t="s">
        <v>425</v>
      </c>
      <c r="AU327" s="229" t="s">
        <v>85</v>
      </c>
      <c r="AY327" s="17" t="s">
        <v>129</v>
      </c>
      <c r="BE327" s="230">
        <f>IF(N327="základní",J327,0)</f>
        <v>0</v>
      </c>
      <c r="BF327" s="230">
        <f>IF(N327="snížená",J327,0)</f>
        <v>0</v>
      </c>
      <c r="BG327" s="230">
        <f>IF(N327="zákl. přenesená",J327,0)</f>
        <v>0</v>
      </c>
      <c r="BH327" s="230">
        <f>IF(N327="sníž. přenesená",J327,0)</f>
        <v>0</v>
      </c>
      <c r="BI327" s="230">
        <f>IF(N327="nulová",J327,0)</f>
        <v>0</v>
      </c>
      <c r="BJ327" s="17" t="s">
        <v>85</v>
      </c>
      <c r="BK327" s="230">
        <f>ROUND(I327*H327,2)</f>
        <v>0</v>
      </c>
      <c r="BL327" s="17" t="s">
        <v>153</v>
      </c>
      <c r="BM327" s="229" t="s">
        <v>1661</v>
      </c>
    </row>
    <row r="328" s="2" customFormat="1">
      <c r="A328" s="38"/>
      <c r="B328" s="39"/>
      <c r="C328" s="40"/>
      <c r="D328" s="231" t="s">
        <v>139</v>
      </c>
      <c r="E328" s="40"/>
      <c r="F328" s="232" t="s">
        <v>1660</v>
      </c>
      <c r="G328" s="40"/>
      <c r="H328" s="40"/>
      <c r="I328" s="233"/>
      <c r="J328" s="40"/>
      <c r="K328" s="40"/>
      <c r="L328" s="44"/>
      <c r="M328" s="234"/>
      <c r="N328" s="235"/>
      <c r="O328" s="91"/>
      <c r="P328" s="91"/>
      <c r="Q328" s="91"/>
      <c r="R328" s="91"/>
      <c r="S328" s="91"/>
      <c r="T328" s="92"/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T328" s="17" t="s">
        <v>139</v>
      </c>
      <c r="AU328" s="17" t="s">
        <v>85</v>
      </c>
    </row>
    <row r="329" s="12" customFormat="1" ht="25.92" customHeight="1">
      <c r="A329" s="12"/>
      <c r="B329" s="202"/>
      <c r="C329" s="203"/>
      <c r="D329" s="204" t="s">
        <v>76</v>
      </c>
      <c r="E329" s="205" t="s">
        <v>1662</v>
      </c>
      <c r="F329" s="205" t="s">
        <v>1663</v>
      </c>
      <c r="G329" s="203"/>
      <c r="H329" s="203"/>
      <c r="I329" s="206"/>
      <c r="J329" s="207">
        <f>BK329</f>
        <v>0</v>
      </c>
      <c r="K329" s="203"/>
      <c r="L329" s="208"/>
      <c r="M329" s="209"/>
      <c r="N329" s="210"/>
      <c r="O329" s="210"/>
      <c r="P329" s="211">
        <f>SUM(P330:P355)</f>
        <v>0</v>
      </c>
      <c r="Q329" s="210"/>
      <c r="R329" s="211">
        <f>SUM(R330:R355)</f>
        <v>52.649999999999999</v>
      </c>
      <c r="S329" s="210"/>
      <c r="T329" s="212">
        <f>SUM(T330:T355)</f>
        <v>0</v>
      </c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R329" s="213" t="s">
        <v>85</v>
      </c>
      <c r="AT329" s="214" t="s">
        <v>76</v>
      </c>
      <c r="AU329" s="214" t="s">
        <v>77</v>
      </c>
      <c r="AY329" s="213" t="s">
        <v>129</v>
      </c>
      <c r="BK329" s="215">
        <f>SUM(BK330:BK355)</f>
        <v>0</v>
      </c>
    </row>
    <row r="330" s="2" customFormat="1" ht="24.15" customHeight="1">
      <c r="A330" s="38"/>
      <c r="B330" s="39"/>
      <c r="C330" s="218" t="s">
        <v>77</v>
      </c>
      <c r="D330" s="218" t="s">
        <v>132</v>
      </c>
      <c r="E330" s="219" t="s">
        <v>1664</v>
      </c>
      <c r="F330" s="220" t="s">
        <v>1665</v>
      </c>
      <c r="G330" s="221" t="s">
        <v>604</v>
      </c>
      <c r="H330" s="222">
        <v>89</v>
      </c>
      <c r="I330" s="223"/>
      <c r="J330" s="224">
        <f>ROUND(I330*H330,2)</f>
        <v>0</v>
      </c>
      <c r="K330" s="220" t="s">
        <v>1</v>
      </c>
      <c r="L330" s="44"/>
      <c r="M330" s="225" t="s">
        <v>1</v>
      </c>
      <c r="N330" s="226" t="s">
        <v>42</v>
      </c>
      <c r="O330" s="91"/>
      <c r="P330" s="227">
        <f>O330*H330</f>
        <v>0</v>
      </c>
      <c r="Q330" s="227">
        <v>0</v>
      </c>
      <c r="R330" s="227">
        <f>Q330*H330</f>
        <v>0</v>
      </c>
      <c r="S330" s="227">
        <v>0</v>
      </c>
      <c r="T330" s="228">
        <f>S330*H330</f>
        <v>0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229" t="s">
        <v>153</v>
      </c>
      <c r="AT330" s="229" t="s">
        <v>132</v>
      </c>
      <c r="AU330" s="229" t="s">
        <v>85</v>
      </c>
      <c r="AY330" s="17" t="s">
        <v>129</v>
      </c>
      <c r="BE330" s="230">
        <f>IF(N330="základní",J330,0)</f>
        <v>0</v>
      </c>
      <c r="BF330" s="230">
        <f>IF(N330="snížená",J330,0)</f>
        <v>0</v>
      </c>
      <c r="BG330" s="230">
        <f>IF(N330="zákl. přenesená",J330,0)</f>
        <v>0</v>
      </c>
      <c r="BH330" s="230">
        <f>IF(N330="sníž. přenesená",J330,0)</f>
        <v>0</v>
      </c>
      <c r="BI330" s="230">
        <f>IF(N330="nulová",J330,0)</f>
        <v>0</v>
      </c>
      <c r="BJ330" s="17" t="s">
        <v>85</v>
      </c>
      <c r="BK330" s="230">
        <f>ROUND(I330*H330,2)</f>
        <v>0</v>
      </c>
      <c r="BL330" s="17" t="s">
        <v>153</v>
      </c>
      <c r="BM330" s="229" t="s">
        <v>1666</v>
      </c>
    </row>
    <row r="331" s="2" customFormat="1">
      <c r="A331" s="38"/>
      <c r="B331" s="39"/>
      <c r="C331" s="40"/>
      <c r="D331" s="231" t="s">
        <v>139</v>
      </c>
      <c r="E331" s="40"/>
      <c r="F331" s="232" t="s">
        <v>1665</v>
      </c>
      <c r="G331" s="40"/>
      <c r="H331" s="40"/>
      <c r="I331" s="233"/>
      <c r="J331" s="40"/>
      <c r="K331" s="40"/>
      <c r="L331" s="44"/>
      <c r="M331" s="234"/>
      <c r="N331" s="235"/>
      <c r="O331" s="91"/>
      <c r="P331" s="91"/>
      <c r="Q331" s="91"/>
      <c r="R331" s="91"/>
      <c r="S331" s="91"/>
      <c r="T331" s="92"/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T331" s="17" t="s">
        <v>139</v>
      </c>
      <c r="AU331" s="17" t="s">
        <v>85</v>
      </c>
    </row>
    <row r="332" s="2" customFormat="1" ht="24.15" customHeight="1">
      <c r="A332" s="38"/>
      <c r="B332" s="39"/>
      <c r="C332" s="218" t="s">
        <v>77</v>
      </c>
      <c r="D332" s="218" t="s">
        <v>132</v>
      </c>
      <c r="E332" s="219" t="s">
        <v>1667</v>
      </c>
      <c r="F332" s="220" t="s">
        <v>1668</v>
      </c>
      <c r="G332" s="221" t="s">
        <v>604</v>
      </c>
      <c r="H332" s="222">
        <v>89</v>
      </c>
      <c r="I332" s="223"/>
      <c r="J332" s="224">
        <f>ROUND(I332*H332,2)</f>
        <v>0</v>
      </c>
      <c r="K332" s="220" t="s">
        <v>1</v>
      </c>
      <c r="L332" s="44"/>
      <c r="M332" s="225" t="s">
        <v>1</v>
      </c>
      <c r="N332" s="226" t="s">
        <v>42</v>
      </c>
      <c r="O332" s="91"/>
      <c r="P332" s="227">
        <f>O332*H332</f>
        <v>0</v>
      </c>
      <c r="Q332" s="227">
        <v>0</v>
      </c>
      <c r="R332" s="227">
        <f>Q332*H332</f>
        <v>0</v>
      </c>
      <c r="S332" s="227">
        <v>0</v>
      </c>
      <c r="T332" s="228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29" t="s">
        <v>153</v>
      </c>
      <c r="AT332" s="229" t="s">
        <v>132</v>
      </c>
      <c r="AU332" s="229" t="s">
        <v>85</v>
      </c>
      <c r="AY332" s="17" t="s">
        <v>129</v>
      </c>
      <c r="BE332" s="230">
        <f>IF(N332="základní",J332,0)</f>
        <v>0</v>
      </c>
      <c r="BF332" s="230">
        <f>IF(N332="snížená",J332,0)</f>
        <v>0</v>
      </c>
      <c r="BG332" s="230">
        <f>IF(N332="zákl. přenesená",J332,0)</f>
        <v>0</v>
      </c>
      <c r="BH332" s="230">
        <f>IF(N332="sníž. přenesená",J332,0)</f>
        <v>0</v>
      </c>
      <c r="BI332" s="230">
        <f>IF(N332="nulová",J332,0)</f>
        <v>0</v>
      </c>
      <c r="BJ332" s="17" t="s">
        <v>85</v>
      </c>
      <c r="BK332" s="230">
        <f>ROUND(I332*H332,2)</f>
        <v>0</v>
      </c>
      <c r="BL332" s="17" t="s">
        <v>153</v>
      </c>
      <c r="BM332" s="229" t="s">
        <v>1669</v>
      </c>
    </row>
    <row r="333" s="2" customFormat="1">
      <c r="A333" s="38"/>
      <c r="B333" s="39"/>
      <c r="C333" s="40"/>
      <c r="D333" s="231" t="s">
        <v>139</v>
      </c>
      <c r="E333" s="40"/>
      <c r="F333" s="232" t="s">
        <v>1668</v>
      </c>
      <c r="G333" s="40"/>
      <c r="H333" s="40"/>
      <c r="I333" s="233"/>
      <c r="J333" s="40"/>
      <c r="K333" s="40"/>
      <c r="L333" s="44"/>
      <c r="M333" s="234"/>
      <c r="N333" s="235"/>
      <c r="O333" s="91"/>
      <c r="P333" s="91"/>
      <c r="Q333" s="91"/>
      <c r="R333" s="91"/>
      <c r="S333" s="91"/>
      <c r="T333" s="92"/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T333" s="17" t="s">
        <v>139</v>
      </c>
      <c r="AU333" s="17" t="s">
        <v>85</v>
      </c>
    </row>
    <row r="334" s="2" customFormat="1" ht="16.5" customHeight="1">
      <c r="A334" s="38"/>
      <c r="B334" s="39"/>
      <c r="C334" s="218" t="s">
        <v>77</v>
      </c>
      <c r="D334" s="218" t="s">
        <v>132</v>
      </c>
      <c r="E334" s="219" t="s">
        <v>1670</v>
      </c>
      <c r="F334" s="220" t="s">
        <v>1671</v>
      </c>
      <c r="G334" s="221" t="s">
        <v>604</v>
      </c>
      <c r="H334" s="222">
        <v>21</v>
      </c>
      <c r="I334" s="223"/>
      <c r="J334" s="224">
        <f>ROUND(I334*H334,2)</f>
        <v>0</v>
      </c>
      <c r="K334" s="220" t="s">
        <v>1</v>
      </c>
      <c r="L334" s="44"/>
      <c r="M334" s="225" t="s">
        <v>1</v>
      </c>
      <c r="N334" s="226" t="s">
        <v>42</v>
      </c>
      <c r="O334" s="91"/>
      <c r="P334" s="227">
        <f>O334*H334</f>
        <v>0</v>
      </c>
      <c r="Q334" s="227">
        <v>0</v>
      </c>
      <c r="R334" s="227">
        <f>Q334*H334</f>
        <v>0</v>
      </c>
      <c r="S334" s="227">
        <v>0</v>
      </c>
      <c r="T334" s="228">
        <f>S334*H334</f>
        <v>0</v>
      </c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R334" s="229" t="s">
        <v>153</v>
      </c>
      <c r="AT334" s="229" t="s">
        <v>132</v>
      </c>
      <c r="AU334" s="229" t="s">
        <v>85</v>
      </c>
      <c r="AY334" s="17" t="s">
        <v>129</v>
      </c>
      <c r="BE334" s="230">
        <f>IF(N334="základní",J334,0)</f>
        <v>0</v>
      </c>
      <c r="BF334" s="230">
        <f>IF(N334="snížená",J334,0)</f>
        <v>0</v>
      </c>
      <c r="BG334" s="230">
        <f>IF(N334="zákl. přenesená",J334,0)</f>
        <v>0</v>
      </c>
      <c r="BH334" s="230">
        <f>IF(N334="sníž. přenesená",J334,0)</f>
        <v>0</v>
      </c>
      <c r="BI334" s="230">
        <f>IF(N334="nulová",J334,0)</f>
        <v>0</v>
      </c>
      <c r="BJ334" s="17" t="s">
        <v>85</v>
      </c>
      <c r="BK334" s="230">
        <f>ROUND(I334*H334,2)</f>
        <v>0</v>
      </c>
      <c r="BL334" s="17" t="s">
        <v>153</v>
      </c>
      <c r="BM334" s="229" t="s">
        <v>1672</v>
      </c>
    </row>
    <row r="335" s="2" customFormat="1">
      <c r="A335" s="38"/>
      <c r="B335" s="39"/>
      <c r="C335" s="40"/>
      <c r="D335" s="231" t="s">
        <v>139</v>
      </c>
      <c r="E335" s="40"/>
      <c r="F335" s="232" t="s">
        <v>1671</v>
      </c>
      <c r="G335" s="40"/>
      <c r="H335" s="40"/>
      <c r="I335" s="233"/>
      <c r="J335" s="40"/>
      <c r="K335" s="40"/>
      <c r="L335" s="44"/>
      <c r="M335" s="234"/>
      <c r="N335" s="235"/>
      <c r="O335" s="91"/>
      <c r="P335" s="91"/>
      <c r="Q335" s="91"/>
      <c r="R335" s="91"/>
      <c r="S335" s="91"/>
      <c r="T335" s="92"/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T335" s="17" t="s">
        <v>139</v>
      </c>
      <c r="AU335" s="17" t="s">
        <v>85</v>
      </c>
    </row>
    <row r="336" s="2" customFormat="1" ht="16.5" customHeight="1">
      <c r="A336" s="38"/>
      <c r="B336" s="39"/>
      <c r="C336" s="218" t="s">
        <v>77</v>
      </c>
      <c r="D336" s="218" t="s">
        <v>132</v>
      </c>
      <c r="E336" s="219" t="s">
        <v>1673</v>
      </c>
      <c r="F336" s="220" t="s">
        <v>1674</v>
      </c>
      <c r="G336" s="221" t="s">
        <v>604</v>
      </c>
      <c r="H336" s="222">
        <v>21</v>
      </c>
      <c r="I336" s="223"/>
      <c r="J336" s="224">
        <f>ROUND(I336*H336,2)</f>
        <v>0</v>
      </c>
      <c r="K336" s="220" t="s">
        <v>1</v>
      </c>
      <c r="L336" s="44"/>
      <c r="M336" s="225" t="s">
        <v>1</v>
      </c>
      <c r="N336" s="226" t="s">
        <v>42</v>
      </c>
      <c r="O336" s="91"/>
      <c r="P336" s="227">
        <f>O336*H336</f>
        <v>0</v>
      </c>
      <c r="Q336" s="227">
        <v>0</v>
      </c>
      <c r="R336" s="227">
        <f>Q336*H336</f>
        <v>0</v>
      </c>
      <c r="S336" s="227">
        <v>0</v>
      </c>
      <c r="T336" s="228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29" t="s">
        <v>153</v>
      </c>
      <c r="AT336" s="229" t="s">
        <v>132</v>
      </c>
      <c r="AU336" s="229" t="s">
        <v>85</v>
      </c>
      <c r="AY336" s="17" t="s">
        <v>129</v>
      </c>
      <c r="BE336" s="230">
        <f>IF(N336="základní",J336,0)</f>
        <v>0</v>
      </c>
      <c r="BF336" s="230">
        <f>IF(N336="snížená",J336,0)</f>
        <v>0</v>
      </c>
      <c r="BG336" s="230">
        <f>IF(N336="zákl. přenesená",J336,0)</f>
        <v>0</v>
      </c>
      <c r="BH336" s="230">
        <f>IF(N336="sníž. přenesená",J336,0)</f>
        <v>0</v>
      </c>
      <c r="BI336" s="230">
        <f>IF(N336="nulová",J336,0)</f>
        <v>0</v>
      </c>
      <c r="BJ336" s="17" t="s">
        <v>85</v>
      </c>
      <c r="BK336" s="230">
        <f>ROUND(I336*H336,2)</f>
        <v>0</v>
      </c>
      <c r="BL336" s="17" t="s">
        <v>153</v>
      </c>
      <c r="BM336" s="229" t="s">
        <v>1675</v>
      </c>
    </row>
    <row r="337" s="2" customFormat="1">
      <c r="A337" s="38"/>
      <c r="B337" s="39"/>
      <c r="C337" s="40"/>
      <c r="D337" s="231" t="s">
        <v>139</v>
      </c>
      <c r="E337" s="40"/>
      <c r="F337" s="232" t="s">
        <v>1674</v>
      </c>
      <c r="G337" s="40"/>
      <c r="H337" s="40"/>
      <c r="I337" s="233"/>
      <c r="J337" s="40"/>
      <c r="K337" s="40"/>
      <c r="L337" s="44"/>
      <c r="M337" s="234"/>
      <c r="N337" s="235"/>
      <c r="O337" s="91"/>
      <c r="P337" s="91"/>
      <c r="Q337" s="91"/>
      <c r="R337" s="91"/>
      <c r="S337" s="91"/>
      <c r="T337" s="92"/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T337" s="17" t="s">
        <v>139</v>
      </c>
      <c r="AU337" s="17" t="s">
        <v>85</v>
      </c>
    </row>
    <row r="338" s="2" customFormat="1" ht="16.5" customHeight="1">
      <c r="A338" s="38"/>
      <c r="B338" s="39"/>
      <c r="C338" s="218" t="s">
        <v>77</v>
      </c>
      <c r="D338" s="218" t="s">
        <v>132</v>
      </c>
      <c r="E338" s="219" t="s">
        <v>1676</v>
      </c>
      <c r="F338" s="220" t="s">
        <v>1677</v>
      </c>
      <c r="G338" s="221" t="s">
        <v>604</v>
      </c>
      <c r="H338" s="222">
        <v>3</v>
      </c>
      <c r="I338" s="223"/>
      <c r="J338" s="224">
        <f>ROUND(I338*H338,2)</f>
        <v>0</v>
      </c>
      <c r="K338" s="220" t="s">
        <v>1</v>
      </c>
      <c r="L338" s="44"/>
      <c r="M338" s="225" t="s">
        <v>1</v>
      </c>
      <c r="N338" s="226" t="s">
        <v>42</v>
      </c>
      <c r="O338" s="91"/>
      <c r="P338" s="227">
        <f>O338*H338</f>
        <v>0</v>
      </c>
      <c r="Q338" s="227">
        <v>0</v>
      </c>
      <c r="R338" s="227">
        <f>Q338*H338</f>
        <v>0</v>
      </c>
      <c r="S338" s="227">
        <v>0</v>
      </c>
      <c r="T338" s="228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29" t="s">
        <v>153</v>
      </c>
      <c r="AT338" s="229" t="s">
        <v>132</v>
      </c>
      <c r="AU338" s="229" t="s">
        <v>85</v>
      </c>
      <c r="AY338" s="17" t="s">
        <v>129</v>
      </c>
      <c r="BE338" s="230">
        <f>IF(N338="základní",J338,0)</f>
        <v>0</v>
      </c>
      <c r="BF338" s="230">
        <f>IF(N338="snížená",J338,0)</f>
        <v>0</v>
      </c>
      <c r="BG338" s="230">
        <f>IF(N338="zákl. přenesená",J338,0)</f>
        <v>0</v>
      </c>
      <c r="BH338" s="230">
        <f>IF(N338="sníž. přenesená",J338,0)</f>
        <v>0</v>
      </c>
      <c r="BI338" s="230">
        <f>IF(N338="nulová",J338,0)</f>
        <v>0</v>
      </c>
      <c r="BJ338" s="17" t="s">
        <v>85</v>
      </c>
      <c r="BK338" s="230">
        <f>ROUND(I338*H338,2)</f>
        <v>0</v>
      </c>
      <c r="BL338" s="17" t="s">
        <v>153</v>
      </c>
      <c r="BM338" s="229" t="s">
        <v>1678</v>
      </c>
    </row>
    <row r="339" s="2" customFormat="1">
      <c r="A339" s="38"/>
      <c r="B339" s="39"/>
      <c r="C339" s="40"/>
      <c r="D339" s="231" t="s">
        <v>139</v>
      </c>
      <c r="E339" s="40"/>
      <c r="F339" s="232" t="s">
        <v>1677</v>
      </c>
      <c r="G339" s="40"/>
      <c r="H339" s="40"/>
      <c r="I339" s="233"/>
      <c r="J339" s="40"/>
      <c r="K339" s="40"/>
      <c r="L339" s="44"/>
      <c r="M339" s="234"/>
      <c r="N339" s="235"/>
      <c r="O339" s="91"/>
      <c r="P339" s="91"/>
      <c r="Q339" s="91"/>
      <c r="R339" s="91"/>
      <c r="S339" s="91"/>
      <c r="T339" s="92"/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T339" s="17" t="s">
        <v>139</v>
      </c>
      <c r="AU339" s="17" t="s">
        <v>85</v>
      </c>
    </row>
    <row r="340" s="2" customFormat="1" ht="16.5" customHeight="1">
      <c r="A340" s="38"/>
      <c r="B340" s="39"/>
      <c r="C340" s="218" t="s">
        <v>77</v>
      </c>
      <c r="D340" s="218" t="s">
        <v>132</v>
      </c>
      <c r="E340" s="219" t="s">
        <v>1679</v>
      </c>
      <c r="F340" s="220" t="s">
        <v>1680</v>
      </c>
      <c r="G340" s="221" t="s">
        <v>604</v>
      </c>
      <c r="H340" s="222">
        <v>21</v>
      </c>
      <c r="I340" s="223"/>
      <c r="J340" s="224">
        <f>ROUND(I340*H340,2)</f>
        <v>0</v>
      </c>
      <c r="K340" s="220" t="s">
        <v>1</v>
      </c>
      <c r="L340" s="44"/>
      <c r="M340" s="225" t="s">
        <v>1</v>
      </c>
      <c r="N340" s="226" t="s">
        <v>42</v>
      </c>
      <c r="O340" s="91"/>
      <c r="P340" s="227">
        <f>O340*H340</f>
        <v>0</v>
      </c>
      <c r="Q340" s="227">
        <v>0</v>
      </c>
      <c r="R340" s="227">
        <f>Q340*H340</f>
        <v>0</v>
      </c>
      <c r="S340" s="227">
        <v>0</v>
      </c>
      <c r="T340" s="228">
        <f>S340*H340</f>
        <v>0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229" t="s">
        <v>153</v>
      </c>
      <c r="AT340" s="229" t="s">
        <v>132</v>
      </c>
      <c r="AU340" s="229" t="s">
        <v>85</v>
      </c>
      <c r="AY340" s="17" t="s">
        <v>129</v>
      </c>
      <c r="BE340" s="230">
        <f>IF(N340="základní",J340,0)</f>
        <v>0</v>
      </c>
      <c r="BF340" s="230">
        <f>IF(N340="snížená",J340,0)</f>
        <v>0</v>
      </c>
      <c r="BG340" s="230">
        <f>IF(N340="zákl. přenesená",J340,0)</f>
        <v>0</v>
      </c>
      <c r="BH340" s="230">
        <f>IF(N340="sníž. přenesená",J340,0)</f>
        <v>0</v>
      </c>
      <c r="BI340" s="230">
        <f>IF(N340="nulová",J340,0)</f>
        <v>0</v>
      </c>
      <c r="BJ340" s="17" t="s">
        <v>85</v>
      </c>
      <c r="BK340" s="230">
        <f>ROUND(I340*H340,2)</f>
        <v>0</v>
      </c>
      <c r="BL340" s="17" t="s">
        <v>153</v>
      </c>
      <c r="BM340" s="229" t="s">
        <v>1681</v>
      </c>
    </row>
    <row r="341" s="2" customFormat="1">
      <c r="A341" s="38"/>
      <c r="B341" s="39"/>
      <c r="C341" s="40"/>
      <c r="D341" s="231" t="s">
        <v>139</v>
      </c>
      <c r="E341" s="40"/>
      <c r="F341" s="232" t="s">
        <v>1680</v>
      </c>
      <c r="G341" s="40"/>
      <c r="H341" s="40"/>
      <c r="I341" s="233"/>
      <c r="J341" s="40"/>
      <c r="K341" s="40"/>
      <c r="L341" s="44"/>
      <c r="M341" s="234"/>
      <c r="N341" s="235"/>
      <c r="O341" s="91"/>
      <c r="P341" s="91"/>
      <c r="Q341" s="91"/>
      <c r="R341" s="91"/>
      <c r="S341" s="91"/>
      <c r="T341" s="92"/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T341" s="17" t="s">
        <v>139</v>
      </c>
      <c r="AU341" s="17" t="s">
        <v>85</v>
      </c>
    </row>
    <row r="342" s="2" customFormat="1" ht="21.75" customHeight="1">
      <c r="A342" s="38"/>
      <c r="B342" s="39"/>
      <c r="C342" s="218" t="s">
        <v>77</v>
      </c>
      <c r="D342" s="218" t="s">
        <v>132</v>
      </c>
      <c r="E342" s="219" t="s">
        <v>1682</v>
      </c>
      <c r="F342" s="220" t="s">
        <v>1683</v>
      </c>
      <c r="G342" s="221" t="s">
        <v>237</v>
      </c>
      <c r="H342" s="222">
        <v>440</v>
      </c>
      <c r="I342" s="223"/>
      <c r="J342" s="224">
        <f>ROUND(I342*H342,2)</f>
        <v>0</v>
      </c>
      <c r="K342" s="220" t="s">
        <v>1</v>
      </c>
      <c r="L342" s="44"/>
      <c r="M342" s="225" t="s">
        <v>1</v>
      </c>
      <c r="N342" s="226" t="s">
        <v>42</v>
      </c>
      <c r="O342" s="91"/>
      <c r="P342" s="227">
        <f>O342*H342</f>
        <v>0</v>
      </c>
      <c r="Q342" s="227">
        <v>0</v>
      </c>
      <c r="R342" s="227">
        <f>Q342*H342</f>
        <v>0</v>
      </c>
      <c r="S342" s="227">
        <v>0</v>
      </c>
      <c r="T342" s="228">
        <f>S342*H342</f>
        <v>0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229" t="s">
        <v>153</v>
      </c>
      <c r="AT342" s="229" t="s">
        <v>132</v>
      </c>
      <c r="AU342" s="229" t="s">
        <v>85</v>
      </c>
      <c r="AY342" s="17" t="s">
        <v>129</v>
      </c>
      <c r="BE342" s="230">
        <f>IF(N342="základní",J342,0)</f>
        <v>0</v>
      </c>
      <c r="BF342" s="230">
        <f>IF(N342="snížená",J342,0)</f>
        <v>0</v>
      </c>
      <c r="BG342" s="230">
        <f>IF(N342="zákl. přenesená",J342,0)</f>
        <v>0</v>
      </c>
      <c r="BH342" s="230">
        <f>IF(N342="sníž. přenesená",J342,0)</f>
        <v>0</v>
      </c>
      <c r="BI342" s="230">
        <f>IF(N342="nulová",J342,0)</f>
        <v>0</v>
      </c>
      <c r="BJ342" s="17" t="s">
        <v>85</v>
      </c>
      <c r="BK342" s="230">
        <f>ROUND(I342*H342,2)</f>
        <v>0</v>
      </c>
      <c r="BL342" s="17" t="s">
        <v>153</v>
      </c>
      <c r="BM342" s="229" t="s">
        <v>1684</v>
      </c>
    </row>
    <row r="343" s="2" customFormat="1">
      <c r="A343" s="38"/>
      <c r="B343" s="39"/>
      <c r="C343" s="40"/>
      <c r="D343" s="231" t="s">
        <v>139</v>
      </c>
      <c r="E343" s="40"/>
      <c r="F343" s="232" t="s">
        <v>1683</v>
      </c>
      <c r="G343" s="40"/>
      <c r="H343" s="40"/>
      <c r="I343" s="233"/>
      <c r="J343" s="40"/>
      <c r="K343" s="40"/>
      <c r="L343" s="44"/>
      <c r="M343" s="234"/>
      <c r="N343" s="235"/>
      <c r="O343" s="91"/>
      <c r="P343" s="91"/>
      <c r="Q343" s="91"/>
      <c r="R343" s="91"/>
      <c r="S343" s="91"/>
      <c r="T343" s="92"/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T343" s="17" t="s">
        <v>139</v>
      </c>
      <c r="AU343" s="17" t="s">
        <v>85</v>
      </c>
    </row>
    <row r="344" s="2" customFormat="1" ht="21.75" customHeight="1">
      <c r="A344" s="38"/>
      <c r="B344" s="39"/>
      <c r="C344" s="218" t="s">
        <v>77</v>
      </c>
      <c r="D344" s="218" t="s">
        <v>132</v>
      </c>
      <c r="E344" s="219" t="s">
        <v>1685</v>
      </c>
      <c r="F344" s="220" t="s">
        <v>1686</v>
      </c>
      <c r="G344" s="221" t="s">
        <v>237</v>
      </c>
      <c r="H344" s="222">
        <v>138</v>
      </c>
      <c r="I344" s="223"/>
      <c r="J344" s="224">
        <f>ROUND(I344*H344,2)</f>
        <v>0</v>
      </c>
      <c r="K344" s="220" t="s">
        <v>1</v>
      </c>
      <c r="L344" s="44"/>
      <c r="M344" s="225" t="s">
        <v>1</v>
      </c>
      <c r="N344" s="226" t="s">
        <v>42</v>
      </c>
      <c r="O344" s="91"/>
      <c r="P344" s="227">
        <f>O344*H344</f>
        <v>0</v>
      </c>
      <c r="Q344" s="227">
        <v>0</v>
      </c>
      <c r="R344" s="227">
        <f>Q344*H344</f>
        <v>0</v>
      </c>
      <c r="S344" s="227">
        <v>0</v>
      </c>
      <c r="T344" s="228">
        <f>S344*H344</f>
        <v>0</v>
      </c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229" t="s">
        <v>153</v>
      </c>
      <c r="AT344" s="229" t="s">
        <v>132</v>
      </c>
      <c r="AU344" s="229" t="s">
        <v>85</v>
      </c>
      <c r="AY344" s="17" t="s">
        <v>129</v>
      </c>
      <c r="BE344" s="230">
        <f>IF(N344="základní",J344,0)</f>
        <v>0</v>
      </c>
      <c r="BF344" s="230">
        <f>IF(N344="snížená",J344,0)</f>
        <v>0</v>
      </c>
      <c r="BG344" s="230">
        <f>IF(N344="zákl. přenesená",J344,0)</f>
        <v>0</v>
      </c>
      <c r="BH344" s="230">
        <f>IF(N344="sníž. přenesená",J344,0)</f>
        <v>0</v>
      </c>
      <c r="BI344" s="230">
        <f>IF(N344="nulová",J344,0)</f>
        <v>0</v>
      </c>
      <c r="BJ344" s="17" t="s">
        <v>85</v>
      </c>
      <c r="BK344" s="230">
        <f>ROUND(I344*H344,2)</f>
        <v>0</v>
      </c>
      <c r="BL344" s="17" t="s">
        <v>153</v>
      </c>
      <c r="BM344" s="229" t="s">
        <v>1687</v>
      </c>
    </row>
    <row r="345" s="2" customFormat="1">
      <c r="A345" s="38"/>
      <c r="B345" s="39"/>
      <c r="C345" s="40"/>
      <c r="D345" s="231" t="s">
        <v>139</v>
      </c>
      <c r="E345" s="40"/>
      <c r="F345" s="232" t="s">
        <v>1686</v>
      </c>
      <c r="G345" s="40"/>
      <c r="H345" s="40"/>
      <c r="I345" s="233"/>
      <c r="J345" s="40"/>
      <c r="K345" s="40"/>
      <c r="L345" s="44"/>
      <c r="M345" s="234"/>
      <c r="N345" s="235"/>
      <c r="O345" s="91"/>
      <c r="P345" s="91"/>
      <c r="Q345" s="91"/>
      <c r="R345" s="91"/>
      <c r="S345" s="91"/>
      <c r="T345" s="92"/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T345" s="17" t="s">
        <v>139</v>
      </c>
      <c r="AU345" s="17" t="s">
        <v>85</v>
      </c>
    </row>
    <row r="346" s="2" customFormat="1" ht="24.15" customHeight="1">
      <c r="A346" s="38"/>
      <c r="B346" s="39"/>
      <c r="C346" s="218" t="s">
        <v>77</v>
      </c>
      <c r="D346" s="218" t="s">
        <v>132</v>
      </c>
      <c r="E346" s="219" t="s">
        <v>1688</v>
      </c>
      <c r="F346" s="220" t="s">
        <v>1689</v>
      </c>
      <c r="G346" s="221" t="s">
        <v>237</v>
      </c>
      <c r="H346" s="222">
        <v>132</v>
      </c>
      <c r="I346" s="223"/>
      <c r="J346" s="224">
        <f>ROUND(I346*H346,2)</f>
        <v>0</v>
      </c>
      <c r="K346" s="220" t="s">
        <v>1</v>
      </c>
      <c r="L346" s="44"/>
      <c r="M346" s="225" t="s">
        <v>1</v>
      </c>
      <c r="N346" s="226" t="s">
        <v>42</v>
      </c>
      <c r="O346" s="91"/>
      <c r="P346" s="227">
        <f>O346*H346</f>
        <v>0</v>
      </c>
      <c r="Q346" s="227">
        <v>0</v>
      </c>
      <c r="R346" s="227">
        <f>Q346*H346</f>
        <v>0</v>
      </c>
      <c r="S346" s="227">
        <v>0</v>
      </c>
      <c r="T346" s="228">
        <f>S346*H346</f>
        <v>0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229" t="s">
        <v>153</v>
      </c>
      <c r="AT346" s="229" t="s">
        <v>132</v>
      </c>
      <c r="AU346" s="229" t="s">
        <v>85</v>
      </c>
      <c r="AY346" s="17" t="s">
        <v>129</v>
      </c>
      <c r="BE346" s="230">
        <f>IF(N346="základní",J346,0)</f>
        <v>0</v>
      </c>
      <c r="BF346" s="230">
        <f>IF(N346="snížená",J346,0)</f>
        <v>0</v>
      </c>
      <c r="BG346" s="230">
        <f>IF(N346="zákl. přenesená",J346,0)</f>
        <v>0</v>
      </c>
      <c r="BH346" s="230">
        <f>IF(N346="sníž. přenesená",J346,0)</f>
        <v>0</v>
      </c>
      <c r="BI346" s="230">
        <f>IF(N346="nulová",J346,0)</f>
        <v>0</v>
      </c>
      <c r="BJ346" s="17" t="s">
        <v>85</v>
      </c>
      <c r="BK346" s="230">
        <f>ROUND(I346*H346,2)</f>
        <v>0</v>
      </c>
      <c r="BL346" s="17" t="s">
        <v>153</v>
      </c>
      <c r="BM346" s="229" t="s">
        <v>1690</v>
      </c>
    </row>
    <row r="347" s="2" customFormat="1">
      <c r="A347" s="38"/>
      <c r="B347" s="39"/>
      <c r="C347" s="40"/>
      <c r="D347" s="231" t="s">
        <v>139</v>
      </c>
      <c r="E347" s="40"/>
      <c r="F347" s="232" t="s">
        <v>1689</v>
      </c>
      <c r="G347" s="40"/>
      <c r="H347" s="40"/>
      <c r="I347" s="233"/>
      <c r="J347" s="40"/>
      <c r="K347" s="40"/>
      <c r="L347" s="44"/>
      <c r="M347" s="234"/>
      <c r="N347" s="235"/>
      <c r="O347" s="91"/>
      <c r="P347" s="91"/>
      <c r="Q347" s="91"/>
      <c r="R347" s="91"/>
      <c r="S347" s="91"/>
      <c r="T347" s="92"/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T347" s="17" t="s">
        <v>139</v>
      </c>
      <c r="AU347" s="17" t="s">
        <v>85</v>
      </c>
    </row>
    <row r="348" s="2" customFormat="1" ht="24.15" customHeight="1">
      <c r="A348" s="38"/>
      <c r="B348" s="39"/>
      <c r="C348" s="218" t="s">
        <v>77</v>
      </c>
      <c r="D348" s="218" t="s">
        <v>132</v>
      </c>
      <c r="E348" s="219" t="s">
        <v>1691</v>
      </c>
      <c r="F348" s="220" t="s">
        <v>1692</v>
      </c>
      <c r="G348" s="221" t="s">
        <v>272</v>
      </c>
      <c r="H348" s="222">
        <v>23.100000000000001</v>
      </c>
      <c r="I348" s="223"/>
      <c r="J348" s="224">
        <f>ROUND(I348*H348,2)</f>
        <v>0</v>
      </c>
      <c r="K348" s="220" t="s">
        <v>1</v>
      </c>
      <c r="L348" s="44"/>
      <c r="M348" s="225" t="s">
        <v>1</v>
      </c>
      <c r="N348" s="226" t="s">
        <v>42</v>
      </c>
      <c r="O348" s="91"/>
      <c r="P348" s="227">
        <f>O348*H348</f>
        <v>0</v>
      </c>
      <c r="Q348" s="227">
        <v>0</v>
      </c>
      <c r="R348" s="227">
        <f>Q348*H348</f>
        <v>0</v>
      </c>
      <c r="S348" s="227">
        <v>0</v>
      </c>
      <c r="T348" s="228">
        <f>S348*H348</f>
        <v>0</v>
      </c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R348" s="229" t="s">
        <v>153</v>
      </c>
      <c r="AT348" s="229" t="s">
        <v>132</v>
      </c>
      <c r="AU348" s="229" t="s">
        <v>85</v>
      </c>
      <c r="AY348" s="17" t="s">
        <v>129</v>
      </c>
      <c r="BE348" s="230">
        <f>IF(N348="základní",J348,0)</f>
        <v>0</v>
      </c>
      <c r="BF348" s="230">
        <f>IF(N348="snížená",J348,0)</f>
        <v>0</v>
      </c>
      <c r="BG348" s="230">
        <f>IF(N348="zákl. přenesená",J348,0)</f>
        <v>0</v>
      </c>
      <c r="BH348" s="230">
        <f>IF(N348="sníž. přenesená",J348,0)</f>
        <v>0</v>
      </c>
      <c r="BI348" s="230">
        <f>IF(N348="nulová",J348,0)</f>
        <v>0</v>
      </c>
      <c r="BJ348" s="17" t="s">
        <v>85</v>
      </c>
      <c r="BK348" s="230">
        <f>ROUND(I348*H348,2)</f>
        <v>0</v>
      </c>
      <c r="BL348" s="17" t="s">
        <v>153</v>
      </c>
      <c r="BM348" s="229" t="s">
        <v>1693</v>
      </c>
    </row>
    <row r="349" s="2" customFormat="1">
      <c r="A349" s="38"/>
      <c r="B349" s="39"/>
      <c r="C349" s="40"/>
      <c r="D349" s="231" t="s">
        <v>139</v>
      </c>
      <c r="E349" s="40"/>
      <c r="F349" s="232" t="s">
        <v>1692</v>
      </c>
      <c r="G349" s="40"/>
      <c r="H349" s="40"/>
      <c r="I349" s="233"/>
      <c r="J349" s="40"/>
      <c r="K349" s="40"/>
      <c r="L349" s="44"/>
      <c r="M349" s="234"/>
      <c r="N349" s="235"/>
      <c r="O349" s="91"/>
      <c r="P349" s="91"/>
      <c r="Q349" s="91"/>
      <c r="R349" s="91"/>
      <c r="S349" s="91"/>
      <c r="T349" s="92"/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T349" s="17" t="s">
        <v>139</v>
      </c>
      <c r="AU349" s="17" t="s">
        <v>85</v>
      </c>
    </row>
    <row r="350" s="2" customFormat="1" ht="37.8" customHeight="1">
      <c r="A350" s="38"/>
      <c r="B350" s="39"/>
      <c r="C350" s="218" t="s">
        <v>77</v>
      </c>
      <c r="D350" s="218" t="s">
        <v>132</v>
      </c>
      <c r="E350" s="219" t="s">
        <v>523</v>
      </c>
      <c r="F350" s="220" t="s">
        <v>1694</v>
      </c>
      <c r="G350" s="221" t="s">
        <v>272</v>
      </c>
      <c r="H350" s="222">
        <v>29.550000000000001</v>
      </c>
      <c r="I350" s="223"/>
      <c r="J350" s="224">
        <f>ROUND(I350*H350,2)</f>
        <v>0</v>
      </c>
      <c r="K350" s="220" t="s">
        <v>1</v>
      </c>
      <c r="L350" s="44"/>
      <c r="M350" s="225" t="s">
        <v>1</v>
      </c>
      <c r="N350" s="226" t="s">
        <v>42</v>
      </c>
      <c r="O350" s="91"/>
      <c r="P350" s="227">
        <f>O350*H350</f>
        <v>0</v>
      </c>
      <c r="Q350" s="227">
        <v>0</v>
      </c>
      <c r="R350" s="227">
        <f>Q350*H350</f>
        <v>0</v>
      </c>
      <c r="S350" s="227">
        <v>0</v>
      </c>
      <c r="T350" s="228">
        <f>S350*H350</f>
        <v>0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229" t="s">
        <v>153</v>
      </c>
      <c r="AT350" s="229" t="s">
        <v>132</v>
      </c>
      <c r="AU350" s="229" t="s">
        <v>85</v>
      </c>
      <c r="AY350" s="17" t="s">
        <v>129</v>
      </c>
      <c r="BE350" s="230">
        <f>IF(N350="základní",J350,0)</f>
        <v>0</v>
      </c>
      <c r="BF350" s="230">
        <f>IF(N350="snížená",J350,0)</f>
        <v>0</v>
      </c>
      <c r="BG350" s="230">
        <f>IF(N350="zákl. přenesená",J350,0)</f>
        <v>0</v>
      </c>
      <c r="BH350" s="230">
        <f>IF(N350="sníž. přenesená",J350,0)</f>
        <v>0</v>
      </c>
      <c r="BI350" s="230">
        <f>IF(N350="nulová",J350,0)</f>
        <v>0</v>
      </c>
      <c r="BJ350" s="17" t="s">
        <v>85</v>
      </c>
      <c r="BK350" s="230">
        <f>ROUND(I350*H350,2)</f>
        <v>0</v>
      </c>
      <c r="BL350" s="17" t="s">
        <v>153</v>
      </c>
      <c r="BM350" s="229" t="s">
        <v>1695</v>
      </c>
    </row>
    <row r="351" s="2" customFormat="1">
      <c r="A351" s="38"/>
      <c r="B351" s="39"/>
      <c r="C351" s="40"/>
      <c r="D351" s="231" t="s">
        <v>139</v>
      </c>
      <c r="E351" s="40"/>
      <c r="F351" s="232" t="s">
        <v>1694</v>
      </c>
      <c r="G351" s="40"/>
      <c r="H351" s="40"/>
      <c r="I351" s="233"/>
      <c r="J351" s="40"/>
      <c r="K351" s="40"/>
      <c r="L351" s="44"/>
      <c r="M351" s="234"/>
      <c r="N351" s="235"/>
      <c r="O351" s="91"/>
      <c r="P351" s="91"/>
      <c r="Q351" s="91"/>
      <c r="R351" s="91"/>
      <c r="S351" s="91"/>
      <c r="T351" s="92"/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T351" s="17" t="s">
        <v>139</v>
      </c>
      <c r="AU351" s="17" t="s">
        <v>85</v>
      </c>
    </row>
    <row r="352" s="2" customFormat="1" ht="16.5" customHeight="1">
      <c r="A352" s="38"/>
      <c r="B352" s="39"/>
      <c r="C352" s="218" t="s">
        <v>77</v>
      </c>
      <c r="D352" s="218" t="s">
        <v>132</v>
      </c>
      <c r="E352" s="219" t="s">
        <v>1696</v>
      </c>
      <c r="F352" s="220" t="s">
        <v>1697</v>
      </c>
      <c r="G352" s="221" t="s">
        <v>272</v>
      </c>
      <c r="H352" s="222">
        <v>52.649999999999999</v>
      </c>
      <c r="I352" s="223"/>
      <c r="J352" s="224">
        <f>ROUND(I352*H352,2)</f>
        <v>0</v>
      </c>
      <c r="K352" s="220" t="s">
        <v>1</v>
      </c>
      <c r="L352" s="44"/>
      <c r="M352" s="225" t="s">
        <v>1</v>
      </c>
      <c r="N352" s="226" t="s">
        <v>42</v>
      </c>
      <c r="O352" s="91"/>
      <c r="P352" s="227">
        <f>O352*H352</f>
        <v>0</v>
      </c>
      <c r="Q352" s="227">
        <v>0</v>
      </c>
      <c r="R352" s="227">
        <f>Q352*H352</f>
        <v>0</v>
      </c>
      <c r="S352" s="227">
        <v>0</v>
      </c>
      <c r="T352" s="228">
        <f>S352*H352</f>
        <v>0</v>
      </c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R352" s="229" t="s">
        <v>153</v>
      </c>
      <c r="AT352" s="229" t="s">
        <v>132</v>
      </c>
      <c r="AU352" s="229" t="s">
        <v>85</v>
      </c>
      <c r="AY352" s="17" t="s">
        <v>129</v>
      </c>
      <c r="BE352" s="230">
        <f>IF(N352="základní",J352,0)</f>
        <v>0</v>
      </c>
      <c r="BF352" s="230">
        <f>IF(N352="snížená",J352,0)</f>
        <v>0</v>
      </c>
      <c r="BG352" s="230">
        <f>IF(N352="zákl. přenesená",J352,0)</f>
        <v>0</v>
      </c>
      <c r="BH352" s="230">
        <f>IF(N352="sníž. přenesená",J352,0)</f>
        <v>0</v>
      </c>
      <c r="BI352" s="230">
        <f>IF(N352="nulová",J352,0)</f>
        <v>0</v>
      </c>
      <c r="BJ352" s="17" t="s">
        <v>85</v>
      </c>
      <c r="BK352" s="230">
        <f>ROUND(I352*H352,2)</f>
        <v>0</v>
      </c>
      <c r="BL352" s="17" t="s">
        <v>153</v>
      </c>
      <c r="BM352" s="229" t="s">
        <v>1698</v>
      </c>
    </row>
    <row r="353" s="2" customFormat="1">
      <c r="A353" s="38"/>
      <c r="B353" s="39"/>
      <c r="C353" s="40"/>
      <c r="D353" s="231" t="s">
        <v>139</v>
      </c>
      <c r="E353" s="40"/>
      <c r="F353" s="232" t="s">
        <v>1697</v>
      </c>
      <c r="G353" s="40"/>
      <c r="H353" s="40"/>
      <c r="I353" s="233"/>
      <c r="J353" s="40"/>
      <c r="K353" s="40"/>
      <c r="L353" s="44"/>
      <c r="M353" s="234"/>
      <c r="N353" s="235"/>
      <c r="O353" s="91"/>
      <c r="P353" s="91"/>
      <c r="Q353" s="91"/>
      <c r="R353" s="91"/>
      <c r="S353" s="91"/>
      <c r="T353" s="92"/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T353" s="17" t="s">
        <v>139</v>
      </c>
      <c r="AU353" s="17" t="s">
        <v>85</v>
      </c>
    </row>
    <row r="354" s="2" customFormat="1" ht="16.5" customHeight="1">
      <c r="A354" s="38"/>
      <c r="B354" s="39"/>
      <c r="C354" s="218" t="s">
        <v>77</v>
      </c>
      <c r="D354" s="218" t="s">
        <v>132</v>
      </c>
      <c r="E354" s="219" t="s">
        <v>1699</v>
      </c>
      <c r="F354" s="220" t="s">
        <v>1700</v>
      </c>
      <c r="G354" s="221" t="s">
        <v>272</v>
      </c>
      <c r="H354" s="222">
        <v>52.649999999999999</v>
      </c>
      <c r="I354" s="223"/>
      <c r="J354" s="224">
        <f>ROUND(I354*H354,2)</f>
        <v>0</v>
      </c>
      <c r="K354" s="220" t="s">
        <v>1</v>
      </c>
      <c r="L354" s="44"/>
      <c r="M354" s="225" t="s">
        <v>1</v>
      </c>
      <c r="N354" s="226" t="s">
        <v>42</v>
      </c>
      <c r="O354" s="91"/>
      <c r="P354" s="227">
        <f>O354*H354</f>
        <v>0</v>
      </c>
      <c r="Q354" s="227">
        <v>1</v>
      </c>
      <c r="R354" s="227">
        <f>Q354*H354</f>
        <v>52.649999999999999</v>
      </c>
      <c r="S354" s="227">
        <v>0</v>
      </c>
      <c r="T354" s="228">
        <f>S354*H354</f>
        <v>0</v>
      </c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R354" s="229" t="s">
        <v>153</v>
      </c>
      <c r="AT354" s="229" t="s">
        <v>132</v>
      </c>
      <c r="AU354" s="229" t="s">
        <v>85</v>
      </c>
      <c r="AY354" s="17" t="s">
        <v>129</v>
      </c>
      <c r="BE354" s="230">
        <f>IF(N354="základní",J354,0)</f>
        <v>0</v>
      </c>
      <c r="BF354" s="230">
        <f>IF(N354="snížená",J354,0)</f>
        <v>0</v>
      </c>
      <c r="BG354" s="230">
        <f>IF(N354="zákl. přenesená",J354,0)</f>
        <v>0</v>
      </c>
      <c r="BH354" s="230">
        <f>IF(N354="sníž. přenesená",J354,0)</f>
        <v>0</v>
      </c>
      <c r="BI354" s="230">
        <f>IF(N354="nulová",J354,0)</f>
        <v>0</v>
      </c>
      <c r="BJ354" s="17" t="s">
        <v>85</v>
      </c>
      <c r="BK354" s="230">
        <f>ROUND(I354*H354,2)</f>
        <v>0</v>
      </c>
      <c r="BL354" s="17" t="s">
        <v>153</v>
      </c>
      <c r="BM354" s="229" t="s">
        <v>1701</v>
      </c>
    </row>
    <row r="355" s="2" customFormat="1">
      <c r="A355" s="38"/>
      <c r="B355" s="39"/>
      <c r="C355" s="40"/>
      <c r="D355" s="231" t="s">
        <v>139</v>
      </c>
      <c r="E355" s="40"/>
      <c r="F355" s="232" t="s">
        <v>1700</v>
      </c>
      <c r="G355" s="40"/>
      <c r="H355" s="40"/>
      <c r="I355" s="233"/>
      <c r="J355" s="40"/>
      <c r="K355" s="40"/>
      <c r="L355" s="44"/>
      <c r="M355" s="234"/>
      <c r="N355" s="235"/>
      <c r="O355" s="91"/>
      <c r="P355" s="91"/>
      <c r="Q355" s="91"/>
      <c r="R355" s="91"/>
      <c r="S355" s="91"/>
      <c r="T355" s="92"/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T355" s="17" t="s">
        <v>139</v>
      </c>
      <c r="AU355" s="17" t="s">
        <v>85</v>
      </c>
    </row>
    <row r="356" s="12" customFormat="1" ht="25.92" customHeight="1">
      <c r="A356" s="12"/>
      <c r="B356" s="202"/>
      <c r="C356" s="203"/>
      <c r="D356" s="204" t="s">
        <v>76</v>
      </c>
      <c r="E356" s="205" t="s">
        <v>1702</v>
      </c>
      <c r="F356" s="205" t="s">
        <v>1703</v>
      </c>
      <c r="G356" s="203"/>
      <c r="H356" s="203"/>
      <c r="I356" s="206"/>
      <c r="J356" s="207">
        <f>BK356</f>
        <v>0</v>
      </c>
      <c r="K356" s="203"/>
      <c r="L356" s="208"/>
      <c r="M356" s="209"/>
      <c r="N356" s="210"/>
      <c r="O356" s="210"/>
      <c r="P356" s="211">
        <f>SUM(P357:P360)</f>
        <v>0</v>
      </c>
      <c r="Q356" s="210"/>
      <c r="R356" s="211">
        <f>SUM(R357:R360)</f>
        <v>0</v>
      </c>
      <c r="S356" s="210"/>
      <c r="T356" s="212">
        <f>SUM(T357:T360)</f>
        <v>0</v>
      </c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R356" s="213" t="s">
        <v>85</v>
      </c>
      <c r="AT356" s="214" t="s">
        <v>76</v>
      </c>
      <c r="AU356" s="214" t="s">
        <v>77</v>
      </c>
      <c r="AY356" s="213" t="s">
        <v>129</v>
      </c>
      <c r="BK356" s="215">
        <f>SUM(BK357:BK360)</f>
        <v>0</v>
      </c>
    </row>
    <row r="357" s="2" customFormat="1" ht="16.5" customHeight="1">
      <c r="A357" s="38"/>
      <c r="B357" s="39"/>
      <c r="C357" s="218" t="s">
        <v>77</v>
      </c>
      <c r="D357" s="218" t="s">
        <v>132</v>
      </c>
      <c r="E357" s="219" t="s">
        <v>1374</v>
      </c>
      <c r="F357" s="220" t="s">
        <v>1704</v>
      </c>
      <c r="G357" s="221" t="s">
        <v>407</v>
      </c>
      <c r="H357" s="222">
        <v>77.317999999999998</v>
      </c>
      <c r="I357" s="223"/>
      <c r="J357" s="224">
        <f>ROUND(I357*H357,2)</f>
        <v>0</v>
      </c>
      <c r="K357" s="220" t="s">
        <v>1</v>
      </c>
      <c r="L357" s="44"/>
      <c r="M357" s="225" t="s">
        <v>1</v>
      </c>
      <c r="N357" s="226" t="s">
        <v>42</v>
      </c>
      <c r="O357" s="91"/>
      <c r="P357" s="227">
        <f>O357*H357</f>
        <v>0</v>
      </c>
      <c r="Q357" s="227">
        <v>0</v>
      </c>
      <c r="R357" s="227">
        <f>Q357*H357</f>
        <v>0</v>
      </c>
      <c r="S357" s="227">
        <v>0</v>
      </c>
      <c r="T357" s="228">
        <f>S357*H357</f>
        <v>0</v>
      </c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R357" s="229" t="s">
        <v>153</v>
      </c>
      <c r="AT357" s="229" t="s">
        <v>132</v>
      </c>
      <c r="AU357" s="229" t="s">
        <v>85</v>
      </c>
      <c r="AY357" s="17" t="s">
        <v>129</v>
      </c>
      <c r="BE357" s="230">
        <f>IF(N357="základní",J357,0)</f>
        <v>0</v>
      </c>
      <c r="BF357" s="230">
        <f>IF(N357="snížená",J357,0)</f>
        <v>0</v>
      </c>
      <c r="BG357" s="230">
        <f>IF(N357="zákl. přenesená",J357,0)</f>
        <v>0</v>
      </c>
      <c r="BH357" s="230">
        <f>IF(N357="sníž. přenesená",J357,0)</f>
        <v>0</v>
      </c>
      <c r="BI357" s="230">
        <f>IF(N357="nulová",J357,0)</f>
        <v>0</v>
      </c>
      <c r="BJ357" s="17" t="s">
        <v>85</v>
      </c>
      <c r="BK357" s="230">
        <f>ROUND(I357*H357,2)</f>
        <v>0</v>
      </c>
      <c r="BL357" s="17" t="s">
        <v>153</v>
      </c>
      <c r="BM357" s="229" t="s">
        <v>1705</v>
      </c>
    </row>
    <row r="358" s="2" customFormat="1">
      <c r="A358" s="38"/>
      <c r="B358" s="39"/>
      <c r="C358" s="40"/>
      <c r="D358" s="231" t="s">
        <v>139</v>
      </c>
      <c r="E358" s="40"/>
      <c r="F358" s="232" t="s">
        <v>1704</v>
      </c>
      <c r="G358" s="40"/>
      <c r="H358" s="40"/>
      <c r="I358" s="233"/>
      <c r="J358" s="40"/>
      <c r="K358" s="40"/>
      <c r="L358" s="44"/>
      <c r="M358" s="234"/>
      <c r="N358" s="235"/>
      <c r="O358" s="91"/>
      <c r="P358" s="91"/>
      <c r="Q358" s="91"/>
      <c r="R358" s="91"/>
      <c r="S358" s="91"/>
      <c r="T358" s="92"/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T358" s="17" t="s">
        <v>139</v>
      </c>
      <c r="AU358" s="17" t="s">
        <v>85</v>
      </c>
    </row>
    <row r="359" s="2" customFormat="1" ht="16.5" customHeight="1">
      <c r="A359" s="38"/>
      <c r="B359" s="39"/>
      <c r="C359" s="218" t="s">
        <v>77</v>
      </c>
      <c r="D359" s="218" t="s">
        <v>132</v>
      </c>
      <c r="E359" s="219" t="s">
        <v>1706</v>
      </c>
      <c r="F359" s="220" t="s">
        <v>1707</v>
      </c>
      <c r="G359" s="221" t="s">
        <v>407</v>
      </c>
      <c r="H359" s="222">
        <v>38.658999999999999</v>
      </c>
      <c r="I359" s="223"/>
      <c r="J359" s="224">
        <f>ROUND(I359*H359,2)</f>
        <v>0</v>
      </c>
      <c r="K359" s="220" t="s">
        <v>1</v>
      </c>
      <c r="L359" s="44"/>
      <c r="M359" s="225" t="s">
        <v>1</v>
      </c>
      <c r="N359" s="226" t="s">
        <v>42</v>
      </c>
      <c r="O359" s="91"/>
      <c r="P359" s="227">
        <f>O359*H359</f>
        <v>0</v>
      </c>
      <c r="Q359" s="227">
        <v>0</v>
      </c>
      <c r="R359" s="227">
        <f>Q359*H359</f>
        <v>0</v>
      </c>
      <c r="S359" s="227">
        <v>0</v>
      </c>
      <c r="T359" s="228">
        <f>S359*H359</f>
        <v>0</v>
      </c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R359" s="229" t="s">
        <v>153</v>
      </c>
      <c r="AT359" s="229" t="s">
        <v>132</v>
      </c>
      <c r="AU359" s="229" t="s">
        <v>85</v>
      </c>
      <c r="AY359" s="17" t="s">
        <v>129</v>
      </c>
      <c r="BE359" s="230">
        <f>IF(N359="základní",J359,0)</f>
        <v>0</v>
      </c>
      <c r="BF359" s="230">
        <f>IF(N359="snížená",J359,0)</f>
        <v>0</v>
      </c>
      <c r="BG359" s="230">
        <f>IF(N359="zákl. přenesená",J359,0)</f>
        <v>0</v>
      </c>
      <c r="BH359" s="230">
        <f>IF(N359="sníž. přenesená",J359,0)</f>
        <v>0</v>
      </c>
      <c r="BI359" s="230">
        <f>IF(N359="nulová",J359,0)</f>
        <v>0</v>
      </c>
      <c r="BJ359" s="17" t="s">
        <v>85</v>
      </c>
      <c r="BK359" s="230">
        <f>ROUND(I359*H359,2)</f>
        <v>0</v>
      </c>
      <c r="BL359" s="17" t="s">
        <v>153</v>
      </c>
      <c r="BM359" s="229" t="s">
        <v>1708</v>
      </c>
    </row>
    <row r="360" s="2" customFormat="1">
      <c r="A360" s="38"/>
      <c r="B360" s="39"/>
      <c r="C360" s="40"/>
      <c r="D360" s="231" t="s">
        <v>139</v>
      </c>
      <c r="E360" s="40"/>
      <c r="F360" s="232" t="s">
        <v>1707</v>
      </c>
      <c r="G360" s="40"/>
      <c r="H360" s="40"/>
      <c r="I360" s="233"/>
      <c r="J360" s="40"/>
      <c r="K360" s="40"/>
      <c r="L360" s="44"/>
      <c r="M360" s="281"/>
      <c r="N360" s="282"/>
      <c r="O360" s="283"/>
      <c r="P360" s="283"/>
      <c r="Q360" s="283"/>
      <c r="R360" s="283"/>
      <c r="S360" s="283"/>
      <c r="T360" s="284"/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T360" s="17" t="s">
        <v>139</v>
      </c>
      <c r="AU360" s="17" t="s">
        <v>85</v>
      </c>
    </row>
    <row r="361" s="2" customFormat="1" ht="6.96" customHeight="1">
      <c r="A361" s="38"/>
      <c r="B361" s="66"/>
      <c r="C361" s="67"/>
      <c r="D361" s="67"/>
      <c r="E361" s="67"/>
      <c r="F361" s="67"/>
      <c r="G361" s="67"/>
      <c r="H361" s="67"/>
      <c r="I361" s="67"/>
      <c r="J361" s="67"/>
      <c r="K361" s="67"/>
      <c r="L361" s="44"/>
      <c r="M361" s="38"/>
      <c r="O361" s="38"/>
      <c r="P361" s="38"/>
      <c r="Q361" s="38"/>
      <c r="R361" s="38"/>
      <c r="S361" s="38"/>
      <c r="T361" s="38"/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</row>
  </sheetData>
  <sheetProtection sheet="1" autoFilter="0" formatColumns="0" formatRows="0" objects="1" scenarios="1" spinCount="100000" saltValue="Vk1I+5O42/6I6BaE7hzbLuyv+AhLKzUT8ISaglVABPEHtIcE9CyGltmBkMOtAkGPCibiUdZa8W4n/rlF50/hTg==" hashValue="GZ1RzCX8IuGyd+WVYrSCu6LatFbVouV4Op9wXz6goOSErO+gTrEbR8DqRiLSslgWykgW8VuO2i3Px2NWcZFqGw==" algorithmName="SHA-512" password="CC35"/>
  <autoFilter ref="C128:K360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kros\Karel</dc:creator>
  <cp:lastModifiedBy>kros\Karel</cp:lastModifiedBy>
  <dcterms:created xsi:type="dcterms:W3CDTF">2023-03-13T09:06:58Z</dcterms:created>
  <dcterms:modified xsi:type="dcterms:W3CDTF">2023-03-13T09:07:04Z</dcterms:modified>
</cp:coreProperties>
</file>