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elhrimov\PE_Prubezna_chodnik\kros\doplneny_rozpocet_parkoviste_chodnicek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Chodník" sheetId="3" r:id="rId3"/>
    <sheet name="101a - Parkovací plocha" sheetId="4" r:id="rId4"/>
    <sheet name="401 - Veřejné osvětlení" sheetId="5" r:id="rId5"/>
    <sheet name="401a - Doplnění VO" sheetId="6" r:id="rId6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'02 - Ostatní a vedlejší n...'!$C$122:$K$189</definedName>
    <definedName name="_xlnm.Print_Area" localSheetId="1">'02 - Ostatní a vedlejší n...'!$C$4:$J$39,'02 - Ostatní a vedlejší n...'!$C$50:$J$76,'02 - Ostatní a vedlejší n...'!$C$82:$J$104,'02 - Ostatní a vedlejší n...'!$C$110:$K$189</definedName>
    <definedName name="_xlnm.Print_Titles" localSheetId="1">'02 - Ostatní a vedlejší n...'!$122:$122</definedName>
    <definedName name="_xlnm._FilterDatabase" localSheetId="2" hidden="1">'101 - Chodník'!$C$123:$K$430</definedName>
    <definedName name="_xlnm.Print_Area" localSheetId="2">'101 - Chodník'!$C$4:$J$39,'101 - Chodník'!$C$50:$J$76,'101 - Chodník'!$C$82:$J$105,'101 - Chodník'!$C$111:$K$430</definedName>
    <definedName name="_xlnm.Print_Titles" localSheetId="2">'101 - Chodník'!$123:$123</definedName>
    <definedName name="_xlnm._FilterDatabase" localSheetId="3" hidden="1">'101a - Parkovací plocha'!$C$127:$K$280</definedName>
    <definedName name="_xlnm.Print_Area" localSheetId="3">'101a - Parkovací plocha'!$C$4:$J$41,'101a - Parkovací plocha'!$C$50:$J$76,'101a - Parkovací plocha'!$C$82:$J$107,'101a - Parkovací plocha'!$C$113:$K$280</definedName>
    <definedName name="_xlnm.Print_Titles" localSheetId="3">'101a - Parkovací plocha'!$127:$127</definedName>
    <definedName name="_xlnm._FilterDatabase" localSheetId="4" hidden="1">'401 - Veřejné osvětlení'!$C$123:$K$321</definedName>
    <definedName name="_xlnm.Print_Area" localSheetId="4">'401 - Veřejné osvětlení'!$C$4:$J$39,'401 - Veřejné osvětlení'!$C$50:$J$76,'401 - Veřejné osvětlení'!$C$82:$J$105,'401 - Veřejné osvětlení'!$C$111:$K$321</definedName>
    <definedName name="_xlnm.Print_Titles" localSheetId="4">'401 - Veřejné osvětlení'!$123:$123</definedName>
    <definedName name="_xlnm._FilterDatabase" localSheetId="5" hidden="1">'401a - Doplnění VO'!$C$124:$K$228</definedName>
    <definedName name="_xlnm.Print_Area" localSheetId="5">'401a - Doplnění VO'!$C$4:$J$41,'401a - Doplnění VO'!$C$50:$J$76,'401a - Doplnění VO'!$C$82:$J$104,'401a - Doplnění VO'!$C$110:$K$228</definedName>
    <definedName name="_xlnm.Print_Titles" localSheetId="5">'401a - Doplnění VO'!$124:$124</definedName>
  </definedNames>
  <calcPr/>
</workbook>
</file>

<file path=xl/calcChain.xml><?xml version="1.0" encoding="utf-8"?>
<calcChain xmlns="http://schemas.openxmlformats.org/spreadsheetml/2006/main">
  <c i="6" l="1" r="J39"/>
  <c r="J38"/>
  <c i="1" r="AY101"/>
  <c i="6" r="J37"/>
  <c i="1" r="AX101"/>
  <c i="6"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5" r="J37"/>
  <c r="J36"/>
  <c i="1" r="AY100"/>
  <c i="5" r="J35"/>
  <c i="1" r="AX100"/>
  <c i="5" r="BI318"/>
  <c r="BH318"/>
  <c r="BG318"/>
  <c r="BF318"/>
  <c r="T318"/>
  <c r="R318"/>
  <c r="P318"/>
  <c r="BI314"/>
  <c r="BH314"/>
  <c r="BG314"/>
  <c r="BF314"/>
  <c r="T314"/>
  <c r="R314"/>
  <c r="P314"/>
  <c r="BI307"/>
  <c r="BH307"/>
  <c r="BG307"/>
  <c r="BF307"/>
  <c r="T307"/>
  <c r="T306"/>
  <c r="R307"/>
  <c r="R306"/>
  <c r="P307"/>
  <c r="P306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T232"/>
  <c r="R233"/>
  <c r="R232"/>
  <c r="P233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4" r="J39"/>
  <c r="J38"/>
  <c i="1" r="AY98"/>
  <c i="4" r="J37"/>
  <c i="1" r="AX98"/>
  <c i="4" r="BI277"/>
  <c r="BH277"/>
  <c r="BG277"/>
  <c r="BF277"/>
  <c r="T277"/>
  <c r="T276"/>
  <c r="T275"/>
  <c r="R277"/>
  <c r="R276"/>
  <c r="R275"/>
  <c r="P277"/>
  <c r="P276"/>
  <c r="P275"/>
  <c r="BI273"/>
  <c r="BH273"/>
  <c r="BG273"/>
  <c r="BF273"/>
  <c r="T273"/>
  <c r="T272"/>
  <c r="R273"/>
  <c r="R272"/>
  <c r="P273"/>
  <c r="P272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1"/>
  <c r="BH241"/>
  <c r="BG241"/>
  <c r="BF241"/>
  <c r="T241"/>
  <c r="R241"/>
  <c r="P241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J124"/>
  <c r="F124"/>
  <c r="F122"/>
  <c r="E120"/>
  <c r="J93"/>
  <c r="F93"/>
  <c r="F91"/>
  <c r="E89"/>
  <c r="J26"/>
  <c r="E26"/>
  <c r="J125"/>
  <c r="J25"/>
  <c r="J20"/>
  <c r="E20"/>
  <c r="F94"/>
  <c r="J19"/>
  <c r="J14"/>
  <c r="J91"/>
  <c r="E7"/>
  <c r="E116"/>
  <c i="3" r="J37"/>
  <c r="J36"/>
  <c i="1" r="AY97"/>
  <c i="3" r="J35"/>
  <c i="1" r="AX97"/>
  <c i="3" r="BI429"/>
  <c r="BH429"/>
  <c r="BG429"/>
  <c r="BF429"/>
  <c r="T429"/>
  <c r="T428"/>
  <c r="R429"/>
  <c r="R428"/>
  <c r="P429"/>
  <c r="P428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07"/>
  <c r="BH407"/>
  <c r="BG407"/>
  <c r="BF407"/>
  <c r="T407"/>
  <c r="R407"/>
  <c r="P407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2"/>
  <c r="BH352"/>
  <c r="BG352"/>
  <c r="BF352"/>
  <c r="T352"/>
  <c r="R352"/>
  <c r="P352"/>
  <c r="BI349"/>
  <c r="BH349"/>
  <c r="BG349"/>
  <c r="BF349"/>
  <c r="T349"/>
  <c r="R349"/>
  <c r="P349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0"/>
  <c r="BH310"/>
  <c r="BG310"/>
  <c r="BF310"/>
  <c r="T310"/>
  <c r="R310"/>
  <c r="P310"/>
  <c r="BI305"/>
  <c r="BH305"/>
  <c r="BG305"/>
  <c r="BF305"/>
  <c r="T305"/>
  <c r="R305"/>
  <c r="P305"/>
  <c r="BI298"/>
  <c r="BH298"/>
  <c r="BG298"/>
  <c r="BF298"/>
  <c r="T298"/>
  <c r="R298"/>
  <c r="P298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49"/>
  <c r="BH249"/>
  <c r="BG249"/>
  <c r="BF249"/>
  <c r="T249"/>
  <c r="R249"/>
  <c r="P249"/>
  <c r="BI244"/>
  <c r="BH244"/>
  <c r="BG244"/>
  <c r="BF244"/>
  <c r="T244"/>
  <c r="T243"/>
  <c r="R244"/>
  <c r="R243"/>
  <c r="P244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114"/>
  <c i="2" r="J124"/>
  <c r="J37"/>
  <c r="J36"/>
  <c i="1" r="AY95"/>
  <c i="2" r="J35"/>
  <c i="1" r="AX95"/>
  <c i="2" r="BI187"/>
  <c r="BH187"/>
  <c r="BG187"/>
  <c r="BF187"/>
  <c r="T187"/>
  <c r="T186"/>
  <c r="R187"/>
  <c r="R186"/>
  <c r="P187"/>
  <c r="P186"/>
  <c r="BI183"/>
  <c r="BH183"/>
  <c r="BG183"/>
  <c r="BF183"/>
  <c r="T183"/>
  <c r="T182"/>
  <c r="R183"/>
  <c r="R182"/>
  <c r="P183"/>
  <c r="P182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J97"/>
  <c r="J119"/>
  <c r="F119"/>
  <c r="F117"/>
  <c r="E115"/>
  <c r="J91"/>
  <c r="F91"/>
  <c r="F89"/>
  <c r="E87"/>
  <c r="J24"/>
  <c r="E24"/>
  <c r="J92"/>
  <c r="J23"/>
  <c r="J18"/>
  <c r="E18"/>
  <c r="F120"/>
  <c r="J17"/>
  <c r="J12"/>
  <c r="J89"/>
  <c r="E7"/>
  <c r="E85"/>
  <c i="1" r="L90"/>
  <c r="AM90"/>
  <c r="AM89"/>
  <c r="L89"/>
  <c r="AM87"/>
  <c r="L87"/>
  <c r="L85"/>
  <c r="L84"/>
  <c i="2" r="J173"/>
  <c r="J163"/>
  <c r="BK153"/>
  <c r="J144"/>
  <c r="BK136"/>
  <c r="BK127"/>
  <c r="J187"/>
  <c r="J183"/>
  <c r="J177"/>
  <c r="BK168"/>
  <c r="BK157"/>
  <c r="J148"/>
  <c r="J140"/>
  <c r="BK131"/>
  <c i="1" r="AS99"/>
  <c i="3" r="BK429"/>
  <c r="BK422"/>
  <c r="BK414"/>
  <c r="J400"/>
  <c r="BK393"/>
  <c r="J387"/>
  <c r="J379"/>
  <c r="J373"/>
  <c r="J367"/>
  <c r="J360"/>
  <c r="BK352"/>
  <c r="J342"/>
  <c r="BK329"/>
  <c r="BK320"/>
  <c r="BK310"/>
  <c r="BK298"/>
  <c r="BK289"/>
  <c r="BK279"/>
  <c r="J267"/>
  <c r="J259"/>
  <c r="BK249"/>
  <c r="BK239"/>
  <c r="J233"/>
  <c r="BK226"/>
  <c r="J220"/>
  <c r="BK204"/>
  <c r="BK198"/>
  <c r="BK185"/>
  <c r="BK178"/>
  <c r="BK175"/>
  <c r="BK168"/>
  <c r="J162"/>
  <c r="BK156"/>
  <c r="BK149"/>
  <c r="BK143"/>
  <c r="BK137"/>
  <c r="BK127"/>
  <c r="J425"/>
  <c r="J418"/>
  <c r="J407"/>
  <c r="J396"/>
  <c r="J390"/>
  <c r="BK384"/>
  <c r="BK376"/>
  <c r="J370"/>
  <c r="BK363"/>
  <c r="J357"/>
  <c r="BK349"/>
  <c r="BK336"/>
  <c r="J333"/>
  <c r="J324"/>
  <c r="BK317"/>
  <c r="J305"/>
  <c r="BK295"/>
  <c r="J285"/>
  <c r="J270"/>
  <c r="BK263"/>
  <c r="J255"/>
  <c r="J244"/>
  <c r="J236"/>
  <c r="BK229"/>
  <c r="BK223"/>
  <c r="BK213"/>
  <c r="BK201"/>
  <c r="J194"/>
  <c r="J181"/>
  <c r="J171"/>
  <c r="BK165"/>
  <c r="BK159"/>
  <c r="BK152"/>
  <c r="J146"/>
  <c r="J140"/>
  <c r="J131"/>
  <c i="4" r="J277"/>
  <c r="BK269"/>
  <c r="BK260"/>
  <c r="J252"/>
  <c r="BK234"/>
  <c r="BK226"/>
  <c r="BK218"/>
  <c r="J211"/>
  <c r="BK203"/>
  <c r="BK196"/>
  <c r="J187"/>
  <c r="BK181"/>
  <c r="BK174"/>
  <c r="BK168"/>
  <c r="BK164"/>
  <c r="J157"/>
  <c r="BK151"/>
  <c r="J148"/>
  <c r="J138"/>
  <c r="J131"/>
  <c r="J273"/>
  <c r="J264"/>
  <c r="BK256"/>
  <c r="BK248"/>
  <c r="BK241"/>
  <c r="J230"/>
  <c r="BK223"/>
  <c r="BK215"/>
  <c r="J206"/>
  <c r="BK200"/>
  <c r="BK192"/>
  <c r="J184"/>
  <c r="J177"/>
  <c i="5" r="J314"/>
  <c r="J303"/>
  <c r="J295"/>
  <c r="J287"/>
  <c r="BK281"/>
  <c r="BK268"/>
  <c r="BK261"/>
  <c r="BK253"/>
  <c r="J246"/>
  <c r="BK236"/>
  <c r="BK229"/>
  <c r="BK223"/>
  <c r="J220"/>
  <c r="BK213"/>
  <c r="J207"/>
  <c r="BK201"/>
  <c r="J195"/>
  <c r="J188"/>
  <c r="J182"/>
  <c r="J176"/>
  <c r="BK170"/>
  <c r="J161"/>
  <c r="J155"/>
  <c r="J149"/>
  <c r="J141"/>
  <c r="J133"/>
  <c r="BK127"/>
  <c r="BK314"/>
  <c r="BK299"/>
  <c r="J290"/>
  <c r="BK284"/>
  <c r="J278"/>
  <c r="J265"/>
  <c r="J256"/>
  <c r="BK250"/>
  <c r="J243"/>
  <c r="J236"/>
  <c r="J229"/>
  <c r="BK226"/>
  <c r="BK220"/>
  <c r="J213"/>
  <c r="BK204"/>
  <c r="J198"/>
  <c r="BK192"/>
  <c r="BK185"/>
  <c r="BK182"/>
  <c r="BK176"/>
  <c r="J167"/>
  <c r="BK158"/>
  <c r="J152"/>
  <c r="J146"/>
  <c r="BK136"/>
  <c r="BK130"/>
  <c r="J127"/>
  <c i="6" r="J226"/>
  <c r="BK222"/>
  <c r="BK219"/>
  <c r="BK216"/>
  <c r="BK206"/>
  <c r="BK203"/>
  <c r="BK199"/>
  <c r="BK194"/>
  <c r="BK191"/>
  <c r="BK188"/>
  <c r="BK185"/>
  <c r="BK181"/>
  <c r="BK178"/>
  <c r="BK174"/>
  <c r="J174"/>
  <c r="J170"/>
  <c r="J167"/>
  <c r="J164"/>
  <c r="J161"/>
  <c r="J158"/>
  <c r="J154"/>
  <c r="J151"/>
  <c r="J148"/>
  <c r="BK142"/>
  <c r="BK139"/>
  <c r="BK136"/>
  <c r="BK131"/>
  <c r="BK128"/>
  <c i="2" r="J168"/>
  <c r="J157"/>
  <c r="BK148"/>
  <c r="BK140"/>
  <c r="J131"/>
  <c r="BK187"/>
  <c r="BK183"/>
  <c r="BK177"/>
  <c r="BK173"/>
  <c r="BK163"/>
  <c r="J153"/>
  <c r="BK144"/>
  <c r="J136"/>
  <c r="J127"/>
  <c i="1" r="AS96"/>
  <c i="3" r="BK425"/>
  <c r="BK418"/>
  <c r="BK407"/>
  <c r="BK396"/>
  <c r="BK390"/>
  <c r="J384"/>
  <c r="J376"/>
  <c r="BK370"/>
  <c r="J363"/>
  <c r="BK357"/>
  <c r="J349"/>
  <c r="J336"/>
  <c r="BK324"/>
  <c r="J317"/>
  <c r="BK305"/>
  <c r="J295"/>
  <c r="BK285"/>
  <c r="BK270"/>
  <c r="J263"/>
  <c r="BK255"/>
  <c r="BK244"/>
  <c r="BK236"/>
  <c r="J229"/>
  <c r="J223"/>
  <c r="J213"/>
  <c r="J201"/>
  <c r="BK194"/>
  <c r="BK181"/>
  <c r="J178"/>
  <c r="BK171"/>
  <c r="J165"/>
  <c r="J159"/>
  <c r="J152"/>
  <c r="BK146"/>
  <c r="BK140"/>
  <c r="BK131"/>
  <c r="J429"/>
  <c r="J422"/>
  <c r="J414"/>
  <c r="BK400"/>
  <c r="J393"/>
  <c r="BK387"/>
  <c r="BK379"/>
  <c r="BK373"/>
  <c r="BK367"/>
  <c r="BK360"/>
  <c r="J352"/>
  <c r="BK342"/>
  <c r="BK333"/>
  <c r="J329"/>
  <c r="J320"/>
  <c r="J310"/>
  <c r="J298"/>
  <c r="J289"/>
  <c r="J279"/>
  <c r="BK267"/>
  <c r="BK259"/>
  <c r="J249"/>
  <c r="J239"/>
  <c r="BK233"/>
  <c r="J226"/>
  <c r="BK220"/>
  <c r="J204"/>
  <c r="J198"/>
  <c r="J185"/>
  <c r="J175"/>
  <c r="J168"/>
  <c r="BK162"/>
  <c r="J156"/>
  <c r="J149"/>
  <c r="J143"/>
  <c r="J137"/>
  <c r="J127"/>
  <c i="4" r="BK273"/>
  <c r="BK264"/>
  <c r="J256"/>
  <c r="J241"/>
  <c r="BK230"/>
  <c r="J223"/>
  <c r="J215"/>
  <c r="BK206"/>
  <c r="J200"/>
  <c r="J192"/>
  <c r="BK184"/>
  <c r="BK177"/>
  <c r="J171"/>
  <c r="J168"/>
  <c r="J164"/>
  <c r="BK154"/>
  <c r="BK148"/>
  <c r="J145"/>
  <c r="J142"/>
  <c r="J134"/>
  <c r="BK277"/>
  <c r="J269"/>
  <c r="J260"/>
  <c r="BK252"/>
  <c r="J248"/>
  <c r="J234"/>
  <c r="J226"/>
  <c r="J218"/>
  <c r="BK211"/>
  <c r="J203"/>
  <c r="J196"/>
  <c r="BK187"/>
  <c r="J181"/>
  <c r="J174"/>
  <c r="BK171"/>
  <c r="BK157"/>
  <c r="J154"/>
  <c r="J151"/>
  <c r="BK145"/>
  <c r="BK142"/>
  <c r="BK138"/>
  <c r="BK134"/>
  <c r="BK131"/>
  <c i="5" r="J318"/>
  <c r="J307"/>
  <c r="J299"/>
  <c r="BK290"/>
  <c r="J284"/>
  <c r="BK278"/>
  <c r="BK265"/>
  <c r="BK256"/>
  <c r="J250"/>
  <c r="BK243"/>
  <c r="BK240"/>
  <c r="BK233"/>
  <c r="J226"/>
  <c r="BK216"/>
  <c r="J210"/>
  <c r="J204"/>
  <c r="BK198"/>
  <c r="J192"/>
  <c r="J185"/>
  <c r="J179"/>
  <c r="J173"/>
  <c r="BK167"/>
  <c r="J158"/>
  <c r="BK152"/>
  <c r="BK146"/>
  <c r="J136"/>
  <c r="J130"/>
  <c r="BK318"/>
  <c r="BK307"/>
  <c r="BK303"/>
  <c r="BK295"/>
  <c r="BK287"/>
  <c r="J281"/>
  <c r="J268"/>
  <c r="J261"/>
  <c r="J253"/>
  <c r="BK246"/>
  <c r="J240"/>
  <c r="J233"/>
  <c r="J223"/>
  <c r="J216"/>
  <c r="BK210"/>
  <c r="BK207"/>
  <c r="J201"/>
  <c r="BK195"/>
  <c r="BK188"/>
  <c r="BK179"/>
  <c r="BK173"/>
  <c r="J170"/>
  <c r="BK161"/>
  <c r="BK155"/>
  <c r="BK149"/>
  <c r="BK141"/>
  <c r="BK133"/>
  <c i="6" r="BK226"/>
  <c r="J222"/>
  <c r="J219"/>
  <c r="J216"/>
  <c r="J206"/>
  <c r="J203"/>
  <c r="J199"/>
  <c r="J194"/>
  <c r="J191"/>
  <c r="J188"/>
  <c r="J185"/>
  <c r="J181"/>
  <c r="J178"/>
  <c r="BK170"/>
  <c r="BK167"/>
  <c r="BK164"/>
  <c r="BK161"/>
  <c r="BK158"/>
  <c r="BK154"/>
  <c r="BK151"/>
  <c r="BK148"/>
  <c r="BK145"/>
  <c r="J145"/>
  <c r="J142"/>
  <c r="J139"/>
  <c r="J136"/>
  <c r="J131"/>
  <c r="J128"/>
  <c i="2" l="1" r="P126"/>
  <c r="R126"/>
  <c r="BK152"/>
  <c r="J152"/>
  <c r="J100"/>
  <c r="R152"/>
  <c r="BK162"/>
  <c r="J162"/>
  <c r="J101"/>
  <c r="T162"/>
  <c i="3" r="P126"/>
  <c r="T126"/>
  <c r="BK248"/>
  <c r="J248"/>
  <c r="J100"/>
  <c r="T248"/>
  <c r="P316"/>
  <c r="T316"/>
  <c r="P332"/>
  <c r="R332"/>
  <c r="BK399"/>
  <c r="J399"/>
  <c r="J103"/>
  <c r="R399"/>
  <c i="4" r="BK130"/>
  <c r="J130"/>
  <c r="J100"/>
  <c r="R130"/>
  <c r="BK191"/>
  <c r="J191"/>
  <c r="J101"/>
  <c r="R191"/>
  <c r="BK210"/>
  <c r="J210"/>
  <c r="J102"/>
  <c r="R210"/>
  <c r="BK233"/>
  <c r="J233"/>
  <c r="J103"/>
  <c r="T233"/>
  <c i="5" r="BK126"/>
  <c r="J126"/>
  <c r="J98"/>
  <c r="R126"/>
  <c r="R125"/>
  <c r="BK140"/>
  <c r="R140"/>
  <c r="R139"/>
  <c r="P313"/>
  <c r="P312"/>
  <c r="T313"/>
  <c r="T312"/>
  <c i="6" r="BK127"/>
  <c r="J127"/>
  <c r="J100"/>
  <c r="P127"/>
  <c r="P126"/>
  <c r="R127"/>
  <c r="R126"/>
  <c r="T127"/>
  <c r="T126"/>
  <c r="P135"/>
  <c r="T135"/>
  <c r="R177"/>
  <c i="2" r="BK126"/>
  <c r="J126"/>
  <c r="J99"/>
  <c r="T126"/>
  <c r="P152"/>
  <c r="T152"/>
  <c r="P162"/>
  <c r="R162"/>
  <c i="3" r="BK126"/>
  <c r="R126"/>
  <c r="P248"/>
  <c r="R248"/>
  <c r="BK316"/>
  <c r="J316"/>
  <c r="J101"/>
  <c r="R316"/>
  <c r="BK332"/>
  <c r="J332"/>
  <c r="J102"/>
  <c r="T332"/>
  <c r="P399"/>
  <c r="T399"/>
  <c i="4" r="P130"/>
  <c r="T130"/>
  <c r="P191"/>
  <c r="T191"/>
  <c r="P210"/>
  <c r="T210"/>
  <c r="P233"/>
  <c r="R233"/>
  <c i="5" r="P126"/>
  <c r="P125"/>
  <c r="T126"/>
  <c r="T125"/>
  <c r="P140"/>
  <c r="P139"/>
  <c r="T140"/>
  <c r="T139"/>
  <c r="BK313"/>
  <c r="J313"/>
  <c r="J104"/>
  <c r="R313"/>
  <c r="R312"/>
  <c i="6" r="BK135"/>
  <c r="J135"/>
  <c r="J102"/>
  <c r="R135"/>
  <c r="R134"/>
  <c r="BK177"/>
  <c r="J177"/>
  <c r="J103"/>
  <c r="P177"/>
  <c r="T177"/>
  <c i="3" r="BK428"/>
  <c r="J428"/>
  <c r="J104"/>
  <c i="4" r="BK272"/>
  <c r="J272"/>
  <c r="J104"/>
  <c r="BK276"/>
  <c r="J276"/>
  <c r="J106"/>
  <c i="2" r="BK182"/>
  <c r="J182"/>
  <c r="J102"/>
  <c r="BK186"/>
  <c r="J186"/>
  <c r="J103"/>
  <c i="3" r="BK243"/>
  <c r="J243"/>
  <c r="J99"/>
  <c i="5" r="BK306"/>
  <c r="J306"/>
  <c r="J102"/>
  <c r="J140"/>
  <c r="J100"/>
  <c i="6" r="J91"/>
  <c r="F122"/>
  <c r="E85"/>
  <c r="BE128"/>
  <c r="BE131"/>
  <c r="BE136"/>
  <c r="BE139"/>
  <c r="BE142"/>
  <c r="BE145"/>
  <c r="BE148"/>
  <c r="BE151"/>
  <c r="BE154"/>
  <c r="BE158"/>
  <c r="BE161"/>
  <c r="BE164"/>
  <c r="BE167"/>
  <c r="BE170"/>
  <c r="BE174"/>
  <c r="BE178"/>
  <c r="BE181"/>
  <c r="BE185"/>
  <c r="BE188"/>
  <c r="BE191"/>
  <c r="BE194"/>
  <c r="BE199"/>
  <c r="BE203"/>
  <c r="BE206"/>
  <c r="BE216"/>
  <c r="BE219"/>
  <c r="BE222"/>
  <c r="BE226"/>
  <c i="5" r="J118"/>
  <c r="F121"/>
  <c r="BE127"/>
  <c r="BE130"/>
  <c r="BE133"/>
  <c r="BE136"/>
  <c r="BE141"/>
  <c r="BE146"/>
  <c r="BE149"/>
  <c r="BE155"/>
  <c r="BE158"/>
  <c r="BE161"/>
  <c r="BE167"/>
  <c r="BE173"/>
  <c r="BE176"/>
  <c r="BE179"/>
  <c r="BE185"/>
  <c r="BE192"/>
  <c r="BE195"/>
  <c r="BE198"/>
  <c r="BE201"/>
  <c r="BE204"/>
  <c r="BE207"/>
  <c r="BE210"/>
  <c r="BE213"/>
  <c r="BE216"/>
  <c r="BE226"/>
  <c r="BE229"/>
  <c r="BE233"/>
  <c r="BE236"/>
  <c r="BE240"/>
  <c r="BE243"/>
  <c r="BE246"/>
  <c r="BE250"/>
  <c r="BE253"/>
  <c r="BE256"/>
  <c r="BE261"/>
  <c r="BE265"/>
  <c r="BE268"/>
  <c r="BE278"/>
  <c r="BE281"/>
  <c r="BE284"/>
  <c r="BE287"/>
  <c r="BE299"/>
  <c r="BE307"/>
  <c r="BE314"/>
  <c r="E85"/>
  <c r="BE152"/>
  <c r="BE170"/>
  <c r="BE182"/>
  <c r="BE188"/>
  <c r="BE220"/>
  <c r="BE223"/>
  <c r="BE290"/>
  <c r="BE295"/>
  <c r="BE303"/>
  <c r="BE318"/>
  <c i="3" r="J126"/>
  <c r="J98"/>
  <c i="4" r="E85"/>
  <c r="J94"/>
  <c r="J122"/>
  <c r="F125"/>
  <c r="BE131"/>
  <c r="BE134"/>
  <c r="BE138"/>
  <c r="BE142"/>
  <c r="BE151"/>
  <c r="BE154"/>
  <c r="BE157"/>
  <c r="BE168"/>
  <c r="BE171"/>
  <c r="BE177"/>
  <c r="BE181"/>
  <c r="BE184"/>
  <c r="BE187"/>
  <c r="BE196"/>
  <c r="BE200"/>
  <c r="BE203"/>
  <c r="BE215"/>
  <c r="BE218"/>
  <c r="BE223"/>
  <c r="BE226"/>
  <c r="BE230"/>
  <c r="BE248"/>
  <c r="BE256"/>
  <c r="BE260"/>
  <c r="BE264"/>
  <c r="BE269"/>
  <c r="BE145"/>
  <c r="BE148"/>
  <c r="BE164"/>
  <c r="BE174"/>
  <c r="BE192"/>
  <c r="BE206"/>
  <c r="BE211"/>
  <c r="BE234"/>
  <c r="BE241"/>
  <c r="BE252"/>
  <c r="BE273"/>
  <c r="BE277"/>
  <c i="3" r="J89"/>
  <c r="J92"/>
  <c r="F121"/>
  <c r="BE127"/>
  <c r="BE131"/>
  <c r="BE137"/>
  <c r="BE143"/>
  <c r="BE159"/>
  <c r="BE162"/>
  <c r="BE165"/>
  <c r="BE168"/>
  <c r="BE171"/>
  <c r="BE175"/>
  <c r="BE178"/>
  <c r="BE181"/>
  <c r="BE185"/>
  <c r="BE194"/>
  <c r="BE198"/>
  <c r="BE213"/>
  <c r="BE220"/>
  <c r="BE223"/>
  <c r="BE226"/>
  <c r="BE229"/>
  <c r="BE233"/>
  <c r="BE236"/>
  <c r="BE239"/>
  <c r="BE249"/>
  <c r="BE263"/>
  <c r="BE267"/>
  <c r="BE285"/>
  <c r="BE289"/>
  <c r="BE298"/>
  <c r="BE305"/>
  <c r="BE310"/>
  <c r="BE317"/>
  <c r="BE320"/>
  <c r="BE324"/>
  <c r="BE329"/>
  <c r="BE333"/>
  <c r="BE349"/>
  <c r="BE352"/>
  <c r="BE357"/>
  <c r="BE360"/>
  <c r="BE370"/>
  <c r="BE373"/>
  <c r="BE376"/>
  <c r="BE379"/>
  <c r="BE384"/>
  <c r="BE387"/>
  <c r="BE400"/>
  <c r="BE407"/>
  <c r="BE414"/>
  <c r="BE425"/>
  <c r="E85"/>
  <c r="BE140"/>
  <c r="BE146"/>
  <c r="BE149"/>
  <c r="BE152"/>
  <c r="BE156"/>
  <c r="BE201"/>
  <c r="BE204"/>
  <c r="BE244"/>
  <c r="BE255"/>
  <c r="BE259"/>
  <c r="BE270"/>
  <c r="BE279"/>
  <c r="BE295"/>
  <c r="BE336"/>
  <c r="BE342"/>
  <c r="BE363"/>
  <c r="BE367"/>
  <c r="BE390"/>
  <c r="BE393"/>
  <c r="BE396"/>
  <c r="BE418"/>
  <c r="BE422"/>
  <c r="BE429"/>
  <c i="2" r="E113"/>
  <c r="J117"/>
  <c r="J120"/>
  <c r="BE136"/>
  <c r="BE140"/>
  <c r="BE144"/>
  <c r="BE148"/>
  <c r="BE163"/>
  <c r="BE168"/>
  <c r="BE173"/>
  <c r="BE177"/>
  <c r="BE183"/>
  <c r="BE187"/>
  <c r="F92"/>
  <c r="BE127"/>
  <c r="BE131"/>
  <c r="BE153"/>
  <c r="BE157"/>
  <c r="F34"/>
  <c i="1" r="BA95"/>
  <c i="2" r="F35"/>
  <c i="1" r="BB95"/>
  <c i="2" r="F37"/>
  <c i="1" r="BD95"/>
  <c i="3" r="F36"/>
  <c i="1" r="BC97"/>
  <c i="3" r="F35"/>
  <c i="1" r="BB97"/>
  <c i="4" r="F36"/>
  <c i="1" r="BA98"/>
  <c i="4" r="F37"/>
  <c i="1" r="BB98"/>
  <c i="5" r="F34"/>
  <c i="1" r="BA100"/>
  <c i="5" r="F36"/>
  <c i="1" r="BC100"/>
  <c i="5" r="J34"/>
  <c i="1" r="AW100"/>
  <c i="6" r="F37"/>
  <c i="1" r="BB101"/>
  <c i="6" r="J36"/>
  <c i="1" r="AW101"/>
  <c i="6" r="F38"/>
  <c i="1" r="BC101"/>
  <c i="2" r="J34"/>
  <c i="1" r="AW95"/>
  <c i="2" r="F36"/>
  <c i="1" r="BC95"/>
  <c r="AS94"/>
  <c i="3" r="F34"/>
  <c i="1" r="BA97"/>
  <c i="3" r="J34"/>
  <c i="1" r="AW97"/>
  <c i="3" r="F37"/>
  <c i="1" r="BD97"/>
  <c i="4" r="F38"/>
  <c i="1" r="BC98"/>
  <c i="4" r="J36"/>
  <c i="1" r="AW98"/>
  <c i="4" r="F39"/>
  <c i="1" r="BD98"/>
  <c i="5" r="F35"/>
  <c i="1" r="BB100"/>
  <c i="5" r="F37"/>
  <c i="1" r="BD100"/>
  <c i="6" r="F36"/>
  <c i="1" r="BA101"/>
  <c i="6" r="F39"/>
  <c i="1" r="BD101"/>
  <c i="5" l="1" r="T124"/>
  <c i="4" r="P129"/>
  <c r="P128"/>
  <c i="1" r="AU98"/>
  <c i="3" r="R125"/>
  <c r="R124"/>
  <c i="6" r="T134"/>
  <c r="T125"/>
  <c i="5" r="R124"/>
  <c i="4" r="R129"/>
  <c r="R128"/>
  <c i="3" r="T125"/>
  <c r="T124"/>
  <c i="2" r="R125"/>
  <c r="R123"/>
  <c i="5" r="P124"/>
  <c i="1" r="AU100"/>
  <c i="4" r="T129"/>
  <c r="T128"/>
  <c i="3" r="BK125"/>
  <c r="J125"/>
  <c r="J97"/>
  <c i="2" r="T125"/>
  <c r="T123"/>
  <c i="6" r="P134"/>
  <c r="P125"/>
  <c i="1" r="AU101"/>
  <c i="6" r="R125"/>
  <c i="3" r="P125"/>
  <c r="P124"/>
  <c i="1" r="AU97"/>
  <c i="2" r="P125"/>
  <c r="P123"/>
  <c i="1" r="AU95"/>
  <c i="5" r="BK232"/>
  <c r="J232"/>
  <c r="J101"/>
  <c i="2" r="BK125"/>
  <c r="J125"/>
  <c r="J98"/>
  <c i="4" r="BK275"/>
  <c r="J275"/>
  <c r="J105"/>
  <c i="5" r="BK312"/>
  <c r="J312"/>
  <c r="J103"/>
  <c i="6" r="BK126"/>
  <c r="J126"/>
  <c r="J99"/>
  <c i="4" r="BK129"/>
  <c r="J129"/>
  <c r="J99"/>
  <c i="5" r="BK125"/>
  <c r="J125"/>
  <c r="J97"/>
  <c i="6" r="BK134"/>
  <c r="J134"/>
  <c r="J101"/>
  <c i="2" r="F33"/>
  <c i="1" r="AZ95"/>
  <c i="3" r="F33"/>
  <c i="1" r="AZ97"/>
  <c r="BD96"/>
  <c r="BC96"/>
  <c r="AY96"/>
  <c r="BB96"/>
  <c r="AX96"/>
  <c i="4" r="J35"/>
  <c i="1" r="AV98"/>
  <c r="AT98"/>
  <c i="5" r="J33"/>
  <c i="1" r="AV100"/>
  <c r="AT100"/>
  <c r="BB99"/>
  <c r="AX99"/>
  <c i="6" r="F35"/>
  <c i="1" r="AZ101"/>
  <c i="2" r="J33"/>
  <c i="1" r="AV95"/>
  <c r="AT95"/>
  <c i="3" r="J33"/>
  <c i="1" r="AV97"/>
  <c r="AT97"/>
  <c r="BA96"/>
  <c r="AW96"/>
  <c i="4" r="F35"/>
  <c i="1" r="AZ98"/>
  <c i="5" r="F33"/>
  <c i="1" r="AZ100"/>
  <c r="BD99"/>
  <c r="BC99"/>
  <c r="AY99"/>
  <c r="BA99"/>
  <c r="AW99"/>
  <c i="6" r="J35"/>
  <c i="1" r="AV101"/>
  <c r="AT101"/>
  <c i="2" l="1" r="BK123"/>
  <c r="J123"/>
  <c r="J96"/>
  <c i="3" r="BK124"/>
  <c r="J124"/>
  <c r="J96"/>
  <c i="5" r="BK139"/>
  <c r="J139"/>
  <c r="J99"/>
  <c i="6" r="BK125"/>
  <c r="J125"/>
  <c i="4" r="BK128"/>
  <c r="J128"/>
  <c i="1" r="AU96"/>
  <c r="AU99"/>
  <c i="4" r="J32"/>
  <c i="1" r="AG98"/>
  <c r="AZ99"/>
  <c r="AV99"/>
  <c r="AT99"/>
  <c r="BB94"/>
  <c r="W31"/>
  <c r="BD94"/>
  <c r="W33"/>
  <c i="6" r="J32"/>
  <c i="1" r="AG101"/>
  <c r="AZ96"/>
  <c r="AV96"/>
  <c r="AT96"/>
  <c r="BC94"/>
  <c r="AY94"/>
  <c r="BA94"/>
  <c r="W30"/>
  <c i="4" l="1" r="J41"/>
  <c i="6" r="J41"/>
  <c i="5" r="BK124"/>
  <c r="J124"/>
  <c r="J96"/>
  <c i="6" r="J98"/>
  <c i="4" r="J98"/>
  <c i="1" r="AN98"/>
  <c r="AN101"/>
  <c r="AU94"/>
  <c i="3" r="J30"/>
  <c i="1" r="AG97"/>
  <c r="AN97"/>
  <c r="W32"/>
  <c r="AX94"/>
  <c i="2" r="J30"/>
  <c i="1" r="AG95"/>
  <c r="AZ94"/>
  <c r="W29"/>
  <c r="AW94"/>
  <c r="AK30"/>
  <c i="3" l="1" r="J39"/>
  <c i="2" r="J39"/>
  <c i="1" r="AN95"/>
  <c r="AG96"/>
  <c r="AV94"/>
  <c r="AK29"/>
  <c i="5" r="J30"/>
  <c i="1" r="AG100"/>
  <c r="AG99"/>
  <c i="5" l="1" r="J39"/>
  <c i="1" r="AN100"/>
  <c r="AN99"/>
  <c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<sst xmlns="http://schemas.openxmlformats.org/spreadsheetml/2006/main">
  <si>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</si>
  <si>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</si>
  <si>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</si>
  <si>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</si>
  <si>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</si>
  <si>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{e5e2261c-f518-439e-a7de-e4e1ddc8184d}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</si>
  <si>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</si>
  <si>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</si>
  <si>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</si>
  <si>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</si>
  <si>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</si>
  <si>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</si>
  <si>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</si>
  <si>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</si>
  <si>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</si>
  <si>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</si>
  <si>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</si>
  <si>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a veřejného osvětlení v ul. Průběžná, Pelhřimov</t>
  </si>
  <si>
    <t>KSO:</t>
  </si>
  <si>
    <t>CC-CZ:</t>
  </si>
  <si>
    <t>Místo:</t>
  </si>
  <si>
    <t>Pelhřimov</t>
  </si>
  <si>
    <t>Datum:</t>
  </si>
  <si>
    <t>14. 3. 2025</t>
  </si>
  <si>
    <t>Zadavatel:</t>
  </si>
  <si>
    <t>IČ:</t>
  </si>
  <si>
    <t>Město Pelhřimov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</si>
  <si>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</si>
  <si>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</si>
  <si>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</si>
  <si>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</si>
  <si>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</si>
  <si>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</si>
  <si>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</si>
  <si>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</si>
  <si>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</si>
  <si>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</si>
  <si>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</si>
  <si>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</si>
  <si>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</si>
  <si>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</si>
  <si>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</si>
  <si>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</si>
  <si>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</si>
  <si>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</si>
  <si>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</si>
  <si>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</si>
  <si>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</si>
  <si>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</si>
  <si>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</si>
  <si>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</si>
  <si>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</si>
  <si>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</si>
  <si>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</si>
  <si>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</si>
  <si>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</si>
  <si>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</si>
  <si>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</si>
  <si>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</si>
  <si>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</si>
  <si>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</si>
  <si>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</si>
  <si>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</si>
  <si>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</si>
  <si>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</si>
  <si>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</si>
  <si>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</si>
  <si>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</si>
  <si>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</si>
  <si>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</si>
  <si>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</si>
  <si>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</si>
  <si>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</si>
  <si>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</si>
  <si>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</si>
  <si>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</si>
  <si>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</si>
  <si>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</si>
  <si>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</si>
  <si>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</si>
  <si>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</si>
  <si>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</si>
  <si>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</si>
  <si>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</si>
  <si>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</si>
  <si>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</si>
  <si>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{2205dad5-23cc-410d-b99c-97c89a0264e5}</t>
  </si>
  <si>
    <t>2</t>
  </si>
  <si>
    <t>101</t>
  </si>
  <si>
    <t>Chodník</t>
  </si>
  <si>
    <t>{7aecee2b-ade9-4552-beeb-fe139f578104}</t>
  </si>
  <si>
    <t>822 27 72</t>
  </si>
  <si>
    <t>Soupis</t>
  </si>
  <si>
    <t>###NOINSERT###</t>
  </si>
  <si>
    <t>101a</t>
  </si>
  <si>
    <t>Parkovací plocha</t>
  </si>
  <si>
    <t>{e5e144dd-702c-400b-866a-1afa71bb98bf}</t>
  </si>
  <si>
    <t>401</t>
  </si>
  <si>
    <t>Veřejné osvětlení</t>
  </si>
  <si>
    <t>{c85f5171-19d3-4315-9169-579de535ba77}</t>
  </si>
  <si>
    <t>401a</t>
  </si>
  <si>
    <t>Doplnění VO</t>
  </si>
  <si>
    <t>{75c23fed-cec9-43ef-a7ff-2782d15c2cdc}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</si>
  <si>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</si>
  <si>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</si>
  <si>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</si>
  <si>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</si>
  <si>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</si>
  <si>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</si>
  <si>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</si>
  <si>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</si>
  <si>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</si>
  <si>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</si>
  <si>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</si>
  <si>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</si>
  <si>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</si>
  <si>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</si>
  <si>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</si>
  <si>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</si>
  <si>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</si>
  <si>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</si>
  <si>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</si>
  <si>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</si>
  <si>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</si>
  <si>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</si>
  <si>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</si>
  <si>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</si>
  <si>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</si>
  <si>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</si>
  <si>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</si>
  <si>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</si>
  <si>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</si>
  <si>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</si>
  <si>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</si>
  <si>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</si>
  <si>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</si>
  <si>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</si>
  <si>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</si>
  <si>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</si>
  <si>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</si>
  <si>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</si>
  <si>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</si>
  <si>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</si>
  <si>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</si>
  <si>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2025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</si>
  <si>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</si>
  <si>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</si>
  <si>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</si>
  <si>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</si>
  <si>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</si>
  <si>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</si>
  <si>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</si>
  <si>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</si>
  <si>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</si>
  <si>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</si>
  <si>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</si>
  <si>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</si>
  <si>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</si>
  <si>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</si>
  <si>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1945371473</t>
  </si>
  <si>
    <t>Zaměření skutečného provedení stavby</t>
  </si>
  <si>
    <t>013254000</t>
  </si>
  <si>
    <t>Dokumentace skutečného provedení stavby</t>
  </si>
  <si>
    <t>1847896869</t>
  </si>
  <si>
    <t xml:space="preserve">vypracování  dokumentace skutečného provedení v podrobnosti pro správce komunikace</t>
  </si>
  <si>
    <t>"pro stavbu jako celek, PD ve 4 vyhotoveních" 1</t>
  </si>
  <si>
    <t>013254000w</t>
  </si>
  <si>
    <t>-468635913</t>
  </si>
  <si>
    <t xml:space="preserve">vypracování  dokumentace skutečného provedení v podrobnosti pro digitální technickou mapu kraje Vysočina</t>
  </si>
  <si>
    <t>6</t>
  </si>
  <si>
    <t>013274000</t>
  </si>
  <si>
    <t>Pasportizace objektu před započetím prací</t>
  </si>
  <si>
    <t>1513755416</t>
  </si>
  <si>
    <t>pasport okolních objektů</t>
  </si>
  <si>
    <t>VRN3</t>
  </si>
  <si>
    <t>Zařízení staveniště</t>
  </si>
  <si>
    <t>7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</si>
  <si>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</si>
  <si>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</si>
  <si>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</si>
  <si>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</si>
  <si>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</si>
  <si>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8</t>
  </si>
  <si>
    <t>034303000</t>
  </si>
  <si>
    <t>Dopravní značení na staveništi</t>
  </si>
  <si>
    <t>608775638</t>
  </si>
  <si>
    <t>dopravně inženýrské opatření, dle předaného návrhu stavebníkem</t>
  </si>
  <si>
    <t>označení omezení provozu, vč. přeznačování v průběhu stavby dle etapizace</t>
  </si>
  <si>
    <t>VRN4</t>
  </si>
  <si>
    <t>Inženýrská činnost</t>
  </si>
  <si>
    <t>9</t>
  </si>
  <si>
    <t>043103000w</t>
  </si>
  <si>
    <t>Zkoušky bez rozlišení -Zkoušky materiálů zkušebnou zhotovitele</t>
  </si>
  <si>
    <t>-1971255087</t>
  </si>
  <si>
    <t xml:space="preserve">zajištění všech zkoušek materiálů  dle požadavků TKP a ZTKP</t>
  </si>
  <si>
    <t>"Zkoušky materiálů zhotovitelem, pro stavbu jako celek" 1</t>
  </si>
  <si>
    <t>včetně zkoušek vzorkování dle vyhl. č. 283/2023 Sb.</t>
  </si>
  <si>
    <t>10</t>
  </si>
  <si>
    <t>043103000w1</t>
  </si>
  <si>
    <t>Zkoušky bez rozlišení -Zkoušky materiálů nezávislou zkušebnou</t>
  </si>
  <si>
    <t>Kč</t>
  </si>
  <si>
    <t>-508693731</t>
  </si>
  <si>
    <t>"bere se pro stavbu jako celek" 10000</t>
  </si>
  <si>
    <t>Čerpat po odsouhlasení TDI.</t>
  </si>
  <si>
    <t>11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</si>
  <si>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</si>
  <si>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</si>
  <si>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</si>
  <si>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</si>
  <si>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</si>
  <si>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043194000w1</t>
  </si>
  <si>
    <t>Ostatní zkoušky - Zkoušky konstrukcí a prací nezávislou zkušebnou</t>
  </si>
  <si>
    <t>1686548342</t>
  </si>
  <si>
    <t>"bere se pro celou stavbu jako celek" 10000</t>
  </si>
  <si>
    <t>VRN5</t>
  </si>
  <si>
    <t>Finanční náklady</t>
  </si>
  <si>
    <t>13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</si>
  <si>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</si>
  <si>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</si>
  <si>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</si>
  <si>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</si>
  <si>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</si>
  <si>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</si>
  <si>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14</t>
  </si>
  <si>
    <t>091003000w</t>
  </si>
  <si>
    <t>Ostatní náklady - další opatření na BOZP při práci na staveništi</t>
  </si>
  <si>
    <t>-364273459</t>
  </si>
  <si>
    <t>101 - Chodník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</si>
  <si>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</si>
  <si>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</si>
  <si>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</si>
  <si>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</si>
  <si>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</si>
  <si>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</si>
  <si>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</si>
  <si>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</si>
  <si>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</si>
  <si>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</si>
  <si>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</si>
  <si>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</si>
  <si>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</si>
  <si>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</si>
  <si>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-1821617589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</si>
  <si>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</si>
  <si>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"odstranění kce chodníku ZD, pro VO, dle výk.výměr" 5</t>
  </si>
  <si>
    <t>použije se zpětně</t>
  </si>
  <si>
    <t>113107221</t>
  </si>
  <si>
    <t>Odstranění podkladu z kameniva drceného tl do 100 mm strojně pl přes 200 m2</t>
  </si>
  <si>
    <t>-334057769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</si>
  <si>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</si>
  <si>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odstranění kce zp. ploch, vrstva ŠD, tl. 0.1 m</t>
  </si>
  <si>
    <t>"odstranění kce chodníku ze ZD, dle výk. výměr" 5</t>
  </si>
  <si>
    <t>"odstranění kce chodníku ze AB, dle výk. výměr" 72,3+227,2</t>
  </si>
  <si>
    <t>Součet</t>
  </si>
  <si>
    <t>113107322</t>
  </si>
  <si>
    <t>Odstranění podkladu z kameniva drceného tl přes 100 do 200 mm strojně pl do 50 m2</t>
  </si>
  <si>
    <t>805961359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</si>
  <si>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</si>
  <si>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"odstranění kce sjezdu, dle výk. výměr" 27,5</t>
  </si>
  <si>
    <t>113154512</t>
  </si>
  <si>
    <t>Frézování živičného krytu tl 40 mm pruh š do 0,5 m pl do 500 m2</t>
  </si>
  <si>
    <t>542047463</t>
  </si>
  <si>
    <t>Frézování živičného podkladu nebo krytu s naložením hmot na dopravní prostředek plochy do 500 m2 pruhu šířky do 0,5 m, tloušťky vrstvy 40 mm</t>
  </si>
  <si>
    <t>"pro povrchovou úpravu vozovky podél obrub dle výk. výměr" 46</t>
  </si>
  <si>
    <t>113154524</t>
  </si>
  <si>
    <t>Frézování živičného krytu tl 60 mm pruh š přes 0,5 m pl do 500 m2</t>
  </si>
  <si>
    <t>-992458611</t>
  </si>
  <si>
    <t>Frézování živičného podkladu nebo krytu s naložením hmot na dopravní prostředek plochy do 500 m2 pruhu šířky přes 0,5 m, tloušťky vrstvy 60 mm</t>
  </si>
  <si>
    <t>"odstranění kce chodníku z AB tl.140mm, ACO tl.60,dle výk. výměr" 227,3</t>
  </si>
  <si>
    <t>113154526</t>
  </si>
  <si>
    <t>Frézování živičného krytu tl 80 mm pruh š přes 0,5 m pl do 500 m2</t>
  </si>
  <si>
    <t>1144179128</t>
  </si>
  <si>
    <t>Frézování živičného podkladu nebo krytu s naložením hmot na dopravní prostředek plochy do 500 m2 pruhu šířky přes 0,5 m, tloušťky vrstvy 80 mm</t>
  </si>
  <si>
    <t>"odstranění kce chodníku z AB tl.140mm, ACL tl.80,dle výk. výměr" 227,3</t>
  </si>
  <si>
    <t>113154527</t>
  </si>
  <si>
    <t>Frézování živičného krytu tl 90 mm pruh š přes 0,5 m pl do 500 m2</t>
  </si>
  <si>
    <t>51787910</t>
  </si>
  <si>
    <t>Frézování živičného podkladu nebo krytu s naložením hmot na dopravní prostředek plochy do 500 m2 pruhu šířky přes 0,5 m, tloušťky vrstvy 90 mm</t>
  </si>
  <si>
    <t>"odstranění kce chodníku z AB tl.90mm, dle výk. výměr" 72,3</t>
  </si>
  <si>
    <t>113154528</t>
  </si>
  <si>
    <t>Frézování živičného krytu tl 100 mm pruh š přes 0,5 m pl do 500 m2</t>
  </si>
  <si>
    <t>1887390439</t>
  </si>
  <si>
    <t>Frézování živičného podkladu nebo krytu s naložením hmot na dopravní prostředek plochy do 500 m2 pruhu šířky přes 0,5 m, tloušťky vrstvy 100 mm</t>
  </si>
  <si>
    <t xml:space="preserve">odstranění kce sjezdu </t>
  </si>
  <si>
    <t>" dle výk. výměr" 27,5</t>
  </si>
  <si>
    <t>113202111</t>
  </si>
  <si>
    <t>Vytrhání obrub krajníků obrubníků stojatých</t>
  </si>
  <si>
    <t>m</t>
  </si>
  <si>
    <t>1045617037</t>
  </si>
  <si>
    <t>Vytrhání obrub s vybouráním lože, s přemístěním hmot na skládku na vzdálenost do 3 m nebo s naložením na dopravní prostředek z krajníků nebo obrubníků stojatých</t>
  </si>
  <si>
    <t>"Vytrhání betonových obrubníků silničních stojatých dle výk. výměr" 174</t>
  </si>
  <si>
    <t>113204111</t>
  </si>
  <si>
    <t>Vytrhání obrub záhonových</t>
  </si>
  <si>
    <t>-472488512</t>
  </si>
  <si>
    <t>Vytrhání obrub s vybouráním lože, s přemístěním hmot na skládku na vzdálenost do 3 m nebo s naložením na dopravní prostředek záhonových</t>
  </si>
  <si>
    <t>"vytrhání bet, park. obrubníků, dle výk. výměr" 164,7</t>
  </si>
  <si>
    <t>121151113</t>
  </si>
  <si>
    <t>Sejmutí ornice plochy do 500 m2 tl vrstvy do 200 mm strojně</t>
  </si>
  <si>
    <t>-407524437</t>
  </si>
  <si>
    <t>Sejmutí ornice strojně při souvislé ploše přes 100 do 500 m2, tl. vrstvy do 200 mm</t>
  </si>
  <si>
    <t>"odhumusování tl. 0.1 m dle výk. výměr" 53,1</t>
  </si>
  <si>
    <t>122252204</t>
  </si>
  <si>
    <t>Odkopávky a prokopávky nezapažené pro silnice a dálnice v hornině třídy těžitelnosti I objem do 500 m3 strojně</t>
  </si>
  <si>
    <t>m3</t>
  </si>
  <si>
    <t>-328410005</t>
  </si>
  <si>
    <t>Odkopávky a prokopávky nezapažené pro silnice a dálnice strojně v hornině třídy těžitelnosti I přes 100 do 500 m3</t>
  </si>
  <si>
    <t>"výkop pro nové konstrukce dle výk. výměr" 53,65</t>
  </si>
  <si>
    <t>129001101</t>
  </si>
  <si>
    <t>Příplatek za ztížení odkopávky nebo prokopávky v blízkosti inženýrských sítí</t>
  </si>
  <si>
    <t>738686993</t>
  </si>
  <si>
    <t>Příplatek k cenám vykopávek za ztížení vykopávky v blízkosti podzemního vedení nebo výbušnin v horninách jakékoliv třídy</t>
  </si>
  <si>
    <t>"bere se cca 30% odkopávky" 53,65*0,3</t>
  </si>
  <si>
    <t>132254201</t>
  </si>
  <si>
    <t>Hloubení zapažených rýh š do 2000 mm v hornině třídy těžitelnosti I skupiny 3 objem do 20 m3</t>
  </si>
  <si>
    <t>-1599175315</t>
  </si>
  <si>
    <t>Hloubení zapažených rýh šířky přes 800 do 2 000 mm strojně s urovnáním dna do předepsaného profilu a spádu v hornině třídy těžitelnosti I skupiny 3 do 20 m3</t>
  </si>
  <si>
    <t xml:space="preserve">výkop pro přípojky obrubn. odvodnění  šířka rýhy 0,9 m</t>
  </si>
  <si>
    <t>"bere se prům. hl. 1.3 m pod plání " 1*0,9*1,3</t>
  </si>
  <si>
    <t>15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</si>
  <si>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</si>
  <si>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</si>
  <si>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</si>
  <si>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</si>
  <si>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rýhu přípojky pod plání" 1,3*1*2</t>
  </si>
  <si>
    <t>16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</si>
  <si>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</si>
  <si>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</si>
  <si>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</si>
  <si>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</si>
  <si>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2,6</t>
  </si>
  <si>
    <t>17</t>
  </si>
  <si>
    <t>162551108</t>
  </si>
  <si>
    <t>Vodorovné přemístění přes 2 500 do 3000 m výkopku/sypaniny z horniny třídy těžitelnosti I skupiny 1 až 3</t>
  </si>
  <si>
    <t>1391916747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</si>
  <si>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</si>
  <si>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přebytečná ornice na deponii dle určení stavebníka</t>
  </si>
  <si>
    <t>"dle výk. výměr" (53,1-47,4)*0,1</t>
  </si>
  <si>
    <t>18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</si>
  <si>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</si>
  <si>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</si>
  <si>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</si>
  <si>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</si>
  <si>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přebytečná zemina z výkopů</t>
  </si>
  <si>
    <t>uvažován odvoz na skládku do 25 km</t>
  </si>
  <si>
    <t>"odkopávka" 53,65</t>
  </si>
  <si>
    <t>"rýhy" 1,17</t>
  </si>
  <si>
    <t>"odečte se zásyp" -0,63</t>
  </si>
  <si>
    <t>"odečte se dod. násyp" -2,15</t>
  </si>
  <si>
    <t>19</t>
  </si>
  <si>
    <t>162751119</t>
  </si>
  <si>
    <t>Příplatek k vodorovnému přemístění výkopku/sypaniny z horniny třídy těžitelnosti I skupiny 1 až 3 ZKD 1000 m přes 10000 m</t>
  </si>
  <si>
    <t>1330613470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</si>
  <si>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</si>
  <si>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přemístění" 52,04*(25-10)</t>
  </si>
  <si>
    <t>20</t>
  </si>
  <si>
    <t>171151111</t>
  </si>
  <si>
    <t>Uložení sypaniny z hornin nesoudržných sypkých do násypů zhutněných strojně</t>
  </si>
  <si>
    <t>-2071938181</t>
  </si>
  <si>
    <t>Uložení sypanin do násypů strojně s rozprostřením sypaniny ve vrstvách a s hrubým urovnáním zhutněných z hornin nesoudržných sypkých</t>
  </si>
  <si>
    <t>"pro dodatečný násyp dle výk. výměr" 2,15</t>
  </si>
  <si>
    <t>171201221</t>
  </si>
  <si>
    <t>Poplatek za uložení na skládce (skládkovné) zeminy a kamení kód odpadu 17 05 04</t>
  </si>
  <si>
    <t>t</t>
  </si>
  <si>
    <t>1855243398</t>
  </si>
  <si>
    <t>Poplatek za uložení stavebního odpadu na skládce (skládkovné) zeminy a kamení zatříděného do Katalogu odpadů pod kódem 17 05 04</t>
  </si>
  <si>
    <t>"přebytečná zemina dle přepravy" 52,04*1,8</t>
  </si>
  <si>
    <t>22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</si>
  <si>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</si>
  <si>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</si>
  <si>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</si>
  <si>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</si>
  <si>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zásyp uvažován do úrovně pláně</t>
  </si>
  <si>
    <t>zásyp se uvažuje z vhodné vyzískané sypaniny</t>
  </si>
  <si>
    <t>"výkop rýh do pro přípojky" 1,17</t>
  </si>
  <si>
    <t>"odečte se obsyp přípojek vč. potrubí" -0,45</t>
  </si>
  <si>
    <t>odečte se lože pro potrubí</t>
  </si>
  <si>
    <t>-0,9*0,1*1</t>
  </si>
  <si>
    <t>23</t>
  </si>
  <si>
    <t>175151101</t>
  </si>
  <si>
    <t>Obsypání potrubí strojně sypaninou bez prohození, uloženou do 3 m</t>
  </si>
  <si>
    <t>-472783130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</si>
  <si>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</si>
  <si>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přípojky do výšky 0,3 m nad povrch potrubí</t>
  </si>
  <si>
    <t>"De200" (0,20+0,3)*0,9*1</t>
  </si>
  <si>
    <t>odečte se zemina vytlačená potrubím</t>
  </si>
  <si>
    <t>"De200" -(0,1*0,1)*3,14*1</t>
  </si>
  <si>
    <t>24</t>
  </si>
  <si>
    <t>M</t>
  </si>
  <si>
    <t>58331351</t>
  </si>
  <si>
    <t>kamenivo těžené drobné frakce 0/4</t>
  </si>
  <si>
    <t>-1644726491</t>
  </si>
  <si>
    <t>"pro obsyp, cca 2,0 t/m3" 0,419*2,0</t>
  </si>
  <si>
    <t>25</t>
  </si>
  <si>
    <t>181351113</t>
  </si>
  <si>
    <t>Rozprostření ornice tl vrstvy do 200 mm pl přes 500 m2 v rovině nebo ve svahu do 1:5 strojně</t>
  </si>
  <si>
    <t>778093260</t>
  </si>
  <si>
    <t>Rozprostření a urovnání ornice v rovině nebo ve svahu sklonu do 1:5 strojně při souvislé ploše přes 500 m2, tl. vrstvy do 200 mm</t>
  </si>
  <si>
    <t>"ohumusování v rovině tl. 0,1 m dle výk. výměr" 47,4</t>
  </si>
  <si>
    <t>26</t>
  </si>
  <si>
    <t>181411131</t>
  </si>
  <si>
    <t>Založení parkového trávníku výsevem pl do 1000 m2 v rovině a ve svahu do 1:5</t>
  </si>
  <si>
    <t>-600719251</t>
  </si>
  <si>
    <t>Založení trávníku na půdě předem připravené plochy do 1000 m2 výsevem včetně utažení parkového v rovině nebo na svahu do 1:5</t>
  </si>
  <si>
    <t>"dle ohumusování v rovině dle výk. výměr" 47,4</t>
  </si>
  <si>
    <t>27</t>
  </si>
  <si>
    <t>00572410</t>
  </si>
  <si>
    <t>osivo směs travní parková</t>
  </si>
  <si>
    <t>kg</t>
  </si>
  <si>
    <t>421406342</t>
  </si>
  <si>
    <t>dle ohumusování dle výk. výměr, cca 0.03 kg/m2</t>
  </si>
  <si>
    <t>47,4*0,03</t>
  </si>
  <si>
    <t>28</t>
  </si>
  <si>
    <t>181951111</t>
  </si>
  <si>
    <t>Úprava pláně v hornině třídy těžitelnosti I skupiny 1 až 3 bez zhutnění strojně</t>
  </si>
  <si>
    <t>-1231502086</t>
  </si>
  <si>
    <t>Úprava pláně vyrovnáním výškových rozdílů strojně v hornině třídy těžitelnosti I, skupiny 1 až 3 bez zhutnění</t>
  </si>
  <si>
    <t>"uvažuje se pro plochy ohumusování v rovině dle výk. výměr" 47,4</t>
  </si>
  <si>
    <t>29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</si>
  <si>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</si>
  <si>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</si>
  <si>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</si>
  <si>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</si>
  <si>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"dle výk.výměr" 385,4</t>
  </si>
  <si>
    <t>30</t>
  </si>
  <si>
    <t>185804312</t>
  </si>
  <si>
    <t>Zalití rostlin vodou plocha přes 20 m2</t>
  </si>
  <si>
    <t>-994133635</t>
  </si>
  <si>
    <t>Zalití rostlin vodou plochy záhonů jednotlivě přes 20 m2</t>
  </si>
  <si>
    <t>uvažuje se 10x po 10 l na 1 m2 travnatých ploch</t>
  </si>
  <si>
    <t>47,4*10*10*0,001</t>
  </si>
  <si>
    <t>Vodorovné konstrukce</t>
  </si>
  <si>
    <t>31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</si>
  <si>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</si>
  <si>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</si>
  <si>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</si>
  <si>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</si>
  <si>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</si>
  <si>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0,9*0,1*1</t>
  </si>
  <si>
    <t>Komunikace pozemní</t>
  </si>
  <si>
    <t>32</t>
  </si>
  <si>
    <t>564861112</t>
  </si>
  <si>
    <t>Podklad ze štěrkodrtě ŠD plochy přes 100 m2 tl 210 mm</t>
  </si>
  <si>
    <t>1334336039</t>
  </si>
  <si>
    <t>Podklad ze štěrkodrti ŠD s rozprostřením a zhutněním plochy přes 100 m2, po zhutnění tl. 210 mm</t>
  </si>
  <si>
    <t xml:space="preserve">v tl. min 200 mm, prům 210 mm, ŠDa 0/32, </t>
  </si>
  <si>
    <t>"pro kci chodníků, tl. 290 mm, ZD, dle výk. výměr" 312,8</t>
  </si>
  <si>
    <t>"pro kci chodn. přejezdu, tl. 440 mm, ZD, dle výk. výměr" 23,2</t>
  </si>
  <si>
    <t>33</t>
  </si>
  <si>
    <t>567921111</t>
  </si>
  <si>
    <t>Podklad z mezerovitého betonu MCB tl 120 mm</t>
  </si>
  <si>
    <t>-1923257759</t>
  </si>
  <si>
    <t>Podklad z mezerovitého betonu MCB tl. 120 mm</t>
  </si>
  <si>
    <t>mezerovitý beton MCB, tl. 120 mm</t>
  </si>
  <si>
    <t xml:space="preserve">"pro kci  chodn. přejezdu, dle výk. výměr" 23,2</t>
  </si>
  <si>
    <t>34</t>
  </si>
  <si>
    <t>573231107</t>
  </si>
  <si>
    <t>Postřik živičný spojovací ze silniční emulze v množství 0,40 kg/m2</t>
  </si>
  <si>
    <t>1029292185</t>
  </si>
  <si>
    <t>Postřik spojovací PS bez posypu kamenivem ze silniční emulze, v množství 0,40 kg/m2</t>
  </si>
  <si>
    <t>PS-C z kationaktivní emulze, pod ACO v množství 0,4 kg/m2</t>
  </si>
  <si>
    <t>"pro kci povrch. úpravu vozovky podél obrub, dle výk. výměr" 46</t>
  </si>
  <si>
    <t>35</t>
  </si>
  <si>
    <t>572141111</t>
  </si>
  <si>
    <t>Vyrovnání povrchu dosavadních krytů asfaltovým betonem ACO (AB) tl přes 20 do 40 mm</t>
  </si>
  <si>
    <t>477901796</t>
  </si>
  <si>
    <t>Vyrovnání povrchu dosavadních krytů s rozprostřením hmot a zhutněním asfaltovým betonem ACO (AB) tl. od 20 do 40 mm</t>
  </si>
  <si>
    <t>povrchová úprava podél obrub, pojivo 50/70</t>
  </si>
  <si>
    <t>" dle výk. výměr" 46</t>
  </si>
  <si>
    <t>36</t>
  </si>
  <si>
    <t>596211113</t>
  </si>
  <si>
    <t>Kladení zámkové dlažby komunikací pro pěší ručně tl 60 mm skupiny A pl přes 300 m2</t>
  </si>
  <si>
    <t>-656321832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</si>
  <si>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</si>
  <si>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"nová kce chodníků ZD, dle výk. výměr" 312,8</t>
  </si>
  <si>
    <t>37</t>
  </si>
  <si>
    <t>59245012</t>
  </si>
  <si>
    <t>dlažba zámková betonová tvaru I 200x165mm tl 60mm barevná</t>
  </si>
  <si>
    <t>-1782040003</t>
  </si>
  <si>
    <t>"pro chodníky, barva červená, tl.60 mm,dle výk.výměr" 312,8</t>
  </si>
  <si>
    <t>"odečte se var.a sign.pásy, dle výk.výměr" -2</t>
  </si>
  <si>
    <t>"odečte se kontrastní pás, dle výk.výměr" -5,2</t>
  </si>
  <si>
    <t>"odečte se dlažba bez zkosených hran, dle výk.výměr" -0,87</t>
  </si>
  <si>
    <t>"odečte se použitá rozebraná dlažba, dle odstranění" -5</t>
  </si>
  <si>
    <t>299,73*1,01 'Přepočtené koeficientem množství</t>
  </si>
  <si>
    <t>38</t>
  </si>
  <si>
    <t>59245019</t>
  </si>
  <si>
    <t>dlažba pro nevidomé betonová 200x100mm tl 60mm přírodní</t>
  </si>
  <si>
    <t>88199659</t>
  </si>
  <si>
    <t>dlažba pro nevidomé, barva přírodní, 200*100mm, přičteno ztratné 3%</t>
  </si>
  <si>
    <t>"varovné a signální pásy dle výk. výměr" 2</t>
  </si>
  <si>
    <t>pro signální pásy na nástupištích dlažba se zkosenou hranou max.2mm (2,2m2)</t>
  </si>
  <si>
    <t>2*1,03 'Přepočtené koeficientem množství</t>
  </si>
  <si>
    <t>39</t>
  </si>
  <si>
    <t>59245015</t>
  </si>
  <si>
    <t>dlažba zámková betonová tvaru I 200x165mm tl 60mm přírodní</t>
  </si>
  <si>
    <t>1064835381</t>
  </si>
  <si>
    <t>"pro kontrastní pás, dle výk.výměr" 5,2</t>
  </si>
  <si>
    <t>5,2*1,03 'Přepočtené koeficientem množství</t>
  </si>
  <si>
    <t>40</t>
  </si>
  <si>
    <t>59245012.1</t>
  </si>
  <si>
    <t>dlažba zámková betonová tvaru I 200x165x60mm barevná bez zkosených hran</t>
  </si>
  <si>
    <t>489288296</t>
  </si>
  <si>
    <t>dle kladení, přičteno ztratné 3%</t>
  </si>
  <si>
    <t>"ZD s rovnou hranou, lemování sign.pásů, dle výk,výměr" 0,87</t>
  </si>
  <si>
    <t>barva červená</t>
  </si>
  <si>
    <t>0,87*1,03 'Přepočtené koeficientem množství</t>
  </si>
  <si>
    <t>41</t>
  </si>
  <si>
    <t>596211210</t>
  </si>
  <si>
    <t>Kladení zámkové dlažby komunikací pro pěší ručně tl 80 mm skupiny A pl do 50 m2</t>
  </si>
  <si>
    <t>884583868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</si>
  <si>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</si>
  <si>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"nová kce chodník.přejezdu, ZD, dle výk. výměr" 23,2</t>
  </si>
  <si>
    <t>42</t>
  </si>
  <si>
    <t>59245010</t>
  </si>
  <si>
    <t>dlažba zámková betonová tvaru I 200x165mm tl 80mm barevná</t>
  </si>
  <si>
    <t>-1457944670</t>
  </si>
  <si>
    <t>" barva červená, dle výk.výměr" 23,2</t>
  </si>
  <si>
    <t>"odečte se dlažba bez zkosených hran, dle výk.výměr" -4,8</t>
  </si>
  <si>
    <t>" odečte se var.pásy, dle výk.výměr" -6,5</t>
  </si>
  <si>
    <t>11,9*1,03 'Přepočtené koeficientem množství</t>
  </si>
  <si>
    <t>43</t>
  </si>
  <si>
    <t>59245225</t>
  </si>
  <si>
    <t>dlažba pro nevidomé betonová 200x100mm tl 80mm přírodní</t>
  </si>
  <si>
    <t>-767915466</t>
  </si>
  <si>
    <t>dlažba pro nevidomé, barva přírodní, přičteno ztratné 3%</t>
  </si>
  <si>
    <t>"varovné pásy pro chodn.přejezd, dle výk. výměr" 6,5</t>
  </si>
  <si>
    <t>6,5*1,03 'Přepočtené koeficientem množství</t>
  </si>
  <si>
    <t>44</t>
  </si>
  <si>
    <t>59245010.1</t>
  </si>
  <si>
    <t>dlažba zámková betonová tvaru I 200x165x80mm barevná bez zkosených hran</t>
  </si>
  <si>
    <t>-1787269114</t>
  </si>
  <si>
    <t>"ZD s rovnou hranou, lemování varovných pásů, dle výk,výměr" 4,8</t>
  </si>
  <si>
    <t>4,8*1,03 'Přepočtené koeficientem množství</t>
  </si>
  <si>
    <t>Trubní vedení</t>
  </si>
  <si>
    <t>45</t>
  </si>
  <si>
    <t>871353123</t>
  </si>
  <si>
    <t>Montáž kanalizačního potrubí hladkého plnostěnného SN 12 z PVC-U DN 200</t>
  </si>
  <si>
    <t>1357330800</t>
  </si>
  <si>
    <t>Montáž kanalizačního potrubí z tvrdého PVC-U hladkého plnostěnného tuhost SN 12 DN 200</t>
  </si>
  <si>
    <t>"potrubí přípojek z PVC, De200, dle výk. výměr" 1</t>
  </si>
  <si>
    <t>46</t>
  </si>
  <si>
    <t>28611262</t>
  </si>
  <si>
    <t>trubka kanalizační PVC-U plnostěnná jednovrstvá DN 200x3000mm SN12</t>
  </si>
  <si>
    <t>-757487926</t>
  </si>
  <si>
    <t>"dle montáže, přičteno ztratné 3%" 1</t>
  </si>
  <si>
    <t>1*1,03 'Přepočtené koeficientem množství</t>
  </si>
  <si>
    <t>47</t>
  </si>
  <si>
    <t>877350310</t>
  </si>
  <si>
    <t>Montáž kolen na kanalizačním potrubí z PP nebo tvrdého PVC-U trub hladkých plnostěnných DN 200</t>
  </si>
  <si>
    <t>kus</t>
  </si>
  <si>
    <t>1496550983</t>
  </si>
  <si>
    <t>Montáž tvarovek na kanalizačním plastovém potrubí z PP nebo PVC-U hladkého plnostěnného kolen, víček nebo hrdlových uzávěrů DN 200</t>
  </si>
  <si>
    <t xml:space="preserve">dle počtu přípojek na novou  kanalizaci, bere se 1ks/přípojku</t>
  </si>
  <si>
    <t>"dle situace 4 přípojky" 1</t>
  </si>
  <si>
    <t>vykazovat dle skutečnosti</t>
  </si>
  <si>
    <t>48</t>
  </si>
  <si>
    <t>28651205</t>
  </si>
  <si>
    <t>koleno kanalizační PVC-U plnostěnné 200x45°</t>
  </si>
  <si>
    <t>-1428537522</t>
  </si>
  <si>
    <t>"dle montáže" 1</t>
  </si>
  <si>
    <t>Ostatní konstrukce a práce, bourání</t>
  </si>
  <si>
    <t>49</t>
  </si>
  <si>
    <t>914111111</t>
  </si>
  <si>
    <t>Montáž svislé dopravní značky do velikosti 1 m2 objímkami na sloupek nebo konzolu</t>
  </si>
  <si>
    <t>193290274</t>
  </si>
  <si>
    <t>Montáž svislé dopravní značky základní velikosti do 1 m2 objímkami na sloupky nebo konzoly</t>
  </si>
  <si>
    <t>"pro přemístěné info značky ze starého sloupu VO na nový , dle výk. výměr" 3</t>
  </si>
  <si>
    <t>50</t>
  </si>
  <si>
    <t>916131213</t>
  </si>
  <si>
    <t>Osazení silničního obrubníku betonového stojatého s boční opěrou do lože z betonu prostého</t>
  </si>
  <si>
    <t>519085027</t>
  </si>
  <si>
    <t>Osazení silničního obrubníku betonového se zřízením lože, s vyplněním a zatřením spár cementovou maltou stojatého s boční opěrou z betonu prostého, do lože z betonu prostého</t>
  </si>
  <si>
    <t>"silniční obrubník, dle osazení" 163,4</t>
  </si>
  <si>
    <t>"silniční obrubník vysoký, dle osazení" 15</t>
  </si>
  <si>
    <t>do lože z betonu C20/25n XF3</t>
  </si>
  <si>
    <t>51</t>
  </si>
  <si>
    <t>59217031</t>
  </si>
  <si>
    <t>obrubník silniční betonový 1000x150x250mm</t>
  </si>
  <si>
    <t>-293994705</t>
  </si>
  <si>
    <t>"dle osazení" 163,4</t>
  </si>
  <si>
    <t>"odečtou se obloukové, dle výk. výměr" -4-2,2</t>
  </si>
  <si>
    <t>"odečtou se nájezdové, dle výk. výměr" -21</t>
  </si>
  <si>
    <t>"odečtou se přechodové, dle výk. výměr" -2</t>
  </si>
  <si>
    <t>52</t>
  </si>
  <si>
    <t>59217034</t>
  </si>
  <si>
    <t>obrubník silniční betonový 1000x150x300mm</t>
  </si>
  <si>
    <t>-1955712867</t>
  </si>
  <si>
    <t>"dle osazení vysokých obrub" 15</t>
  </si>
  <si>
    <t>53</t>
  </si>
  <si>
    <t>59217078</t>
  </si>
  <si>
    <t>obrubník silniční obloukový betonový R 0,5-2m 150x250mm</t>
  </si>
  <si>
    <t>1022027071</t>
  </si>
  <si>
    <t>"obrubníky o R=2.0 m, dle výk. výměr" 4</t>
  </si>
  <si>
    <t>"obrubníky o R=1.5 m, dle výk. výměr" 2,2</t>
  </si>
  <si>
    <t>54</t>
  </si>
  <si>
    <t>59217029</t>
  </si>
  <si>
    <t>obrubník silniční betonový nájezdový 1000x150x150mm</t>
  </si>
  <si>
    <t>-2016411868</t>
  </si>
  <si>
    <t>"nájezdový obrubník, dle výk. výměr" 21</t>
  </si>
  <si>
    <t>55</t>
  </si>
  <si>
    <t>59217030</t>
  </si>
  <si>
    <t>obrubník silniční betonový přechodový 1000x150x150-250mm</t>
  </si>
  <si>
    <t>-936248654</t>
  </si>
  <si>
    <t>"dle výk.výměr" 2</t>
  </si>
  <si>
    <t>56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</si>
  <si>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</si>
  <si>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</si>
  <si>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</si>
  <si>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</si>
  <si>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"parkový obrubník, dle osazení" 180,2</t>
  </si>
  <si>
    <t>57</t>
  </si>
  <si>
    <t>59217044</t>
  </si>
  <si>
    <t>obrubník parkový betonový 1000x80x250mm přírodní</t>
  </si>
  <si>
    <t>925907755</t>
  </si>
  <si>
    <t>58</t>
  </si>
  <si>
    <t>919112213</t>
  </si>
  <si>
    <t>Řezání spár pro vytvoření komůrky š 10 mm hl 25 mm pro těsnící zálivku v živičném krytu</t>
  </si>
  <si>
    <t>2140614832</t>
  </si>
  <si>
    <t>Řezání dilatačních spár v živičném krytu vytvoření komůrky pro těsnící zálivku šířky 10 mm, hloubky 25 mm</t>
  </si>
  <si>
    <t>"dle řezání AB krytu" 185,3</t>
  </si>
  <si>
    <t>59</t>
  </si>
  <si>
    <t>919121213</t>
  </si>
  <si>
    <t>Těsnění spár zálivkou za studena pro komůrky š 10 mm hl 25 mm bez těsnicího profilu</t>
  </si>
  <si>
    <t>29937665</t>
  </si>
  <si>
    <t>Utěsnění dilatačních spár zálivkou za studena v cementobetonovém nebo živičném krytu včetně adhezního nátěru bez těsnicího profilu pod zálivkou, pro komůrky šířky 10 mm, hloubky 25 mm</t>
  </si>
  <si>
    <t>60</t>
  </si>
  <si>
    <t>919735111</t>
  </si>
  <si>
    <t>Řezání stávajícího živičného krytu hl do 50 mm</t>
  </si>
  <si>
    <t>699326010</t>
  </si>
  <si>
    <t>Řezání stávajícího živičného krytu nebo podkladu hloubky do 50 mm</t>
  </si>
  <si>
    <t>"řezání AB krytu dle výk. výměr" 185,3</t>
  </si>
  <si>
    <t>61</t>
  </si>
  <si>
    <t>935922211</t>
  </si>
  <si>
    <t>Obrubníkový odvodňovací žlab z polymerbetonu pro zatížení D 400 výšky od 275 do 325 mm základní prvek</t>
  </si>
  <si>
    <t>1055363096</t>
  </si>
  <si>
    <t>Obrubníkový odvodňovací žlab z polymerbetonu pro třídu zatížení D 400 konstrukční výšky od 275 do 325 mm prvek základní</t>
  </si>
  <si>
    <t>"dle výk.výměr" 13</t>
  </si>
  <si>
    <t>"odečte se revizní díly" -1*0,5</t>
  </si>
  <si>
    <t>62</t>
  </si>
  <si>
    <t>935922212</t>
  </si>
  <si>
    <t>Obrubníkový odvodňovací žlab z polymerbetonu pro zatížení D 400 výšky od 275 do 325 mm revizní prvek</t>
  </si>
  <si>
    <t>-556142853</t>
  </si>
  <si>
    <t>Obrubníkový odvodňovací žlab z polymerbetonu pro třídu zatížení D 400 konstrukční výšky od 275 do 325 mm prvek revizní</t>
  </si>
  <si>
    <t>"revizní díly, 1 ks/0,5m" 1*0,5</t>
  </si>
  <si>
    <t>63</t>
  </si>
  <si>
    <t>935922218</t>
  </si>
  <si>
    <t>Čelní stěna pro začátek a konec obrubníkového odvodňovacího žlabu z polymerbetonu pro zatížení D 400 výšky od 275 do 325 mm</t>
  </si>
  <si>
    <t>-942351613</t>
  </si>
  <si>
    <t>Obrubníkový odvodňovací žlab z polymerbetonu pro třídu zatížení D 400 konstrukční výšky od 275 do 325 mm čelní stěna pro začátek a konec</t>
  </si>
  <si>
    <t>"na začátku a konci větve" 2</t>
  </si>
  <si>
    <t>64</t>
  </si>
  <si>
    <t>935923112</t>
  </si>
  <si>
    <t>Vpusť pro obrubníkový odvodňovací žlab hloubky 750 mm s odtokem DN 200</t>
  </si>
  <si>
    <t>-2023701473</t>
  </si>
  <si>
    <t>Obrubníkový odvodňovací žlab z polymerbetonu vpusť hloubky 750 mm s odtokem DN 200</t>
  </si>
  <si>
    <t>"1 ks" 1</t>
  </si>
  <si>
    <t>65</t>
  </si>
  <si>
    <t>935923212</t>
  </si>
  <si>
    <t>Kalový koš vpusti obrubníkového odvodnění krátký</t>
  </si>
  <si>
    <t>-898550674</t>
  </si>
  <si>
    <t>Obrubníkový odvodňovací žlab z polymerbetonu vpusť příslušenství kalový koš krátký</t>
  </si>
  <si>
    <t>" dle vpusti" 1</t>
  </si>
  <si>
    <t>66</t>
  </si>
  <si>
    <t>966006211</t>
  </si>
  <si>
    <t>Odstranění svislých dopravních značek ze sloupů, sloupků nebo konzol</t>
  </si>
  <si>
    <t>-1118688363</t>
  </si>
  <si>
    <t>Odstranění (demontáž) svislých dopravních značek s odklizením materiálu na skládku na vzdálenost do 20 m nebo s naložením na dopravní prostředek ze sloupů, sloupků nebo konzol</t>
  </si>
  <si>
    <t>997</t>
  </si>
  <si>
    <t>Přesun sutě</t>
  </si>
  <si>
    <t>67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</si>
  <si>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</si>
  <si>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</si>
  <si>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</si>
  <si>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 km</t>
  </si>
  <si>
    <t>"Kamenivo drcené z chodníku+sjezdu" 51,762+7,975</t>
  </si>
  <si>
    <t>uvažován odvoz na deponii stavebníka do 3 km</t>
  </si>
  <si>
    <t>"frézovaný materiál" 4,232+31,367+41,823+14,966+6,325</t>
  </si>
  <si>
    <t>68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</si>
  <si>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</si>
  <si>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</si>
  <si>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</si>
  <si>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 ceně za každý další započatý 1 km přes 1 km</t>
  </si>
  <si>
    <t>"Kamenivo drcené" 59,737*(25-1)</t>
  </si>
  <si>
    <t xml:space="preserve">uvažován odvoz  na deponii stavebníka do 3 km</t>
  </si>
  <si>
    <t>"frézovaný materiál" 98,713*(3-1)</t>
  </si>
  <si>
    <t>69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</si>
  <si>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</si>
  <si>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</si>
  <si>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</si>
  <si>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 km</t>
  </si>
  <si>
    <t>"vybourané bet. obrubníky" 35,67+6,588</t>
  </si>
  <si>
    <t>70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</si>
  <si>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</si>
  <si>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</si>
  <si>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</si>
  <si>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 ceně za každý další započatý 1 km přes 1 km</t>
  </si>
  <si>
    <t>"vybourané bet. obrubníky" 42,258*(25-1)</t>
  </si>
  <si>
    <t>71</t>
  </si>
  <si>
    <t>997221615</t>
  </si>
  <si>
    <t>Poplatek za uložení na skládce (skládkovné) stavebního odpadu betonového kód odpadu 17 01 01</t>
  </si>
  <si>
    <t>1461805405</t>
  </si>
  <si>
    <t>Poplatek za uložení stavebního odpadu na skládce (skládkovné) z prostého betonu zatříděného do Katalogu odpadů pod kódem 17 01 01</t>
  </si>
  <si>
    <t>"vybourané bet. obrubníky" 42,258</t>
  </si>
  <si>
    <t>72</t>
  </si>
  <si>
    <t>997221655</t>
  </si>
  <si>
    <t>-1747843607</t>
  </si>
  <si>
    <t>"Kamenivo drcené" 59,737</t>
  </si>
  <si>
    <t>998</t>
  </si>
  <si>
    <t>Přesun hmot</t>
  </si>
  <si>
    <t>73</t>
  </si>
  <si>
    <t>998223011</t>
  </si>
  <si>
    <t>Přesun hmot pro pozemní komunikace s krytem dlážděným</t>
  </si>
  <si>
    <t>-649799546</t>
  </si>
  <si>
    <t>Přesun hmot pro pozemní komunikace s krytem dlážděným dopravní vzdálenost do 200 m jakékoliv délky objektu</t>
  </si>
  <si>
    <t>Soupis:</t>
  </si>
  <si>
    <t>101a - Parkovací plocha</t>
  </si>
  <si>
    <t>113106132</t>
  </si>
  <si>
    <t>Rozebrání dlažeb z betonových nebo kamenných dlaždic komunikací pro pěší strojně pl do 50 m2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</si>
  <si>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</si>
  <si>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"odstranění kce chodníku z dl.30/30, dle požadavku objednatele" 12</t>
  </si>
  <si>
    <t>113107321</t>
  </si>
  <si>
    <t>Odstranění podkladu z kameniva drceného tl do 100 mm strojně pl do 50 m2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</si>
  <si>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</si>
  <si>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113154542</t>
  </si>
  <si>
    <t>Frézování živičného krytu tl 40 mm pruh š přes 1 m pl přes 500 do 2000 m2</t>
  </si>
  <si>
    <t>Frézování živičného podkladu nebo krytu s naložením hmot na dopravní prostředek plochy přes 500 do 2 000 m2 pruhu šířky přes 1 m, tloušťky vrstvy 40 mm</t>
  </si>
  <si>
    <t>"pro povrchovou úpravu parkoviště dle požadavku objednatele" 840</t>
  </si>
  <si>
    <t>včetně čištění</t>
  </si>
  <si>
    <t>"Vytrhání betonových obrubníků silničních stojatých podél parkoviště dle požadavku objednatele" 130</t>
  </si>
  <si>
    <t>"vytrhání bet, park. obrubníků, dle požedavku objednatele" 12</t>
  </si>
  <si>
    <t>111301111</t>
  </si>
  <si>
    <t>Sejmutí drnu tl do 100 mm s přemístěním do 50 m nebo naložením na dopravní prostředek</t>
  </si>
  <si>
    <t>Sejmutí drnu tl. do 100 mm, v jakékoliv ploše</t>
  </si>
  <si>
    <t>"strhnutí drnu podél obrubníků parkoviště, dl. 130 m, š. 0,5 m" 130*0,5</t>
  </si>
  <si>
    <t xml:space="preserve">"výkop pro novou kci chodníku dle požadavku objednatele"  12*0,05</t>
  </si>
  <si>
    <t>"bere se cca 30% odkopávky" 0,6*0,3</t>
  </si>
  <si>
    <t>"odkopávka" 0,6</t>
  </si>
  <si>
    <t>"sejmutí drnu tl.0,15" 65*0,15</t>
  </si>
  <si>
    <t>"dle přemístění" 10,35*(25-10)</t>
  </si>
  <si>
    <t>"přebytečná zemina dle přepravy" 10,35*1,8</t>
  </si>
  <si>
    <t>"ohumusování podél obrubníků tl. 0,1 m v šířce 0,5 m, dle požadavku objednatele "(130+12)*0,5</t>
  </si>
  <si>
    <t>"dle ohumusování v rovině dle požadavku objednatele" 71</t>
  </si>
  <si>
    <t>dle ohumusování, cca 0.03 kg/m2</t>
  </si>
  <si>
    <t>71*0,03</t>
  </si>
  <si>
    <t>"uvažuje se pro plochy ohumusování v rovině " 71</t>
  </si>
  <si>
    <t>"dle požadavku objednatele, plocha chodníku k mostu" 12</t>
  </si>
  <si>
    <t>71*10*10*0,001</t>
  </si>
  <si>
    <t>564861012</t>
  </si>
  <si>
    <t>Podklad ze štěrkodrtě ŠD plochy do 100 m2 tl 210 mm</t>
  </si>
  <si>
    <t>Podklad ze štěrkodrti ŠD s rozprostřením a zhutněním plochy jednotlivě do 100 m2, po zhutnění tl. 210 mm</t>
  </si>
  <si>
    <t>"pro kci chodníků, tl. 290 mm, ZD, dle požadavku objednatele" 12</t>
  </si>
  <si>
    <t>"pro kci povrch. úpravu parkoviště dle požadavku objednatele" 840</t>
  </si>
  <si>
    <t>577134221</t>
  </si>
  <si>
    <t>Asfaltový beton vrstva obrusná ACO 11 (ABS) tř. II tl 40 mm š přes 3 m z nemodifikovaného asfaltu</t>
  </si>
  <si>
    <t>-1448455096</t>
  </si>
  <si>
    <t>Asfaltový beton vrstva obrusná ACO 11 (ABS) s rozprostřením a se zhutněním z nemodifikovaného asfaltu v pruhu šířky přes 3 m tř. II, po zhutnění tl. 40 mm</t>
  </si>
  <si>
    <t>"pro povrchovou úpravu parkoviště na parcel.čísle 3506/6 dle požadavku objednatele" 840</t>
  </si>
  <si>
    <t>596211110</t>
  </si>
  <si>
    <t>Kladení zámkové dlažby komunikací pro pěší ručně tl 60 mm skupiny A pl do 50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</si>
  <si>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</si>
  <si>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"nová kce chodníku ZD z parkoviště, dle požadavku objednatele" 12</t>
  </si>
  <si>
    <t>"pro chodníky, barva červená, tl.60 mm,dle výk.výměr" 12</t>
  </si>
  <si>
    <t>12*1,01 'Přepočtené koeficientem množství</t>
  </si>
  <si>
    <t>915111112</t>
  </si>
  <si>
    <t>Vodorovné dopravní značení dělící čáry souvislé š 125 mm retroreflexní bílá barva</t>
  </si>
  <si>
    <t>1776133418</t>
  </si>
  <si>
    <t>Vodorovné dopravní značení stříkané barvou dělící čára šířky 125 mm souvislá bílá retroreflexní</t>
  </si>
  <si>
    <t>"VDZ V10b na parkovišti, dle požadavku objednatele" 30*4,5</t>
  </si>
  <si>
    <t>značení ploch pro TP již v soupisu prací akce Komunikace pravý břeh Bělá</t>
  </si>
  <si>
    <t>915611111</t>
  </si>
  <si>
    <t>Předznačení vodorovného liniového značení</t>
  </si>
  <si>
    <t>-419447136</t>
  </si>
  <si>
    <t>Předznačení pro vodorovné značení stříkané barvou nebo prováděné z nátěrových hmot liniové dělicí čáry, vodicí proužky</t>
  </si>
  <si>
    <t>"dle liniového VDZ" 135</t>
  </si>
  <si>
    <t>"silniční obrubník kolem parkoviště, dle požadavku objednatele" 130</t>
  </si>
  <si>
    <t>dle spádu část osazena s mezerami pro odtok dešť.vody</t>
  </si>
  <si>
    <t>"dle osazení" 130</t>
  </si>
  <si>
    <t>"parkový obrubník podél chodníku z parkoviště dle požadavku objednatele" 12</t>
  </si>
  <si>
    <t>"parkový obrubník, dle osazení" 12</t>
  </si>
  <si>
    <t>"Kamenivo drcené z chodníku" 2,04</t>
  </si>
  <si>
    <t>"frézovaný materiál" 77,28</t>
  </si>
  <si>
    <t>"Kamenivo drcené"2,04*(25-1)</t>
  </si>
  <si>
    <t>"frézovaný materiál" 77,28*(3-1)</t>
  </si>
  <si>
    <t>997221561</t>
  </si>
  <si>
    <t>Vodorovná doprava suti z kusových materiálů do 1 km</t>
  </si>
  <si>
    <t>-1422380992</t>
  </si>
  <si>
    <t>Vodorovná doprava suti bez naložení, ale se složením a s hrubým urovnáním z kusových materiálů, na vzdálenost do 1 km</t>
  </si>
  <si>
    <t>"odstraněné bet. dlažba"3,06</t>
  </si>
  <si>
    <t>997221569</t>
  </si>
  <si>
    <t>Příplatek ZKD 1 km u vodorovné dopravy suti z kusových materiálů</t>
  </si>
  <si>
    <t>200872056</t>
  </si>
  <si>
    <t>"odstraněná bet. dlažba"3,06*(25-1)</t>
  </si>
  <si>
    <t>"vybourané bet. obrubníky" 26,65+0,48</t>
  </si>
  <si>
    <t>"vybourané bet. obrubníky" (26,65+0,48)*(25-1)</t>
  </si>
  <si>
    <t>"vybouraná dlažba" 3,06</t>
  </si>
  <si>
    <t>"Kamenivo drcené" 2,04</t>
  </si>
  <si>
    <t>998225111</t>
  </si>
  <si>
    <t>Přesun hmot pro pozemní komunikace s krytem z kamene, monolitickým betonovým nebo živičným</t>
  </si>
  <si>
    <t>Přesun hmot pro komunikace s krytem z kameniva, monolitickým betonovým nebo živičným dopravní vzdálenost do 200 m jakékoliv délky objektu</t>
  </si>
  <si>
    <t>012303000w</t>
  </si>
  <si>
    <t>Geodetické práce po výstavbě, GP</t>
  </si>
  <si>
    <t>hm</t>
  </si>
  <si>
    <t>918190060</t>
  </si>
  <si>
    <t xml:space="preserve">Vypracování geometrického plánu pro oddělení pozemku </t>
  </si>
  <si>
    <t>"dle požadavku objednatele 6 hm nových hranic pozemku" 6</t>
  </si>
  <si>
    <t>401 - Veřejné osvětlení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</si>
  <si>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</si>
  <si>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</si>
  <si>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</si>
  <si>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</si>
  <si>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</si>
  <si>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</si>
  <si>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  997 - Přesun sutě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</si>
  <si>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</si>
  <si>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</si>
  <si>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</si>
  <si>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</si>
  <si>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</si>
  <si>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</si>
  <si>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</si>
  <si>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mm, 284 m" 284</t>
  </si>
  <si>
    <t>34571351</t>
  </si>
  <si>
    <t>trubka elektroinstalační ohebná dvouplášťová korugovaná HDPE (chránička) D 40/50mm</t>
  </si>
  <si>
    <t>"dle montáže" 284</t>
  </si>
  <si>
    <t>460791114</t>
  </si>
  <si>
    <t>Montáž trubek ochranných plastových uložených volně do rýhy tuhých D přes 90 do 110 mm</t>
  </si>
  <si>
    <t>120353186</t>
  </si>
  <si>
    <t>Montáž trubek ochranných uložených volně do rýhy plastových tuhých, vnitřního průměru přes 90 do 110 mm</t>
  </si>
  <si>
    <t>"kabelová chránička De110, přechody přes vozovku" 18,9</t>
  </si>
  <si>
    <t>34571365</t>
  </si>
  <si>
    <t>trubka elektroinstalační HDPE tuhá dvouplášťová korugovaná D 94/110mm</t>
  </si>
  <si>
    <t>-1840651499</t>
  </si>
  <si>
    <t>"dle montáže" 18,9</t>
  </si>
  <si>
    <t>Práce a dodávky M</t>
  </si>
  <si>
    <t>21-M</t>
  </si>
  <si>
    <t>Elektromontáže</t>
  </si>
  <si>
    <t>210203901</t>
  </si>
  <si>
    <t>Montáž svítidel LED se zapojením vodičů průmyslových nebo venkovních na výložník nebo dřík</t>
  </si>
  <si>
    <t xml:space="preserve">"montáž a zapojení stávajících svítidel VO, 146,7 W" 5 </t>
  </si>
  <si>
    <t>"montáž a zapojení stávajících svítidel VO, 70,9 W" 7</t>
  </si>
  <si>
    <t>34774009w</t>
  </si>
  <si>
    <t>svítidlo veřejného osvětlení na dřík/výložník zdroj LED 70W 3000K stmívatelné</t>
  </si>
  <si>
    <t>256</t>
  </si>
  <si>
    <t>-111847706</t>
  </si>
  <si>
    <t>"svítidlo LED 70,9W , 3000K, dle montáže, viz. TZ a výpočet osvětlení" 7</t>
  </si>
  <si>
    <t>34774011w</t>
  </si>
  <si>
    <t xml:space="preserve">svítidlo veřejného osvětlení na dřík/výložník zdroj LED 146W 19500lm 3000K </t>
  </si>
  <si>
    <t>-42278915</t>
  </si>
  <si>
    <t>"svítidlo LED 146,7W , 3000K, dle montáže, viz. TZ a výpočet osvětlení" 5</t>
  </si>
  <si>
    <t>210204011</t>
  </si>
  <si>
    <t>Montáž stožárů osvětlení ocelových samostatně stojících délky do 12 m</t>
  </si>
  <si>
    <t>Montáž stožárů osvětlení samostatně stojících ocelových, délky do 12 m</t>
  </si>
  <si>
    <t>"stožárů VO, žárově zinkovaných" 5+3</t>
  </si>
  <si>
    <t>31674109</t>
  </si>
  <si>
    <t>stožár osvětlovací uliční Pz 159/133/114 v 10,2m</t>
  </si>
  <si>
    <t>942816962</t>
  </si>
  <si>
    <t>"dle montáže" 5</t>
  </si>
  <si>
    <t>31674107</t>
  </si>
  <si>
    <t>stožár osvětlovací uliční Pz 159/133/114 v 8,2m</t>
  </si>
  <si>
    <t>365524303</t>
  </si>
  <si>
    <t>"dle montáže" 3</t>
  </si>
  <si>
    <t>210204103</t>
  </si>
  <si>
    <t>Montáž výložníků osvětlení jednoramenných sloupových hmotnosti do 35 kg</t>
  </si>
  <si>
    <t>-1365630617</t>
  </si>
  <si>
    <t>Montáž výložníků osvětlení jednoramenných sloupových, hmotnosti do 35 kg</t>
  </si>
  <si>
    <t>"pro obloukový výložník, dle výk.výměr" 5</t>
  </si>
  <si>
    <t>"pro lomený přídavný výložník, dle výk.výměr" 3</t>
  </si>
  <si>
    <t>"pro lomený výložník, dle výk.výměr" 2</t>
  </si>
  <si>
    <t>31673000</t>
  </si>
  <si>
    <t>výložník obloukový jednoduchý k osvětlovacím stožárům uličním výška 1800mm vyložení 1500mm</t>
  </si>
  <si>
    <t>128</t>
  </si>
  <si>
    <t>1154398712</t>
  </si>
  <si>
    <t>31674002</t>
  </si>
  <si>
    <t>výložník rovný jednoduchý k osvětlovacím stožárům uličním vyložení 1500mm</t>
  </si>
  <si>
    <t>420046713</t>
  </si>
  <si>
    <t>"lomený přídavný, dle mtž" 3</t>
  </si>
  <si>
    <t>31674001</t>
  </si>
  <si>
    <t>výložník rovný jednoduchý k osvětlovacím stožárům uličním vyložení 1000mm</t>
  </si>
  <si>
    <t>-345684543</t>
  </si>
  <si>
    <t>"lomený, dle mtž" 2</t>
  </si>
  <si>
    <t>210204105</t>
  </si>
  <si>
    <t>Montáž výložníků osvětlení dvouramenných sloupových hmotnosti do 70 kg</t>
  </si>
  <si>
    <t>-1482400040</t>
  </si>
  <si>
    <t>Montáž výložníků osvětlení dvouramenných sloupových, hmotnosti do 70 kg</t>
  </si>
  <si>
    <t>"pro lomený dvouramenný, dle výk.výměr" 1</t>
  </si>
  <si>
    <t>31674007</t>
  </si>
  <si>
    <t>výložník rovný dvojnásobný k osvětlovacím stožárům uličním vyložení 1000mm</t>
  </si>
  <si>
    <t>-1821340223</t>
  </si>
  <si>
    <t>210204202</t>
  </si>
  <si>
    <t>Montáž elektrovýzbroje stožárů osvětlení 2 okruhy</t>
  </si>
  <si>
    <t>"dle počtu stožárů VO" 8</t>
  </si>
  <si>
    <t>ELST2951</t>
  </si>
  <si>
    <t>SR st.rozvodnice SR721-14/N Al,CU universální</t>
  </si>
  <si>
    <t>-1148283388</t>
  </si>
  <si>
    <t>"dle montáže" 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</si>
  <si>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</si>
  <si>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</si>
  <si>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 zemi s izolací spojů vodičů FeZn drátem nebo lanem průměru do 10 mm v městské zástavbě</t>
  </si>
  <si>
    <t>"drát FeZn 10 mm, " 300</t>
  </si>
  <si>
    <t>včetně montáže smršťovací bužírky zemnění, 8 ks</t>
  </si>
  <si>
    <t>1561082</t>
  </si>
  <si>
    <t>smršťovací bužírka HSD-T2 1,6/0,8 C 88861000</t>
  </si>
  <si>
    <t>"uvažuje se 8 ks" 8</t>
  </si>
  <si>
    <t>35441073</t>
  </si>
  <si>
    <t>drát D 10mm FeZn</t>
  </si>
  <si>
    <t>"dle montáže" 300</t>
  </si>
  <si>
    <t>210220301</t>
  </si>
  <si>
    <t>Montáž svorek hromosvodných se 2 šrouby</t>
  </si>
  <si>
    <t>Montáž hromosvodného vedení svorek se 2 šrouby</t>
  </si>
  <si>
    <t>"svorka hromosvodní typ SR02, 24 ks" 24,0</t>
  </si>
  <si>
    <t>35441996</t>
  </si>
  <si>
    <t>svorka odbočovací a spojovací pro spojování kruhových a páskových vodičů, FeZn</t>
  </si>
  <si>
    <t>"dle montáže" 24</t>
  </si>
  <si>
    <t>210812061</t>
  </si>
  <si>
    <t>Montáž kabelu Cu plného nebo laněného do 1 kV žíly 5x1,5 až 2,5 mm2 (např. CYKY) bez ukončení uloženého volně nebo v liště</t>
  </si>
  <si>
    <t>Montáž izolovaných kabelů měděných do 1 kV bez ukončení plných nebo laněných kulatých (např. CYKY, CHKE-R) uložených volně nebo v liště počtu a průřezu žil 5x1,5 až 2,5 mm2</t>
  </si>
  <si>
    <t>"dle výk.výměr" 133</t>
  </si>
  <si>
    <t>34111090</t>
  </si>
  <si>
    <t>kabel instalační jádro Cu plné izolace PVC plášť PVC 450/750V (CYKY) 5x1,5mm2</t>
  </si>
  <si>
    <t>"kabel CYKY 5C x 1.5 mm2, dle montáže" 133</t>
  </si>
  <si>
    <t>210812035</t>
  </si>
  <si>
    <t>Montáž kabelu Cu plného nebo laněného do 1 kV žíly 4x16 mm2 (např. CYKY) bez ukončení uloženého volně nebo v liště</t>
  </si>
  <si>
    <t>Montáž izolovaných kabelů měděných do 1 kV bez ukončení plných nebo laněných kulatých (např. CYKY, CHKE-R) uložených volně nebo v liště počtu a průřezu žil 4x16 mm2</t>
  </si>
  <si>
    <t>"dle výk.výměr " 316</t>
  </si>
  <si>
    <t>34111080</t>
  </si>
  <si>
    <t>kabel instalační jádro Cu plné izolace PVC plášť PVC 450/750V (CYKY) 4x16mm2</t>
  </si>
  <si>
    <t>"kabel CYKY 4 x 16 mm2, dle montáže" 316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</si>
  <si>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</si>
  <si>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</si>
  <si>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</si>
  <si>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ukončení kabelu celoplastového se zapojením</t>
  </si>
  <si>
    <t>"dle výk.výměr " 16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</si>
  <si>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</si>
  <si>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</si>
  <si>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</si>
  <si>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mnotáže kabelu" 284</t>
  </si>
  <si>
    <t>2109103.R</t>
  </si>
  <si>
    <t>Zatažení a připojení do stávajícího stožáru</t>
  </si>
  <si>
    <t>"dle výk.výměr " 1</t>
  </si>
  <si>
    <t>3411001.M</t>
  </si>
  <si>
    <t>Podružný materiál</t>
  </si>
  <si>
    <t>"spojka,dle výk.výměr" 1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</si>
  <si>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</si>
  <si>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</si>
  <si>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</si>
  <si>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</si>
  <si>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</si>
  <si>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</si>
  <si>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</si>
  <si>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</si>
  <si>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</si>
  <si>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 zastavěném prostoru</t>
  </si>
  <si>
    <t>"dle výk.výměr" 0,284</t>
  </si>
  <si>
    <t>460080013</t>
  </si>
  <si>
    <t>Základové konstrukce při elektromontážích z monolitického betonu tř. C 12/15</t>
  </si>
  <si>
    <t>-1223244337</t>
  </si>
  <si>
    <t>Základové konstrukce základ bez bednění do rostlé zeminy z monolitického betonu tř. C 12/15</t>
  </si>
  <si>
    <t>"betonový základ 3,14*0,15*0,15*1,8m/ks"3,14*0,15*0,15*1,8*8</t>
  </si>
  <si>
    <t>vč.osazení stožárového pouzdra</t>
  </si>
  <si>
    <t>OSM.225020</t>
  </si>
  <si>
    <t>KGEM trouba DN315x7,7/2000 SN4 EN 13476-2</t>
  </si>
  <si>
    <t>820493405</t>
  </si>
  <si>
    <t>"pouzdrový základ pro stožár VO" 8</t>
  </si>
  <si>
    <t>460131113</t>
  </si>
  <si>
    <t>Hloubení nezapažených jam při elektromontážích ručně v hornině tř I skupiny 3</t>
  </si>
  <si>
    <t>-1065504648</t>
  </si>
  <si>
    <t>Hloubení jam ručně včetně urovnání dna s přemístěním výkopku do vzdálenosti 3 m od okraje jámy nebo s naložením na dopravní prostředek v hornině třídy těžitelnosti I skupiny 3</t>
  </si>
  <si>
    <t>"pro stožáry, bere se 0,45*0,45*1,8m/ks" 0,45*0,45*1,8*8</t>
  </si>
  <si>
    <t>460161122</t>
  </si>
  <si>
    <t>Hloubení kabelových rýh ručně š 35 cm hl 30 cm v hornině tř I skupiny 3</t>
  </si>
  <si>
    <t>-857830156</t>
  </si>
  <si>
    <t>Hloubení kabelových rýh ručně včetně urovnání dna s přemístěním výkopku do vzdálenosti 3 m od okraje jámy nebo s naložením na dopravní prostředek šířky 35 cm hloubky 30 cm v hornině třídy těžitelnosti I skupiny 3</t>
  </si>
  <si>
    <t>"dle výk.výměr" 193</t>
  </si>
  <si>
    <t>uvažovat obsazenou trasu</t>
  </si>
  <si>
    <t>460171162</t>
  </si>
  <si>
    <t>Hloubení kabelových nezapažených rýh strojně š 35 cm hl 70 cm v hornině tř I skupiny 3</t>
  </si>
  <si>
    <t>1787796966</t>
  </si>
  <si>
    <t>Hloubení kabelových rýh strojně včetně urovnání dna s přemístěním výkopku do vzdálenosti 3 m od okraje jámy nebo s naložením na dopravní prostředek šířky 35 cm hloubky 70 cm v hornině třídy těžitelnosti I skupiny 3</t>
  </si>
  <si>
    <t>"dle výk.výměr" 77</t>
  </si>
  <si>
    <t>460171322</t>
  </si>
  <si>
    <t>Hloubení kabelových nezapažených rýh strojně š 50 cm hl 120 cm v hornině tř I skupiny 3</t>
  </si>
  <si>
    <t>-74071721</t>
  </si>
  <si>
    <t>Hloubení kabelových rýh strojně včetně urovnání dna s přemístěním výkopku do vzdálenosti 3 m od okraje jámy nebo s naložením na dopravní prostředek šířky 50 cm hloubky 120 cm v hornině třídy těžitelnosti I skupiny 3</t>
  </si>
  <si>
    <t>"dle výk.výměr" 8</t>
  </si>
  <si>
    <t>460341113</t>
  </si>
  <si>
    <t>Vodorovné přemístění horniny jakékoliv třídy dopravními prostředky při elektromontážích přes 500 do 1000 m</t>
  </si>
  <si>
    <t>-1216308512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</si>
  <si>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</si>
  <si>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</si>
  <si>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"dle nakládání" 10,867</t>
  </si>
  <si>
    <t>460341121</t>
  </si>
  <si>
    <t>Příplatek k vodorovnému přemístění horniny dopravními prostředky při elektromontážích za každých dalších i započatých 1000 m</t>
  </si>
  <si>
    <t>-202222619</t>
  </si>
  <si>
    <t>Vodorovné přemístění (odvoz) horniny dopravními prostředky včetně složení, bez naložení a rozprostření jakékoliv třídy, na vzdálenost Příplatek k ceně -1113 za každých dalších i započatých 1000 m</t>
  </si>
  <si>
    <t>"dle vodor. přemístění" 10,867*(25-1)</t>
  </si>
  <si>
    <t>460361111</t>
  </si>
  <si>
    <t>Poplatek za uložení zeminy na skládce (skládkovné) kód odpadu 17 05 04</t>
  </si>
  <si>
    <t>-261826833</t>
  </si>
  <si>
    <t>Poplatek (skládkovné) za uložení zeminy na skládce zatříděné do Katalogu odpadů pod kódem 17 05 04</t>
  </si>
  <si>
    <t>"dle vodorovného přemístění" 10,867*1,8</t>
  </si>
  <si>
    <t>460371111</t>
  </si>
  <si>
    <t>Naložení výkopku při elektromontážích ručně z hornin třídy I skupiny 1 až 3</t>
  </si>
  <si>
    <t>293230074</t>
  </si>
  <si>
    <t>Naložení výkopku ručně z hornin třídy těžitelnosti I skupiny 1 až 3</t>
  </si>
  <si>
    <t>naložení přebytečné zeminy</t>
  </si>
  <si>
    <t>ze základových šachet pro stožáry</t>
  </si>
  <si>
    <t>zemina vytlačená bet. základem a stož. pouzdrem</t>
  </si>
  <si>
    <t>1,017</t>
  </si>
  <si>
    <t>z rýh místo pískového lože</t>
  </si>
  <si>
    <t>0,35*0,1*(193+77)</t>
  </si>
  <si>
    <t>0,50*0,1*8</t>
  </si>
  <si>
    <t>460391123</t>
  </si>
  <si>
    <t>Zásyp jam při elektromontážích ručně se zhutněním z hornin třídy I skupiny 3</t>
  </si>
  <si>
    <t>-2045899330</t>
  </si>
  <si>
    <t>Zásyp jam ručně s uložením výkopku ve vrstvách a úpravou povrchu s přemístění sypaniny ze vzdálenosti do 10 m se zhutněním z horniny třídy těžitelnosti I skupiny 3</t>
  </si>
  <si>
    <t>"zásyp jam, dle výkopu a základu" 2,916-1,017</t>
  </si>
  <si>
    <t>460451132</t>
  </si>
  <si>
    <t>Zásyp kabelových rýh strojně se zhutněním š 35 cm hl 30 cm z horniny tř I skupiny 3</t>
  </si>
  <si>
    <t>-1022352236</t>
  </si>
  <si>
    <t>Zásyp kabelových rýh strojně s přemístěním sypaniny ze vzdálenosti do 10 m, s uložením výkopku ve vrstvách včetně zhutnění a urovnání povrchu šířky 35 cm hloubky 30 cm z horniny třídy těžitelnosti I skupiny 3</t>
  </si>
  <si>
    <t>"hloubení rýh š.0,35m" 193</t>
  </si>
  <si>
    <t>460451172</t>
  </si>
  <si>
    <t>Zásyp kabelových rýh strojně se zhutněním š 35 cm hl 70 cm z horniny tř I skupiny 3</t>
  </si>
  <si>
    <t>670441974</t>
  </si>
  <si>
    <t>Zásyp kabelových rýh strojně s přemístěním sypaniny ze vzdálenosti do 10 m, s uložením výkopku ve vrstvách včetně zhutnění a urovnání povrchu šířky 35 cm hloubky 70 cm z horniny třídy těžitelnosti I skupiny 3</t>
  </si>
  <si>
    <t>"hloubení rýh š.0,35m" 77</t>
  </si>
  <si>
    <t>460451332</t>
  </si>
  <si>
    <t>Zásyp kabelových rýh strojně se zhutněním š 50 cm hl 120 cm z horniny tř I skupiny 3</t>
  </si>
  <si>
    <t>1055888207</t>
  </si>
  <si>
    <t>Zásyp kabelových rýh strojně s přemístěním sypaniny ze vzdálenosti do 10 m, s uložením výkopku ve vrstvách včetně zhutnění a urovnání povrchu šířky 50 cm hloubky 120 cm z horniny třídy těžitelnosti I skupiny 3</t>
  </si>
  <si>
    <t>"hloubení rýh š.0,50m" 8</t>
  </si>
  <si>
    <t>460581131</t>
  </si>
  <si>
    <t>Uvedení nezpevněného terénu do původního stavu v místě dočasného uložení výkopku s vyhrabáním, srovnáním a částečným dosetím trávy</t>
  </si>
  <si>
    <t>-428505298</t>
  </si>
  <si>
    <t>Úprava terénu uvedení nezpevněného terénu do původního stavu v místě dočasného uložení výkopku s vyhrabáním, srovnáním a částečným dosetím trávy</t>
  </si>
  <si>
    <t>Provizorní úprava terénu</t>
  </si>
  <si>
    <t>dle celková délky a šířky kabelových rýh</t>
  </si>
  <si>
    <t>"dle výk. výměr" 139</t>
  </si>
  <si>
    <t>460661111</t>
  </si>
  <si>
    <t>Kabelové lože z písku pro kabely nn bez zakrytí š lože do 35 cm</t>
  </si>
  <si>
    <t>875097984</t>
  </si>
  <si>
    <t>Kabelové lože z písku včetně podsypu, zhutnění a urovnání povrchu pro kabely nn bez zakrytí, šířky do 35 cm</t>
  </si>
  <si>
    <t>pískové kabelové lože včetně dodávky písku</t>
  </si>
  <si>
    <t>"kabelové lože tl.0,1m š. 0,35 m, dle výk.výměr" 193+77</t>
  </si>
  <si>
    <t>460661112</t>
  </si>
  <si>
    <t>Kabelové lože z písku pro kabely nn bez zakrytí š lože přes 35 do 50 cm</t>
  </si>
  <si>
    <t>-1463437960</t>
  </si>
  <si>
    <t>Kabelové lože z písku včetně podsypu, zhutnění a urovnání povrchu pro kabely nn bez zakrytí, šířky přes 35 do 50 cm</t>
  </si>
  <si>
    <t>"kabelové lože tl.0,1m š. 0,50 m, dle výk.výměr" 8</t>
  </si>
  <si>
    <t>460671113</t>
  </si>
  <si>
    <t>Výstražná fólie pro krytí kabelů šířky přes 25 do 34 cm</t>
  </si>
  <si>
    <t>1345101523</t>
  </si>
  <si>
    <t>Výstražné prvky pro krytí kabelů včetně vyrovnání povrchu rýhy, rozvinutí a uložení fólie, šířky přes 25 do 35 cm</t>
  </si>
  <si>
    <t>"dle celkové délky kabel. rýh, dle výk.výměr" 278</t>
  </si>
  <si>
    <t>O009</t>
  </si>
  <si>
    <t>S2 - Demontáž stáv. ocel.stožáru se svítidlem VO</t>
  </si>
  <si>
    <t>-471549028</t>
  </si>
  <si>
    <t>"uvažováno 3 ks st. stožárů vč. svítidel" 3,0</t>
  </si>
  <si>
    <t>včetně manipulace v rámci staveniště</t>
  </si>
  <si>
    <t>stožáry a svítidla budou předány na deponii dle určení stavebníka</t>
  </si>
  <si>
    <t>Zeměměřičské práce při provádění stavby</t>
  </si>
  <si>
    <t>1638126896</t>
  </si>
  <si>
    <t>Zaměření skutečného provedení stavby VO</t>
  </si>
  <si>
    <t>"pro objekt VO" 1</t>
  </si>
  <si>
    <t>-1136460032</t>
  </si>
  <si>
    <t xml:space="preserve">vypracování  dokumentace skutečného provedení</t>
  </si>
  <si>
    <t>"pro objekt 401, PD ve 4 vyhotoveních" 1</t>
  </si>
  <si>
    <t>401a - Doplnění VO</t>
  </si>
  <si>
    <t>"kabelová chránička, 50/41 mm, 10m" 10</t>
  </si>
  <si>
    <t>"dle montáže" 10</t>
  </si>
  <si>
    <t>"montáž a zapojení svítidela VO u sociálního zařízení, 70,9 W, dle požadavku objednatele" 1</t>
  </si>
  <si>
    <t>"svítidlo LED 70,9W , 3000K, dle montáže, dle požadavku objednatele" 1</t>
  </si>
  <si>
    <t>"stožárů VO, žárově zinkovaných u sociálního zařízení"1</t>
  </si>
  <si>
    <t>"dle počtu stožárů VO" 1</t>
  </si>
  <si>
    <t>"drát FeZn 10 mm, dle požadavku objednatele " 10</t>
  </si>
  <si>
    <t>včetně montáže smršťovací bužírky zemnění, 1 ks</t>
  </si>
  <si>
    <t>"uvažuje se 1 ks" 1</t>
  </si>
  <si>
    <t>"dle požadavku objednatele " 10</t>
  </si>
  <si>
    <t>"kabel CYKY 4 x 16 mm2, dle montáže" 10</t>
  </si>
  <si>
    <t>"příplatek za zatažení kabelu do chráničky, dle mnotáže kabelu" 10</t>
  </si>
  <si>
    <t>"dle požadavku objednatele" 0,01</t>
  </si>
  <si>
    <t>"betonový základ 3,14*0,15*0,15*1,8m/ks"3,14*0,15*0,15*1,8*1</t>
  </si>
  <si>
    <t>"pouzdrový základ pro stožár VO" 1</t>
  </si>
  <si>
    <t>"pro stožáry, bere se 0,45*0,45*1,8m/ks" 0,45*0,45*1,8*1</t>
  </si>
  <si>
    <t>"dle požadavku objednatele" 10</t>
  </si>
  <si>
    <t>"dle nakládání" 0,527</t>
  </si>
  <si>
    <t>"dle vodor. přemístění" 0,527*(25-1)</t>
  </si>
  <si>
    <t>"dle vodorovného přemístění" 0,527*1,8</t>
  </si>
  <si>
    <t>0,127</t>
  </si>
  <si>
    <t>0,35*0,1*(10)</t>
  </si>
  <si>
    <t>0,50*0,1*1</t>
  </si>
  <si>
    <t>"zásyp jam, dle výkopu a základu" 0,365-0,127</t>
  </si>
  <si>
    <t>"hloubení rýh š.0,35m" 10</t>
  </si>
  <si>
    <t>"kabelové lože tl.0,1m š. 0,35 m, dle požadavku objednatele" 10</t>
  </si>
  <si>
    <t>"dle celkové délky kabel. rýh, dle požadavku objednatele" 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</si>
</sst>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1236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chodníku a veřejného osvětlení v ul. Průběžná, Pelhřimov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Pelhřimov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14. 3. 2025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Pelhřimov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WAY project s.r.o.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ROUND(AS95+AS96+AS99,2)</f>
        <v>0</v>
      </c>
      <c r="AT94" s="114">
        <f>ROUND(SUM(AV94:AW94),2)</f>
        <v>0</v>
      </c>
      <c r="AU94" s="115">
        <f>ROUND(AU95+AU96+AU99,5)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ROUND(AZ95+AZ96+AZ99,2)</f>
        <v>0</v>
      </c>
      <c r="BA94" s="114">
        <f>ROUND(BA95+BA96+BA99,2)</f>
        <v>0</v>
      </c>
      <c r="BB94" s="114">
        <f>ROUND(BB95+BB96+BB99,2)</f>
        <v>0</v>
      </c>
      <c r="BC94" s="114">
        <f>ROUND(BC95+BC96+BC99,2)</f>
        <v>0</v>
      </c>
      <c r="BD94" s="116">
        <f>ROUND(BD95+BD96+BD99,2)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Ostatní a vedlejší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'02 - Ostatní a vedlejší n...'!P123</f>
        <v>0</v>
      </c>
      <c r="AV95" s="128">
        <f>'02 - Ostatní a vedlejší n...'!J33</f>
        <v>0</v>
      </c>
      <c r="AW95" s="128">
        <f>'02 - Ostatní a vedlejší n...'!J34</f>
        <v>0</v>
      </c>
      <c r="AX95" s="128">
        <f>'02 - Ostatní a vedlejší n...'!J35</f>
        <v>0</v>
      </c>
      <c r="AY95" s="128">
        <f>'02 - Ostatní a vedlejší n...'!J36</f>
        <v>0</v>
      </c>
      <c r="AZ95" s="128">
        <f>'02 - Ostatní a vedlejší n...'!F33</f>
        <v>0</v>
      </c>
      <c r="BA95" s="128">
        <f>'02 - Ostatní a vedlejší n...'!F34</f>
        <v>0</v>
      </c>
      <c r="BB95" s="128">
        <f>'02 - Ostatní a vedlejší n...'!F35</f>
        <v>0</v>
      </c>
      <c r="BC95" s="128">
        <f>'02 - Ostatní a vedlejší n...'!F36</f>
        <v>0</v>
      </c>
      <c r="BD95" s="130">
        <f>'02 - Ostatní a vedlejší n...'!F37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7"/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ROUND(SUM(AG97:AG98),2)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f>ROUND(SUM(AS97:AS98),2)</f>
        <v>0</v>
      </c>
      <c r="AT96" s="128">
        <f>ROUND(SUM(AV96:AW96),2)</f>
        <v>0</v>
      </c>
      <c r="AU96" s="129">
        <f>ROUND(SUM(AU97:AU98),5)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ROUND(SUM(AZ97:AZ98),2)</f>
        <v>0</v>
      </c>
      <c r="BA96" s="128">
        <f>ROUND(SUM(BA97:BA98),2)</f>
        <v>0</v>
      </c>
      <c r="BB96" s="128">
        <f>ROUND(SUM(BB97:BB98),2)</f>
        <v>0</v>
      </c>
      <c r="BC96" s="128">
        <f>ROUND(SUM(BC97:BC98),2)</f>
        <v>0</v>
      </c>
      <c r="BD96" s="130">
        <f>ROUND(SUM(BD97:BD98),2)</f>
        <v>0</v>
      </c>
      <c r="BE96" s="7"/>
      <c r="BS96" s="131" t="s">
        <v>76</v>
      </c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91</v>
      </c>
      <c r="CM96" s="131" t="s">
        <v>87</v>
      </c>
    </row>
    <row r="97" s="4" customFormat="1" ht="16.5" customHeight="1">
      <c r="A97" s="119" t="s">
        <v>81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'101 - Chodník'!J30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92</v>
      </c>
      <c r="AR97" s="72"/>
      <c r="AS97" s="137">
        <v>0</v>
      </c>
      <c r="AT97" s="138">
        <f>ROUND(SUM(AV97:AW97),2)</f>
        <v>0</v>
      </c>
      <c r="AU97" s="139">
        <f>'101 - Chodník'!P124</f>
        <v>0</v>
      </c>
      <c r="AV97" s="138">
        <f>'101 - Chodník'!J33</f>
        <v>0</v>
      </c>
      <c r="AW97" s="138">
        <f>'101 - Chodník'!J34</f>
        <v>0</v>
      </c>
      <c r="AX97" s="138">
        <f>'101 - Chodník'!J35</f>
        <v>0</v>
      </c>
      <c r="AY97" s="138">
        <f>'101 - Chodník'!J36</f>
        <v>0</v>
      </c>
      <c r="AZ97" s="138">
        <f>'101 - Chodník'!F33</f>
        <v>0</v>
      </c>
      <c r="BA97" s="138">
        <f>'101 - Chodník'!F34</f>
        <v>0</v>
      </c>
      <c r="BB97" s="138">
        <f>'101 - Chodník'!F35</f>
        <v>0</v>
      </c>
      <c r="BC97" s="138">
        <f>'101 - Chodník'!F36</f>
        <v>0</v>
      </c>
      <c r="BD97" s="140">
        <f>'101 - Chodník'!F37</f>
        <v>0</v>
      </c>
      <c r="BE97" s="4"/>
      <c r="BT97" s="141" t="s">
        <v>87</v>
      </c>
      <c r="BU97" s="141" t="s">
        <v>93</v>
      </c>
      <c r="BV97" s="141" t="s">
        <v>79</v>
      </c>
      <c r="BW97" s="141" t="s">
        <v>90</v>
      </c>
      <c r="BX97" s="141" t="s">
        <v>5</v>
      </c>
      <c r="CL97" s="141" t="s">
        <v>91</v>
      </c>
      <c r="CM97" s="141" t="s">
        <v>87</v>
      </c>
    </row>
    <row r="98" s="4" customFormat="1" ht="16.5" customHeight="1">
      <c r="A98" s="119" t="s">
        <v>81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'101a - Parkovací plocha'!J32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92</v>
      </c>
      <c r="AR98" s="72"/>
      <c r="AS98" s="137">
        <v>0</v>
      </c>
      <c r="AT98" s="138">
        <f>ROUND(SUM(AV98:AW98),2)</f>
        <v>0</v>
      </c>
      <c r="AU98" s="139">
        <f>'101a - Parkovací plocha'!P128</f>
        <v>0</v>
      </c>
      <c r="AV98" s="138">
        <f>'101a - Parkovací plocha'!J35</f>
        <v>0</v>
      </c>
      <c r="AW98" s="138">
        <f>'101a - Parkovací plocha'!J36</f>
        <v>0</v>
      </c>
      <c r="AX98" s="138">
        <f>'101a - Parkovací plocha'!J37</f>
        <v>0</v>
      </c>
      <c r="AY98" s="138">
        <f>'101a - Parkovací plocha'!J38</f>
        <v>0</v>
      </c>
      <c r="AZ98" s="138">
        <f>'101a - Parkovací plocha'!F35</f>
        <v>0</v>
      </c>
      <c r="BA98" s="138">
        <f>'101a - Parkovací plocha'!F36</f>
        <v>0</v>
      </c>
      <c r="BB98" s="138">
        <f>'101a - Parkovací plocha'!F37</f>
        <v>0</v>
      </c>
      <c r="BC98" s="138">
        <f>'101a - Parkovací plocha'!F38</f>
        <v>0</v>
      </c>
      <c r="BD98" s="140">
        <f>'101a - Parkovací plocha'!F39</f>
        <v>0</v>
      </c>
      <c r="BE98" s="4"/>
      <c r="BT98" s="141" t="s">
        <v>87</v>
      </c>
      <c r="BV98" s="141" t="s">
        <v>79</v>
      </c>
      <c r="BW98" s="141" t="s">
        <v>96</v>
      </c>
      <c r="BX98" s="141" t="s">
        <v>90</v>
      </c>
      <c r="CL98" s="141" t="s">
        <v>91</v>
      </c>
    </row>
    <row r="99" s="7" customFormat="1" ht="16.5" customHeight="1">
      <c r="A99" s="7"/>
      <c r="B99" s="120"/>
      <c r="C99" s="121"/>
      <c r="D99" s="122" t="s">
        <v>97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32">
        <f>ROUND(SUM(AG100:AG101),2)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27">
        <f>ROUND(SUM(AS100:AS101),2)</f>
        <v>0</v>
      </c>
      <c r="AT99" s="128">
        <f>ROUND(SUM(AV99:AW99),2)</f>
        <v>0</v>
      </c>
      <c r="AU99" s="129">
        <f>ROUND(SUM(AU100:AU101),5)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ROUND(SUM(AZ100:AZ101),2)</f>
        <v>0</v>
      </c>
      <c r="BA99" s="128">
        <f>ROUND(SUM(BA100:BA101),2)</f>
        <v>0</v>
      </c>
      <c r="BB99" s="128">
        <f>ROUND(SUM(BB100:BB101),2)</f>
        <v>0</v>
      </c>
      <c r="BC99" s="128">
        <f>ROUND(SUM(BC100:BC101),2)</f>
        <v>0</v>
      </c>
      <c r="BD99" s="130">
        <f>ROUND(SUM(BD100:BD101),2)</f>
        <v>0</v>
      </c>
      <c r="BE99" s="7"/>
      <c r="BS99" s="131" t="s">
        <v>76</v>
      </c>
      <c r="BT99" s="131" t="s">
        <v>85</v>
      </c>
      <c r="BV99" s="131" t="s">
        <v>79</v>
      </c>
      <c r="BW99" s="131" t="s">
        <v>99</v>
      </c>
      <c r="BX99" s="131" t="s">
        <v>5</v>
      </c>
      <c r="CL99" s="131" t="s">
        <v>1</v>
      </c>
      <c r="CM99" s="131" t="s">
        <v>87</v>
      </c>
    </row>
    <row r="100" s="4" customFormat="1" ht="16.5" customHeight="1">
      <c r="A100" s="119" t="s">
        <v>81</v>
      </c>
      <c r="B100" s="70"/>
      <c r="C100" s="133"/>
      <c r="D100" s="133"/>
      <c r="E100" s="134" t="s">
        <v>97</v>
      </c>
      <c r="F100" s="134"/>
      <c r="G100" s="134"/>
      <c r="H100" s="134"/>
      <c r="I100" s="134"/>
      <c r="J100" s="133"/>
      <c r="K100" s="134" t="s">
        <v>98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'401 - Veřejné osvětlení'!J30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92</v>
      </c>
      <c r="AR100" s="72"/>
      <c r="AS100" s="137">
        <v>0</v>
      </c>
      <c r="AT100" s="138">
        <f>ROUND(SUM(AV100:AW100),2)</f>
        <v>0</v>
      </c>
      <c r="AU100" s="139">
        <f>'401 - Veřejné osvětlení'!P124</f>
        <v>0</v>
      </c>
      <c r="AV100" s="138">
        <f>'401 - Veřejné osvětlení'!J33</f>
        <v>0</v>
      </c>
      <c r="AW100" s="138">
        <f>'401 - Veřejné osvětlení'!J34</f>
        <v>0</v>
      </c>
      <c r="AX100" s="138">
        <f>'401 - Veřejné osvětlení'!J35</f>
        <v>0</v>
      </c>
      <c r="AY100" s="138">
        <f>'401 - Veřejné osvětlení'!J36</f>
        <v>0</v>
      </c>
      <c r="AZ100" s="138">
        <f>'401 - Veřejné osvětlení'!F33</f>
        <v>0</v>
      </c>
      <c r="BA100" s="138">
        <f>'401 - Veřejné osvětlení'!F34</f>
        <v>0</v>
      </c>
      <c r="BB100" s="138">
        <f>'401 - Veřejné osvětlení'!F35</f>
        <v>0</v>
      </c>
      <c r="BC100" s="138">
        <f>'401 - Veřejné osvětlení'!F36</f>
        <v>0</v>
      </c>
      <c r="BD100" s="140">
        <f>'401 - Veřejné osvětlení'!F37</f>
        <v>0</v>
      </c>
      <c r="BE100" s="4"/>
      <c r="BT100" s="141" t="s">
        <v>87</v>
      </c>
      <c r="BU100" s="141" t="s">
        <v>93</v>
      </c>
      <c r="BV100" s="141" t="s">
        <v>79</v>
      </c>
      <c r="BW100" s="141" t="s">
        <v>99</v>
      </c>
      <c r="BX100" s="141" t="s">
        <v>5</v>
      </c>
      <c r="CL100" s="141" t="s">
        <v>1</v>
      </c>
      <c r="CM100" s="141" t="s">
        <v>87</v>
      </c>
    </row>
    <row r="101" s="4" customFormat="1" ht="16.5" customHeight="1">
      <c r="A101" s="119" t="s">
        <v>81</v>
      </c>
      <c r="B101" s="70"/>
      <c r="C101" s="133"/>
      <c r="D101" s="133"/>
      <c r="E101" s="134" t="s">
        <v>100</v>
      </c>
      <c r="F101" s="134"/>
      <c r="G101" s="134"/>
      <c r="H101" s="134"/>
      <c r="I101" s="134"/>
      <c r="J101" s="133"/>
      <c r="K101" s="134" t="s">
        <v>101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'401a - Doplnění VO'!J32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92</v>
      </c>
      <c r="AR101" s="72"/>
      <c r="AS101" s="142">
        <v>0</v>
      </c>
      <c r="AT101" s="143">
        <f>ROUND(SUM(AV101:AW101),2)</f>
        <v>0</v>
      </c>
      <c r="AU101" s="144">
        <f>'401a - Doplnění VO'!P125</f>
        <v>0</v>
      </c>
      <c r="AV101" s="143">
        <f>'401a - Doplnění VO'!J35</f>
        <v>0</v>
      </c>
      <c r="AW101" s="143">
        <f>'401a - Doplnění VO'!J36</f>
        <v>0</v>
      </c>
      <c r="AX101" s="143">
        <f>'401a - Doplnění VO'!J37</f>
        <v>0</v>
      </c>
      <c r="AY101" s="143">
        <f>'401a - Doplnění VO'!J38</f>
        <v>0</v>
      </c>
      <c r="AZ101" s="143">
        <f>'401a - Doplnění VO'!F35</f>
        <v>0</v>
      </c>
      <c r="BA101" s="143">
        <f>'401a - Doplnění VO'!F36</f>
        <v>0</v>
      </c>
      <c r="BB101" s="143">
        <f>'401a - Doplnění VO'!F37</f>
        <v>0</v>
      </c>
      <c r="BC101" s="143">
        <f>'401a - Doplnění VO'!F38</f>
        <v>0</v>
      </c>
      <c r="BD101" s="145">
        <f>'401a - Doplnění VO'!F39</f>
        <v>0</v>
      </c>
      <c r="BE101" s="4"/>
      <c r="BT101" s="141" t="s">
        <v>87</v>
      </c>
      <c r="BV101" s="141" t="s">
        <v>79</v>
      </c>
      <c r="BW101" s="141" t="s">
        <v>102</v>
      </c>
      <c r="BX101" s="141" t="s">
        <v>99</v>
      </c>
      <c r="CL101" s="141" t="s">
        <v>1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bje7UdAPFiOSSIYCRWz35mW1U3u65pLKRt/j8+M7a++AHe8L7XBmkvUH/rOzkp+0OefyL74tSGh/U/IiFlescg==" hashValue="eumqq1B2wOLKWC85pJ74c2zb5oqEDeDQ5jeJLkgt6CI+6Dhcm0raV82BziynWpeovsLxqAy+kXObYdsaxP9I9Q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2 - Ostatní a vedlejší n...'!C2" display="/"/>
    <hyperlink ref="A97" location="'101 - Chodník'!C2" display="/"/>
    <hyperlink ref="A98" location="'101a - Parkovací plocha'!C2" display="/"/>
    <hyperlink ref="A100" location="'401 - Veřejné osvětlení'!C2" display="/"/>
    <hyperlink ref="A101" location="'401a - Doplnění VO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chodníku a veřejného osvětlení v ul. Průběžná, Pelhřimov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14. 3. 2025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34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37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39</v>
      </c>
      <c r="G32" s="38"/>
      <c r="H32" s="38"/>
      <c r="I32" s="161" t="s">
        <v>38</v>
      </c>
      <c r="J32" s="161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41</v>
      </c>
      <c r="E33" s="150" t="s">
        <v>42</v>
      </c>
      <c r="F33" s="163">
        <f>ROUND((SUM(BE123:BE189)),  2)</f>
        <v>0</v>
      </c>
      <c r="G33" s="38"/>
      <c r="H33" s="38"/>
      <c r="I33" s="164">
        <v>0.20999999999999999</v>
      </c>
      <c r="J33" s="163">
        <f>ROUND(((SUM(BE123:BE189))*I33),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43</v>
      </c>
      <c r="F34" s="163">
        <f>ROUND((SUM(BF123:BF189)),  2)</f>
        <v>0</v>
      </c>
      <c r="G34" s="38"/>
      <c r="H34" s="38"/>
      <c r="I34" s="164">
        <v>0.12</v>
      </c>
      <c r="J34" s="163">
        <f>ROUND(((SUM(BF123:BF189))*I34),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44</v>
      </c>
      <c r="F35" s="163">
        <f>ROUND((SUM(BG123:BG189)),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45</v>
      </c>
      <c r="F36" s="163">
        <f>ROUND((SUM(BH123:BH189)),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46</v>
      </c>
      <c r="F37" s="163">
        <f>ROUND((SUM(BI123:BI189)),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chodníku a veřejného osvětlení v ul. Průběžná, Pelhřimov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Pelhřimov</v>
      </c>
      <c r="G89" s="40"/>
      <c r="H89" s="40"/>
      <c r="I89" s="32" t="s">
        <v>22</v>
      </c>
      <c r="J89" s="79" t="str">
        <f>IF(J12="","",J12)</f>
        <v>14. 3. 2025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Pelhřimov</v>
      </c>
      <c r="G91" s="40"/>
      <c r="H91" s="40"/>
      <c r="I91" s="32" t="s">
        <v>30</v>
      </c>
      <c r="J91" s="36" t="str">
        <f>E21</f>
        <v>WAY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107</v>
      </c>
      <c r="D94" s="185"/>
      <c r="E94" s="185"/>
      <c r="F94" s="185"/>
      <c r="G94" s="185"/>
      <c r="H94" s="185"/>
      <c r="I94" s="185"/>
      <c r="J94" s="186" t="s">
        <v>108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88"/>
      <c r="C97" s="189"/>
      <c r="D97" s="190" t="s">
        <v>111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112</v>
      </c>
      <c r="E98" s="191"/>
      <c r="F98" s="191"/>
      <c r="G98" s="191"/>
      <c r="H98" s="191"/>
      <c r="I98" s="191"/>
      <c r="J98" s="192">
        <f>J125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4"/>
      <c r="C99" s="133"/>
      <c r="D99" s="195" t="s">
        <v>113</v>
      </c>
      <c r="E99" s="196"/>
      <c r="F99" s="196"/>
      <c r="G99" s="196"/>
      <c r="H99" s="196"/>
      <c r="I99" s="196"/>
      <c r="J99" s="197">
        <f>J126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114</v>
      </c>
      <c r="E100" s="196"/>
      <c r="F100" s="196"/>
      <c r="G100" s="196"/>
      <c r="H100" s="196"/>
      <c r="I100" s="196"/>
      <c r="J100" s="197">
        <f>J152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115</v>
      </c>
      <c r="E101" s="196"/>
      <c r="F101" s="196"/>
      <c r="G101" s="196"/>
      <c r="H101" s="196"/>
      <c r="I101" s="196"/>
      <c r="J101" s="197">
        <f>J162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116</v>
      </c>
      <c r="E102" s="196"/>
      <c r="F102" s="196"/>
      <c r="G102" s="196"/>
      <c r="H102" s="196"/>
      <c r="I102" s="196"/>
      <c r="J102" s="197">
        <f>J182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117</v>
      </c>
      <c r="E103" s="196"/>
      <c r="F103" s="196"/>
      <c r="G103" s="196"/>
      <c r="H103" s="196"/>
      <c r="I103" s="196"/>
      <c r="J103" s="197">
        <f>J186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Rekonstrukce chodníku a veřejného osvětlení v ul. Průběžná, Pelhřimov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02 - Ostatní a vedlejší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Pelhřimov</v>
      </c>
      <c r="G117" s="40"/>
      <c r="H117" s="40"/>
      <c r="I117" s="32" t="s">
        <v>22</v>
      </c>
      <c r="J117" s="79" t="str">
        <f>IF(J12="","",J12)</f>
        <v>14. 3. 2025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Pelhřimov</v>
      </c>
      <c r="G119" s="40"/>
      <c r="H119" s="40"/>
      <c r="I119" s="32" t="s">
        <v>30</v>
      </c>
      <c r="J119" s="36" t="str">
        <f>E21</f>
        <v>WAY project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119</v>
      </c>
      <c r="D122" s="202" t="s">
        <v>62</v>
      </c>
      <c r="E122" s="202" t="s">
        <v>58</v>
      </c>
      <c r="F122" s="202" t="s">
        <v>59</v>
      </c>
      <c r="G122" s="202" t="s">
        <v>120</v>
      </c>
      <c r="H122" s="202" t="s">
        <v>121</v>
      </c>
      <c r="I122" s="202" t="s">
        <v>122</v>
      </c>
      <c r="J122" s="202" t="s">
        <v>108</v>
      </c>
      <c r="K122" s="203" t="s">
        <v>123</v>
      </c>
      <c r="L122" s="204"/>
      <c r="M122" s="100" t="s">
        <v>1</v>
      </c>
      <c r="N122" s="101" t="s">
        <v>41</v>
      </c>
      <c r="O122" s="101" t="s">
        <v>124</v>
      </c>
      <c r="P122" s="101" t="s">
        <v>125</v>
      </c>
      <c r="Q122" s="101" t="s">
        <v>126</v>
      </c>
      <c r="R122" s="101" t="s">
        <v>127</v>
      </c>
      <c r="S122" s="101" t="s">
        <v>128</v>
      </c>
      <c r="T122" s="102" t="s">
        <v>129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130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P124+P125</f>
        <v>0</v>
      </c>
      <c r="Q123" s="104"/>
      <c r="R123" s="207">
        <f>R124+R125</f>
        <v>0</v>
      </c>
      <c r="S123" s="104"/>
      <c r="T123" s="208">
        <f>T124+T125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110</v>
      </c>
      <c r="BK123" s="209">
        <f>BK124+BK125</f>
        <v>0</v>
      </c>
    </row>
    <row r="124" s="12" customFormat="1" ht="25.92" customHeight="1">
      <c r="A124" s="12"/>
      <c r="B124" s="210"/>
      <c r="C124" s="211"/>
      <c r="D124" s="212" t="s">
        <v>76</v>
      </c>
      <c r="E124" s="213" t="s">
        <v>131</v>
      </c>
      <c r="F124" s="213" t="s">
        <v>132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v>0</v>
      </c>
      <c r="Q124" s="218"/>
      <c r="R124" s="219">
        <v>0</v>
      </c>
      <c r="S124" s="218"/>
      <c r="T124" s="220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133</v>
      </c>
      <c r="AT124" s="222" t="s">
        <v>76</v>
      </c>
      <c r="AU124" s="222" t="s">
        <v>77</v>
      </c>
      <c r="AY124" s="221" t="s">
        <v>134</v>
      </c>
      <c r="BK124" s="223"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135</v>
      </c>
      <c r="F125" s="213" t="s">
        <v>136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P126+P152+P162+P182+P186</f>
        <v>0</v>
      </c>
      <c r="Q125" s="218"/>
      <c r="R125" s="219">
        <f>R126+R152+R162+R182+R186</f>
        <v>0</v>
      </c>
      <c r="S125" s="218"/>
      <c r="T125" s="220">
        <f>T126+T152+T162+T182+T186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137</v>
      </c>
      <c r="AT125" s="222" t="s">
        <v>76</v>
      </c>
      <c r="AU125" s="222" t="s">
        <v>77</v>
      </c>
      <c r="AY125" s="221" t="s">
        <v>134</v>
      </c>
      <c r="BK125" s="223">
        <f>BK126+BK152+BK162+BK182+BK186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138</v>
      </c>
      <c r="F126" s="224" t="s">
        <v>139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SUM(P127:P151)</f>
        <v>0</v>
      </c>
      <c r="Q126" s="218"/>
      <c r="R126" s="219">
        <f>SUM(R127:R151)</f>
        <v>0</v>
      </c>
      <c r="S126" s="218"/>
      <c r="T126" s="220">
        <f>SUM(T127:T151)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137</v>
      </c>
      <c r="AT126" s="222" t="s">
        <v>76</v>
      </c>
      <c r="AU126" s="222" t="s">
        <v>85</v>
      </c>
      <c r="AY126" s="221" t="s">
        <v>134</v>
      </c>
      <c r="BK126" s="223">
        <f>SUM(BK127:BK151)</f>
        <v>0</v>
      </c>
    </row>
    <row r="127" s="2" customFormat="1" ht="16.5" customHeight="1">
      <c r="A127" s="38"/>
      <c r="B127" s="39"/>
      <c r="C127" s="226" t="s">
        <v>85</v>
      </c>
      <c r="D127" s="226" t="s">
        <v>140</v>
      </c>
      <c r="E127" s="227" t="s">
        <v>141</v>
      </c>
      <c r="F127" s="228" t="s">
        <v>142</v>
      </c>
      <c r="G127" s="229" t="s">
        <v>143</v>
      </c>
      <c r="H127" s="230">
        <v>1</v>
      </c>
      <c r="I127" s="231"/>
      <c r="J127" s="232">
        <f>ROUND(I127*H127,2)</f>
        <v>0</v>
      </c>
      <c r="K127" s="228" t="s">
        <v>144</v>
      </c>
      <c r="L127" s="44"/>
      <c r="M127" s="233" t="s">
        <v>1</v>
      </c>
      <c r="N127" s="234" t="s">
        <v>42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145</v>
      </c>
      <c r="AT127" s="237" t="s">
        <v>140</v>
      </c>
      <c r="AU127" s="237" t="s">
        <v>87</v>
      </c>
      <c r="AY127" s="17" t="s">
        <v>134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85</v>
      </c>
      <c r="BK127" s="238">
        <f>ROUND(I127*H127,2)</f>
        <v>0</v>
      </c>
      <c r="BL127" s="17" t="s">
        <v>145</v>
      </c>
      <c r="BM127" s="237" t="s">
        <v>146</v>
      </c>
    </row>
    <row r="128" s="2" customFormat="1">
      <c r="A128" s="38"/>
      <c r="B128" s="39"/>
      <c r="C128" s="40"/>
      <c r="D128" s="239" t="s">
        <v>147</v>
      </c>
      <c r="E128" s="40"/>
      <c r="F128" s="240" t="s">
        <v>142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87</v>
      </c>
    </row>
    <row r="129" s="13" customFormat="1">
      <c r="A129" s="13"/>
      <c r="B129" s="244"/>
      <c r="C129" s="245"/>
      <c r="D129" s="239" t="s">
        <v>148</v>
      </c>
      <c r="E129" s="246" t="s">
        <v>1</v>
      </c>
      <c r="F129" s="247" t="s">
        <v>149</v>
      </c>
      <c r="G129" s="245"/>
      <c r="H129" s="246" t="s">
        <v>1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148</v>
      </c>
      <c r="AU129" s="253" t="s">
        <v>87</v>
      </c>
      <c r="AV129" s="13" t="s">
        <v>85</v>
      </c>
      <c r="AW129" s="13" t="s">
        <v>33</v>
      </c>
      <c r="AX129" s="13" t="s">
        <v>77</v>
      </c>
      <c r="AY129" s="253" t="s">
        <v>134</v>
      </c>
    </row>
    <row r="130" s="14" customFormat="1">
      <c r="A130" s="14"/>
      <c r="B130" s="254"/>
      <c r="C130" s="255"/>
      <c r="D130" s="239" t="s">
        <v>148</v>
      </c>
      <c r="E130" s="256" t="s">
        <v>1</v>
      </c>
      <c r="F130" s="257" t="s">
        <v>150</v>
      </c>
      <c r="G130" s="255"/>
      <c r="H130" s="258">
        <v>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148</v>
      </c>
      <c r="AU130" s="264" t="s">
        <v>87</v>
      </c>
      <c r="AV130" s="14" t="s">
        <v>87</v>
      </c>
      <c r="AW130" s="14" t="s">
        <v>33</v>
      </c>
      <c r="AX130" s="14" t="s">
        <v>85</v>
      </c>
      <c r="AY130" s="264" t="s">
        <v>134</v>
      </c>
    </row>
    <row r="131" s="2" customFormat="1" ht="16.5" customHeight="1">
      <c r="A131" s="38"/>
      <c r="B131" s="39"/>
      <c r="C131" s="226" t="s">
        <v>87</v>
      </c>
      <c r="D131" s="226" t="s">
        <v>140</v>
      </c>
      <c r="E131" s="227" t="s">
        <v>151</v>
      </c>
      <c r="F131" s="228" t="s">
        <v>152</v>
      </c>
      <c r="G131" s="229" t="s">
        <v>143</v>
      </c>
      <c r="H131" s="230">
        <v>1</v>
      </c>
      <c r="I131" s="231"/>
      <c r="J131" s="232">
        <f>ROUND(I131*H131,2)</f>
        <v>0</v>
      </c>
      <c r="K131" s="228" t="s">
        <v>144</v>
      </c>
      <c r="L131" s="44"/>
      <c r="M131" s="233" t="s">
        <v>1</v>
      </c>
      <c r="N131" s="234" t="s">
        <v>42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145</v>
      </c>
      <c r="AT131" s="237" t="s">
        <v>140</v>
      </c>
      <c r="AU131" s="237" t="s">
        <v>87</v>
      </c>
      <c r="AY131" s="17" t="s">
        <v>134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85</v>
      </c>
      <c r="BK131" s="238">
        <f>ROUND(I131*H131,2)</f>
        <v>0</v>
      </c>
      <c r="BL131" s="17" t="s">
        <v>145</v>
      </c>
      <c r="BM131" s="237" t="s">
        <v>153</v>
      </c>
    </row>
    <row r="132" s="2" customFormat="1">
      <c r="A132" s="38"/>
      <c r="B132" s="39"/>
      <c r="C132" s="40"/>
      <c r="D132" s="239" t="s">
        <v>147</v>
      </c>
      <c r="E132" s="40"/>
      <c r="F132" s="240" t="s">
        <v>152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87</v>
      </c>
    </row>
    <row r="133" s="13" customFormat="1">
      <c r="A133" s="13"/>
      <c r="B133" s="244"/>
      <c r="C133" s="245"/>
      <c r="D133" s="239" t="s">
        <v>148</v>
      </c>
      <c r="E133" s="246" t="s">
        <v>1</v>
      </c>
      <c r="F133" s="247" t="s">
        <v>154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148</v>
      </c>
      <c r="AU133" s="253" t="s">
        <v>87</v>
      </c>
      <c r="AV133" s="13" t="s">
        <v>85</v>
      </c>
      <c r="AW133" s="13" t="s">
        <v>33</v>
      </c>
      <c r="AX133" s="13" t="s">
        <v>77</v>
      </c>
      <c r="AY133" s="253" t="s">
        <v>134</v>
      </c>
    </row>
    <row r="134" s="13" customFormat="1">
      <c r="A134" s="13"/>
      <c r="B134" s="244"/>
      <c r="C134" s="245"/>
      <c r="D134" s="239" t="s">
        <v>148</v>
      </c>
      <c r="E134" s="246" t="s">
        <v>1</v>
      </c>
      <c r="F134" s="247" t="s">
        <v>155</v>
      </c>
      <c r="G134" s="245"/>
      <c r="H134" s="246" t="s">
        <v>1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148</v>
      </c>
      <c r="AU134" s="253" t="s">
        <v>87</v>
      </c>
      <c r="AV134" s="13" t="s">
        <v>85</v>
      </c>
      <c r="AW134" s="13" t="s">
        <v>33</v>
      </c>
      <c r="AX134" s="13" t="s">
        <v>77</v>
      </c>
      <c r="AY134" s="253" t="s">
        <v>134</v>
      </c>
    </row>
    <row r="135" s="14" customFormat="1">
      <c r="A135" s="14"/>
      <c r="B135" s="254"/>
      <c r="C135" s="255"/>
      <c r="D135" s="239" t="s">
        <v>148</v>
      </c>
      <c r="E135" s="256" t="s">
        <v>1</v>
      </c>
      <c r="F135" s="257" t="s">
        <v>150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148</v>
      </c>
      <c r="AU135" s="264" t="s">
        <v>87</v>
      </c>
      <c r="AV135" s="14" t="s">
        <v>87</v>
      </c>
      <c r="AW135" s="14" t="s">
        <v>33</v>
      </c>
      <c r="AX135" s="14" t="s">
        <v>85</v>
      </c>
      <c r="AY135" s="264" t="s">
        <v>134</v>
      </c>
    </row>
    <row r="136" s="2" customFormat="1" ht="16.5" customHeight="1">
      <c r="A136" s="38"/>
      <c r="B136" s="39"/>
      <c r="C136" s="226" t="s">
        <v>156</v>
      </c>
      <c r="D136" s="226" t="s">
        <v>140</v>
      </c>
      <c r="E136" s="227" t="s">
        <v>157</v>
      </c>
      <c r="F136" s="228" t="s">
        <v>158</v>
      </c>
      <c r="G136" s="229" t="s">
        <v>143</v>
      </c>
      <c r="H136" s="230">
        <v>1</v>
      </c>
      <c r="I136" s="231"/>
      <c r="J136" s="232">
        <f>ROUND(I136*H136,2)</f>
        <v>0</v>
      </c>
      <c r="K136" s="228" t="s">
        <v>144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145</v>
      </c>
      <c r="AT136" s="237" t="s">
        <v>140</v>
      </c>
      <c r="AU136" s="237" t="s">
        <v>87</v>
      </c>
      <c r="AY136" s="17" t="s">
        <v>134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85</v>
      </c>
      <c r="BK136" s="238">
        <f>ROUND(I136*H136,2)</f>
        <v>0</v>
      </c>
      <c r="BL136" s="17" t="s">
        <v>145</v>
      </c>
      <c r="BM136" s="237" t="s">
        <v>159</v>
      </c>
    </row>
    <row r="137" s="2" customFormat="1">
      <c r="A137" s="38"/>
      <c r="B137" s="39"/>
      <c r="C137" s="40"/>
      <c r="D137" s="239" t="s">
        <v>147</v>
      </c>
      <c r="E137" s="40"/>
      <c r="F137" s="240" t="s">
        <v>158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87</v>
      </c>
    </row>
    <row r="138" s="13" customFormat="1">
      <c r="A138" s="13"/>
      <c r="B138" s="244"/>
      <c r="C138" s="245"/>
      <c r="D138" s="239" t="s">
        <v>148</v>
      </c>
      <c r="E138" s="246" t="s">
        <v>1</v>
      </c>
      <c r="F138" s="247" t="s">
        <v>160</v>
      </c>
      <c r="G138" s="245"/>
      <c r="H138" s="246" t="s">
        <v>1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148</v>
      </c>
      <c r="AU138" s="253" t="s">
        <v>87</v>
      </c>
      <c r="AV138" s="13" t="s">
        <v>85</v>
      </c>
      <c r="AW138" s="13" t="s">
        <v>33</v>
      </c>
      <c r="AX138" s="13" t="s">
        <v>77</v>
      </c>
      <c r="AY138" s="253" t="s">
        <v>134</v>
      </c>
    </row>
    <row r="139" s="14" customFormat="1">
      <c r="A139" s="14"/>
      <c r="B139" s="254"/>
      <c r="C139" s="255"/>
      <c r="D139" s="239" t="s">
        <v>148</v>
      </c>
      <c r="E139" s="256" t="s">
        <v>1</v>
      </c>
      <c r="F139" s="257" t="s">
        <v>150</v>
      </c>
      <c r="G139" s="255"/>
      <c r="H139" s="258">
        <v>1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4" t="s">
        <v>148</v>
      </c>
      <c r="AU139" s="264" t="s">
        <v>87</v>
      </c>
      <c r="AV139" s="14" t="s">
        <v>87</v>
      </c>
      <c r="AW139" s="14" t="s">
        <v>33</v>
      </c>
      <c r="AX139" s="14" t="s">
        <v>85</v>
      </c>
      <c r="AY139" s="264" t="s">
        <v>134</v>
      </c>
    </row>
    <row r="140" s="2" customFormat="1" ht="16.5" customHeight="1">
      <c r="A140" s="38"/>
      <c r="B140" s="39"/>
      <c r="C140" s="226" t="s">
        <v>133</v>
      </c>
      <c r="D140" s="226" t="s">
        <v>140</v>
      </c>
      <c r="E140" s="227" t="s">
        <v>161</v>
      </c>
      <c r="F140" s="228" t="s">
        <v>162</v>
      </c>
      <c r="G140" s="229" t="s">
        <v>143</v>
      </c>
      <c r="H140" s="230">
        <v>1</v>
      </c>
      <c r="I140" s="231"/>
      <c r="J140" s="232">
        <f>ROUND(I140*H140,2)</f>
        <v>0</v>
      </c>
      <c r="K140" s="228" t="s">
        <v>144</v>
      </c>
      <c r="L140" s="44"/>
      <c r="M140" s="233" t="s">
        <v>1</v>
      </c>
      <c r="N140" s="234" t="s">
        <v>42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145</v>
      </c>
      <c r="AT140" s="237" t="s">
        <v>140</v>
      </c>
      <c r="AU140" s="237" t="s">
        <v>87</v>
      </c>
      <c r="AY140" s="17" t="s">
        <v>134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85</v>
      </c>
      <c r="BK140" s="238">
        <f>ROUND(I140*H140,2)</f>
        <v>0</v>
      </c>
      <c r="BL140" s="17" t="s">
        <v>145</v>
      </c>
      <c r="BM140" s="237" t="s">
        <v>163</v>
      </c>
    </row>
    <row r="141" s="2" customFormat="1">
      <c r="A141" s="38"/>
      <c r="B141" s="39"/>
      <c r="C141" s="40"/>
      <c r="D141" s="239" t="s">
        <v>147</v>
      </c>
      <c r="E141" s="40"/>
      <c r="F141" s="240" t="s">
        <v>162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87</v>
      </c>
    </row>
    <row r="142" s="13" customFormat="1">
      <c r="A142" s="13"/>
      <c r="B142" s="244"/>
      <c r="C142" s="245"/>
      <c r="D142" s="239" t="s">
        <v>148</v>
      </c>
      <c r="E142" s="246" t="s">
        <v>1</v>
      </c>
      <c r="F142" s="247" t="s">
        <v>164</v>
      </c>
      <c r="G142" s="245"/>
      <c r="H142" s="246" t="s">
        <v>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148</v>
      </c>
      <c r="AU142" s="253" t="s">
        <v>87</v>
      </c>
      <c r="AV142" s="13" t="s">
        <v>85</v>
      </c>
      <c r="AW142" s="13" t="s">
        <v>33</v>
      </c>
      <c r="AX142" s="13" t="s">
        <v>77</v>
      </c>
      <c r="AY142" s="253" t="s">
        <v>134</v>
      </c>
    </row>
    <row r="143" s="14" customFormat="1">
      <c r="A143" s="14"/>
      <c r="B143" s="254"/>
      <c r="C143" s="255"/>
      <c r="D143" s="239" t="s">
        <v>148</v>
      </c>
      <c r="E143" s="256" t="s">
        <v>1</v>
      </c>
      <c r="F143" s="257" t="s">
        <v>165</v>
      </c>
      <c r="G143" s="255"/>
      <c r="H143" s="258">
        <v>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148</v>
      </c>
      <c r="AU143" s="264" t="s">
        <v>87</v>
      </c>
      <c r="AV143" s="14" t="s">
        <v>87</v>
      </c>
      <c r="AW143" s="14" t="s">
        <v>33</v>
      </c>
      <c r="AX143" s="14" t="s">
        <v>85</v>
      </c>
      <c r="AY143" s="264" t="s">
        <v>134</v>
      </c>
    </row>
    <row r="144" s="2" customFormat="1" ht="16.5" customHeight="1">
      <c r="A144" s="38"/>
      <c r="B144" s="39"/>
      <c r="C144" s="226" t="s">
        <v>137</v>
      </c>
      <c r="D144" s="226" t="s">
        <v>140</v>
      </c>
      <c r="E144" s="227" t="s">
        <v>166</v>
      </c>
      <c r="F144" s="228" t="s">
        <v>162</v>
      </c>
      <c r="G144" s="229" t="s">
        <v>143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42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145</v>
      </c>
      <c r="AT144" s="237" t="s">
        <v>140</v>
      </c>
      <c r="AU144" s="237" t="s">
        <v>87</v>
      </c>
      <c r="AY144" s="17" t="s">
        <v>134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85</v>
      </c>
      <c r="BK144" s="238">
        <f>ROUND(I144*H144,2)</f>
        <v>0</v>
      </c>
      <c r="BL144" s="17" t="s">
        <v>145</v>
      </c>
      <c r="BM144" s="237" t="s">
        <v>167</v>
      </c>
    </row>
    <row r="145" s="2" customFormat="1">
      <c r="A145" s="38"/>
      <c r="B145" s="39"/>
      <c r="C145" s="40"/>
      <c r="D145" s="239" t="s">
        <v>147</v>
      </c>
      <c r="E145" s="40"/>
      <c r="F145" s="240" t="s">
        <v>162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147</v>
      </c>
      <c r="AU145" s="17" t="s">
        <v>87</v>
      </c>
    </row>
    <row r="146" s="13" customFormat="1">
      <c r="A146" s="13"/>
      <c r="B146" s="244"/>
      <c r="C146" s="245"/>
      <c r="D146" s="239" t="s">
        <v>148</v>
      </c>
      <c r="E146" s="246" t="s">
        <v>1</v>
      </c>
      <c r="F146" s="247" t="s">
        <v>168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148</v>
      </c>
      <c r="AU146" s="253" t="s">
        <v>87</v>
      </c>
      <c r="AV146" s="13" t="s">
        <v>85</v>
      </c>
      <c r="AW146" s="13" t="s">
        <v>33</v>
      </c>
      <c r="AX146" s="13" t="s">
        <v>77</v>
      </c>
      <c r="AY146" s="253" t="s">
        <v>134</v>
      </c>
    </row>
    <row r="147" s="14" customFormat="1">
      <c r="A147" s="14"/>
      <c r="B147" s="254"/>
      <c r="C147" s="255"/>
      <c r="D147" s="239" t="s">
        <v>148</v>
      </c>
      <c r="E147" s="256" t="s">
        <v>1</v>
      </c>
      <c r="F147" s="257" t="s">
        <v>165</v>
      </c>
      <c r="G147" s="255"/>
      <c r="H147" s="258">
        <v>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148</v>
      </c>
      <c r="AU147" s="264" t="s">
        <v>87</v>
      </c>
      <c r="AV147" s="14" t="s">
        <v>87</v>
      </c>
      <c r="AW147" s="14" t="s">
        <v>33</v>
      </c>
      <c r="AX147" s="14" t="s">
        <v>85</v>
      </c>
      <c r="AY147" s="264" t="s">
        <v>134</v>
      </c>
    </row>
    <row r="148" s="2" customFormat="1" ht="16.5" customHeight="1">
      <c r="A148" s="38"/>
      <c r="B148" s="39"/>
      <c r="C148" s="226" t="s">
        <v>169</v>
      </c>
      <c r="D148" s="226" t="s">
        <v>140</v>
      </c>
      <c r="E148" s="227" t="s">
        <v>170</v>
      </c>
      <c r="F148" s="228" t="s">
        <v>171</v>
      </c>
      <c r="G148" s="229" t="s">
        <v>143</v>
      </c>
      <c r="H148" s="230">
        <v>1</v>
      </c>
      <c r="I148" s="231"/>
      <c r="J148" s="232">
        <f>ROUND(I148*H148,2)</f>
        <v>0</v>
      </c>
      <c r="K148" s="228" t="s">
        <v>144</v>
      </c>
      <c r="L148" s="44"/>
      <c r="M148" s="233" t="s">
        <v>1</v>
      </c>
      <c r="N148" s="234" t="s">
        <v>42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145</v>
      </c>
      <c r="AT148" s="237" t="s">
        <v>140</v>
      </c>
      <c r="AU148" s="237" t="s">
        <v>87</v>
      </c>
      <c r="AY148" s="17" t="s">
        <v>134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85</v>
      </c>
      <c r="BK148" s="238">
        <f>ROUND(I148*H148,2)</f>
        <v>0</v>
      </c>
      <c r="BL148" s="17" t="s">
        <v>145</v>
      </c>
      <c r="BM148" s="237" t="s">
        <v>172</v>
      </c>
    </row>
    <row r="149" s="2" customFormat="1">
      <c r="A149" s="38"/>
      <c r="B149" s="39"/>
      <c r="C149" s="40"/>
      <c r="D149" s="239" t="s">
        <v>147</v>
      </c>
      <c r="E149" s="40"/>
      <c r="F149" s="240" t="s">
        <v>171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87</v>
      </c>
    </row>
    <row r="150" s="13" customFormat="1">
      <c r="A150" s="13"/>
      <c r="B150" s="244"/>
      <c r="C150" s="245"/>
      <c r="D150" s="239" t="s">
        <v>148</v>
      </c>
      <c r="E150" s="246" t="s">
        <v>1</v>
      </c>
      <c r="F150" s="247" t="s">
        <v>173</v>
      </c>
      <c r="G150" s="245"/>
      <c r="H150" s="246" t="s">
        <v>1</v>
      </c>
      <c r="I150" s="248"/>
      <c r="J150" s="245"/>
      <c r="K150" s="245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148</v>
      </c>
      <c r="AU150" s="253" t="s">
        <v>87</v>
      </c>
      <c r="AV150" s="13" t="s">
        <v>85</v>
      </c>
      <c r="AW150" s="13" t="s">
        <v>33</v>
      </c>
      <c r="AX150" s="13" t="s">
        <v>77</v>
      </c>
      <c r="AY150" s="253" t="s">
        <v>134</v>
      </c>
    </row>
    <row r="151" s="14" customFormat="1">
      <c r="A151" s="14"/>
      <c r="B151" s="254"/>
      <c r="C151" s="255"/>
      <c r="D151" s="239" t="s">
        <v>148</v>
      </c>
      <c r="E151" s="256" t="s">
        <v>1</v>
      </c>
      <c r="F151" s="257" t="s">
        <v>150</v>
      </c>
      <c r="G151" s="255"/>
      <c r="H151" s="258">
        <v>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148</v>
      </c>
      <c r="AU151" s="264" t="s">
        <v>87</v>
      </c>
      <c r="AV151" s="14" t="s">
        <v>87</v>
      </c>
      <c r="AW151" s="14" t="s">
        <v>33</v>
      </c>
      <c r="AX151" s="14" t="s">
        <v>85</v>
      </c>
      <c r="AY151" s="264" t="s">
        <v>134</v>
      </c>
    </row>
    <row r="152" s="12" customFormat="1" ht="22.8" customHeight="1">
      <c r="A152" s="12"/>
      <c r="B152" s="210"/>
      <c r="C152" s="211"/>
      <c r="D152" s="212" t="s">
        <v>76</v>
      </c>
      <c r="E152" s="224" t="s">
        <v>174</v>
      </c>
      <c r="F152" s="224" t="s">
        <v>175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SUM(P153:P161)</f>
        <v>0</v>
      </c>
      <c r="Q152" s="218"/>
      <c r="R152" s="219">
        <f>SUM(R153:R161)</f>
        <v>0</v>
      </c>
      <c r="S152" s="218"/>
      <c r="T152" s="220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137</v>
      </c>
      <c r="AT152" s="222" t="s">
        <v>76</v>
      </c>
      <c r="AU152" s="222" t="s">
        <v>85</v>
      </c>
      <c r="AY152" s="221" t="s">
        <v>134</v>
      </c>
      <c r="BK152" s="223">
        <f>SUM(BK153:BK161)</f>
        <v>0</v>
      </c>
    </row>
    <row r="153" s="2" customFormat="1" ht="16.5" customHeight="1">
      <c r="A153" s="38"/>
      <c r="B153" s="39"/>
      <c r="C153" s="226" t="s">
        <v>176</v>
      </c>
      <c r="D153" s="226" t="s">
        <v>140</v>
      </c>
      <c r="E153" s="227" t="s">
        <v>177</v>
      </c>
      <c r="F153" s="228" t="s">
        <v>178</v>
      </c>
      <c r="G153" s="229" t="s">
        <v>143</v>
      </c>
      <c r="H153" s="230">
        <v>1</v>
      </c>
      <c r="I153" s="231"/>
      <c r="J153" s="232">
        <f>ROUND(I153*H153,2)</f>
        <v>0</v>
      </c>
      <c r="K153" s="228" t="s">
        <v>144</v>
      </c>
      <c r="L153" s="44"/>
      <c r="M153" s="233" t="s">
        <v>1</v>
      </c>
      <c r="N153" s="234" t="s">
        <v>42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145</v>
      </c>
      <c r="AT153" s="237" t="s">
        <v>140</v>
      </c>
      <c r="AU153" s="237" t="s">
        <v>87</v>
      </c>
      <c r="AY153" s="17" t="s">
        <v>134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85</v>
      </c>
      <c r="BK153" s="238">
        <f>ROUND(I153*H153,2)</f>
        <v>0</v>
      </c>
      <c r="BL153" s="17" t="s">
        <v>145</v>
      </c>
      <c r="BM153" s="237" t="s">
        <v>179</v>
      </c>
    </row>
    <row r="154" s="2" customFormat="1">
      <c r="A154" s="38"/>
      <c r="B154" s="39"/>
      <c r="C154" s="40"/>
      <c r="D154" s="239" t="s">
        <v>147</v>
      </c>
      <c r="E154" s="40"/>
      <c r="F154" s="240" t="s">
        <v>178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87</v>
      </c>
    </row>
    <row r="155" s="13" customFormat="1">
      <c r="A155" s="13"/>
      <c r="B155" s="244"/>
      <c r="C155" s="245"/>
      <c r="D155" s="239" t="s">
        <v>148</v>
      </c>
      <c r="E155" s="246" t="s">
        <v>1</v>
      </c>
      <c r="F155" s="247" t="s">
        <v>180</v>
      </c>
      <c r="G155" s="245"/>
      <c r="H155" s="246" t="s">
        <v>1</v>
      </c>
      <c r="I155" s="248"/>
      <c r="J155" s="245"/>
      <c r="K155" s="245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148</v>
      </c>
      <c r="AU155" s="253" t="s">
        <v>87</v>
      </c>
      <c r="AV155" s="13" t="s">
        <v>85</v>
      </c>
      <c r="AW155" s="13" t="s">
        <v>33</v>
      </c>
      <c r="AX155" s="13" t="s">
        <v>77</v>
      </c>
      <c r="AY155" s="253" t="s">
        <v>134</v>
      </c>
    </row>
    <row r="156" s="14" customFormat="1">
      <c r="A156" s="14"/>
      <c r="B156" s="254"/>
      <c r="C156" s="255"/>
      <c r="D156" s="239" t="s">
        <v>148</v>
      </c>
      <c r="E156" s="256" t="s">
        <v>1</v>
      </c>
      <c r="F156" s="257" t="s">
        <v>181</v>
      </c>
      <c r="G156" s="255"/>
      <c r="H156" s="258">
        <v>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148</v>
      </c>
      <c r="AU156" s="264" t="s">
        <v>87</v>
      </c>
      <c r="AV156" s="14" t="s">
        <v>87</v>
      </c>
      <c r="AW156" s="14" t="s">
        <v>33</v>
      </c>
      <c r="AX156" s="14" t="s">
        <v>85</v>
      </c>
      <c r="AY156" s="264" t="s">
        <v>134</v>
      </c>
    </row>
    <row r="157" s="2" customFormat="1" ht="16.5" customHeight="1">
      <c r="A157" s="38"/>
      <c r="B157" s="39"/>
      <c r="C157" s="226" t="s">
        <v>182</v>
      </c>
      <c r="D157" s="226" t="s">
        <v>140</v>
      </c>
      <c r="E157" s="227" t="s">
        <v>183</v>
      </c>
      <c r="F157" s="228" t="s">
        <v>184</v>
      </c>
      <c r="G157" s="229" t="s">
        <v>143</v>
      </c>
      <c r="H157" s="230">
        <v>1</v>
      </c>
      <c r="I157" s="231"/>
      <c r="J157" s="232">
        <f>ROUND(I157*H157,2)</f>
        <v>0</v>
      </c>
      <c r="K157" s="228" t="s">
        <v>144</v>
      </c>
      <c r="L157" s="44"/>
      <c r="M157" s="233" t="s">
        <v>1</v>
      </c>
      <c r="N157" s="234" t="s">
        <v>42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145</v>
      </c>
      <c r="AT157" s="237" t="s">
        <v>140</v>
      </c>
      <c r="AU157" s="237" t="s">
        <v>87</v>
      </c>
      <c r="AY157" s="17" t="s">
        <v>134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85</v>
      </c>
      <c r="BK157" s="238">
        <f>ROUND(I157*H157,2)</f>
        <v>0</v>
      </c>
      <c r="BL157" s="17" t="s">
        <v>145</v>
      </c>
      <c r="BM157" s="237" t="s">
        <v>185</v>
      </c>
    </row>
    <row r="158" s="2" customFormat="1">
      <c r="A158" s="38"/>
      <c r="B158" s="39"/>
      <c r="C158" s="40"/>
      <c r="D158" s="239" t="s">
        <v>147</v>
      </c>
      <c r="E158" s="40"/>
      <c r="F158" s="240" t="s">
        <v>184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87</v>
      </c>
    </row>
    <row r="159" s="13" customFormat="1">
      <c r="A159" s="13"/>
      <c r="B159" s="244"/>
      <c r="C159" s="245"/>
      <c r="D159" s="239" t="s">
        <v>148</v>
      </c>
      <c r="E159" s="246" t="s">
        <v>1</v>
      </c>
      <c r="F159" s="247" t="s">
        <v>186</v>
      </c>
      <c r="G159" s="245"/>
      <c r="H159" s="246" t="s">
        <v>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148</v>
      </c>
      <c r="AU159" s="253" t="s">
        <v>87</v>
      </c>
      <c r="AV159" s="13" t="s">
        <v>85</v>
      </c>
      <c r="AW159" s="13" t="s">
        <v>33</v>
      </c>
      <c r="AX159" s="13" t="s">
        <v>77</v>
      </c>
      <c r="AY159" s="253" t="s">
        <v>134</v>
      </c>
    </row>
    <row r="160" s="13" customFormat="1">
      <c r="A160" s="13"/>
      <c r="B160" s="244"/>
      <c r="C160" s="245"/>
      <c r="D160" s="239" t="s">
        <v>148</v>
      </c>
      <c r="E160" s="246" t="s">
        <v>1</v>
      </c>
      <c r="F160" s="247" t="s">
        <v>187</v>
      </c>
      <c r="G160" s="245"/>
      <c r="H160" s="246" t="s">
        <v>1</v>
      </c>
      <c r="I160" s="248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148</v>
      </c>
      <c r="AU160" s="253" t="s">
        <v>87</v>
      </c>
      <c r="AV160" s="13" t="s">
        <v>85</v>
      </c>
      <c r="AW160" s="13" t="s">
        <v>33</v>
      </c>
      <c r="AX160" s="13" t="s">
        <v>77</v>
      </c>
      <c r="AY160" s="253" t="s">
        <v>134</v>
      </c>
    </row>
    <row r="161" s="14" customFormat="1">
      <c r="A161" s="14"/>
      <c r="B161" s="254"/>
      <c r="C161" s="255"/>
      <c r="D161" s="239" t="s">
        <v>148</v>
      </c>
      <c r="E161" s="256" t="s">
        <v>1</v>
      </c>
      <c r="F161" s="257" t="s">
        <v>181</v>
      </c>
      <c r="G161" s="255"/>
      <c r="H161" s="258">
        <v>1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148</v>
      </c>
      <c r="AU161" s="264" t="s">
        <v>87</v>
      </c>
      <c r="AV161" s="14" t="s">
        <v>87</v>
      </c>
      <c r="AW161" s="14" t="s">
        <v>33</v>
      </c>
      <c r="AX161" s="14" t="s">
        <v>85</v>
      </c>
      <c r="AY161" s="264" t="s">
        <v>134</v>
      </c>
    </row>
    <row r="162" s="12" customFormat="1" ht="22.8" customHeight="1">
      <c r="A162" s="12"/>
      <c r="B162" s="210"/>
      <c r="C162" s="211"/>
      <c r="D162" s="212" t="s">
        <v>76</v>
      </c>
      <c r="E162" s="224" t="s">
        <v>188</v>
      </c>
      <c r="F162" s="224" t="s">
        <v>189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SUM(P163:P181)</f>
        <v>0</v>
      </c>
      <c r="Q162" s="218"/>
      <c r="R162" s="219">
        <f>SUM(R163:R181)</f>
        <v>0</v>
      </c>
      <c r="S162" s="218"/>
      <c r="T162" s="220">
        <f>SUM(T163:T181)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137</v>
      </c>
      <c r="AT162" s="222" t="s">
        <v>76</v>
      </c>
      <c r="AU162" s="222" t="s">
        <v>85</v>
      </c>
      <c r="AY162" s="221" t="s">
        <v>134</v>
      </c>
      <c r="BK162" s="223">
        <f>SUM(BK163:BK181)</f>
        <v>0</v>
      </c>
    </row>
    <row r="163" s="2" customFormat="1" ht="16.5" customHeight="1">
      <c r="A163" s="38"/>
      <c r="B163" s="39"/>
      <c r="C163" s="226" t="s">
        <v>190</v>
      </c>
      <c r="D163" s="226" t="s">
        <v>140</v>
      </c>
      <c r="E163" s="227" t="s">
        <v>191</v>
      </c>
      <c r="F163" s="228" t="s">
        <v>192</v>
      </c>
      <c r="G163" s="229" t="s">
        <v>143</v>
      </c>
      <c r="H163" s="230">
        <v>1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42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145</v>
      </c>
      <c r="AT163" s="237" t="s">
        <v>140</v>
      </c>
      <c r="AU163" s="237" t="s">
        <v>87</v>
      </c>
      <c r="AY163" s="17" t="s">
        <v>134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85</v>
      </c>
      <c r="BK163" s="238">
        <f>ROUND(I163*H163,2)</f>
        <v>0</v>
      </c>
      <c r="BL163" s="17" t="s">
        <v>145</v>
      </c>
      <c r="BM163" s="237" t="s">
        <v>193</v>
      </c>
    </row>
    <row r="164" s="2" customFormat="1">
      <c r="A164" s="38"/>
      <c r="B164" s="39"/>
      <c r="C164" s="40"/>
      <c r="D164" s="239" t="s">
        <v>147</v>
      </c>
      <c r="E164" s="40"/>
      <c r="F164" s="240" t="s">
        <v>192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87</v>
      </c>
    </row>
    <row r="165" s="13" customFormat="1">
      <c r="A165" s="13"/>
      <c r="B165" s="244"/>
      <c r="C165" s="245"/>
      <c r="D165" s="239" t="s">
        <v>148</v>
      </c>
      <c r="E165" s="246" t="s">
        <v>1</v>
      </c>
      <c r="F165" s="247" t="s">
        <v>194</v>
      </c>
      <c r="G165" s="245"/>
      <c r="H165" s="246" t="s">
        <v>1</v>
      </c>
      <c r="I165" s="248"/>
      <c r="J165" s="245"/>
      <c r="K165" s="245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148</v>
      </c>
      <c r="AU165" s="253" t="s">
        <v>87</v>
      </c>
      <c r="AV165" s="13" t="s">
        <v>85</v>
      </c>
      <c r="AW165" s="13" t="s">
        <v>33</v>
      </c>
      <c r="AX165" s="13" t="s">
        <v>77</v>
      </c>
      <c r="AY165" s="253" t="s">
        <v>134</v>
      </c>
    </row>
    <row r="166" s="14" customFormat="1">
      <c r="A166" s="14"/>
      <c r="B166" s="254"/>
      <c r="C166" s="255"/>
      <c r="D166" s="239" t="s">
        <v>148</v>
      </c>
      <c r="E166" s="256" t="s">
        <v>1</v>
      </c>
      <c r="F166" s="257" t="s">
        <v>195</v>
      </c>
      <c r="G166" s="255"/>
      <c r="H166" s="258">
        <v>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148</v>
      </c>
      <c r="AU166" s="264" t="s">
        <v>87</v>
      </c>
      <c r="AV166" s="14" t="s">
        <v>87</v>
      </c>
      <c r="AW166" s="14" t="s">
        <v>33</v>
      </c>
      <c r="AX166" s="14" t="s">
        <v>85</v>
      </c>
      <c r="AY166" s="264" t="s">
        <v>134</v>
      </c>
    </row>
    <row r="167" s="13" customFormat="1">
      <c r="A167" s="13"/>
      <c r="B167" s="244"/>
      <c r="C167" s="245"/>
      <c r="D167" s="239" t="s">
        <v>148</v>
      </c>
      <c r="E167" s="246" t="s">
        <v>1</v>
      </c>
      <c r="F167" s="247" t="s">
        <v>196</v>
      </c>
      <c r="G167" s="245"/>
      <c r="H167" s="246" t="s">
        <v>1</v>
      </c>
      <c r="I167" s="248"/>
      <c r="J167" s="245"/>
      <c r="K167" s="245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148</v>
      </c>
      <c r="AU167" s="253" t="s">
        <v>87</v>
      </c>
      <c r="AV167" s="13" t="s">
        <v>85</v>
      </c>
      <c r="AW167" s="13" t="s">
        <v>33</v>
      </c>
      <c r="AX167" s="13" t="s">
        <v>77</v>
      </c>
      <c r="AY167" s="253" t="s">
        <v>134</v>
      </c>
    </row>
    <row r="168" s="2" customFormat="1" ht="16.5" customHeight="1">
      <c r="A168" s="38"/>
      <c r="B168" s="39"/>
      <c r="C168" s="226" t="s">
        <v>197</v>
      </c>
      <c r="D168" s="226" t="s">
        <v>140</v>
      </c>
      <c r="E168" s="227" t="s">
        <v>198</v>
      </c>
      <c r="F168" s="228" t="s">
        <v>199</v>
      </c>
      <c r="G168" s="229" t="s">
        <v>200</v>
      </c>
      <c r="H168" s="230">
        <v>10000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42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145</v>
      </c>
      <c r="AT168" s="237" t="s">
        <v>140</v>
      </c>
      <c r="AU168" s="237" t="s">
        <v>87</v>
      </c>
      <c r="AY168" s="17" t="s">
        <v>134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85</v>
      </c>
      <c r="BK168" s="238">
        <f>ROUND(I168*H168,2)</f>
        <v>0</v>
      </c>
      <c r="BL168" s="17" t="s">
        <v>145</v>
      </c>
      <c r="BM168" s="237" t="s">
        <v>201</v>
      </c>
    </row>
    <row r="169" s="2" customFormat="1">
      <c r="A169" s="38"/>
      <c r="B169" s="39"/>
      <c r="C169" s="40"/>
      <c r="D169" s="239" t="s">
        <v>147</v>
      </c>
      <c r="E169" s="40"/>
      <c r="F169" s="240" t="s">
        <v>199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87</v>
      </c>
    </row>
    <row r="170" s="13" customFormat="1">
      <c r="A170" s="13"/>
      <c r="B170" s="244"/>
      <c r="C170" s="245"/>
      <c r="D170" s="239" t="s">
        <v>148</v>
      </c>
      <c r="E170" s="246" t="s">
        <v>1</v>
      </c>
      <c r="F170" s="247" t="s">
        <v>194</v>
      </c>
      <c r="G170" s="245"/>
      <c r="H170" s="246" t="s">
        <v>1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148</v>
      </c>
      <c r="AU170" s="253" t="s">
        <v>87</v>
      </c>
      <c r="AV170" s="13" t="s">
        <v>85</v>
      </c>
      <c r="AW170" s="13" t="s">
        <v>33</v>
      </c>
      <c r="AX170" s="13" t="s">
        <v>77</v>
      </c>
      <c r="AY170" s="253" t="s">
        <v>134</v>
      </c>
    </row>
    <row r="171" s="14" customFormat="1">
      <c r="A171" s="14"/>
      <c r="B171" s="254"/>
      <c r="C171" s="255"/>
      <c r="D171" s="239" t="s">
        <v>148</v>
      </c>
      <c r="E171" s="256" t="s">
        <v>1</v>
      </c>
      <c r="F171" s="257" t="s">
        <v>202</v>
      </c>
      <c r="G171" s="255"/>
      <c r="H171" s="258">
        <v>10000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148</v>
      </c>
      <c r="AU171" s="264" t="s">
        <v>87</v>
      </c>
      <c r="AV171" s="14" t="s">
        <v>87</v>
      </c>
      <c r="AW171" s="14" t="s">
        <v>33</v>
      </c>
      <c r="AX171" s="14" t="s">
        <v>85</v>
      </c>
      <c r="AY171" s="264" t="s">
        <v>134</v>
      </c>
    </row>
    <row r="172" s="13" customFormat="1">
      <c r="A172" s="13"/>
      <c r="B172" s="244"/>
      <c r="C172" s="245"/>
      <c r="D172" s="239" t="s">
        <v>148</v>
      </c>
      <c r="E172" s="246" t="s">
        <v>1</v>
      </c>
      <c r="F172" s="247" t="s">
        <v>203</v>
      </c>
      <c r="G172" s="245"/>
      <c r="H172" s="246" t="s">
        <v>1</v>
      </c>
      <c r="I172" s="248"/>
      <c r="J172" s="245"/>
      <c r="K172" s="245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148</v>
      </c>
      <c r="AU172" s="253" t="s">
        <v>87</v>
      </c>
      <c r="AV172" s="13" t="s">
        <v>85</v>
      </c>
      <c r="AW172" s="13" t="s">
        <v>33</v>
      </c>
      <c r="AX172" s="13" t="s">
        <v>77</v>
      </c>
      <c r="AY172" s="253" t="s">
        <v>134</v>
      </c>
    </row>
    <row r="173" s="2" customFormat="1" ht="16.5" customHeight="1">
      <c r="A173" s="38"/>
      <c r="B173" s="39"/>
      <c r="C173" s="226" t="s">
        <v>204</v>
      </c>
      <c r="D173" s="226" t="s">
        <v>140</v>
      </c>
      <c r="E173" s="227" t="s">
        <v>205</v>
      </c>
      <c r="F173" s="228" t="s">
        <v>206</v>
      </c>
      <c r="G173" s="229" t="s">
        <v>143</v>
      </c>
      <c r="H173" s="230">
        <v>1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42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145</v>
      </c>
      <c r="AT173" s="237" t="s">
        <v>140</v>
      </c>
      <c r="AU173" s="237" t="s">
        <v>87</v>
      </c>
      <c r="AY173" s="17" t="s">
        <v>134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85</v>
      </c>
      <c r="BK173" s="238">
        <f>ROUND(I173*H173,2)</f>
        <v>0</v>
      </c>
      <c r="BL173" s="17" t="s">
        <v>145</v>
      </c>
      <c r="BM173" s="237" t="s">
        <v>207</v>
      </c>
    </row>
    <row r="174" s="2" customFormat="1">
      <c r="A174" s="38"/>
      <c r="B174" s="39"/>
      <c r="C174" s="40"/>
      <c r="D174" s="239" t="s">
        <v>147</v>
      </c>
      <c r="E174" s="40"/>
      <c r="F174" s="240" t="s">
        <v>206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87</v>
      </c>
    </row>
    <row r="175" s="13" customFormat="1">
      <c r="A175" s="13"/>
      <c r="B175" s="244"/>
      <c r="C175" s="245"/>
      <c r="D175" s="239" t="s">
        <v>148</v>
      </c>
      <c r="E175" s="246" t="s">
        <v>1</v>
      </c>
      <c r="F175" s="247" t="s">
        <v>208</v>
      </c>
      <c r="G175" s="245"/>
      <c r="H175" s="246" t="s">
        <v>1</v>
      </c>
      <c r="I175" s="248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148</v>
      </c>
      <c r="AU175" s="253" t="s">
        <v>87</v>
      </c>
      <c r="AV175" s="13" t="s">
        <v>85</v>
      </c>
      <c r="AW175" s="13" t="s">
        <v>33</v>
      </c>
      <c r="AX175" s="13" t="s">
        <v>77</v>
      </c>
      <c r="AY175" s="253" t="s">
        <v>134</v>
      </c>
    </row>
    <row r="176" s="14" customFormat="1">
      <c r="A176" s="14"/>
      <c r="B176" s="254"/>
      <c r="C176" s="255"/>
      <c r="D176" s="239" t="s">
        <v>148</v>
      </c>
      <c r="E176" s="256" t="s">
        <v>1</v>
      </c>
      <c r="F176" s="257" t="s">
        <v>209</v>
      </c>
      <c r="G176" s="255"/>
      <c r="H176" s="258">
        <v>1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148</v>
      </c>
      <c r="AU176" s="264" t="s">
        <v>87</v>
      </c>
      <c r="AV176" s="14" t="s">
        <v>87</v>
      </c>
      <c r="AW176" s="14" t="s">
        <v>33</v>
      </c>
      <c r="AX176" s="14" t="s">
        <v>85</v>
      </c>
      <c r="AY176" s="264" t="s">
        <v>134</v>
      </c>
    </row>
    <row r="177" s="2" customFormat="1" ht="16.5" customHeight="1">
      <c r="A177" s="38"/>
      <c r="B177" s="39"/>
      <c r="C177" s="226" t="s">
        <v>8</v>
      </c>
      <c r="D177" s="226" t="s">
        <v>140</v>
      </c>
      <c r="E177" s="227" t="s">
        <v>210</v>
      </c>
      <c r="F177" s="228" t="s">
        <v>211</v>
      </c>
      <c r="G177" s="229" t="s">
        <v>200</v>
      </c>
      <c r="H177" s="230">
        <v>10000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42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145</v>
      </c>
      <c r="AT177" s="237" t="s">
        <v>140</v>
      </c>
      <c r="AU177" s="237" t="s">
        <v>87</v>
      </c>
      <c r="AY177" s="17" t="s">
        <v>134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85</v>
      </c>
      <c r="BK177" s="238">
        <f>ROUND(I177*H177,2)</f>
        <v>0</v>
      </c>
      <c r="BL177" s="17" t="s">
        <v>145</v>
      </c>
      <c r="BM177" s="237" t="s">
        <v>212</v>
      </c>
    </row>
    <row r="178" s="2" customFormat="1">
      <c r="A178" s="38"/>
      <c r="B178" s="39"/>
      <c r="C178" s="40"/>
      <c r="D178" s="239" t="s">
        <v>147</v>
      </c>
      <c r="E178" s="40"/>
      <c r="F178" s="240" t="s">
        <v>211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87</v>
      </c>
    </row>
    <row r="179" s="13" customFormat="1">
      <c r="A179" s="13"/>
      <c r="B179" s="244"/>
      <c r="C179" s="245"/>
      <c r="D179" s="239" t="s">
        <v>148</v>
      </c>
      <c r="E179" s="246" t="s">
        <v>1</v>
      </c>
      <c r="F179" s="247" t="s">
        <v>208</v>
      </c>
      <c r="G179" s="245"/>
      <c r="H179" s="246" t="s">
        <v>1</v>
      </c>
      <c r="I179" s="248"/>
      <c r="J179" s="245"/>
      <c r="K179" s="245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148</v>
      </c>
      <c r="AU179" s="253" t="s">
        <v>87</v>
      </c>
      <c r="AV179" s="13" t="s">
        <v>85</v>
      </c>
      <c r="AW179" s="13" t="s">
        <v>33</v>
      </c>
      <c r="AX179" s="13" t="s">
        <v>77</v>
      </c>
      <c r="AY179" s="253" t="s">
        <v>134</v>
      </c>
    </row>
    <row r="180" s="14" customFormat="1">
      <c r="A180" s="14"/>
      <c r="B180" s="254"/>
      <c r="C180" s="255"/>
      <c r="D180" s="239" t="s">
        <v>148</v>
      </c>
      <c r="E180" s="256" t="s">
        <v>1</v>
      </c>
      <c r="F180" s="257" t="s">
        <v>213</v>
      </c>
      <c r="G180" s="255"/>
      <c r="H180" s="258">
        <v>10000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148</v>
      </c>
      <c r="AU180" s="264" t="s">
        <v>87</v>
      </c>
      <c r="AV180" s="14" t="s">
        <v>87</v>
      </c>
      <c r="AW180" s="14" t="s">
        <v>33</v>
      </c>
      <c r="AX180" s="14" t="s">
        <v>85</v>
      </c>
      <c r="AY180" s="264" t="s">
        <v>134</v>
      </c>
    </row>
    <row r="181" s="13" customFormat="1">
      <c r="A181" s="13"/>
      <c r="B181" s="244"/>
      <c r="C181" s="245"/>
      <c r="D181" s="239" t="s">
        <v>148</v>
      </c>
      <c r="E181" s="246" t="s">
        <v>1</v>
      </c>
      <c r="F181" s="247" t="s">
        <v>203</v>
      </c>
      <c r="G181" s="245"/>
      <c r="H181" s="246" t="s">
        <v>1</v>
      </c>
      <c r="I181" s="248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148</v>
      </c>
      <c r="AU181" s="253" t="s">
        <v>87</v>
      </c>
      <c r="AV181" s="13" t="s">
        <v>85</v>
      </c>
      <c r="AW181" s="13" t="s">
        <v>33</v>
      </c>
      <c r="AX181" s="13" t="s">
        <v>77</v>
      </c>
      <c r="AY181" s="253" t="s">
        <v>134</v>
      </c>
    </row>
    <row r="182" s="12" customFormat="1" ht="22.8" customHeight="1">
      <c r="A182" s="12"/>
      <c r="B182" s="210"/>
      <c r="C182" s="211"/>
      <c r="D182" s="212" t="s">
        <v>76</v>
      </c>
      <c r="E182" s="224" t="s">
        <v>214</v>
      </c>
      <c r="F182" s="224" t="s">
        <v>215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SUM(P183:P185)</f>
        <v>0</v>
      </c>
      <c r="Q182" s="218"/>
      <c r="R182" s="219">
        <f>SUM(R183:R185)</f>
        <v>0</v>
      </c>
      <c r="S182" s="218"/>
      <c r="T182" s="220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137</v>
      </c>
      <c r="AT182" s="222" t="s">
        <v>76</v>
      </c>
      <c r="AU182" s="222" t="s">
        <v>85</v>
      </c>
      <c r="AY182" s="221" t="s">
        <v>134</v>
      </c>
      <c r="BK182" s="223">
        <f>SUM(BK183:BK185)</f>
        <v>0</v>
      </c>
    </row>
    <row r="183" s="2" customFormat="1" ht="16.5" customHeight="1">
      <c r="A183" s="38"/>
      <c r="B183" s="39"/>
      <c r="C183" s="226" t="s">
        <v>216</v>
      </c>
      <c r="D183" s="226" t="s">
        <v>140</v>
      </c>
      <c r="E183" s="227" t="s">
        <v>217</v>
      </c>
      <c r="F183" s="228" t="s">
        <v>218</v>
      </c>
      <c r="G183" s="229" t="s">
        <v>143</v>
      </c>
      <c r="H183" s="230">
        <v>1</v>
      </c>
      <c r="I183" s="231"/>
      <c r="J183" s="232">
        <f>ROUND(I183*H183,2)</f>
        <v>0</v>
      </c>
      <c r="K183" s="228" t="s">
        <v>144</v>
      </c>
      <c r="L183" s="44"/>
      <c r="M183" s="233" t="s">
        <v>1</v>
      </c>
      <c r="N183" s="234" t="s">
        <v>42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145</v>
      </c>
      <c r="AT183" s="237" t="s">
        <v>140</v>
      </c>
      <c r="AU183" s="237" t="s">
        <v>87</v>
      </c>
      <c r="AY183" s="17" t="s">
        <v>134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85</v>
      </c>
      <c r="BK183" s="238">
        <f>ROUND(I183*H183,2)</f>
        <v>0</v>
      </c>
      <c r="BL183" s="17" t="s">
        <v>145</v>
      </c>
      <c r="BM183" s="237" t="s">
        <v>219</v>
      </c>
    </row>
    <row r="184" s="2" customFormat="1">
      <c r="A184" s="38"/>
      <c r="B184" s="39"/>
      <c r="C184" s="40"/>
      <c r="D184" s="239" t="s">
        <v>147</v>
      </c>
      <c r="E184" s="40"/>
      <c r="F184" s="240" t="s">
        <v>218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147</v>
      </c>
      <c r="AU184" s="17" t="s">
        <v>87</v>
      </c>
    </row>
    <row r="185" s="14" customFormat="1">
      <c r="A185" s="14"/>
      <c r="B185" s="254"/>
      <c r="C185" s="255"/>
      <c r="D185" s="239" t="s">
        <v>148</v>
      </c>
      <c r="E185" s="256" t="s">
        <v>1</v>
      </c>
      <c r="F185" s="257" t="s">
        <v>220</v>
      </c>
      <c r="G185" s="255"/>
      <c r="H185" s="258">
        <v>1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4" t="s">
        <v>148</v>
      </c>
      <c r="AU185" s="264" t="s">
        <v>87</v>
      </c>
      <c r="AV185" s="14" t="s">
        <v>87</v>
      </c>
      <c r="AW185" s="14" t="s">
        <v>33</v>
      </c>
      <c r="AX185" s="14" t="s">
        <v>85</v>
      </c>
      <c r="AY185" s="264" t="s">
        <v>134</v>
      </c>
    </row>
    <row r="186" s="12" customFormat="1" ht="22.8" customHeight="1">
      <c r="A186" s="12"/>
      <c r="B186" s="210"/>
      <c r="C186" s="211"/>
      <c r="D186" s="212" t="s">
        <v>76</v>
      </c>
      <c r="E186" s="224" t="s">
        <v>221</v>
      </c>
      <c r="F186" s="224" t="s">
        <v>222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SUM(P187:P189)</f>
        <v>0</v>
      </c>
      <c r="Q186" s="218"/>
      <c r="R186" s="219">
        <f>SUM(R187:R189)</f>
        <v>0</v>
      </c>
      <c r="S186" s="218"/>
      <c r="T186" s="220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137</v>
      </c>
      <c r="AT186" s="222" t="s">
        <v>76</v>
      </c>
      <c r="AU186" s="222" t="s">
        <v>85</v>
      </c>
      <c r="AY186" s="221" t="s">
        <v>134</v>
      </c>
      <c r="BK186" s="223">
        <f>SUM(BK187:BK189)</f>
        <v>0</v>
      </c>
    </row>
    <row r="187" s="2" customFormat="1" ht="16.5" customHeight="1">
      <c r="A187" s="38"/>
      <c r="B187" s="39"/>
      <c r="C187" s="226" t="s">
        <v>223</v>
      </c>
      <c r="D187" s="226" t="s">
        <v>140</v>
      </c>
      <c r="E187" s="227" t="s">
        <v>224</v>
      </c>
      <c r="F187" s="228" t="s">
        <v>225</v>
      </c>
      <c r="G187" s="229" t="s">
        <v>143</v>
      </c>
      <c r="H187" s="230">
        <v>1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42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145</v>
      </c>
      <c r="AT187" s="237" t="s">
        <v>140</v>
      </c>
      <c r="AU187" s="237" t="s">
        <v>87</v>
      </c>
      <c r="AY187" s="17" t="s">
        <v>134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85</v>
      </c>
      <c r="BK187" s="238">
        <f>ROUND(I187*H187,2)</f>
        <v>0</v>
      </c>
      <c r="BL187" s="17" t="s">
        <v>145</v>
      </c>
      <c r="BM187" s="237" t="s">
        <v>226</v>
      </c>
    </row>
    <row r="188" s="2" customFormat="1">
      <c r="A188" s="38"/>
      <c r="B188" s="39"/>
      <c r="C188" s="40"/>
      <c r="D188" s="239" t="s">
        <v>147</v>
      </c>
      <c r="E188" s="40"/>
      <c r="F188" s="240" t="s">
        <v>225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87</v>
      </c>
    </row>
    <row r="189" s="14" customFormat="1">
      <c r="A189" s="14"/>
      <c r="B189" s="254"/>
      <c r="C189" s="255"/>
      <c r="D189" s="239" t="s">
        <v>148</v>
      </c>
      <c r="E189" s="256" t="s">
        <v>1</v>
      </c>
      <c r="F189" s="257" t="s">
        <v>181</v>
      </c>
      <c r="G189" s="255"/>
      <c r="H189" s="258">
        <v>1</v>
      </c>
      <c r="I189" s="259"/>
      <c r="J189" s="255"/>
      <c r="K189" s="255"/>
      <c r="L189" s="260"/>
      <c r="M189" s="265"/>
      <c r="N189" s="266"/>
      <c r="O189" s="266"/>
      <c r="P189" s="266"/>
      <c r="Q189" s="266"/>
      <c r="R189" s="266"/>
      <c r="S189" s="266"/>
      <c r="T189" s="26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4" t="s">
        <v>148</v>
      </c>
      <c r="AU189" s="264" t="s">
        <v>87</v>
      </c>
      <c r="AV189" s="14" t="s">
        <v>87</v>
      </c>
      <c r="AW189" s="14" t="s">
        <v>33</v>
      </c>
      <c r="AX189" s="14" t="s">
        <v>85</v>
      </c>
      <c r="AY189" s="264" t="s">
        <v>134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CAWMWwNHBj2qRyQiN59spkkh2Pu4OXOOxYZ5h2gllZ2hZ7YZuDYEmtg+CGwZBVuP7MJxdb4yh0k45QKnr9+GbA==" hashValue="KpwyAJxMvlzMti1IcW9DmaZfekbItBZ+d2zY+Qq5nxn72ENGtN6GrEE7XVF85//WnQkfMA2qjWWmDXVEMJ5XAQ==" algorithmName="SHA-512" password="CC35"/>
  <autoFilter ref="C122:K18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chodníku a veřejného osvětlení v ul. Průběžná, Pelhřimov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91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14. 3. 2025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34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37</v>
      </c>
      <c r="E30" s="38"/>
      <c r="F30" s="38"/>
      <c r="G30" s="38"/>
      <c r="H30" s="38"/>
      <c r="I30" s="38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39</v>
      </c>
      <c r="G32" s="38"/>
      <c r="H32" s="38"/>
      <c r="I32" s="161" t="s">
        <v>38</v>
      </c>
      <c r="J32" s="161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41</v>
      </c>
      <c r="E33" s="150" t="s">
        <v>42</v>
      </c>
      <c r="F33" s="163">
        <f>ROUND((SUM(BE124:BE430)),  2)</f>
        <v>0</v>
      </c>
      <c r="G33" s="38"/>
      <c r="H33" s="38"/>
      <c r="I33" s="164">
        <v>0.20999999999999999</v>
      </c>
      <c r="J33" s="163">
        <f>ROUND(((SUM(BE124:BE430))*I33),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43</v>
      </c>
      <c r="F34" s="163">
        <f>ROUND((SUM(BF124:BF430)),  2)</f>
        <v>0</v>
      </c>
      <c r="G34" s="38"/>
      <c r="H34" s="38"/>
      <c r="I34" s="164">
        <v>0.12</v>
      </c>
      <c r="J34" s="163">
        <f>ROUND(((SUM(BF124:BF430))*I34),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44</v>
      </c>
      <c r="F35" s="163">
        <f>ROUND((SUM(BG124:BG430)),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45</v>
      </c>
      <c r="F36" s="163">
        <f>ROUND((SUM(BH124:BH430)),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46</v>
      </c>
      <c r="F37" s="163">
        <f>ROUND((SUM(BI124:BI430)),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chodníku a veřejného osvětlení v ul. Průběžná, Pelhřimov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101 - Chodník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Pelhřimov</v>
      </c>
      <c r="G89" s="40"/>
      <c r="H89" s="40"/>
      <c r="I89" s="32" t="s">
        <v>22</v>
      </c>
      <c r="J89" s="79" t="str">
        <f>IF(J12="","",J12)</f>
        <v>14. 3. 2025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Pelhřimov</v>
      </c>
      <c r="G91" s="40"/>
      <c r="H91" s="40"/>
      <c r="I91" s="32" t="s">
        <v>30</v>
      </c>
      <c r="J91" s="36" t="str">
        <f>E21</f>
        <v>WAY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107</v>
      </c>
      <c r="D94" s="185"/>
      <c r="E94" s="185"/>
      <c r="F94" s="185"/>
      <c r="G94" s="185"/>
      <c r="H94" s="185"/>
      <c r="I94" s="185"/>
      <c r="J94" s="186" t="s">
        <v>108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88"/>
      <c r="C97" s="189"/>
      <c r="D97" s="190" t="s">
        <v>228</v>
      </c>
      <c r="E97" s="191"/>
      <c r="F97" s="191"/>
      <c r="G97" s="191"/>
      <c r="H97" s="191"/>
      <c r="I97" s="191"/>
      <c r="J97" s="192">
        <f>J125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229</v>
      </c>
      <c r="E98" s="196"/>
      <c r="F98" s="196"/>
      <c r="G98" s="196"/>
      <c r="H98" s="196"/>
      <c r="I98" s="196"/>
      <c r="J98" s="197">
        <f>J126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230</v>
      </c>
      <c r="E99" s="196"/>
      <c r="F99" s="196"/>
      <c r="G99" s="196"/>
      <c r="H99" s="196"/>
      <c r="I99" s="196"/>
      <c r="J99" s="197">
        <f>J243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231</v>
      </c>
      <c r="E100" s="196"/>
      <c r="F100" s="196"/>
      <c r="G100" s="196"/>
      <c r="H100" s="196"/>
      <c r="I100" s="196"/>
      <c r="J100" s="197">
        <f>J248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232</v>
      </c>
      <c r="E101" s="196"/>
      <c r="F101" s="196"/>
      <c r="G101" s="196"/>
      <c r="H101" s="196"/>
      <c r="I101" s="196"/>
      <c r="J101" s="197">
        <f>J316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233</v>
      </c>
      <c r="E102" s="196"/>
      <c r="F102" s="196"/>
      <c r="G102" s="196"/>
      <c r="H102" s="196"/>
      <c r="I102" s="196"/>
      <c r="J102" s="197">
        <f>J332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234</v>
      </c>
      <c r="E103" s="196"/>
      <c r="F103" s="196"/>
      <c r="G103" s="196"/>
      <c r="H103" s="196"/>
      <c r="I103" s="196"/>
      <c r="J103" s="197">
        <f>J399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235</v>
      </c>
      <c r="E104" s="196"/>
      <c r="F104" s="196"/>
      <c r="G104" s="196"/>
      <c r="H104" s="196"/>
      <c r="I104" s="196"/>
      <c r="J104" s="197">
        <f>J428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Rekonstrukce chodníku a veřejného osvětlení v ul. Průběžná, Pelhřimov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101 - Chodník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Pelhřimov</v>
      </c>
      <c r="G118" s="40"/>
      <c r="H118" s="40"/>
      <c r="I118" s="32" t="s">
        <v>22</v>
      </c>
      <c r="J118" s="79" t="str">
        <f>IF(J12="","",J12)</f>
        <v>14. 3. 2025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Pelhřimov</v>
      </c>
      <c r="G120" s="40"/>
      <c r="H120" s="40"/>
      <c r="I120" s="32" t="s">
        <v>30</v>
      </c>
      <c r="J120" s="36" t="str">
        <f>E21</f>
        <v>WAY project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119</v>
      </c>
      <c r="D123" s="202" t="s">
        <v>62</v>
      </c>
      <c r="E123" s="202" t="s">
        <v>58</v>
      </c>
      <c r="F123" s="202" t="s">
        <v>59</v>
      </c>
      <c r="G123" s="202" t="s">
        <v>120</v>
      </c>
      <c r="H123" s="202" t="s">
        <v>121</v>
      </c>
      <c r="I123" s="202" t="s">
        <v>122</v>
      </c>
      <c r="J123" s="202" t="s">
        <v>108</v>
      </c>
      <c r="K123" s="203" t="s">
        <v>123</v>
      </c>
      <c r="L123" s="204"/>
      <c r="M123" s="100" t="s">
        <v>1</v>
      </c>
      <c r="N123" s="101" t="s">
        <v>41</v>
      </c>
      <c r="O123" s="101" t="s">
        <v>124</v>
      </c>
      <c r="P123" s="101" t="s">
        <v>125</v>
      </c>
      <c r="Q123" s="101" t="s">
        <v>126</v>
      </c>
      <c r="R123" s="101" t="s">
        <v>127</v>
      </c>
      <c r="S123" s="101" t="s">
        <v>128</v>
      </c>
      <c r="T123" s="102" t="s">
        <v>129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130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159.18223329999995</v>
      </c>
      <c r="S124" s="104"/>
      <c r="T124" s="208">
        <f>T125</f>
        <v>202.02370000000002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110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236</v>
      </c>
      <c r="F125" s="213" t="s">
        <v>237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P126+P243+P248+P316+P332+P399+P428</f>
        <v>0</v>
      </c>
      <c r="Q125" s="218"/>
      <c r="R125" s="219">
        <f>R126+R243+R248+R316+R332+R399+R428</f>
        <v>159.18223329999995</v>
      </c>
      <c r="S125" s="218"/>
      <c r="T125" s="220">
        <f>T126+T243+T248+T316+T332+T399+T428</f>
        <v>202.02370000000002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85</v>
      </c>
      <c r="AT125" s="222" t="s">
        <v>76</v>
      </c>
      <c r="AU125" s="222" t="s">
        <v>77</v>
      </c>
      <c r="AY125" s="221" t="s">
        <v>134</v>
      </c>
      <c r="BK125" s="223">
        <f>BK126+BK243+BK248+BK316+BK332+BK399+BK428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85</v>
      </c>
      <c r="F126" s="224" t="s">
        <v>238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SUM(P127:P242)</f>
        <v>0</v>
      </c>
      <c r="Q126" s="218"/>
      <c r="R126" s="219">
        <f>SUM(R127:R242)</f>
        <v>0.85415200000000002</v>
      </c>
      <c r="S126" s="218"/>
      <c r="T126" s="220">
        <f>SUM(T127:T242)</f>
        <v>202.01170000000002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85</v>
      </c>
      <c r="AT126" s="222" t="s">
        <v>76</v>
      </c>
      <c r="AU126" s="222" t="s">
        <v>85</v>
      </c>
      <c r="AY126" s="221" t="s">
        <v>134</v>
      </c>
      <c r="BK126" s="223">
        <f>SUM(BK127:BK242)</f>
        <v>0</v>
      </c>
    </row>
    <row r="127" s="2" customFormat="1" ht="16.5" customHeight="1">
      <c r="A127" s="38"/>
      <c r="B127" s="39"/>
      <c r="C127" s="226" t="s">
        <v>85</v>
      </c>
      <c r="D127" s="226" t="s">
        <v>140</v>
      </c>
      <c r="E127" s="227" t="s">
        <v>239</v>
      </c>
      <c r="F127" s="228" t="s">
        <v>240</v>
      </c>
      <c r="G127" s="229" t="s">
        <v>241</v>
      </c>
      <c r="H127" s="230">
        <v>5</v>
      </c>
      <c r="I127" s="231"/>
      <c r="J127" s="232">
        <f>ROUND(I127*H127,2)</f>
        <v>0</v>
      </c>
      <c r="K127" s="228" t="s">
        <v>144</v>
      </c>
      <c r="L127" s="44"/>
      <c r="M127" s="233" t="s">
        <v>1</v>
      </c>
      <c r="N127" s="234" t="s">
        <v>42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0.26000000000000001</v>
      </c>
      <c r="T127" s="236">
        <f>S127*H127</f>
        <v>1.3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133</v>
      </c>
      <c r="AT127" s="237" t="s">
        <v>140</v>
      </c>
      <c r="AU127" s="237" t="s">
        <v>87</v>
      </c>
      <c r="AY127" s="17" t="s">
        <v>134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85</v>
      </c>
      <c r="BK127" s="238">
        <f>ROUND(I127*H127,2)</f>
        <v>0</v>
      </c>
      <c r="BL127" s="17" t="s">
        <v>133</v>
      </c>
      <c r="BM127" s="237" t="s">
        <v>242</v>
      </c>
    </row>
    <row r="128" s="2" customFormat="1">
      <c r="A128" s="38"/>
      <c r="B128" s="39"/>
      <c r="C128" s="40"/>
      <c r="D128" s="239" t="s">
        <v>147</v>
      </c>
      <c r="E128" s="40"/>
      <c r="F128" s="240" t="s">
        <v>243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87</v>
      </c>
    </row>
    <row r="129" s="14" customFormat="1">
      <c r="A129" s="14"/>
      <c r="B129" s="254"/>
      <c r="C129" s="255"/>
      <c r="D129" s="239" t="s">
        <v>148</v>
      </c>
      <c r="E129" s="256" t="s">
        <v>1</v>
      </c>
      <c r="F129" s="257" t="s">
        <v>244</v>
      </c>
      <c r="G129" s="255"/>
      <c r="H129" s="258">
        <v>5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4" t="s">
        <v>148</v>
      </c>
      <c r="AU129" s="264" t="s">
        <v>87</v>
      </c>
      <c r="AV129" s="14" t="s">
        <v>87</v>
      </c>
      <c r="AW129" s="14" t="s">
        <v>33</v>
      </c>
      <c r="AX129" s="14" t="s">
        <v>85</v>
      </c>
      <c r="AY129" s="264" t="s">
        <v>134</v>
      </c>
    </row>
    <row r="130" s="13" customFormat="1">
      <c r="A130" s="13"/>
      <c r="B130" s="244"/>
      <c r="C130" s="245"/>
      <c r="D130" s="239" t="s">
        <v>148</v>
      </c>
      <c r="E130" s="246" t="s">
        <v>1</v>
      </c>
      <c r="F130" s="247" t="s">
        <v>245</v>
      </c>
      <c r="G130" s="245"/>
      <c r="H130" s="246" t="s">
        <v>1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148</v>
      </c>
      <c r="AU130" s="253" t="s">
        <v>87</v>
      </c>
      <c r="AV130" s="13" t="s">
        <v>85</v>
      </c>
      <c r="AW130" s="13" t="s">
        <v>33</v>
      </c>
      <c r="AX130" s="13" t="s">
        <v>77</v>
      </c>
      <c r="AY130" s="253" t="s">
        <v>134</v>
      </c>
    </row>
    <row r="131" s="2" customFormat="1" ht="16.5" customHeight="1">
      <c r="A131" s="38"/>
      <c r="B131" s="39"/>
      <c r="C131" s="226" t="s">
        <v>87</v>
      </c>
      <c r="D131" s="226" t="s">
        <v>140</v>
      </c>
      <c r="E131" s="227" t="s">
        <v>246</v>
      </c>
      <c r="F131" s="228" t="s">
        <v>247</v>
      </c>
      <c r="G131" s="229" t="s">
        <v>241</v>
      </c>
      <c r="H131" s="230">
        <v>304.5</v>
      </c>
      <c r="I131" s="231"/>
      <c r="J131" s="232">
        <f>ROUND(I131*H131,2)</f>
        <v>0</v>
      </c>
      <c r="K131" s="228" t="s">
        <v>144</v>
      </c>
      <c r="L131" s="44"/>
      <c r="M131" s="233" t="s">
        <v>1</v>
      </c>
      <c r="N131" s="234" t="s">
        <v>42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0.17000000000000001</v>
      </c>
      <c r="T131" s="236">
        <f>S131*H131</f>
        <v>51.765000000000001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133</v>
      </c>
      <c r="AT131" s="237" t="s">
        <v>140</v>
      </c>
      <c r="AU131" s="237" t="s">
        <v>87</v>
      </c>
      <c r="AY131" s="17" t="s">
        <v>134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85</v>
      </c>
      <c r="BK131" s="238">
        <f>ROUND(I131*H131,2)</f>
        <v>0</v>
      </c>
      <c r="BL131" s="17" t="s">
        <v>133</v>
      </c>
      <c r="BM131" s="237" t="s">
        <v>248</v>
      </c>
    </row>
    <row r="132" s="2" customFormat="1">
      <c r="A132" s="38"/>
      <c r="B132" s="39"/>
      <c r="C132" s="40"/>
      <c r="D132" s="239" t="s">
        <v>147</v>
      </c>
      <c r="E132" s="40"/>
      <c r="F132" s="240" t="s">
        <v>249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87</v>
      </c>
    </row>
    <row r="133" s="13" customFormat="1">
      <c r="A133" s="13"/>
      <c r="B133" s="244"/>
      <c r="C133" s="245"/>
      <c r="D133" s="239" t="s">
        <v>148</v>
      </c>
      <c r="E133" s="246" t="s">
        <v>1</v>
      </c>
      <c r="F133" s="247" t="s">
        <v>250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148</v>
      </c>
      <c r="AU133" s="253" t="s">
        <v>87</v>
      </c>
      <c r="AV133" s="13" t="s">
        <v>85</v>
      </c>
      <c r="AW133" s="13" t="s">
        <v>33</v>
      </c>
      <c r="AX133" s="13" t="s">
        <v>77</v>
      </c>
      <c r="AY133" s="253" t="s">
        <v>134</v>
      </c>
    </row>
    <row r="134" s="14" customFormat="1">
      <c r="A134" s="14"/>
      <c r="B134" s="254"/>
      <c r="C134" s="255"/>
      <c r="D134" s="239" t="s">
        <v>148</v>
      </c>
      <c r="E134" s="256" t="s">
        <v>1</v>
      </c>
      <c r="F134" s="257" t="s">
        <v>251</v>
      </c>
      <c r="G134" s="255"/>
      <c r="H134" s="258">
        <v>5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148</v>
      </c>
      <c r="AU134" s="264" t="s">
        <v>87</v>
      </c>
      <c r="AV134" s="14" t="s">
        <v>87</v>
      </c>
      <c r="AW134" s="14" t="s">
        <v>33</v>
      </c>
      <c r="AX134" s="14" t="s">
        <v>77</v>
      </c>
      <c r="AY134" s="264" t="s">
        <v>134</v>
      </c>
    </row>
    <row r="135" s="14" customFormat="1">
      <c r="A135" s="14"/>
      <c r="B135" s="254"/>
      <c r="C135" s="255"/>
      <c r="D135" s="239" t="s">
        <v>148</v>
      </c>
      <c r="E135" s="256" t="s">
        <v>1</v>
      </c>
      <c r="F135" s="257" t="s">
        <v>252</v>
      </c>
      <c r="G135" s="255"/>
      <c r="H135" s="258">
        <v>299.5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148</v>
      </c>
      <c r="AU135" s="264" t="s">
        <v>87</v>
      </c>
      <c r="AV135" s="14" t="s">
        <v>87</v>
      </c>
      <c r="AW135" s="14" t="s">
        <v>33</v>
      </c>
      <c r="AX135" s="14" t="s">
        <v>77</v>
      </c>
      <c r="AY135" s="264" t="s">
        <v>134</v>
      </c>
    </row>
    <row r="136" s="15" customFormat="1">
      <c r="A136" s="15"/>
      <c r="B136" s="268"/>
      <c r="C136" s="269"/>
      <c r="D136" s="239" t="s">
        <v>148</v>
      </c>
      <c r="E136" s="270" t="s">
        <v>1</v>
      </c>
      <c r="F136" s="271" t="s">
        <v>253</v>
      </c>
      <c r="G136" s="269"/>
      <c r="H136" s="272">
        <v>304.5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8" t="s">
        <v>148</v>
      </c>
      <c r="AU136" s="278" t="s">
        <v>87</v>
      </c>
      <c r="AV136" s="15" t="s">
        <v>133</v>
      </c>
      <c r="AW136" s="15" t="s">
        <v>33</v>
      </c>
      <c r="AX136" s="15" t="s">
        <v>85</v>
      </c>
      <c r="AY136" s="278" t="s">
        <v>134</v>
      </c>
    </row>
    <row r="137" s="2" customFormat="1" ht="16.5" customHeight="1">
      <c r="A137" s="38"/>
      <c r="B137" s="39"/>
      <c r="C137" s="226" t="s">
        <v>156</v>
      </c>
      <c r="D137" s="226" t="s">
        <v>140</v>
      </c>
      <c r="E137" s="227" t="s">
        <v>254</v>
      </c>
      <c r="F137" s="228" t="s">
        <v>255</v>
      </c>
      <c r="G137" s="229" t="s">
        <v>241</v>
      </c>
      <c r="H137" s="230">
        <v>27.5</v>
      </c>
      <c r="I137" s="231"/>
      <c r="J137" s="232">
        <f>ROUND(I137*H137,2)</f>
        <v>0</v>
      </c>
      <c r="K137" s="228" t="s">
        <v>144</v>
      </c>
      <c r="L137" s="44"/>
      <c r="M137" s="233" t="s">
        <v>1</v>
      </c>
      <c r="N137" s="234" t="s">
        <v>42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0.28999999999999998</v>
      </c>
      <c r="T137" s="236">
        <f>S137*H137</f>
        <v>7.9749999999999996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133</v>
      </c>
      <c r="AT137" s="237" t="s">
        <v>140</v>
      </c>
      <c r="AU137" s="237" t="s">
        <v>87</v>
      </c>
      <c r="AY137" s="17" t="s">
        <v>134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85</v>
      </c>
      <c r="BK137" s="238">
        <f>ROUND(I137*H137,2)</f>
        <v>0</v>
      </c>
      <c r="BL137" s="17" t="s">
        <v>133</v>
      </c>
      <c r="BM137" s="237" t="s">
        <v>256</v>
      </c>
    </row>
    <row r="138" s="2" customFormat="1">
      <c r="A138" s="38"/>
      <c r="B138" s="39"/>
      <c r="C138" s="40"/>
      <c r="D138" s="239" t="s">
        <v>147</v>
      </c>
      <c r="E138" s="40"/>
      <c r="F138" s="240" t="s">
        <v>257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87</v>
      </c>
    </row>
    <row r="139" s="14" customFormat="1">
      <c r="A139" s="14"/>
      <c r="B139" s="254"/>
      <c r="C139" s="255"/>
      <c r="D139" s="239" t="s">
        <v>148</v>
      </c>
      <c r="E139" s="256" t="s">
        <v>1</v>
      </c>
      <c r="F139" s="257" t="s">
        <v>258</v>
      </c>
      <c r="G139" s="255"/>
      <c r="H139" s="258">
        <v>27.5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4" t="s">
        <v>148</v>
      </c>
      <c r="AU139" s="264" t="s">
        <v>87</v>
      </c>
      <c r="AV139" s="14" t="s">
        <v>87</v>
      </c>
      <c r="AW139" s="14" t="s">
        <v>33</v>
      </c>
      <c r="AX139" s="14" t="s">
        <v>85</v>
      </c>
      <c r="AY139" s="264" t="s">
        <v>134</v>
      </c>
    </row>
    <row r="140" s="2" customFormat="1" ht="16.5" customHeight="1">
      <c r="A140" s="38"/>
      <c r="B140" s="39"/>
      <c r="C140" s="226" t="s">
        <v>133</v>
      </c>
      <c r="D140" s="226" t="s">
        <v>140</v>
      </c>
      <c r="E140" s="227" t="s">
        <v>259</v>
      </c>
      <c r="F140" s="228" t="s">
        <v>260</v>
      </c>
      <c r="G140" s="229" t="s">
        <v>241</v>
      </c>
      <c r="H140" s="230">
        <v>46</v>
      </c>
      <c r="I140" s="231"/>
      <c r="J140" s="232">
        <f>ROUND(I140*H140,2)</f>
        <v>0</v>
      </c>
      <c r="K140" s="228" t="s">
        <v>144</v>
      </c>
      <c r="L140" s="44"/>
      <c r="M140" s="233" t="s">
        <v>1</v>
      </c>
      <c r="N140" s="234" t="s">
        <v>42</v>
      </c>
      <c r="O140" s="91"/>
      <c r="P140" s="235">
        <f>O140*H140</f>
        <v>0</v>
      </c>
      <c r="Q140" s="235">
        <v>1.0000000000000001E-05</v>
      </c>
      <c r="R140" s="235">
        <f>Q140*H140</f>
        <v>0.00046000000000000001</v>
      </c>
      <c r="S140" s="235">
        <v>0.091999999999999998</v>
      </c>
      <c r="T140" s="236">
        <f>S140*H140</f>
        <v>4.2320000000000002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133</v>
      </c>
      <c r="AT140" s="237" t="s">
        <v>140</v>
      </c>
      <c r="AU140" s="237" t="s">
        <v>87</v>
      </c>
      <c r="AY140" s="17" t="s">
        <v>134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85</v>
      </c>
      <c r="BK140" s="238">
        <f>ROUND(I140*H140,2)</f>
        <v>0</v>
      </c>
      <c r="BL140" s="17" t="s">
        <v>133</v>
      </c>
      <c r="BM140" s="237" t="s">
        <v>261</v>
      </c>
    </row>
    <row r="141" s="2" customFormat="1">
      <c r="A141" s="38"/>
      <c r="B141" s="39"/>
      <c r="C141" s="40"/>
      <c r="D141" s="239" t="s">
        <v>147</v>
      </c>
      <c r="E141" s="40"/>
      <c r="F141" s="240" t="s">
        <v>262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87</v>
      </c>
    </row>
    <row r="142" s="14" customFormat="1">
      <c r="A142" s="14"/>
      <c r="B142" s="254"/>
      <c r="C142" s="255"/>
      <c r="D142" s="239" t="s">
        <v>148</v>
      </c>
      <c r="E142" s="256" t="s">
        <v>1</v>
      </c>
      <c r="F142" s="257" t="s">
        <v>263</v>
      </c>
      <c r="G142" s="255"/>
      <c r="H142" s="258">
        <v>46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148</v>
      </c>
      <c r="AU142" s="264" t="s">
        <v>87</v>
      </c>
      <c r="AV142" s="14" t="s">
        <v>87</v>
      </c>
      <c r="AW142" s="14" t="s">
        <v>33</v>
      </c>
      <c r="AX142" s="14" t="s">
        <v>85</v>
      </c>
      <c r="AY142" s="264" t="s">
        <v>134</v>
      </c>
    </row>
    <row r="143" s="2" customFormat="1" ht="16.5" customHeight="1">
      <c r="A143" s="38"/>
      <c r="B143" s="39"/>
      <c r="C143" s="226" t="s">
        <v>137</v>
      </c>
      <c r="D143" s="226" t="s">
        <v>140</v>
      </c>
      <c r="E143" s="227" t="s">
        <v>264</v>
      </c>
      <c r="F143" s="228" t="s">
        <v>265</v>
      </c>
      <c r="G143" s="229" t="s">
        <v>241</v>
      </c>
      <c r="H143" s="230">
        <v>227.30000000000001</v>
      </c>
      <c r="I143" s="231"/>
      <c r="J143" s="232">
        <f>ROUND(I143*H143,2)</f>
        <v>0</v>
      </c>
      <c r="K143" s="228" t="s">
        <v>144</v>
      </c>
      <c r="L143" s="44"/>
      <c r="M143" s="233" t="s">
        <v>1</v>
      </c>
      <c r="N143" s="234" t="s">
        <v>42</v>
      </c>
      <c r="O143" s="91"/>
      <c r="P143" s="235">
        <f>O143*H143</f>
        <v>0</v>
      </c>
      <c r="Q143" s="235">
        <v>2.0000000000000002E-05</v>
      </c>
      <c r="R143" s="235">
        <f>Q143*H143</f>
        <v>0.0045460000000000006</v>
      </c>
      <c r="S143" s="235">
        <v>0.13800000000000001</v>
      </c>
      <c r="T143" s="236">
        <f>S143*H143</f>
        <v>31.367400000000004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133</v>
      </c>
      <c r="AT143" s="237" t="s">
        <v>140</v>
      </c>
      <c r="AU143" s="237" t="s">
        <v>87</v>
      </c>
      <c r="AY143" s="17" t="s">
        <v>134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85</v>
      </c>
      <c r="BK143" s="238">
        <f>ROUND(I143*H143,2)</f>
        <v>0</v>
      </c>
      <c r="BL143" s="17" t="s">
        <v>133</v>
      </c>
      <c r="BM143" s="237" t="s">
        <v>266</v>
      </c>
    </row>
    <row r="144" s="2" customFormat="1">
      <c r="A144" s="38"/>
      <c r="B144" s="39"/>
      <c r="C144" s="40"/>
      <c r="D144" s="239" t="s">
        <v>147</v>
      </c>
      <c r="E144" s="40"/>
      <c r="F144" s="240" t="s">
        <v>267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87</v>
      </c>
    </row>
    <row r="145" s="14" customFormat="1">
      <c r="A145" s="14"/>
      <c r="B145" s="254"/>
      <c r="C145" s="255"/>
      <c r="D145" s="239" t="s">
        <v>148</v>
      </c>
      <c r="E145" s="256" t="s">
        <v>1</v>
      </c>
      <c r="F145" s="257" t="s">
        <v>268</v>
      </c>
      <c r="G145" s="255"/>
      <c r="H145" s="258">
        <v>227.30000000000001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148</v>
      </c>
      <c r="AU145" s="264" t="s">
        <v>87</v>
      </c>
      <c r="AV145" s="14" t="s">
        <v>87</v>
      </c>
      <c r="AW145" s="14" t="s">
        <v>33</v>
      </c>
      <c r="AX145" s="14" t="s">
        <v>85</v>
      </c>
      <c r="AY145" s="264" t="s">
        <v>134</v>
      </c>
    </row>
    <row r="146" s="2" customFormat="1" ht="16.5" customHeight="1">
      <c r="A146" s="38"/>
      <c r="B146" s="39"/>
      <c r="C146" s="226" t="s">
        <v>169</v>
      </c>
      <c r="D146" s="226" t="s">
        <v>140</v>
      </c>
      <c r="E146" s="227" t="s">
        <v>269</v>
      </c>
      <c r="F146" s="228" t="s">
        <v>270</v>
      </c>
      <c r="G146" s="229" t="s">
        <v>241</v>
      </c>
      <c r="H146" s="230">
        <v>227.30000000000001</v>
      </c>
      <c r="I146" s="231"/>
      <c r="J146" s="232">
        <f>ROUND(I146*H146,2)</f>
        <v>0</v>
      </c>
      <c r="K146" s="228" t="s">
        <v>144</v>
      </c>
      <c r="L146" s="44"/>
      <c r="M146" s="233" t="s">
        <v>1</v>
      </c>
      <c r="N146" s="234" t="s">
        <v>42</v>
      </c>
      <c r="O146" s="91"/>
      <c r="P146" s="235">
        <f>O146*H146</f>
        <v>0</v>
      </c>
      <c r="Q146" s="235">
        <v>2.0000000000000002E-05</v>
      </c>
      <c r="R146" s="235">
        <f>Q146*H146</f>
        <v>0.0045460000000000006</v>
      </c>
      <c r="S146" s="235">
        <v>0.184</v>
      </c>
      <c r="T146" s="236">
        <f>S146*H146</f>
        <v>41.8232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133</v>
      </c>
      <c r="AT146" s="237" t="s">
        <v>140</v>
      </c>
      <c r="AU146" s="237" t="s">
        <v>87</v>
      </c>
      <c r="AY146" s="17" t="s">
        <v>134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85</v>
      </c>
      <c r="BK146" s="238">
        <f>ROUND(I146*H146,2)</f>
        <v>0</v>
      </c>
      <c r="BL146" s="17" t="s">
        <v>133</v>
      </c>
      <c r="BM146" s="237" t="s">
        <v>271</v>
      </c>
    </row>
    <row r="147" s="2" customFormat="1">
      <c r="A147" s="38"/>
      <c r="B147" s="39"/>
      <c r="C147" s="40"/>
      <c r="D147" s="239" t="s">
        <v>147</v>
      </c>
      <c r="E147" s="40"/>
      <c r="F147" s="240" t="s">
        <v>272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87</v>
      </c>
    </row>
    <row r="148" s="14" customFormat="1">
      <c r="A148" s="14"/>
      <c r="B148" s="254"/>
      <c r="C148" s="255"/>
      <c r="D148" s="239" t="s">
        <v>148</v>
      </c>
      <c r="E148" s="256" t="s">
        <v>1</v>
      </c>
      <c r="F148" s="257" t="s">
        <v>273</v>
      </c>
      <c r="G148" s="255"/>
      <c r="H148" s="258">
        <v>227.30000000000001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148</v>
      </c>
      <c r="AU148" s="264" t="s">
        <v>87</v>
      </c>
      <c r="AV148" s="14" t="s">
        <v>87</v>
      </c>
      <c r="AW148" s="14" t="s">
        <v>33</v>
      </c>
      <c r="AX148" s="14" t="s">
        <v>85</v>
      </c>
      <c r="AY148" s="264" t="s">
        <v>134</v>
      </c>
    </row>
    <row r="149" s="2" customFormat="1" ht="16.5" customHeight="1">
      <c r="A149" s="38"/>
      <c r="B149" s="39"/>
      <c r="C149" s="226" t="s">
        <v>176</v>
      </c>
      <c r="D149" s="226" t="s">
        <v>140</v>
      </c>
      <c r="E149" s="227" t="s">
        <v>274</v>
      </c>
      <c r="F149" s="228" t="s">
        <v>275</v>
      </c>
      <c r="G149" s="229" t="s">
        <v>241</v>
      </c>
      <c r="H149" s="230">
        <v>72.299999999999997</v>
      </c>
      <c r="I149" s="231"/>
      <c r="J149" s="232">
        <f>ROUND(I149*H149,2)</f>
        <v>0</v>
      </c>
      <c r="K149" s="228" t="s">
        <v>144</v>
      </c>
      <c r="L149" s="44"/>
      <c r="M149" s="233" t="s">
        <v>1</v>
      </c>
      <c r="N149" s="234" t="s">
        <v>42</v>
      </c>
      <c r="O149" s="91"/>
      <c r="P149" s="235">
        <f>O149*H149</f>
        <v>0</v>
      </c>
      <c r="Q149" s="235">
        <v>3.0000000000000001E-05</v>
      </c>
      <c r="R149" s="235">
        <f>Q149*H149</f>
        <v>0.0021689999999999999</v>
      </c>
      <c r="S149" s="235">
        <v>0.20699999999999999</v>
      </c>
      <c r="T149" s="236">
        <f>S149*H149</f>
        <v>14.966099999999999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133</v>
      </c>
      <c r="AT149" s="237" t="s">
        <v>140</v>
      </c>
      <c r="AU149" s="237" t="s">
        <v>87</v>
      </c>
      <c r="AY149" s="17" t="s">
        <v>134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85</v>
      </c>
      <c r="BK149" s="238">
        <f>ROUND(I149*H149,2)</f>
        <v>0</v>
      </c>
      <c r="BL149" s="17" t="s">
        <v>133</v>
      </c>
      <c r="BM149" s="237" t="s">
        <v>276</v>
      </c>
    </row>
    <row r="150" s="2" customFormat="1">
      <c r="A150" s="38"/>
      <c r="B150" s="39"/>
      <c r="C150" s="40"/>
      <c r="D150" s="239" t="s">
        <v>147</v>
      </c>
      <c r="E150" s="40"/>
      <c r="F150" s="240" t="s">
        <v>277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87</v>
      </c>
    </row>
    <row r="151" s="14" customFormat="1">
      <c r="A151" s="14"/>
      <c r="B151" s="254"/>
      <c r="C151" s="255"/>
      <c r="D151" s="239" t="s">
        <v>148</v>
      </c>
      <c r="E151" s="256" t="s">
        <v>1</v>
      </c>
      <c r="F151" s="257" t="s">
        <v>278</v>
      </c>
      <c r="G151" s="255"/>
      <c r="H151" s="258">
        <v>72.299999999999997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148</v>
      </c>
      <c r="AU151" s="264" t="s">
        <v>87</v>
      </c>
      <c r="AV151" s="14" t="s">
        <v>87</v>
      </c>
      <c r="AW151" s="14" t="s">
        <v>33</v>
      </c>
      <c r="AX151" s="14" t="s">
        <v>85</v>
      </c>
      <c r="AY151" s="264" t="s">
        <v>134</v>
      </c>
    </row>
    <row r="152" s="2" customFormat="1" ht="16.5" customHeight="1">
      <c r="A152" s="38"/>
      <c r="B152" s="39"/>
      <c r="C152" s="226" t="s">
        <v>182</v>
      </c>
      <c r="D152" s="226" t="s">
        <v>140</v>
      </c>
      <c r="E152" s="227" t="s">
        <v>279</v>
      </c>
      <c r="F152" s="228" t="s">
        <v>280</v>
      </c>
      <c r="G152" s="229" t="s">
        <v>241</v>
      </c>
      <c r="H152" s="230">
        <v>27.5</v>
      </c>
      <c r="I152" s="231"/>
      <c r="J152" s="232">
        <f>ROUND(I152*H152,2)</f>
        <v>0</v>
      </c>
      <c r="K152" s="228" t="s">
        <v>144</v>
      </c>
      <c r="L152" s="44"/>
      <c r="M152" s="233" t="s">
        <v>1</v>
      </c>
      <c r="N152" s="234" t="s">
        <v>42</v>
      </c>
      <c r="O152" s="91"/>
      <c r="P152" s="235">
        <f>O152*H152</f>
        <v>0</v>
      </c>
      <c r="Q152" s="235">
        <v>3.0000000000000001E-05</v>
      </c>
      <c r="R152" s="235">
        <f>Q152*H152</f>
        <v>0.000825</v>
      </c>
      <c r="S152" s="235">
        <v>0.23000000000000001</v>
      </c>
      <c r="T152" s="236">
        <f>S152*H152</f>
        <v>6.3250000000000002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133</v>
      </c>
      <c r="AT152" s="237" t="s">
        <v>140</v>
      </c>
      <c r="AU152" s="237" t="s">
        <v>87</v>
      </c>
      <c r="AY152" s="17" t="s">
        <v>134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85</v>
      </c>
      <c r="BK152" s="238">
        <f>ROUND(I152*H152,2)</f>
        <v>0</v>
      </c>
      <c r="BL152" s="17" t="s">
        <v>133</v>
      </c>
      <c r="BM152" s="237" t="s">
        <v>281</v>
      </c>
    </row>
    <row r="153" s="2" customFormat="1">
      <c r="A153" s="38"/>
      <c r="B153" s="39"/>
      <c r="C153" s="40"/>
      <c r="D153" s="239" t="s">
        <v>147</v>
      </c>
      <c r="E153" s="40"/>
      <c r="F153" s="240" t="s">
        <v>282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87</v>
      </c>
    </row>
    <row r="154" s="13" customFormat="1">
      <c r="A154" s="13"/>
      <c r="B154" s="244"/>
      <c r="C154" s="245"/>
      <c r="D154" s="239" t="s">
        <v>148</v>
      </c>
      <c r="E154" s="246" t="s">
        <v>1</v>
      </c>
      <c r="F154" s="247" t="s">
        <v>283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148</v>
      </c>
      <c r="AU154" s="253" t="s">
        <v>87</v>
      </c>
      <c r="AV154" s="13" t="s">
        <v>85</v>
      </c>
      <c r="AW154" s="13" t="s">
        <v>33</v>
      </c>
      <c r="AX154" s="13" t="s">
        <v>77</v>
      </c>
      <c r="AY154" s="253" t="s">
        <v>134</v>
      </c>
    </row>
    <row r="155" s="14" customFormat="1">
      <c r="A155" s="14"/>
      <c r="B155" s="254"/>
      <c r="C155" s="255"/>
      <c r="D155" s="239" t="s">
        <v>148</v>
      </c>
      <c r="E155" s="256" t="s">
        <v>1</v>
      </c>
      <c r="F155" s="257" t="s">
        <v>284</v>
      </c>
      <c r="G155" s="255"/>
      <c r="H155" s="258">
        <v>27.5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148</v>
      </c>
      <c r="AU155" s="264" t="s">
        <v>87</v>
      </c>
      <c r="AV155" s="14" t="s">
        <v>87</v>
      </c>
      <c r="AW155" s="14" t="s">
        <v>33</v>
      </c>
      <c r="AX155" s="14" t="s">
        <v>85</v>
      </c>
      <c r="AY155" s="264" t="s">
        <v>134</v>
      </c>
    </row>
    <row r="156" s="2" customFormat="1" ht="16.5" customHeight="1">
      <c r="A156" s="38"/>
      <c r="B156" s="39"/>
      <c r="C156" s="226" t="s">
        <v>190</v>
      </c>
      <c r="D156" s="226" t="s">
        <v>140</v>
      </c>
      <c r="E156" s="227" t="s">
        <v>285</v>
      </c>
      <c r="F156" s="228" t="s">
        <v>286</v>
      </c>
      <c r="G156" s="229" t="s">
        <v>287</v>
      </c>
      <c r="H156" s="230">
        <v>174</v>
      </c>
      <c r="I156" s="231"/>
      <c r="J156" s="232">
        <f>ROUND(I156*H156,2)</f>
        <v>0</v>
      </c>
      <c r="K156" s="228" t="s">
        <v>144</v>
      </c>
      <c r="L156" s="44"/>
      <c r="M156" s="233" t="s">
        <v>1</v>
      </c>
      <c r="N156" s="234" t="s">
        <v>42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0.20499999999999999</v>
      </c>
      <c r="T156" s="236">
        <f>S156*H156</f>
        <v>35.669999999999995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133</v>
      </c>
      <c r="AT156" s="237" t="s">
        <v>140</v>
      </c>
      <c r="AU156" s="237" t="s">
        <v>87</v>
      </c>
      <c r="AY156" s="17" t="s">
        <v>134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85</v>
      </c>
      <c r="BK156" s="238">
        <f>ROUND(I156*H156,2)</f>
        <v>0</v>
      </c>
      <c r="BL156" s="17" t="s">
        <v>133</v>
      </c>
      <c r="BM156" s="237" t="s">
        <v>288</v>
      </c>
    </row>
    <row r="157" s="2" customFormat="1">
      <c r="A157" s="38"/>
      <c r="B157" s="39"/>
      <c r="C157" s="40"/>
      <c r="D157" s="239" t="s">
        <v>147</v>
      </c>
      <c r="E157" s="40"/>
      <c r="F157" s="240" t="s">
        <v>289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87</v>
      </c>
    </row>
    <row r="158" s="14" customFormat="1">
      <c r="A158" s="14"/>
      <c r="B158" s="254"/>
      <c r="C158" s="255"/>
      <c r="D158" s="239" t="s">
        <v>148</v>
      </c>
      <c r="E158" s="256" t="s">
        <v>1</v>
      </c>
      <c r="F158" s="257" t="s">
        <v>290</v>
      </c>
      <c r="G158" s="255"/>
      <c r="H158" s="258">
        <v>174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148</v>
      </c>
      <c r="AU158" s="264" t="s">
        <v>87</v>
      </c>
      <c r="AV158" s="14" t="s">
        <v>87</v>
      </c>
      <c r="AW158" s="14" t="s">
        <v>33</v>
      </c>
      <c r="AX158" s="14" t="s">
        <v>85</v>
      </c>
      <c r="AY158" s="264" t="s">
        <v>134</v>
      </c>
    </row>
    <row r="159" s="2" customFormat="1" ht="16.5" customHeight="1">
      <c r="A159" s="38"/>
      <c r="B159" s="39"/>
      <c r="C159" s="226" t="s">
        <v>197</v>
      </c>
      <c r="D159" s="226" t="s">
        <v>140</v>
      </c>
      <c r="E159" s="227" t="s">
        <v>291</v>
      </c>
      <c r="F159" s="228" t="s">
        <v>292</v>
      </c>
      <c r="G159" s="229" t="s">
        <v>287</v>
      </c>
      <c r="H159" s="230">
        <v>164.69999999999999</v>
      </c>
      <c r="I159" s="231"/>
      <c r="J159" s="232">
        <f>ROUND(I159*H159,2)</f>
        <v>0</v>
      </c>
      <c r="K159" s="228" t="s">
        <v>144</v>
      </c>
      <c r="L159" s="44"/>
      <c r="M159" s="233" t="s">
        <v>1</v>
      </c>
      <c r="N159" s="234" t="s">
        <v>42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0.040000000000000001</v>
      </c>
      <c r="T159" s="236">
        <f>S159*H159</f>
        <v>6.5880000000000001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133</v>
      </c>
      <c r="AT159" s="237" t="s">
        <v>140</v>
      </c>
      <c r="AU159" s="237" t="s">
        <v>87</v>
      </c>
      <c r="AY159" s="17" t="s">
        <v>134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85</v>
      </c>
      <c r="BK159" s="238">
        <f>ROUND(I159*H159,2)</f>
        <v>0</v>
      </c>
      <c r="BL159" s="17" t="s">
        <v>133</v>
      </c>
      <c r="BM159" s="237" t="s">
        <v>293</v>
      </c>
    </row>
    <row r="160" s="2" customFormat="1">
      <c r="A160" s="38"/>
      <c r="B160" s="39"/>
      <c r="C160" s="40"/>
      <c r="D160" s="239" t="s">
        <v>147</v>
      </c>
      <c r="E160" s="40"/>
      <c r="F160" s="240" t="s">
        <v>294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87</v>
      </c>
    </row>
    <row r="161" s="14" customFormat="1">
      <c r="A161" s="14"/>
      <c r="B161" s="254"/>
      <c r="C161" s="255"/>
      <c r="D161" s="239" t="s">
        <v>148</v>
      </c>
      <c r="E161" s="256" t="s">
        <v>1</v>
      </c>
      <c r="F161" s="257" t="s">
        <v>295</v>
      </c>
      <c r="G161" s="255"/>
      <c r="H161" s="258">
        <v>164.69999999999999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148</v>
      </c>
      <c r="AU161" s="264" t="s">
        <v>87</v>
      </c>
      <c r="AV161" s="14" t="s">
        <v>87</v>
      </c>
      <c r="AW161" s="14" t="s">
        <v>33</v>
      </c>
      <c r="AX161" s="14" t="s">
        <v>85</v>
      </c>
      <c r="AY161" s="264" t="s">
        <v>134</v>
      </c>
    </row>
    <row r="162" s="2" customFormat="1" ht="16.5" customHeight="1">
      <c r="A162" s="38"/>
      <c r="B162" s="39"/>
      <c r="C162" s="226" t="s">
        <v>204</v>
      </c>
      <c r="D162" s="226" t="s">
        <v>140</v>
      </c>
      <c r="E162" s="227" t="s">
        <v>296</v>
      </c>
      <c r="F162" s="228" t="s">
        <v>297</v>
      </c>
      <c r="G162" s="229" t="s">
        <v>241</v>
      </c>
      <c r="H162" s="230">
        <v>53.100000000000001</v>
      </c>
      <c r="I162" s="231"/>
      <c r="J162" s="232">
        <f>ROUND(I162*H162,2)</f>
        <v>0</v>
      </c>
      <c r="K162" s="228" t="s">
        <v>144</v>
      </c>
      <c r="L162" s="44"/>
      <c r="M162" s="233" t="s">
        <v>1</v>
      </c>
      <c r="N162" s="234" t="s">
        <v>42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133</v>
      </c>
      <c r="AT162" s="237" t="s">
        <v>140</v>
      </c>
      <c r="AU162" s="237" t="s">
        <v>87</v>
      </c>
      <c r="AY162" s="17" t="s">
        <v>134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85</v>
      </c>
      <c r="BK162" s="238">
        <f>ROUND(I162*H162,2)</f>
        <v>0</v>
      </c>
      <c r="BL162" s="17" t="s">
        <v>133</v>
      </c>
      <c r="BM162" s="237" t="s">
        <v>298</v>
      </c>
    </row>
    <row r="163" s="2" customFormat="1">
      <c r="A163" s="38"/>
      <c r="B163" s="39"/>
      <c r="C163" s="40"/>
      <c r="D163" s="239" t="s">
        <v>147</v>
      </c>
      <c r="E163" s="40"/>
      <c r="F163" s="240" t="s">
        <v>299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87</v>
      </c>
    </row>
    <row r="164" s="14" customFormat="1">
      <c r="A164" s="14"/>
      <c r="B164" s="254"/>
      <c r="C164" s="255"/>
      <c r="D164" s="239" t="s">
        <v>148</v>
      </c>
      <c r="E164" s="256" t="s">
        <v>1</v>
      </c>
      <c r="F164" s="257" t="s">
        <v>300</v>
      </c>
      <c r="G164" s="255"/>
      <c r="H164" s="258">
        <v>53.100000000000001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148</v>
      </c>
      <c r="AU164" s="264" t="s">
        <v>87</v>
      </c>
      <c r="AV164" s="14" t="s">
        <v>87</v>
      </c>
      <c r="AW164" s="14" t="s">
        <v>33</v>
      </c>
      <c r="AX164" s="14" t="s">
        <v>85</v>
      </c>
      <c r="AY164" s="264" t="s">
        <v>134</v>
      </c>
    </row>
    <row r="165" s="2" customFormat="1" ht="21.75" customHeight="1">
      <c r="A165" s="38"/>
      <c r="B165" s="39"/>
      <c r="C165" s="226" t="s">
        <v>8</v>
      </c>
      <c r="D165" s="226" t="s">
        <v>140</v>
      </c>
      <c r="E165" s="227" t="s">
        <v>301</v>
      </c>
      <c r="F165" s="228" t="s">
        <v>302</v>
      </c>
      <c r="G165" s="229" t="s">
        <v>303</v>
      </c>
      <c r="H165" s="230">
        <v>53.649999999999999</v>
      </c>
      <c r="I165" s="231"/>
      <c r="J165" s="232">
        <f>ROUND(I165*H165,2)</f>
        <v>0</v>
      </c>
      <c r="K165" s="228" t="s">
        <v>144</v>
      </c>
      <c r="L165" s="44"/>
      <c r="M165" s="233" t="s">
        <v>1</v>
      </c>
      <c r="N165" s="234" t="s">
        <v>42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133</v>
      </c>
      <c r="AT165" s="237" t="s">
        <v>140</v>
      </c>
      <c r="AU165" s="237" t="s">
        <v>87</v>
      </c>
      <c r="AY165" s="17" t="s">
        <v>134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85</v>
      </c>
      <c r="BK165" s="238">
        <f>ROUND(I165*H165,2)</f>
        <v>0</v>
      </c>
      <c r="BL165" s="17" t="s">
        <v>133</v>
      </c>
      <c r="BM165" s="237" t="s">
        <v>304</v>
      </c>
    </row>
    <row r="166" s="2" customFormat="1">
      <c r="A166" s="38"/>
      <c r="B166" s="39"/>
      <c r="C166" s="40"/>
      <c r="D166" s="239" t="s">
        <v>147</v>
      </c>
      <c r="E166" s="40"/>
      <c r="F166" s="240" t="s">
        <v>305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147</v>
      </c>
      <c r="AU166" s="17" t="s">
        <v>87</v>
      </c>
    </row>
    <row r="167" s="14" customFormat="1">
      <c r="A167" s="14"/>
      <c r="B167" s="254"/>
      <c r="C167" s="255"/>
      <c r="D167" s="239" t="s">
        <v>148</v>
      </c>
      <c r="E167" s="256" t="s">
        <v>1</v>
      </c>
      <c r="F167" s="257" t="s">
        <v>306</v>
      </c>
      <c r="G167" s="255"/>
      <c r="H167" s="258">
        <v>53.649999999999999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4" t="s">
        <v>148</v>
      </c>
      <c r="AU167" s="264" t="s">
        <v>87</v>
      </c>
      <c r="AV167" s="14" t="s">
        <v>87</v>
      </c>
      <c r="AW167" s="14" t="s">
        <v>33</v>
      </c>
      <c r="AX167" s="14" t="s">
        <v>85</v>
      </c>
      <c r="AY167" s="264" t="s">
        <v>134</v>
      </c>
    </row>
    <row r="168" s="2" customFormat="1" ht="16.5" customHeight="1">
      <c r="A168" s="38"/>
      <c r="B168" s="39"/>
      <c r="C168" s="226" t="s">
        <v>216</v>
      </c>
      <c r="D168" s="226" t="s">
        <v>140</v>
      </c>
      <c r="E168" s="227" t="s">
        <v>307</v>
      </c>
      <c r="F168" s="228" t="s">
        <v>308</v>
      </c>
      <c r="G168" s="229" t="s">
        <v>303</v>
      </c>
      <c r="H168" s="230">
        <v>16.094999999999999</v>
      </c>
      <c r="I168" s="231"/>
      <c r="J168" s="232">
        <f>ROUND(I168*H168,2)</f>
        <v>0</v>
      </c>
      <c r="K168" s="228" t="s">
        <v>144</v>
      </c>
      <c r="L168" s="44"/>
      <c r="M168" s="233" t="s">
        <v>1</v>
      </c>
      <c r="N168" s="234" t="s">
        <v>42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133</v>
      </c>
      <c r="AT168" s="237" t="s">
        <v>140</v>
      </c>
      <c r="AU168" s="237" t="s">
        <v>87</v>
      </c>
      <c r="AY168" s="17" t="s">
        <v>134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85</v>
      </c>
      <c r="BK168" s="238">
        <f>ROUND(I168*H168,2)</f>
        <v>0</v>
      </c>
      <c r="BL168" s="17" t="s">
        <v>133</v>
      </c>
      <c r="BM168" s="237" t="s">
        <v>309</v>
      </c>
    </row>
    <row r="169" s="2" customFormat="1">
      <c r="A169" s="38"/>
      <c r="B169" s="39"/>
      <c r="C169" s="40"/>
      <c r="D169" s="239" t="s">
        <v>147</v>
      </c>
      <c r="E169" s="40"/>
      <c r="F169" s="240" t="s">
        <v>310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87</v>
      </c>
    </row>
    <row r="170" s="14" customFormat="1">
      <c r="A170" s="14"/>
      <c r="B170" s="254"/>
      <c r="C170" s="255"/>
      <c r="D170" s="239" t="s">
        <v>148</v>
      </c>
      <c r="E170" s="256" t="s">
        <v>1</v>
      </c>
      <c r="F170" s="257" t="s">
        <v>311</v>
      </c>
      <c r="G170" s="255"/>
      <c r="H170" s="258">
        <v>16.094999999999999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148</v>
      </c>
      <c r="AU170" s="264" t="s">
        <v>87</v>
      </c>
      <c r="AV170" s="14" t="s">
        <v>87</v>
      </c>
      <c r="AW170" s="14" t="s">
        <v>33</v>
      </c>
      <c r="AX170" s="14" t="s">
        <v>85</v>
      </c>
      <c r="AY170" s="264" t="s">
        <v>134</v>
      </c>
    </row>
    <row r="171" s="2" customFormat="1" ht="21.75" customHeight="1">
      <c r="A171" s="38"/>
      <c r="B171" s="39"/>
      <c r="C171" s="226" t="s">
        <v>223</v>
      </c>
      <c r="D171" s="226" t="s">
        <v>140</v>
      </c>
      <c r="E171" s="227" t="s">
        <v>312</v>
      </c>
      <c r="F171" s="228" t="s">
        <v>313</v>
      </c>
      <c r="G171" s="229" t="s">
        <v>303</v>
      </c>
      <c r="H171" s="230">
        <v>1.1699999999999999</v>
      </c>
      <c r="I171" s="231"/>
      <c r="J171" s="232">
        <f>ROUND(I171*H171,2)</f>
        <v>0</v>
      </c>
      <c r="K171" s="228" t="s">
        <v>144</v>
      </c>
      <c r="L171" s="44"/>
      <c r="M171" s="233" t="s">
        <v>1</v>
      </c>
      <c r="N171" s="234" t="s">
        <v>42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133</v>
      </c>
      <c r="AT171" s="237" t="s">
        <v>140</v>
      </c>
      <c r="AU171" s="237" t="s">
        <v>87</v>
      </c>
      <c r="AY171" s="17" t="s">
        <v>134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85</v>
      </c>
      <c r="BK171" s="238">
        <f>ROUND(I171*H171,2)</f>
        <v>0</v>
      </c>
      <c r="BL171" s="17" t="s">
        <v>133</v>
      </c>
      <c r="BM171" s="237" t="s">
        <v>314</v>
      </c>
    </row>
    <row r="172" s="2" customFormat="1">
      <c r="A172" s="38"/>
      <c r="B172" s="39"/>
      <c r="C172" s="40"/>
      <c r="D172" s="239" t="s">
        <v>147</v>
      </c>
      <c r="E172" s="40"/>
      <c r="F172" s="240" t="s">
        <v>315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87</v>
      </c>
    </row>
    <row r="173" s="13" customFormat="1">
      <c r="A173" s="13"/>
      <c r="B173" s="244"/>
      <c r="C173" s="245"/>
      <c r="D173" s="239" t="s">
        <v>148</v>
      </c>
      <c r="E173" s="246" t="s">
        <v>1</v>
      </c>
      <c r="F173" s="247" t="s">
        <v>316</v>
      </c>
      <c r="G173" s="245"/>
      <c r="H173" s="246" t="s">
        <v>1</v>
      </c>
      <c r="I173" s="248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148</v>
      </c>
      <c r="AU173" s="253" t="s">
        <v>87</v>
      </c>
      <c r="AV173" s="13" t="s">
        <v>85</v>
      </c>
      <c r="AW173" s="13" t="s">
        <v>33</v>
      </c>
      <c r="AX173" s="13" t="s">
        <v>77</v>
      </c>
      <c r="AY173" s="253" t="s">
        <v>134</v>
      </c>
    </row>
    <row r="174" s="14" customFormat="1">
      <c r="A174" s="14"/>
      <c r="B174" s="254"/>
      <c r="C174" s="255"/>
      <c r="D174" s="239" t="s">
        <v>148</v>
      </c>
      <c r="E174" s="256" t="s">
        <v>1</v>
      </c>
      <c r="F174" s="257" t="s">
        <v>317</v>
      </c>
      <c r="G174" s="255"/>
      <c r="H174" s="258">
        <v>1.1699999999999999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148</v>
      </c>
      <c r="AU174" s="264" t="s">
        <v>87</v>
      </c>
      <c r="AV174" s="14" t="s">
        <v>87</v>
      </c>
      <c r="AW174" s="14" t="s">
        <v>33</v>
      </c>
      <c r="AX174" s="14" t="s">
        <v>85</v>
      </c>
      <c r="AY174" s="264" t="s">
        <v>134</v>
      </c>
    </row>
    <row r="175" s="2" customFormat="1" ht="16.5" customHeight="1">
      <c r="A175" s="38"/>
      <c r="B175" s="39"/>
      <c r="C175" s="226" t="s">
        <v>318</v>
      </c>
      <c r="D175" s="226" t="s">
        <v>140</v>
      </c>
      <c r="E175" s="227" t="s">
        <v>319</v>
      </c>
      <c r="F175" s="228" t="s">
        <v>320</v>
      </c>
      <c r="G175" s="229" t="s">
        <v>241</v>
      </c>
      <c r="H175" s="230">
        <v>2.6000000000000001</v>
      </c>
      <c r="I175" s="231"/>
      <c r="J175" s="232">
        <f>ROUND(I175*H175,2)</f>
        <v>0</v>
      </c>
      <c r="K175" s="228" t="s">
        <v>144</v>
      </c>
      <c r="L175" s="44"/>
      <c r="M175" s="233" t="s">
        <v>1</v>
      </c>
      <c r="N175" s="234" t="s">
        <v>42</v>
      </c>
      <c r="O175" s="91"/>
      <c r="P175" s="235">
        <f>O175*H175</f>
        <v>0</v>
      </c>
      <c r="Q175" s="235">
        <v>0.00084000000000000003</v>
      </c>
      <c r="R175" s="235">
        <f>Q175*H175</f>
        <v>0.0021840000000000002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133</v>
      </c>
      <c r="AT175" s="237" t="s">
        <v>140</v>
      </c>
      <c r="AU175" s="237" t="s">
        <v>87</v>
      </c>
      <c r="AY175" s="17" t="s">
        <v>134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85</v>
      </c>
      <c r="BK175" s="238">
        <f>ROUND(I175*H175,2)</f>
        <v>0</v>
      </c>
      <c r="BL175" s="17" t="s">
        <v>133</v>
      </c>
      <c r="BM175" s="237" t="s">
        <v>321</v>
      </c>
    </row>
    <row r="176" s="2" customFormat="1">
      <c r="A176" s="38"/>
      <c r="B176" s="39"/>
      <c r="C176" s="40"/>
      <c r="D176" s="239" t="s">
        <v>147</v>
      </c>
      <c r="E176" s="40"/>
      <c r="F176" s="240" t="s">
        <v>322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87</v>
      </c>
    </row>
    <row r="177" s="14" customFormat="1">
      <c r="A177" s="14"/>
      <c r="B177" s="254"/>
      <c r="C177" s="255"/>
      <c r="D177" s="239" t="s">
        <v>148</v>
      </c>
      <c r="E177" s="256" t="s">
        <v>1</v>
      </c>
      <c r="F177" s="257" t="s">
        <v>323</v>
      </c>
      <c r="G177" s="255"/>
      <c r="H177" s="258">
        <v>2.6000000000000001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148</v>
      </c>
      <c r="AU177" s="264" t="s">
        <v>87</v>
      </c>
      <c r="AV177" s="14" t="s">
        <v>87</v>
      </c>
      <c r="AW177" s="14" t="s">
        <v>33</v>
      </c>
      <c r="AX177" s="14" t="s">
        <v>85</v>
      </c>
      <c r="AY177" s="264" t="s">
        <v>134</v>
      </c>
    </row>
    <row r="178" s="2" customFormat="1" ht="16.5" customHeight="1">
      <c r="A178" s="38"/>
      <c r="B178" s="39"/>
      <c r="C178" s="226" t="s">
        <v>324</v>
      </c>
      <c r="D178" s="226" t="s">
        <v>140</v>
      </c>
      <c r="E178" s="227" t="s">
        <v>325</v>
      </c>
      <c r="F178" s="228" t="s">
        <v>326</v>
      </c>
      <c r="G178" s="229" t="s">
        <v>241</v>
      </c>
      <c r="H178" s="230">
        <v>2.6000000000000001</v>
      </c>
      <c r="I178" s="231"/>
      <c r="J178" s="232">
        <f>ROUND(I178*H178,2)</f>
        <v>0</v>
      </c>
      <c r="K178" s="228" t="s">
        <v>144</v>
      </c>
      <c r="L178" s="44"/>
      <c r="M178" s="233" t="s">
        <v>1</v>
      </c>
      <c r="N178" s="234" t="s">
        <v>42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133</v>
      </c>
      <c r="AT178" s="237" t="s">
        <v>140</v>
      </c>
      <c r="AU178" s="237" t="s">
        <v>87</v>
      </c>
      <c r="AY178" s="17" t="s">
        <v>134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85</v>
      </c>
      <c r="BK178" s="238">
        <f>ROUND(I178*H178,2)</f>
        <v>0</v>
      </c>
      <c r="BL178" s="17" t="s">
        <v>133</v>
      </c>
      <c r="BM178" s="237" t="s">
        <v>327</v>
      </c>
    </row>
    <row r="179" s="2" customFormat="1">
      <c r="A179" s="38"/>
      <c r="B179" s="39"/>
      <c r="C179" s="40"/>
      <c r="D179" s="239" t="s">
        <v>147</v>
      </c>
      <c r="E179" s="40"/>
      <c r="F179" s="240" t="s">
        <v>328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147</v>
      </c>
      <c r="AU179" s="17" t="s">
        <v>87</v>
      </c>
    </row>
    <row r="180" s="14" customFormat="1">
      <c r="A180" s="14"/>
      <c r="B180" s="254"/>
      <c r="C180" s="255"/>
      <c r="D180" s="239" t="s">
        <v>148</v>
      </c>
      <c r="E180" s="256" t="s">
        <v>1</v>
      </c>
      <c r="F180" s="257" t="s">
        <v>329</v>
      </c>
      <c r="G180" s="255"/>
      <c r="H180" s="258">
        <v>2.6000000000000001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148</v>
      </c>
      <c r="AU180" s="264" t="s">
        <v>87</v>
      </c>
      <c r="AV180" s="14" t="s">
        <v>87</v>
      </c>
      <c r="AW180" s="14" t="s">
        <v>33</v>
      </c>
      <c r="AX180" s="14" t="s">
        <v>85</v>
      </c>
      <c r="AY180" s="264" t="s">
        <v>134</v>
      </c>
    </row>
    <row r="181" s="2" customFormat="1" ht="21.75" customHeight="1">
      <c r="A181" s="38"/>
      <c r="B181" s="39"/>
      <c r="C181" s="226" t="s">
        <v>330</v>
      </c>
      <c r="D181" s="226" t="s">
        <v>140</v>
      </c>
      <c r="E181" s="227" t="s">
        <v>331</v>
      </c>
      <c r="F181" s="228" t="s">
        <v>332</v>
      </c>
      <c r="G181" s="229" t="s">
        <v>303</v>
      </c>
      <c r="H181" s="230">
        <v>0.56999999999999995</v>
      </c>
      <c r="I181" s="231"/>
      <c r="J181" s="232">
        <f>ROUND(I181*H181,2)</f>
        <v>0</v>
      </c>
      <c r="K181" s="228" t="s">
        <v>144</v>
      </c>
      <c r="L181" s="44"/>
      <c r="M181" s="233" t="s">
        <v>1</v>
      </c>
      <c r="N181" s="234" t="s">
        <v>42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133</v>
      </c>
      <c r="AT181" s="237" t="s">
        <v>140</v>
      </c>
      <c r="AU181" s="237" t="s">
        <v>87</v>
      </c>
      <c r="AY181" s="17" t="s">
        <v>134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85</v>
      </c>
      <c r="BK181" s="238">
        <f>ROUND(I181*H181,2)</f>
        <v>0</v>
      </c>
      <c r="BL181" s="17" t="s">
        <v>133</v>
      </c>
      <c r="BM181" s="237" t="s">
        <v>333</v>
      </c>
    </row>
    <row r="182" s="2" customFormat="1">
      <c r="A182" s="38"/>
      <c r="B182" s="39"/>
      <c r="C182" s="40"/>
      <c r="D182" s="239" t="s">
        <v>147</v>
      </c>
      <c r="E182" s="40"/>
      <c r="F182" s="240" t="s">
        <v>334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87</v>
      </c>
    </row>
    <row r="183" s="13" customFormat="1">
      <c r="A183" s="13"/>
      <c r="B183" s="244"/>
      <c r="C183" s="245"/>
      <c r="D183" s="239" t="s">
        <v>148</v>
      </c>
      <c r="E183" s="246" t="s">
        <v>1</v>
      </c>
      <c r="F183" s="247" t="s">
        <v>335</v>
      </c>
      <c r="G183" s="245"/>
      <c r="H183" s="246" t="s">
        <v>1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148</v>
      </c>
      <c r="AU183" s="253" t="s">
        <v>87</v>
      </c>
      <c r="AV183" s="13" t="s">
        <v>85</v>
      </c>
      <c r="AW183" s="13" t="s">
        <v>33</v>
      </c>
      <c r="AX183" s="13" t="s">
        <v>77</v>
      </c>
      <c r="AY183" s="253" t="s">
        <v>134</v>
      </c>
    </row>
    <row r="184" s="14" customFormat="1">
      <c r="A184" s="14"/>
      <c r="B184" s="254"/>
      <c r="C184" s="255"/>
      <c r="D184" s="239" t="s">
        <v>148</v>
      </c>
      <c r="E184" s="256" t="s">
        <v>1</v>
      </c>
      <c r="F184" s="257" t="s">
        <v>336</v>
      </c>
      <c r="G184" s="255"/>
      <c r="H184" s="258">
        <v>0.56999999999999995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148</v>
      </c>
      <c r="AU184" s="264" t="s">
        <v>87</v>
      </c>
      <c r="AV184" s="14" t="s">
        <v>87</v>
      </c>
      <c r="AW184" s="14" t="s">
        <v>33</v>
      </c>
      <c r="AX184" s="14" t="s">
        <v>85</v>
      </c>
      <c r="AY184" s="264" t="s">
        <v>134</v>
      </c>
    </row>
    <row r="185" s="2" customFormat="1" ht="21.75" customHeight="1">
      <c r="A185" s="38"/>
      <c r="B185" s="39"/>
      <c r="C185" s="226" t="s">
        <v>337</v>
      </c>
      <c r="D185" s="226" t="s">
        <v>140</v>
      </c>
      <c r="E185" s="227" t="s">
        <v>338</v>
      </c>
      <c r="F185" s="228" t="s">
        <v>339</v>
      </c>
      <c r="G185" s="229" t="s">
        <v>303</v>
      </c>
      <c r="H185" s="230">
        <v>52.039999999999999</v>
      </c>
      <c r="I185" s="231"/>
      <c r="J185" s="232">
        <f>ROUND(I185*H185,2)</f>
        <v>0</v>
      </c>
      <c r="K185" s="228" t="s">
        <v>144</v>
      </c>
      <c r="L185" s="44"/>
      <c r="M185" s="233" t="s">
        <v>1</v>
      </c>
      <c r="N185" s="234" t="s">
        <v>42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133</v>
      </c>
      <c r="AT185" s="237" t="s">
        <v>140</v>
      </c>
      <c r="AU185" s="237" t="s">
        <v>87</v>
      </c>
      <c r="AY185" s="17" t="s">
        <v>134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85</v>
      </c>
      <c r="BK185" s="238">
        <f>ROUND(I185*H185,2)</f>
        <v>0</v>
      </c>
      <c r="BL185" s="17" t="s">
        <v>133</v>
      </c>
      <c r="BM185" s="237" t="s">
        <v>340</v>
      </c>
    </row>
    <row r="186" s="2" customFormat="1">
      <c r="A186" s="38"/>
      <c r="B186" s="39"/>
      <c r="C186" s="40"/>
      <c r="D186" s="239" t="s">
        <v>147</v>
      </c>
      <c r="E186" s="40"/>
      <c r="F186" s="240" t="s">
        <v>341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87</v>
      </c>
    </row>
    <row r="187" s="13" customFormat="1">
      <c r="A187" s="13"/>
      <c r="B187" s="244"/>
      <c r="C187" s="245"/>
      <c r="D187" s="239" t="s">
        <v>148</v>
      </c>
      <c r="E187" s="246" t="s">
        <v>1</v>
      </c>
      <c r="F187" s="247" t="s">
        <v>342</v>
      </c>
      <c r="G187" s="245"/>
      <c r="H187" s="246" t="s">
        <v>1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148</v>
      </c>
      <c r="AU187" s="253" t="s">
        <v>87</v>
      </c>
      <c r="AV187" s="13" t="s">
        <v>85</v>
      </c>
      <c r="AW187" s="13" t="s">
        <v>33</v>
      </c>
      <c r="AX187" s="13" t="s">
        <v>77</v>
      </c>
      <c r="AY187" s="253" t="s">
        <v>134</v>
      </c>
    </row>
    <row r="188" s="13" customFormat="1">
      <c r="A188" s="13"/>
      <c r="B188" s="244"/>
      <c r="C188" s="245"/>
      <c r="D188" s="239" t="s">
        <v>148</v>
      </c>
      <c r="E188" s="246" t="s">
        <v>1</v>
      </c>
      <c r="F188" s="247" t="s">
        <v>343</v>
      </c>
      <c r="G188" s="245"/>
      <c r="H188" s="246" t="s">
        <v>1</v>
      </c>
      <c r="I188" s="248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148</v>
      </c>
      <c r="AU188" s="253" t="s">
        <v>87</v>
      </c>
      <c r="AV188" s="13" t="s">
        <v>85</v>
      </c>
      <c r="AW188" s="13" t="s">
        <v>33</v>
      </c>
      <c r="AX188" s="13" t="s">
        <v>77</v>
      </c>
      <c r="AY188" s="253" t="s">
        <v>134</v>
      </c>
    </row>
    <row r="189" s="14" customFormat="1">
      <c r="A189" s="14"/>
      <c r="B189" s="254"/>
      <c r="C189" s="255"/>
      <c r="D189" s="239" t="s">
        <v>148</v>
      </c>
      <c r="E189" s="256" t="s">
        <v>1</v>
      </c>
      <c r="F189" s="257" t="s">
        <v>344</v>
      </c>
      <c r="G189" s="255"/>
      <c r="H189" s="258">
        <v>53.649999999999999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4" t="s">
        <v>148</v>
      </c>
      <c r="AU189" s="264" t="s">
        <v>87</v>
      </c>
      <c r="AV189" s="14" t="s">
        <v>87</v>
      </c>
      <c r="AW189" s="14" t="s">
        <v>33</v>
      </c>
      <c r="AX189" s="14" t="s">
        <v>77</v>
      </c>
      <c r="AY189" s="264" t="s">
        <v>134</v>
      </c>
    </row>
    <row r="190" s="14" customFormat="1">
      <c r="A190" s="14"/>
      <c r="B190" s="254"/>
      <c r="C190" s="255"/>
      <c r="D190" s="239" t="s">
        <v>148</v>
      </c>
      <c r="E190" s="256" t="s">
        <v>1</v>
      </c>
      <c r="F190" s="257" t="s">
        <v>345</v>
      </c>
      <c r="G190" s="255"/>
      <c r="H190" s="258">
        <v>1.1699999999999999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148</v>
      </c>
      <c r="AU190" s="264" t="s">
        <v>87</v>
      </c>
      <c r="AV190" s="14" t="s">
        <v>87</v>
      </c>
      <c r="AW190" s="14" t="s">
        <v>33</v>
      </c>
      <c r="AX190" s="14" t="s">
        <v>77</v>
      </c>
      <c r="AY190" s="264" t="s">
        <v>134</v>
      </c>
    </row>
    <row r="191" s="14" customFormat="1">
      <c r="A191" s="14"/>
      <c r="B191" s="254"/>
      <c r="C191" s="255"/>
      <c r="D191" s="239" t="s">
        <v>148</v>
      </c>
      <c r="E191" s="256" t="s">
        <v>1</v>
      </c>
      <c r="F191" s="257" t="s">
        <v>346</v>
      </c>
      <c r="G191" s="255"/>
      <c r="H191" s="258">
        <v>-0.63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148</v>
      </c>
      <c r="AU191" s="264" t="s">
        <v>87</v>
      </c>
      <c r="AV191" s="14" t="s">
        <v>87</v>
      </c>
      <c r="AW191" s="14" t="s">
        <v>33</v>
      </c>
      <c r="AX191" s="14" t="s">
        <v>77</v>
      </c>
      <c r="AY191" s="264" t="s">
        <v>134</v>
      </c>
    </row>
    <row r="192" s="14" customFormat="1">
      <c r="A192" s="14"/>
      <c r="B192" s="254"/>
      <c r="C192" s="255"/>
      <c r="D192" s="239" t="s">
        <v>148</v>
      </c>
      <c r="E192" s="256" t="s">
        <v>1</v>
      </c>
      <c r="F192" s="257" t="s">
        <v>347</v>
      </c>
      <c r="G192" s="255"/>
      <c r="H192" s="258">
        <v>-2.1499999999999999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4" t="s">
        <v>148</v>
      </c>
      <c r="AU192" s="264" t="s">
        <v>87</v>
      </c>
      <c r="AV192" s="14" t="s">
        <v>87</v>
      </c>
      <c r="AW192" s="14" t="s">
        <v>33</v>
      </c>
      <c r="AX192" s="14" t="s">
        <v>77</v>
      </c>
      <c r="AY192" s="264" t="s">
        <v>134</v>
      </c>
    </row>
    <row r="193" s="15" customFormat="1">
      <c r="A193" s="15"/>
      <c r="B193" s="268"/>
      <c r="C193" s="269"/>
      <c r="D193" s="239" t="s">
        <v>148</v>
      </c>
      <c r="E193" s="270" t="s">
        <v>1</v>
      </c>
      <c r="F193" s="271" t="s">
        <v>253</v>
      </c>
      <c r="G193" s="269"/>
      <c r="H193" s="272">
        <v>52.039999999999999</v>
      </c>
      <c r="I193" s="273"/>
      <c r="J193" s="269"/>
      <c r="K193" s="269"/>
      <c r="L193" s="274"/>
      <c r="M193" s="275"/>
      <c r="N193" s="276"/>
      <c r="O193" s="276"/>
      <c r="P193" s="276"/>
      <c r="Q193" s="276"/>
      <c r="R193" s="276"/>
      <c r="S193" s="276"/>
      <c r="T193" s="27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8" t="s">
        <v>148</v>
      </c>
      <c r="AU193" s="278" t="s">
        <v>87</v>
      </c>
      <c r="AV193" s="15" t="s">
        <v>133</v>
      </c>
      <c r="AW193" s="15" t="s">
        <v>33</v>
      </c>
      <c r="AX193" s="15" t="s">
        <v>85</v>
      </c>
      <c r="AY193" s="278" t="s">
        <v>134</v>
      </c>
    </row>
    <row r="194" s="2" customFormat="1" ht="24.15" customHeight="1">
      <c r="A194" s="38"/>
      <c r="B194" s="39"/>
      <c r="C194" s="226" t="s">
        <v>348</v>
      </c>
      <c r="D194" s="226" t="s">
        <v>140</v>
      </c>
      <c r="E194" s="227" t="s">
        <v>349</v>
      </c>
      <c r="F194" s="228" t="s">
        <v>350</v>
      </c>
      <c r="G194" s="229" t="s">
        <v>303</v>
      </c>
      <c r="H194" s="230">
        <v>780.60000000000002</v>
      </c>
      <c r="I194" s="231"/>
      <c r="J194" s="232">
        <f>ROUND(I194*H194,2)</f>
        <v>0</v>
      </c>
      <c r="K194" s="228" t="s">
        <v>144</v>
      </c>
      <c r="L194" s="44"/>
      <c r="M194" s="233" t="s">
        <v>1</v>
      </c>
      <c r="N194" s="234" t="s">
        <v>42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133</v>
      </c>
      <c r="AT194" s="237" t="s">
        <v>140</v>
      </c>
      <c r="AU194" s="237" t="s">
        <v>87</v>
      </c>
      <c r="AY194" s="17" t="s">
        <v>134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85</v>
      </c>
      <c r="BK194" s="238">
        <f>ROUND(I194*H194,2)</f>
        <v>0</v>
      </c>
      <c r="BL194" s="17" t="s">
        <v>133</v>
      </c>
      <c r="BM194" s="237" t="s">
        <v>351</v>
      </c>
    </row>
    <row r="195" s="2" customFormat="1">
      <c r="A195" s="38"/>
      <c r="B195" s="39"/>
      <c r="C195" s="40"/>
      <c r="D195" s="239" t="s">
        <v>147</v>
      </c>
      <c r="E195" s="40"/>
      <c r="F195" s="240" t="s">
        <v>352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87</v>
      </c>
    </row>
    <row r="196" s="13" customFormat="1">
      <c r="A196" s="13"/>
      <c r="B196" s="244"/>
      <c r="C196" s="245"/>
      <c r="D196" s="239" t="s">
        <v>148</v>
      </c>
      <c r="E196" s="246" t="s">
        <v>1</v>
      </c>
      <c r="F196" s="247" t="s">
        <v>343</v>
      </c>
      <c r="G196" s="245"/>
      <c r="H196" s="246" t="s">
        <v>1</v>
      </c>
      <c r="I196" s="248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148</v>
      </c>
      <c r="AU196" s="253" t="s">
        <v>87</v>
      </c>
      <c r="AV196" s="13" t="s">
        <v>85</v>
      </c>
      <c r="AW196" s="13" t="s">
        <v>33</v>
      </c>
      <c r="AX196" s="13" t="s">
        <v>77</v>
      </c>
      <c r="AY196" s="253" t="s">
        <v>134</v>
      </c>
    </row>
    <row r="197" s="14" customFormat="1">
      <c r="A197" s="14"/>
      <c r="B197" s="254"/>
      <c r="C197" s="255"/>
      <c r="D197" s="239" t="s">
        <v>148</v>
      </c>
      <c r="E197" s="256" t="s">
        <v>1</v>
      </c>
      <c r="F197" s="257" t="s">
        <v>353</v>
      </c>
      <c r="G197" s="255"/>
      <c r="H197" s="258">
        <v>780.60000000000002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148</v>
      </c>
      <c r="AU197" s="264" t="s">
        <v>87</v>
      </c>
      <c r="AV197" s="14" t="s">
        <v>87</v>
      </c>
      <c r="AW197" s="14" t="s">
        <v>33</v>
      </c>
      <c r="AX197" s="14" t="s">
        <v>85</v>
      </c>
      <c r="AY197" s="264" t="s">
        <v>134</v>
      </c>
    </row>
    <row r="198" s="2" customFormat="1" ht="16.5" customHeight="1">
      <c r="A198" s="38"/>
      <c r="B198" s="39"/>
      <c r="C198" s="226" t="s">
        <v>354</v>
      </c>
      <c r="D198" s="226" t="s">
        <v>140</v>
      </c>
      <c r="E198" s="227" t="s">
        <v>355</v>
      </c>
      <c r="F198" s="228" t="s">
        <v>356</v>
      </c>
      <c r="G198" s="229" t="s">
        <v>303</v>
      </c>
      <c r="H198" s="230">
        <v>2.1499999999999999</v>
      </c>
      <c r="I198" s="231"/>
      <c r="J198" s="232">
        <f>ROUND(I198*H198,2)</f>
        <v>0</v>
      </c>
      <c r="K198" s="228" t="s">
        <v>144</v>
      </c>
      <c r="L198" s="44"/>
      <c r="M198" s="233" t="s">
        <v>1</v>
      </c>
      <c r="N198" s="234" t="s">
        <v>42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133</v>
      </c>
      <c r="AT198" s="237" t="s">
        <v>140</v>
      </c>
      <c r="AU198" s="237" t="s">
        <v>87</v>
      </c>
      <c r="AY198" s="17" t="s">
        <v>134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85</v>
      </c>
      <c r="BK198" s="238">
        <f>ROUND(I198*H198,2)</f>
        <v>0</v>
      </c>
      <c r="BL198" s="17" t="s">
        <v>133</v>
      </c>
      <c r="BM198" s="237" t="s">
        <v>357</v>
      </c>
    </row>
    <row r="199" s="2" customFormat="1">
      <c r="A199" s="38"/>
      <c r="B199" s="39"/>
      <c r="C199" s="40"/>
      <c r="D199" s="239" t="s">
        <v>147</v>
      </c>
      <c r="E199" s="40"/>
      <c r="F199" s="240" t="s">
        <v>358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87</v>
      </c>
    </row>
    <row r="200" s="14" customFormat="1">
      <c r="A200" s="14"/>
      <c r="B200" s="254"/>
      <c r="C200" s="255"/>
      <c r="D200" s="239" t="s">
        <v>148</v>
      </c>
      <c r="E200" s="256" t="s">
        <v>1</v>
      </c>
      <c r="F200" s="257" t="s">
        <v>359</v>
      </c>
      <c r="G200" s="255"/>
      <c r="H200" s="258">
        <v>2.1499999999999999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148</v>
      </c>
      <c r="AU200" s="264" t="s">
        <v>87</v>
      </c>
      <c r="AV200" s="14" t="s">
        <v>87</v>
      </c>
      <c r="AW200" s="14" t="s">
        <v>33</v>
      </c>
      <c r="AX200" s="14" t="s">
        <v>85</v>
      </c>
      <c r="AY200" s="264" t="s">
        <v>134</v>
      </c>
    </row>
    <row r="201" s="2" customFormat="1" ht="16.5" customHeight="1">
      <c r="A201" s="38"/>
      <c r="B201" s="39"/>
      <c r="C201" s="226" t="s">
        <v>7</v>
      </c>
      <c r="D201" s="226" t="s">
        <v>140</v>
      </c>
      <c r="E201" s="227" t="s">
        <v>360</v>
      </c>
      <c r="F201" s="228" t="s">
        <v>361</v>
      </c>
      <c r="G201" s="229" t="s">
        <v>362</v>
      </c>
      <c r="H201" s="230">
        <v>93.671999999999997</v>
      </c>
      <c r="I201" s="231"/>
      <c r="J201" s="232">
        <f>ROUND(I201*H201,2)</f>
        <v>0</v>
      </c>
      <c r="K201" s="228" t="s">
        <v>144</v>
      </c>
      <c r="L201" s="44"/>
      <c r="M201" s="233" t="s">
        <v>1</v>
      </c>
      <c r="N201" s="234" t="s">
        <v>42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133</v>
      </c>
      <c r="AT201" s="237" t="s">
        <v>140</v>
      </c>
      <c r="AU201" s="237" t="s">
        <v>87</v>
      </c>
      <c r="AY201" s="17" t="s">
        <v>134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85</v>
      </c>
      <c r="BK201" s="238">
        <f>ROUND(I201*H201,2)</f>
        <v>0</v>
      </c>
      <c r="BL201" s="17" t="s">
        <v>133</v>
      </c>
      <c r="BM201" s="237" t="s">
        <v>363</v>
      </c>
    </row>
    <row r="202" s="2" customFormat="1">
      <c r="A202" s="38"/>
      <c r="B202" s="39"/>
      <c r="C202" s="40"/>
      <c r="D202" s="239" t="s">
        <v>147</v>
      </c>
      <c r="E202" s="40"/>
      <c r="F202" s="240" t="s">
        <v>364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147</v>
      </c>
      <c r="AU202" s="17" t="s">
        <v>87</v>
      </c>
    </row>
    <row r="203" s="14" customFormat="1">
      <c r="A203" s="14"/>
      <c r="B203" s="254"/>
      <c r="C203" s="255"/>
      <c r="D203" s="239" t="s">
        <v>148</v>
      </c>
      <c r="E203" s="256" t="s">
        <v>1</v>
      </c>
      <c r="F203" s="257" t="s">
        <v>365</v>
      </c>
      <c r="G203" s="255"/>
      <c r="H203" s="258">
        <v>93.671999999999997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4" t="s">
        <v>148</v>
      </c>
      <c r="AU203" s="264" t="s">
        <v>87</v>
      </c>
      <c r="AV203" s="14" t="s">
        <v>87</v>
      </c>
      <c r="AW203" s="14" t="s">
        <v>33</v>
      </c>
      <c r="AX203" s="14" t="s">
        <v>85</v>
      </c>
      <c r="AY203" s="264" t="s">
        <v>134</v>
      </c>
    </row>
    <row r="204" s="2" customFormat="1" ht="16.5" customHeight="1">
      <c r="A204" s="38"/>
      <c r="B204" s="39"/>
      <c r="C204" s="226" t="s">
        <v>366</v>
      </c>
      <c r="D204" s="226" t="s">
        <v>140</v>
      </c>
      <c r="E204" s="227" t="s">
        <v>367</v>
      </c>
      <c r="F204" s="228" t="s">
        <v>368</v>
      </c>
      <c r="G204" s="229" t="s">
        <v>303</v>
      </c>
      <c r="H204" s="230">
        <v>0.63</v>
      </c>
      <c r="I204" s="231"/>
      <c r="J204" s="232">
        <f>ROUND(I204*H204,2)</f>
        <v>0</v>
      </c>
      <c r="K204" s="228" t="s">
        <v>144</v>
      </c>
      <c r="L204" s="44"/>
      <c r="M204" s="233" t="s">
        <v>1</v>
      </c>
      <c r="N204" s="234" t="s">
        <v>42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133</v>
      </c>
      <c r="AT204" s="237" t="s">
        <v>140</v>
      </c>
      <c r="AU204" s="237" t="s">
        <v>87</v>
      </c>
      <c r="AY204" s="17" t="s">
        <v>134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85</v>
      </c>
      <c r="BK204" s="238">
        <f>ROUND(I204*H204,2)</f>
        <v>0</v>
      </c>
      <c r="BL204" s="17" t="s">
        <v>133</v>
      </c>
      <c r="BM204" s="237" t="s">
        <v>369</v>
      </c>
    </row>
    <row r="205" s="2" customFormat="1">
      <c r="A205" s="38"/>
      <c r="B205" s="39"/>
      <c r="C205" s="40"/>
      <c r="D205" s="239" t="s">
        <v>147</v>
      </c>
      <c r="E205" s="40"/>
      <c r="F205" s="240" t="s">
        <v>370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147</v>
      </c>
      <c r="AU205" s="17" t="s">
        <v>87</v>
      </c>
    </row>
    <row r="206" s="13" customFormat="1">
      <c r="A206" s="13"/>
      <c r="B206" s="244"/>
      <c r="C206" s="245"/>
      <c r="D206" s="239" t="s">
        <v>148</v>
      </c>
      <c r="E206" s="246" t="s">
        <v>1</v>
      </c>
      <c r="F206" s="247" t="s">
        <v>371</v>
      </c>
      <c r="G206" s="245"/>
      <c r="H206" s="246" t="s">
        <v>1</v>
      </c>
      <c r="I206" s="248"/>
      <c r="J206" s="245"/>
      <c r="K206" s="245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148</v>
      </c>
      <c r="AU206" s="253" t="s">
        <v>87</v>
      </c>
      <c r="AV206" s="13" t="s">
        <v>85</v>
      </c>
      <c r="AW206" s="13" t="s">
        <v>33</v>
      </c>
      <c r="AX206" s="13" t="s">
        <v>77</v>
      </c>
      <c r="AY206" s="253" t="s">
        <v>134</v>
      </c>
    </row>
    <row r="207" s="13" customFormat="1">
      <c r="A207" s="13"/>
      <c r="B207" s="244"/>
      <c r="C207" s="245"/>
      <c r="D207" s="239" t="s">
        <v>148</v>
      </c>
      <c r="E207" s="246" t="s">
        <v>1</v>
      </c>
      <c r="F207" s="247" t="s">
        <v>372</v>
      </c>
      <c r="G207" s="245"/>
      <c r="H207" s="246" t="s">
        <v>1</v>
      </c>
      <c r="I207" s="248"/>
      <c r="J207" s="245"/>
      <c r="K207" s="245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148</v>
      </c>
      <c r="AU207" s="253" t="s">
        <v>87</v>
      </c>
      <c r="AV207" s="13" t="s">
        <v>85</v>
      </c>
      <c r="AW207" s="13" t="s">
        <v>33</v>
      </c>
      <c r="AX207" s="13" t="s">
        <v>77</v>
      </c>
      <c r="AY207" s="253" t="s">
        <v>134</v>
      </c>
    </row>
    <row r="208" s="14" customFormat="1">
      <c r="A208" s="14"/>
      <c r="B208" s="254"/>
      <c r="C208" s="255"/>
      <c r="D208" s="239" t="s">
        <v>148</v>
      </c>
      <c r="E208" s="256" t="s">
        <v>1</v>
      </c>
      <c r="F208" s="257" t="s">
        <v>373</v>
      </c>
      <c r="G208" s="255"/>
      <c r="H208" s="258">
        <v>1.1699999999999999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4" t="s">
        <v>148</v>
      </c>
      <c r="AU208" s="264" t="s">
        <v>87</v>
      </c>
      <c r="AV208" s="14" t="s">
        <v>87</v>
      </c>
      <c r="AW208" s="14" t="s">
        <v>33</v>
      </c>
      <c r="AX208" s="14" t="s">
        <v>77</v>
      </c>
      <c r="AY208" s="264" t="s">
        <v>134</v>
      </c>
    </row>
    <row r="209" s="14" customFormat="1">
      <c r="A209" s="14"/>
      <c r="B209" s="254"/>
      <c r="C209" s="255"/>
      <c r="D209" s="239" t="s">
        <v>148</v>
      </c>
      <c r="E209" s="256" t="s">
        <v>1</v>
      </c>
      <c r="F209" s="257" t="s">
        <v>374</v>
      </c>
      <c r="G209" s="255"/>
      <c r="H209" s="258">
        <v>-0.45000000000000001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148</v>
      </c>
      <c r="AU209" s="264" t="s">
        <v>87</v>
      </c>
      <c r="AV209" s="14" t="s">
        <v>87</v>
      </c>
      <c r="AW209" s="14" t="s">
        <v>33</v>
      </c>
      <c r="AX209" s="14" t="s">
        <v>77</v>
      </c>
      <c r="AY209" s="264" t="s">
        <v>134</v>
      </c>
    </row>
    <row r="210" s="13" customFormat="1">
      <c r="A210" s="13"/>
      <c r="B210" s="244"/>
      <c r="C210" s="245"/>
      <c r="D210" s="239" t="s">
        <v>148</v>
      </c>
      <c r="E210" s="246" t="s">
        <v>1</v>
      </c>
      <c r="F210" s="247" t="s">
        <v>375</v>
      </c>
      <c r="G210" s="245"/>
      <c r="H210" s="246" t="s">
        <v>1</v>
      </c>
      <c r="I210" s="248"/>
      <c r="J210" s="245"/>
      <c r="K210" s="245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148</v>
      </c>
      <c r="AU210" s="253" t="s">
        <v>87</v>
      </c>
      <c r="AV210" s="13" t="s">
        <v>85</v>
      </c>
      <c r="AW210" s="13" t="s">
        <v>33</v>
      </c>
      <c r="AX210" s="13" t="s">
        <v>77</v>
      </c>
      <c r="AY210" s="253" t="s">
        <v>134</v>
      </c>
    </row>
    <row r="211" s="14" customFormat="1">
      <c r="A211" s="14"/>
      <c r="B211" s="254"/>
      <c r="C211" s="255"/>
      <c r="D211" s="239" t="s">
        <v>148</v>
      </c>
      <c r="E211" s="256" t="s">
        <v>1</v>
      </c>
      <c r="F211" s="257" t="s">
        <v>376</v>
      </c>
      <c r="G211" s="255"/>
      <c r="H211" s="258">
        <v>-0.089999999999999997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148</v>
      </c>
      <c r="AU211" s="264" t="s">
        <v>87</v>
      </c>
      <c r="AV211" s="14" t="s">
        <v>87</v>
      </c>
      <c r="AW211" s="14" t="s">
        <v>33</v>
      </c>
      <c r="AX211" s="14" t="s">
        <v>77</v>
      </c>
      <c r="AY211" s="264" t="s">
        <v>134</v>
      </c>
    </row>
    <row r="212" s="15" customFormat="1">
      <c r="A212" s="15"/>
      <c r="B212" s="268"/>
      <c r="C212" s="269"/>
      <c r="D212" s="239" t="s">
        <v>148</v>
      </c>
      <c r="E212" s="270" t="s">
        <v>1</v>
      </c>
      <c r="F212" s="271" t="s">
        <v>253</v>
      </c>
      <c r="G212" s="269"/>
      <c r="H212" s="272">
        <v>0.63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8" t="s">
        <v>148</v>
      </c>
      <c r="AU212" s="278" t="s">
        <v>87</v>
      </c>
      <c r="AV212" s="15" t="s">
        <v>133</v>
      </c>
      <c r="AW212" s="15" t="s">
        <v>33</v>
      </c>
      <c r="AX212" s="15" t="s">
        <v>85</v>
      </c>
      <c r="AY212" s="278" t="s">
        <v>134</v>
      </c>
    </row>
    <row r="213" s="2" customFormat="1" ht="16.5" customHeight="1">
      <c r="A213" s="38"/>
      <c r="B213" s="39"/>
      <c r="C213" s="226" t="s">
        <v>377</v>
      </c>
      <c r="D213" s="226" t="s">
        <v>140</v>
      </c>
      <c r="E213" s="227" t="s">
        <v>378</v>
      </c>
      <c r="F213" s="228" t="s">
        <v>379</v>
      </c>
      <c r="G213" s="229" t="s">
        <v>303</v>
      </c>
      <c r="H213" s="230">
        <v>0.41899999999999998</v>
      </c>
      <c r="I213" s="231"/>
      <c r="J213" s="232">
        <f>ROUND(I213*H213,2)</f>
        <v>0</v>
      </c>
      <c r="K213" s="228" t="s">
        <v>144</v>
      </c>
      <c r="L213" s="44"/>
      <c r="M213" s="233" t="s">
        <v>1</v>
      </c>
      <c r="N213" s="234" t="s">
        <v>42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133</v>
      </c>
      <c r="AT213" s="237" t="s">
        <v>140</v>
      </c>
      <c r="AU213" s="237" t="s">
        <v>87</v>
      </c>
      <c r="AY213" s="17" t="s">
        <v>134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85</v>
      </c>
      <c r="BK213" s="238">
        <f>ROUND(I213*H213,2)</f>
        <v>0</v>
      </c>
      <c r="BL213" s="17" t="s">
        <v>133</v>
      </c>
      <c r="BM213" s="237" t="s">
        <v>380</v>
      </c>
    </row>
    <row r="214" s="2" customFormat="1">
      <c r="A214" s="38"/>
      <c r="B214" s="39"/>
      <c r="C214" s="40"/>
      <c r="D214" s="239" t="s">
        <v>147</v>
      </c>
      <c r="E214" s="40"/>
      <c r="F214" s="240" t="s">
        <v>381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147</v>
      </c>
      <c r="AU214" s="17" t="s">
        <v>87</v>
      </c>
    </row>
    <row r="215" s="13" customFormat="1">
      <c r="A215" s="13"/>
      <c r="B215" s="244"/>
      <c r="C215" s="245"/>
      <c r="D215" s="239" t="s">
        <v>148</v>
      </c>
      <c r="E215" s="246" t="s">
        <v>1</v>
      </c>
      <c r="F215" s="247" t="s">
        <v>382</v>
      </c>
      <c r="G215" s="245"/>
      <c r="H215" s="246" t="s">
        <v>1</v>
      </c>
      <c r="I215" s="248"/>
      <c r="J215" s="245"/>
      <c r="K215" s="245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148</v>
      </c>
      <c r="AU215" s="253" t="s">
        <v>87</v>
      </c>
      <c r="AV215" s="13" t="s">
        <v>85</v>
      </c>
      <c r="AW215" s="13" t="s">
        <v>33</v>
      </c>
      <c r="AX215" s="13" t="s">
        <v>77</v>
      </c>
      <c r="AY215" s="253" t="s">
        <v>134</v>
      </c>
    </row>
    <row r="216" s="14" customFormat="1">
      <c r="A216" s="14"/>
      <c r="B216" s="254"/>
      <c r="C216" s="255"/>
      <c r="D216" s="239" t="s">
        <v>148</v>
      </c>
      <c r="E216" s="256" t="s">
        <v>1</v>
      </c>
      <c r="F216" s="257" t="s">
        <v>383</v>
      </c>
      <c r="G216" s="255"/>
      <c r="H216" s="258">
        <v>0.45000000000000001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148</v>
      </c>
      <c r="AU216" s="264" t="s">
        <v>87</v>
      </c>
      <c r="AV216" s="14" t="s">
        <v>87</v>
      </c>
      <c r="AW216" s="14" t="s">
        <v>33</v>
      </c>
      <c r="AX216" s="14" t="s">
        <v>77</v>
      </c>
      <c r="AY216" s="264" t="s">
        <v>134</v>
      </c>
    </row>
    <row r="217" s="13" customFormat="1">
      <c r="A217" s="13"/>
      <c r="B217" s="244"/>
      <c r="C217" s="245"/>
      <c r="D217" s="239" t="s">
        <v>148</v>
      </c>
      <c r="E217" s="246" t="s">
        <v>1</v>
      </c>
      <c r="F217" s="247" t="s">
        <v>384</v>
      </c>
      <c r="G217" s="245"/>
      <c r="H217" s="246" t="s">
        <v>1</v>
      </c>
      <c r="I217" s="248"/>
      <c r="J217" s="245"/>
      <c r="K217" s="245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148</v>
      </c>
      <c r="AU217" s="253" t="s">
        <v>87</v>
      </c>
      <c r="AV217" s="13" t="s">
        <v>85</v>
      </c>
      <c r="AW217" s="13" t="s">
        <v>33</v>
      </c>
      <c r="AX217" s="13" t="s">
        <v>77</v>
      </c>
      <c r="AY217" s="253" t="s">
        <v>134</v>
      </c>
    </row>
    <row r="218" s="14" customFormat="1">
      <c r="A218" s="14"/>
      <c r="B218" s="254"/>
      <c r="C218" s="255"/>
      <c r="D218" s="239" t="s">
        <v>148</v>
      </c>
      <c r="E218" s="256" t="s">
        <v>1</v>
      </c>
      <c r="F218" s="257" t="s">
        <v>385</v>
      </c>
      <c r="G218" s="255"/>
      <c r="H218" s="258">
        <v>-0.031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4" t="s">
        <v>148</v>
      </c>
      <c r="AU218" s="264" t="s">
        <v>87</v>
      </c>
      <c r="AV218" s="14" t="s">
        <v>87</v>
      </c>
      <c r="AW218" s="14" t="s">
        <v>33</v>
      </c>
      <c r="AX218" s="14" t="s">
        <v>77</v>
      </c>
      <c r="AY218" s="264" t="s">
        <v>134</v>
      </c>
    </row>
    <row r="219" s="15" customFormat="1">
      <c r="A219" s="15"/>
      <c r="B219" s="268"/>
      <c r="C219" s="269"/>
      <c r="D219" s="239" t="s">
        <v>148</v>
      </c>
      <c r="E219" s="270" t="s">
        <v>1</v>
      </c>
      <c r="F219" s="271" t="s">
        <v>253</v>
      </c>
      <c r="G219" s="269"/>
      <c r="H219" s="272">
        <v>0.41899999999999998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8" t="s">
        <v>148</v>
      </c>
      <c r="AU219" s="278" t="s">
        <v>87</v>
      </c>
      <c r="AV219" s="15" t="s">
        <v>133</v>
      </c>
      <c r="AW219" s="15" t="s">
        <v>33</v>
      </c>
      <c r="AX219" s="15" t="s">
        <v>85</v>
      </c>
      <c r="AY219" s="278" t="s">
        <v>134</v>
      </c>
    </row>
    <row r="220" s="2" customFormat="1" ht="16.5" customHeight="1">
      <c r="A220" s="38"/>
      <c r="B220" s="39"/>
      <c r="C220" s="279" t="s">
        <v>386</v>
      </c>
      <c r="D220" s="279" t="s">
        <v>387</v>
      </c>
      <c r="E220" s="280" t="s">
        <v>388</v>
      </c>
      <c r="F220" s="281" t="s">
        <v>389</v>
      </c>
      <c r="G220" s="282" t="s">
        <v>362</v>
      </c>
      <c r="H220" s="283">
        <v>0.83799999999999997</v>
      </c>
      <c r="I220" s="284"/>
      <c r="J220" s="285">
        <f>ROUND(I220*H220,2)</f>
        <v>0</v>
      </c>
      <c r="K220" s="281" t="s">
        <v>144</v>
      </c>
      <c r="L220" s="286"/>
      <c r="M220" s="287" t="s">
        <v>1</v>
      </c>
      <c r="N220" s="288" t="s">
        <v>42</v>
      </c>
      <c r="O220" s="91"/>
      <c r="P220" s="235">
        <f>O220*H220</f>
        <v>0</v>
      </c>
      <c r="Q220" s="235">
        <v>1</v>
      </c>
      <c r="R220" s="235">
        <f>Q220*H220</f>
        <v>0.83799999999999997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182</v>
      </c>
      <c r="AT220" s="237" t="s">
        <v>387</v>
      </c>
      <c r="AU220" s="237" t="s">
        <v>87</v>
      </c>
      <c r="AY220" s="17" t="s">
        <v>134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85</v>
      </c>
      <c r="BK220" s="238">
        <f>ROUND(I220*H220,2)</f>
        <v>0</v>
      </c>
      <c r="BL220" s="17" t="s">
        <v>133</v>
      </c>
      <c r="BM220" s="237" t="s">
        <v>390</v>
      </c>
    </row>
    <row r="221" s="2" customFormat="1">
      <c r="A221" s="38"/>
      <c r="B221" s="39"/>
      <c r="C221" s="40"/>
      <c r="D221" s="239" t="s">
        <v>147</v>
      </c>
      <c r="E221" s="40"/>
      <c r="F221" s="240" t="s">
        <v>389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147</v>
      </c>
      <c r="AU221" s="17" t="s">
        <v>87</v>
      </c>
    </row>
    <row r="222" s="14" customFormat="1">
      <c r="A222" s="14"/>
      <c r="B222" s="254"/>
      <c r="C222" s="255"/>
      <c r="D222" s="239" t="s">
        <v>148</v>
      </c>
      <c r="E222" s="256" t="s">
        <v>1</v>
      </c>
      <c r="F222" s="257" t="s">
        <v>391</v>
      </c>
      <c r="G222" s="255"/>
      <c r="H222" s="258">
        <v>0.83799999999999997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148</v>
      </c>
      <c r="AU222" s="264" t="s">
        <v>87</v>
      </c>
      <c r="AV222" s="14" t="s">
        <v>87</v>
      </c>
      <c r="AW222" s="14" t="s">
        <v>33</v>
      </c>
      <c r="AX222" s="14" t="s">
        <v>85</v>
      </c>
      <c r="AY222" s="264" t="s">
        <v>134</v>
      </c>
    </row>
    <row r="223" s="2" customFormat="1" ht="21.75" customHeight="1">
      <c r="A223" s="38"/>
      <c r="B223" s="39"/>
      <c r="C223" s="226" t="s">
        <v>392</v>
      </c>
      <c r="D223" s="226" t="s">
        <v>140</v>
      </c>
      <c r="E223" s="227" t="s">
        <v>393</v>
      </c>
      <c r="F223" s="228" t="s">
        <v>394</v>
      </c>
      <c r="G223" s="229" t="s">
        <v>241</v>
      </c>
      <c r="H223" s="230">
        <v>47.399999999999999</v>
      </c>
      <c r="I223" s="231"/>
      <c r="J223" s="232">
        <f>ROUND(I223*H223,2)</f>
        <v>0</v>
      </c>
      <c r="K223" s="228" t="s">
        <v>144</v>
      </c>
      <c r="L223" s="44"/>
      <c r="M223" s="233" t="s">
        <v>1</v>
      </c>
      <c r="N223" s="234" t="s">
        <v>42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133</v>
      </c>
      <c r="AT223" s="237" t="s">
        <v>140</v>
      </c>
      <c r="AU223" s="237" t="s">
        <v>87</v>
      </c>
      <c r="AY223" s="17" t="s">
        <v>134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85</v>
      </c>
      <c r="BK223" s="238">
        <f>ROUND(I223*H223,2)</f>
        <v>0</v>
      </c>
      <c r="BL223" s="17" t="s">
        <v>133</v>
      </c>
      <c r="BM223" s="237" t="s">
        <v>395</v>
      </c>
    </row>
    <row r="224" s="2" customFormat="1">
      <c r="A224" s="38"/>
      <c r="B224" s="39"/>
      <c r="C224" s="40"/>
      <c r="D224" s="239" t="s">
        <v>147</v>
      </c>
      <c r="E224" s="40"/>
      <c r="F224" s="240" t="s">
        <v>396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147</v>
      </c>
      <c r="AU224" s="17" t="s">
        <v>87</v>
      </c>
    </row>
    <row r="225" s="14" customFormat="1">
      <c r="A225" s="14"/>
      <c r="B225" s="254"/>
      <c r="C225" s="255"/>
      <c r="D225" s="239" t="s">
        <v>148</v>
      </c>
      <c r="E225" s="256" t="s">
        <v>1</v>
      </c>
      <c r="F225" s="257" t="s">
        <v>397</v>
      </c>
      <c r="G225" s="255"/>
      <c r="H225" s="258">
        <v>47.399999999999999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148</v>
      </c>
      <c r="AU225" s="264" t="s">
        <v>87</v>
      </c>
      <c r="AV225" s="14" t="s">
        <v>87</v>
      </c>
      <c r="AW225" s="14" t="s">
        <v>33</v>
      </c>
      <c r="AX225" s="14" t="s">
        <v>85</v>
      </c>
      <c r="AY225" s="264" t="s">
        <v>134</v>
      </c>
    </row>
    <row r="226" s="2" customFormat="1" ht="16.5" customHeight="1">
      <c r="A226" s="38"/>
      <c r="B226" s="39"/>
      <c r="C226" s="226" t="s">
        <v>398</v>
      </c>
      <c r="D226" s="226" t="s">
        <v>140</v>
      </c>
      <c r="E226" s="227" t="s">
        <v>399</v>
      </c>
      <c r="F226" s="228" t="s">
        <v>400</v>
      </c>
      <c r="G226" s="229" t="s">
        <v>241</v>
      </c>
      <c r="H226" s="230">
        <v>47.399999999999999</v>
      </c>
      <c r="I226" s="231"/>
      <c r="J226" s="232">
        <f>ROUND(I226*H226,2)</f>
        <v>0</v>
      </c>
      <c r="K226" s="228" t="s">
        <v>144</v>
      </c>
      <c r="L226" s="44"/>
      <c r="M226" s="233" t="s">
        <v>1</v>
      </c>
      <c r="N226" s="234" t="s">
        <v>42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133</v>
      </c>
      <c r="AT226" s="237" t="s">
        <v>140</v>
      </c>
      <c r="AU226" s="237" t="s">
        <v>87</v>
      </c>
      <c r="AY226" s="17" t="s">
        <v>134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85</v>
      </c>
      <c r="BK226" s="238">
        <f>ROUND(I226*H226,2)</f>
        <v>0</v>
      </c>
      <c r="BL226" s="17" t="s">
        <v>133</v>
      </c>
      <c r="BM226" s="237" t="s">
        <v>401</v>
      </c>
    </row>
    <row r="227" s="2" customFormat="1">
      <c r="A227" s="38"/>
      <c r="B227" s="39"/>
      <c r="C227" s="40"/>
      <c r="D227" s="239" t="s">
        <v>147</v>
      </c>
      <c r="E227" s="40"/>
      <c r="F227" s="240" t="s">
        <v>402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147</v>
      </c>
      <c r="AU227" s="17" t="s">
        <v>87</v>
      </c>
    </row>
    <row r="228" s="14" customFormat="1">
      <c r="A228" s="14"/>
      <c r="B228" s="254"/>
      <c r="C228" s="255"/>
      <c r="D228" s="239" t="s">
        <v>148</v>
      </c>
      <c r="E228" s="256" t="s">
        <v>1</v>
      </c>
      <c r="F228" s="257" t="s">
        <v>403</v>
      </c>
      <c r="G228" s="255"/>
      <c r="H228" s="258">
        <v>47.399999999999999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148</v>
      </c>
      <c r="AU228" s="264" t="s">
        <v>87</v>
      </c>
      <c r="AV228" s="14" t="s">
        <v>87</v>
      </c>
      <c r="AW228" s="14" t="s">
        <v>33</v>
      </c>
      <c r="AX228" s="14" t="s">
        <v>85</v>
      </c>
      <c r="AY228" s="264" t="s">
        <v>134</v>
      </c>
    </row>
    <row r="229" s="2" customFormat="1" ht="16.5" customHeight="1">
      <c r="A229" s="38"/>
      <c r="B229" s="39"/>
      <c r="C229" s="279" t="s">
        <v>404</v>
      </c>
      <c r="D229" s="279" t="s">
        <v>387</v>
      </c>
      <c r="E229" s="280" t="s">
        <v>405</v>
      </c>
      <c r="F229" s="281" t="s">
        <v>406</v>
      </c>
      <c r="G229" s="282" t="s">
        <v>407</v>
      </c>
      <c r="H229" s="283">
        <v>1.4219999999999999</v>
      </c>
      <c r="I229" s="284"/>
      <c r="J229" s="285">
        <f>ROUND(I229*H229,2)</f>
        <v>0</v>
      </c>
      <c r="K229" s="281" t="s">
        <v>144</v>
      </c>
      <c r="L229" s="286"/>
      <c r="M229" s="287" t="s">
        <v>1</v>
      </c>
      <c r="N229" s="288" t="s">
        <v>42</v>
      </c>
      <c r="O229" s="91"/>
      <c r="P229" s="235">
        <f>O229*H229</f>
        <v>0</v>
      </c>
      <c r="Q229" s="235">
        <v>0.001</v>
      </c>
      <c r="R229" s="235">
        <f>Q229*H229</f>
        <v>0.0014219999999999999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182</v>
      </c>
      <c r="AT229" s="237" t="s">
        <v>387</v>
      </c>
      <c r="AU229" s="237" t="s">
        <v>87</v>
      </c>
      <c r="AY229" s="17" t="s">
        <v>134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85</v>
      </c>
      <c r="BK229" s="238">
        <f>ROUND(I229*H229,2)</f>
        <v>0</v>
      </c>
      <c r="BL229" s="17" t="s">
        <v>133</v>
      </c>
      <c r="BM229" s="237" t="s">
        <v>408</v>
      </c>
    </row>
    <row r="230" s="2" customFormat="1">
      <c r="A230" s="38"/>
      <c r="B230" s="39"/>
      <c r="C230" s="40"/>
      <c r="D230" s="239" t="s">
        <v>147</v>
      </c>
      <c r="E230" s="40"/>
      <c r="F230" s="240" t="s">
        <v>406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147</v>
      </c>
      <c r="AU230" s="17" t="s">
        <v>87</v>
      </c>
    </row>
    <row r="231" s="13" customFormat="1">
      <c r="A231" s="13"/>
      <c r="B231" s="244"/>
      <c r="C231" s="245"/>
      <c r="D231" s="239" t="s">
        <v>148</v>
      </c>
      <c r="E231" s="246" t="s">
        <v>1</v>
      </c>
      <c r="F231" s="247" t="s">
        <v>409</v>
      </c>
      <c r="G231" s="245"/>
      <c r="H231" s="246" t="s">
        <v>1</v>
      </c>
      <c r="I231" s="248"/>
      <c r="J231" s="245"/>
      <c r="K231" s="245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148</v>
      </c>
      <c r="AU231" s="253" t="s">
        <v>87</v>
      </c>
      <c r="AV231" s="13" t="s">
        <v>85</v>
      </c>
      <c r="AW231" s="13" t="s">
        <v>33</v>
      </c>
      <c r="AX231" s="13" t="s">
        <v>77</v>
      </c>
      <c r="AY231" s="253" t="s">
        <v>134</v>
      </c>
    </row>
    <row r="232" s="14" customFormat="1">
      <c r="A232" s="14"/>
      <c r="B232" s="254"/>
      <c r="C232" s="255"/>
      <c r="D232" s="239" t="s">
        <v>148</v>
      </c>
      <c r="E232" s="256" t="s">
        <v>1</v>
      </c>
      <c r="F232" s="257" t="s">
        <v>410</v>
      </c>
      <c r="G232" s="255"/>
      <c r="H232" s="258">
        <v>1.4219999999999999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4" t="s">
        <v>148</v>
      </c>
      <c r="AU232" s="264" t="s">
        <v>87</v>
      </c>
      <c r="AV232" s="14" t="s">
        <v>87</v>
      </c>
      <c r="AW232" s="14" t="s">
        <v>33</v>
      </c>
      <c r="AX232" s="14" t="s">
        <v>85</v>
      </c>
      <c r="AY232" s="264" t="s">
        <v>134</v>
      </c>
    </row>
    <row r="233" s="2" customFormat="1" ht="16.5" customHeight="1">
      <c r="A233" s="38"/>
      <c r="B233" s="39"/>
      <c r="C233" s="226" t="s">
        <v>411</v>
      </c>
      <c r="D233" s="226" t="s">
        <v>140</v>
      </c>
      <c r="E233" s="227" t="s">
        <v>412</v>
      </c>
      <c r="F233" s="228" t="s">
        <v>413</v>
      </c>
      <c r="G233" s="229" t="s">
        <v>241</v>
      </c>
      <c r="H233" s="230">
        <v>47.399999999999999</v>
      </c>
      <c r="I233" s="231"/>
      <c r="J233" s="232">
        <f>ROUND(I233*H233,2)</f>
        <v>0</v>
      </c>
      <c r="K233" s="228" t="s">
        <v>144</v>
      </c>
      <c r="L233" s="44"/>
      <c r="M233" s="233" t="s">
        <v>1</v>
      </c>
      <c r="N233" s="234" t="s">
        <v>42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133</v>
      </c>
      <c r="AT233" s="237" t="s">
        <v>140</v>
      </c>
      <c r="AU233" s="237" t="s">
        <v>87</v>
      </c>
      <c r="AY233" s="17" t="s">
        <v>134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85</v>
      </c>
      <c r="BK233" s="238">
        <f>ROUND(I233*H233,2)</f>
        <v>0</v>
      </c>
      <c r="BL233" s="17" t="s">
        <v>133</v>
      </c>
      <c r="BM233" s="237" t="s">
        <v>414</v>
      </c>
    </row>
    <row r="234" s="2" customFormat="1">
      <c r="A234" s="38"/>
      <c r="B234" s="39"/>
      <c r="C234" s="40"/>
      <c r="D234" s="239" t="s">
        <v>147</v>
      </c>
      <c r="E234" s="40"/>
      <c r="F234" s="240" t="s">
        <v>415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147</v>
      </c>
      <c r="AU234" s="17" t="s">
        <v>87</v>
      </c>
    </row>
    <row r="235" s="14" customFormat="1">
      <c r="A235" s="14"/>
      <c r="B235" s="254"/>
      <c r="C235" s="255"/>
      <c r="D235" s="239" t="s">
        <v>148</v>
      </c>
      <c r="E235" s="256" t="s">
        <v>1</v>
      </c>
      <c r="F235" s="257" t="s">
        <v>416</v>
      </c>
      <c r="G235" s="255"/>
      <c r="H235" s="258">
        <v>47.399999999999999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4" t="s">
        <v>148</v>
      </c>
      <c r="AU235" s="264" t="s">
        <v>87</v>
      </c>
      <c r="AV235" s="14" t="s">
        <v>87</v>
      </c>
      <c r="AW235" s="14" t="s">
        <v>33</v>
      </c>
      <c r="AX235" s="14" t="s">
        <v>85</v>
      </c>
      <c r="AY235" s="264" t="s">
        <v>134</v>
      </c>
    </row>
    <row r="236" s="2" customFormat="1" ht="16.5" customHeight="1">
      <c r="A236" s="38"/>
      <c r="B236" s="39"/>
      <c r="C236" s="226" t="s">
        <v>417</v>
      </c>
      <c r="D236" s="226" t="s">
        <v>140</v>
      </c>
      <c r="E236" s="227" t="s">
        <v>418</v>
      </c>
      <c r="F236" s="228" t="s">
        <v>419</v>
      </c>
      <c r="G236" s="229" t="s">
        <v>241</v>
      </c>
      <c r="H236" s="230">
        <v>385.39999999999998</v>
      </c>
      <c r="I236" s="231"/>
      <c r="J236" s="232">
        <f>ROUND(I236*H236,2)</f>
        <v>0</v>
      </c>
      <c r="K236" s="228" t="s">
        <v>144</v>
      </c>
      <c r="L236" s="44"/>
      <c r="M236" s="233" t="s">
        <v>1</v>
      </c>
      <c r="N236" s="234" t="s">
        <v>42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133</v>
      </c>
      <c r="AT236" s="237" t="s">
        <v>140</v>
      </c>
      <c r="AU236" s="237" t="s">
        <v>87</v>
      </c>
      <c r="AY236" s="17" t="s">
        <v>134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85</v>
      </c>
      <c r="BK236" s="238">
        <f>ROUND(I236*H236,2)</f>
        <v>0</v>
      </c>
      <c r="BL236" s="17" t="s">
        <v>133</v>
      </c>
      <c r="BM236" s="237" t="s">
        <v>420</v>
      </c>
    </row>
    <row r="237" s="2" customFormat="1">
      <c r="A237" s="38"/>
      <c r="B237" s="39"/>
      <c r="C237" s="40"/>
      <c r="D237" s="239" t="s">
        <v>147</v>
      </c>
      <c r="E237" s="40"/>
      <c r="F237" s="240" t="s">
        <v>421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147</v>
      </c>
      <c r="AU237" s="17" t="s">
        <v>87</v>
      </c>
    </row>
    <row r="238" s="14" customFormat="1">
      <c r="A238" s="14"/>
      <c r="B238" s="254"/>
      <c r="C238" s="255"/>
      <c r="D238" s="239" t="s">
        <v>148</v>
      </c>
      <c r="E238" s="256" t="s">
        <v>1</v>
      </c>
      <c r="F238" s="257" t="s">
        <v>422</v>
      </c>
      <c r="G238" s="255"/>
      <c r="H238" s="258">
        <v>385.39999999999998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148</v>
      </c>
      <c r="AU238" s="264" t="s">
        <v>87</v>
      </c>
      <c r="AV238" s="14" t="s">
        <v>87</v>
      </c>
      <c r="AW238" s="14" t="s">
        <v>33</v>
      </c>
      <c r="AX238" s="14" t="s">
        <v>85</v>
      </c>
      <c r="AY238" s="264" t="s">
        <v>134</v>
      </c>
    </row>
    <row r="239" s="2" customFormat="1" ht="16.5" customHeight="1">
      <c r="A239" s="38"/>
      <c r="B239" s="39"/>
      <c r="C239" s="226" t="s">
        <v>423</v>
      </c>
      <c r="D239" s="226" t="s">
        <v>140</v>
      </c>
      <c r="E239" s="227" t="s">
        <v>424</v>
      </c>
      <c r="F239" s="228" t="s">
        <v>425</v>
      </c>
      <c r="G239" s="229" t="s">
        <v>303</v>
      </c>
      <c r="H239" s="230">
        <v>4.7400000000000002</v>
      </c>
      <c r="I239" s="231"/>
      <c r="J239" s="232">
        <f>ROUND(I239*H239,2)</f>
        <v>0</v>
      </c>
      <c r="K239" s="228" t="s">
        <v>144</v>
      </c>
      <c r="L239" s="44"/>
      <c r="M239" s="233" t="s">
        <v>1</v>
      </c>
      <c r="N239" s="234" t="s">
        <v>42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133</v>
      </c>
      <c r="AT239" s="237" t="s">
        <v>140</v>
      </c>
      <c r="AU239" s="237" t="s">
        <v>87</v>
      </c>
      <c r="AY239" s="17" t="s">
        <v>134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85</v>
      </c>
      <c r="BK239" s="238">
        <f>ROUND(I239*H239,2)</f>
        <v>0</v>
      </c>
      <c r="BL239" s="17" t="s">
        <v>133</v>
      </c>
      <c r="BM239" s="237" t="s">
        <v>426</v>
      </c>
    </row>
    <row r="240" s="2" customFormat="1">
      <c r="A240" s="38"/>
      <c r="B240" s="39"/>
      <c r="C240" s="40"/>
      <c r="D240" s="239" t="s">
        <v>147</v>
      </c>
      <c r="E240" s="40"/>
      <c r="F240" s="240" t="s">
        <v>427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147</v>
      </c>
      <c r="AU240" s="17" t="s">
        <v>87</v>
      </c>
    </row>
    <row r="241" s="13" customFormat="1">
      <c r="A241" s="13"/>
      <c r="B241" s="244"/>
      <c r="C241" s="245"/>
      <c r="D241" s="239" t="s">
        <v>148</v>
      </c>
      <c r="E241" s="246" t="s">
        <v>1</v>
      </c>
      <c r="F241" s="247" t="s">
        <v>428</v>
      </c>
      <c r="G241" s="245"/>
      <c r="H241" s="246" t="s">
        <v>1</v>
      </c>
      <c r="I241" s="248"/>
      <c r="J241" s="245"/>
      <c r="K241" s="245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148</v>
      </c>
      <c r="AU241" s="253" t="s">
        <v>87</v>
      </c>
      <c r="AV241" s="13" t="s">
        <v>85</v>
      </c>
      <c r="AW241" s="13" t="s">
        <v>33</v>
      </c>
      <c r="AX241" s="13" t="s">
        <v>77</v>
      </c>
      <c r="AY241" s="253" t="s">
        <v>134</v>
      </c>
    </row>
    <row r="242" s="14" customFormat="1">
      <c r="A242" s="14"/>
      <c r="B242" s="254"/>
      <c r="C242" s="255"/>
      <c r="D242" s="239" t="s">
        <v>148</v>
      </c>
      <c r="E242" s="256" t="s">
        <v>1</v>
      </c>
      <c r="F242" s="257" t="s">
        <v>429</v>
      </c>
      <c r="G242" s="255"/>
      <c r="H242" s="258">
        <v>4.7400000000000002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148</v>
      </c>
      <c r="AU242" s="264" t="s">
        <v>87</v>
      </c>
      <c r="AV242" s="14" t="s">
        <v>87</v>
      </c>
      <c r="AW242" s="14" t="s">
        <v>33</v>
      </c>
      <c r="AX242" s="14" t="s">
        <v>85</v>
      </c>
      <c r="AY242" s="264" t="s">
        <v>134</v>
      </c>
    </row>
    <row r="243" s="12" customFormat="1" ht="22.8" customHeight="1">
      <c r="A243" s="12"/>
      <c r="B243" s="210"/>
      <c r="C243" s="211"/>
      <c r="D243" s="212" t="s">
        <v>76</v>
      </c>
      <c r="E243" s="224" t="s">
        <v>133</v>
      </c>
      <c r="F243" s="224" t="s">
        <v>430</v>
      </c>
      <c r="G243" s="211"/>
      <c r="H243" s="211"/>
      <c r="I243" s="214"/>
      <c r="J243" s="225">
        <f>BK243</f>
        <v>0</v>
      </c>
      <c r="K243" s="211"/>
      <c r="L243" s="216"/>
      <c r="M243" s="217"/>
      <c r="N243" s="218"/>
      <c r="O243" s="218"/>
      <c r="P243" s="219">
        <f>SUM(P244:P247)</f>
        <v>0</v>
      </c>
      <c r="Q243" s="218"/>
      <c r="R243" s="219">
        <f>SUM(R244:R247)</f>
        <v>0.1701693</v>
      </c>
      <c r="S243" s="218"/>
      <c r="T243" s="220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85</v>
      </c>
      <c r="AT243" s="222" t="s">
        <v>76</v>
      </c>
      <c r="AU243" s="222" t="s">
        <v>85</v>
      </c>
      <c r="AY243" s="221" t="s">
        <v>134</v>
      </c>
      <c r="BK243" s="223">
        <f>SUM(BK244:BK247)</f>
        <v>0</v>
      </c>
    </row>
    <row r="244" s="2" customFormat="1" ht="16.5" customHeight="1">
      <c r="A244" s="38"/>
      <c r="B244" s="39"/>
      <c r="C244" s="226" t="s">
        <v>431</v>
      </c>
      <c r="D244" s="226" t="s">
        <v>140</v>
      </c>
      <c r="E244" s="227" t="s">
        <v>432</v>
      </c>
      <c r="F244" s="228" t="s">
        <v>433</v>
      </c>
      <c r="G244" s="229" t="s">
        <v>303</v>
      </c>
      <c r="H244" s="230">
        <v>0.089999999999999997</v>
      </c>
      <c r="I244" s="231"/>
      <c r="J244" s="232">
        <f>ROUND(I244*H244,2)</f>
        <v>0</v>
      </c>
      <c r="K244" s="228" t="s">
        <v>144</v>
      </c>
      <c r="L244" s="44"/>
      <c r="M244" s="233" t="s">
        <v>1</v>
      </c>
      <c r="N244" s="234" t="s">
        <v>42</v>
      </c>
      <c r="O244" s="91"/>
      <c r="P244" s="235">
        <f>O244*H244</f>
        <v>0</v>
      </c>
      <c r="Q244" s="235">
        <v>1.8907700000000001</v>
      </c>
      <c r="R244" s="235">
        <f>Q244*H244</f>
        <v>0.1701693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133</v>
      </c>
      <c r="AT244" s="237" t="s">
        <v>140</v>
      </c>
      <c r="AU244" s="237" t="s">
        <v>87</v>
      </c>
      <c r="AY244" s="17" t="s">
        <v>134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85</v>
      </c>
      <c r="BK244" s="238">
        <f>ROUND(I244*H244,2)</f>
        <v>0</v>
      </c>
      <c r="BL244" s="17" t="s">
        <v>133</v>
      </c>
      <c r="BM244" s="237" t="s">
        <v>434</v>
      </c>
    </row>
    <row r="245" s="2" customFormat="1">
      <c r="A245" s="38"/>
      <c r="B245" s="39"/>
      <c r="C245" s="40"/>
      <c r="D245" s="239" t="s">
        <v>147</v>
      </c>
      <c r="E245" s="40"/>
      <c r="F245" s="240" t="s">
        <v>435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147</v>
      </c>
      <c r="AU245" s="17" t="s">
        <v>87</v>
      </c>
    </row>
    <row r="246" s="13" customFormat="1">
      <c r="A246" s="13"/>
      <c r="B246" s="244"/>
      <c r="C246" s="245"/>
      <c r="D246" s="239" t="s">
        <v>148</v>
      </c>
      <c r="E246" s="246" t="s">
        <v>1</v>
      </c>
      <c r="F246" s="247" t="s">
        <v>436</v>
      </c>
      <c r="G246" s="245"/>
      <c r="H246" s="246" t="s">
        <v>1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148</v>
      </c>
      <c r="AU246" s="253" t="s">
        <v>87</v>
      </c>
      <c r="AV246" s="13" t="s">
        <v>85</v>
      </c>
      <c r="AW246" s="13" t="s">
        <v>33</v>
      </c>
      <c r="AX246" s="13" t="s">
        <v>77</v>
      </c>
      <c r="AY246" s="253" t="s">
        <v>134</v>
      </c>
    </row>
    <row r="247" s="14" customFormat="1">
      <c r="A247" s="14"/>
      <c r="B247" s="254"/>
      <c r="C247" s="255"/>
      <c r="D247" s="239" t="s">
        <v>148</v>
      </c>
      <c r="E247" s="256" t="s">
        <v>1</v>
      </c>
      <c r="F247" s="257" t="s">
        <v>437</v>
      </c>
      <c r="G247" s="255"/>
      <c r="H247" s="258">
        <v>0.089999999999999997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4" t="s">
        <v>148</v>
      </c>
      <c r="AU247" s="264" t="s">
        <v>87</v>
      </c>
      <c r="AV247" s="14" t="s">
        <v>87</v>
      </c>
      <c r="AW247" s="14" t="s">
        <v>33</v>
      </c>
      <c r="AX247" s="14" t="s">
        <v>85</v>
      </c>
      <c r="AY247" s="264" t="s">
        <v>134</v>
      </c>
    </row>
    <row r="248" s="12" customFormat="1" ht="22.8" customHeight="1">
      <c r="A248" s="12"/>
      <c r="B248" s="210"/>
      <c r="C248" s="211"/>
      <c r="D248" s="212" t="s">
        <v>76</v>
      </c>
      <c r="E248" s="224" t="s">
        <v>137</v>
      </c>
      <c r="F248" s="224" t="s">
        <v>438</v>
      </c>
      <c r="G248" s="211"/>
      <c r="H248" s="211"/>
      <c r="I248" s="214"/>
      <c r="J248" s="225">
        <f>BK248</f>
        <v>0</v>
      </c>
      <c r="K248" s="211"/>
      <c r="L248" s="216"/>
      <c r="M248" s="217"/>
      <c r="N248" s="218"/>
      <c r="O248" s="218"/>
      <c r="P248" s="219">
        <f>SUM(P249:P315)</f>
        <v>0</v>
      </c>
      <c r="Q248" s="218"/>
      <c r="R248" s="219">
        <f>SUM(R249:R315)</f>
        <v>73.693007999999978</v>
      </c>
      <c r="S248" s="218"/>
      <c r="T248" s="220">
        <f>SUM(T249:T315)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1" t="s">
        <v>85</v>
      </c>
      <c r="AT248" s="222" t="s">
        <v>76</v>
      </c>
      <c r="AU248" s="222" t="s">
        <v>85</v>
      </c>
      <c r="AY248" s="221" t="s">
        <v>134</v>
      </c>
      <c r="BK248" s="223">
        <f>SUM(BK249:BK315)</f>
        <v>0</v>
      </c>
    </row>
    <row r="249" s="2" customFormat="1" ht="16.5" customHeight="1">
      <c r="A249" s="38"/>
      <c r="B249" s="39"/>
      <c r="C249" s="226" t="s">
        <v>439</v>
      </c>
      <c r="D249" s="226" t="s">
        <v>140</v>
      </c>
      <c r="E249" s="227" t="s">
        <v>440</v>
      </c>
      <c r="F249" s="228" t="s">
        <v>441</v>
      </c>
      <c r="G249" s="229" t="s">
        <v>241</v>
      </c>
      <c r="H249" s="230">
        <v>336</v>
      </c>
      <c r="I249" s="231"/>
      <c r="J249" s="232">
        <f>ROUND(I249*H249,2)</f>
        <v>0</v>
      </c>
      <c r="K249" s="228" t="s">
        <v>144</v>
      </c>
      <c r="L249" s="44"/>
      <c r="M249" s="233" t="s">
        <v>1</v>
      </c>
      <c r="N249" s="234" t="s">
        <v>42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133</v>
      </c>
      <c r="AT249" s="237" t="s">
        <v>140</v>
      </c>
      <c r="AU249" s="237" t="s">
        <v>87</v>
      </c>
      <c r="AY249" s="17" t="s">
        <v>134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85</v>
      </c>
      <c r="BK249" s="238">
        <f>ROUND(I249*H249,2)</f>
        <v>0</v>
      </c>
      <c r="BL249" s="17" t="s">
        <v>133</v>
      </c>
      <c r="BM249" s="237" t="s">
        <v>442</v>
      </c>
    </row>
    <row r="250" s="2" customFormat="1">
      <c r="A250" s="38"/>
      <c r="B250" s="39"/>
      <c r="C250" s="40"/>
      <c r="D250" s="239" t="s">
        <v>147</v>
      </c>
      <c r="E250" s="40"/>
      <c r="F250" s="240" t="s">
        <v>443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147</v>
      </c>
      <c r="AU250" s="17" t="s">
        <v>87</v>
      </c>
    </row>
    <row r="251" s="13" customFormat="1">
      <c r="A251" s="13"/>
      <c r="B251" s="244"/>
      <c r="C251" s="245"/>
      <c r="D251" s="239" t="s">
        <v>148</v>
      </c>
      <c r="E251" s="246" t="s">
        <v>1</v>
      </c>
      <c r="F251" s="247" t="s">
        <v>444</v>
      </c>
      <c r="G251" s="245"/>
      <c r="H251" s="246" t="s">
        <v>1</v>
      </c>
      <c r="I251" s="248"/>
      <c r="J251" s="245"/>
      <c r="K251" s="245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148</v>
      </c>
      <c r="AU251" s="253" t="s">
        <v>87</v>
      </c>
      <c r="AV251" s="13" t="s">
        <v>85</v>
      </c>
      <c r="AW251" s="13" t="s">
        <v>33</v>
      </c>
      <c r="AX251" s="13" t="s">
        <v>77</v>
      </c>
      <c r="AY251" s="253" t="s">
        <v>134</v>
      </c>
    </row>
    <row r="252" s="14" customFormat="1">
      <c r="A252" s="14"/>
      <c r="B252" s="254"/>
      <c r="C252" s="255"/>
      <c r="D252" s="239" t="s">
        <v>148</v>
      </c>
      <c r="E252" s="256" t="s">
        <v>1</v>
      </c>
      <c r="F252" s="257" t="s">
        <v>445</v>
      </c>
      <c r="G252" s="255"/>
      <c r="H252" s="258">
        <v>312.80000000000001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4" t="s">
        <v>148</v>
      </c>
      <c r="AU252" s="264" t="s">
        <v>87</v>
      </c>
      <c r="AV252" s="14" t="s">
        <v>87</v>
      </c>
      <c r="AW252" s="14" t="s">
        <v>33</v>
      </c>
      <c r="AX252" s="14" t="s">
        <v>77</v>
      </c>
      <c r="AY252" s="264" t="s">
        <v>134</v>
      </c>
    </row>
    <row r="253" s="14" customFormat="1">
      <c r="A253" s="14"/>
      <c r="B253" s="254"/>
      <c r="C253" s="255"/>
      <c r="D253" s="239" t="s">
        <v>148</v>
      </c>
      <c r="E253" s="256" t="s">
        <v>1</v>
      </c>
      <c r="F253" s="257" t="s">
        <v>446</v>
      </c>
      <c r="G253" s="255"/>
      <c r="H253" s="258">
        <v>23.199999999999999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4" t="s">
        <v>148</v>
      </c>
      <c r="AU253" s="264" t="s">
        <v>87</v>
      </c>
      <c r="AV253" s="14" t="s">
        <v>87</v>
      </c>
      <c r="AW253" s="14" t="s">
        <v>33</v>
      </c>
      <c r="AX253" s="14" t="s">
        <v>77</v>
      </c>
      <c r="AY253" s="264" t="s">
        <v>134</v>
      </c>
    </row>
    <row r="254" s="15" customFormat="1">
      <c r="A254" s="15"/>
      <c r="B254" s="268"/>
      <c r="C254" s="269"/>
      <c r="D254" s="239" t="s">
        <v>148</v>
      </c>
      <c r="E254" s="270" t="s">
        <v>1</v>
      </c>
      <c r="F254" s="271" t="s">
        <v>253</v>
      </c>
      <c r="G254" s="269"/>
      <c r="H254" s="272">
        <v>336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8" t="s">
        <v>148</v>
      </c>
      <c r="AU254" s="278" t="s">
        <v>87</v>
      </c>
      <c r="AV254" s="15" t="s">
        <v>133</v>
      </c>
      <c r="AW254" s="15" t="s">
        <v>33</v>
      </c>
      <c r="AX254" s="15" t="s">
        <v>85</v>
      </c>
      <c r="AY254" s="278" t="s">
        <v>134</v>
      </c>
    </row>
    <row r="255" s="2" customFormat="1" ht="16.5" customHeight="1">
      <c r="A255" s="38"/>
      <c r="B255" s="39"/>
      <c r="C255" s="226" t="s">
        <v>447</v>
      </c>
      <c r="D255" s="226" t="s">
        <v>140</v>
      </c>
      <c r="E255" s="227" t="s">
        <v>448</v>
      </c>
      <c r="F255" s="228" t="s">
        <v>449</v>
      </c>
      <c r="G255" s="229" t="s">
        <v>241</v>
      </c>
      <c r="H255" s="230">
        <v>23.199999999999999</v>
      </c>
      <c r="I255" s="231"/>
      <c r="J255" s="232">
        <f>ROUND(I255*H255,2)</f>
        <v>0</v>
      </c>
      <c r="K255" s="228" t="s">
        <v>144</v>
      </c>
      <c r="L255" s="44"/>
      <c r="M255" s="233" t="s">
        <v>1</v>
      </c>
      <c r="N255" s="234" t="s">
        <v>42</v>
      </c>
      <c r="O255" s="91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133</v>
      </c>
      <c r="AT255" s="237" t="s">
        <v>140</v>
      </c>
      <c r="AU255" s="237" t="s">
        <v>87</v>
      </c>
      <c r="AY255" s="17" t="s">
        <v>134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85</v>
      </c>
      <c r="BK255" s="238">
        <f>ROUND(I255*H255,2)</f>
        <v>0</v>
      </c>
      <c r="BL255" s="17" t="s">
        <v>133</v>
      </c>
      <c r="BM255" s="237" t="s">
        <v>450</v>
      </c>
    </row>
    <row r="256" s="2" customFormat="1">
      <c r="A256" s="38"/>
      <c r="B256" s="39"/>
      <c r="C256" s="40"/>
      <c r="D256" s="239" t="s">
        <v>147</v>
      </c>
      <c r="E256" s="40"/>
      <c r="F256" s="240" t="s">
        <v>451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147</v>
      </c>
      <c r="AU256" s="17" t="s">
        <v>87</v>
      </c>
    </row>
    <row r="257" s="13" customFormat="1">
      <c r="A257" s="13"/>
      <c r="B257" s="244"/>
      <c r="C257" s="245"/>
      <c r="D257" s="239" t="s">
        <v>148</v>
      </c>
      <c r="E257" s="246" t="s">
        <v>1</v>
      </c>
      <c r="F257" s="247" t="s">
        <v>452</v>
      </c>
      <c r="G257" s="245"/>
      <c r="H257" s="246" t="s">
        <v>1</v>
      </c>
      <c r="I257" s="248"/>
      <c r="J257" s="245"/>
      <c r="K257" s="245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148</v>
      </c>
      <c r="AU257" s="253" t="s">
        <v>87</v>
      </c>
      <c r="AV257" s="13" t="s">
        <v>85</v>
      </c>
      <c r="AW257" s="13" t="s">
        <v>33</v>
      </c>
      <c r="AX257" s="13" t="s">
        <v>77</v>
      </c>
      <c r="AY257" s="253" t="s">
        <v>134</v>
      </c>
    </row>
    <row r="258" s="14" customFormat="1">
      <c r="A258" s="14"/>
      <c r="B258" s="254"/>
      <c r="C258" s="255"/>
      <c r="D258" s="239" t="s">
        <v>148</v>
      </c>
      <c r="E258" s="256" t="s">
        <v>1</v>
      </c>
      <c r="F258" s="257" t="s">
        <v>453</v>
      </c>
      <c r="G258" s="255"/>
      <c r="H258" s="258">
        <v>23.199999999999999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4" t="s">
        <v>148</v>
      </c>
      <c r="AU258" s="264" t="s">
        <v>87</v>
      </c>
      <c r="AV258" s="14" t="s">
        <v>87</v>
      </c>
      <c r="AW258" s="14" t="s">
        <v>33</v>
      </c>
      <c r="AX258" s="14" t="s">
        <v>85</v>
      </c>
      <c r="AY258" s="264" t="s">
        <v>134</v>
      </c>
    </row>
    <row r="259" s="2" customFormat="1" ht="16.5" customHeight="1">
      <c r="A259" s="38"/>
      <c r="B259" s="39"/>
      <c r="C259" s="226" t="s">
        <v>454</v>
      </c>
      <c r="D259" s="226" t="s">
        <v>140</v>
      </c>
      <c r="E259" s="227" t="s">
        <v>455</v>
      </c>
      <c r="F259" s="228" t="s">
        <v>456</v>
      </c>
      <c r="G259" s="229" t="s">
        <v>241</v>
      </c>
      <c r="H259" s="230">
        <v>46</v>
      </c>
      <c r="I259" s="231"/>
      <c r="J259" s="232">
        <f>ROUND(I259*H259,2)</f>
        <v>0</v>
      </c>
      <c r="K259" s="228" t="s">
        <v>144</v>
      </c>
      <c r="L259" s="44"/>
      <c r="M259" s="233" t="s">
        <v>1</v>
      </c>
      <c r="N259" s="234" t="s">
        <v>42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133</v>
      </c>
      <c r="AT259" s="237" t="s">
        <v>140</v>
      </c>
      <c r="AU259" s="237" t="s">
        <v>87</v>
      </c>
      <c r="AY259" s="17" t="s">
        <v>134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85</v>
      </c>
      <c r="BK259" s="238">
        <f>ROUND(I259*H259,2)</f>
        <v>0</v>
      </c>
      <c r="BL259" s="17" t="s">
        <v>133</v>
      </c>
      <c r="BM259" s="237" t="s">
        <v>457</v>
      </c>
    </row>
    <row r="260" s="2" customFormat="1">
      <c r="A260" s="38"/>
      <c r="B260" s="39"/>
      <c r="C260" s="40"/>
      <c r="D260" s="239" t="s">
        <v>147</v>
      </c>
      <c r="E260" s="40"/>
      <c r="F260" s="240" t="s">
        <v>458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147</v>
      </c>
      <c r="AU260" s="17" t="s">
        <v>87</v>
      </c>
    </row>
    <row r="261" s="13" customFormat="1">
      <c r="A261" s="13"/>
      <c r="B261" s="244"/>
      <c r="C261" s="245"/>
      <c r="D261" s="239" t="s">
        <v>148</v>
      </c>
      <c r="E261" s="246" t="s">
        <v>1</v>
      </c>
      <c r="F261" s="247" t="s">
        <v>459</v>
      </c>
      <c r="G261" s="245"/>
      <c r="H261" s="246" t="s">
        <v>1</v>
      </c>
      <c r="I261" s="248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148</v>
      </c>
      <c r="AU261" s="253" t="s">
        <v>87</v>
      </c>
      <c r="AV261" s="13" t="s">
        <v>85</v>
      </c>
      <c r="AW261" s="13" t="s">
        <v>33</v>
      </c>
      <c r="AX261" s="13" t="s">
        <v>77</v>
      </c>
      <c r="AY261" s="253" t="s">
        <v>134</v>
      </c>
    </row>
    <row r="262" s="14" customFormat="1">
      <c r="A262" s="14"/>
      <c r="B262" s="254"/>
      <c r="C262" s="255"/>
      <c r="D262" s="239" t="s">
        <v>148</v>
      </c>
      <c r="E262" s="256" t="s">
        <v>1</v>
      </c>
      <c r="F262" s="257" t="s">
        <v>460</v>
      </c>
      <c r="G262" s="255"/>
      <c r="H262" s="258">
        <v>46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4" t="s">
        <v>148</v>
      </c>
      <c r="AU262" s="264" t="s">
        <v>87</v>
      </c>
      <c r="AV262" s="14" t="s">
        <v>87</v>
      </c>
      <c r="AW262" s="14" t="s">
        <v>33</v>
      </c>
      <c r="AX262" s="14" t="s">
        <v>85</v>
      </c>
      <c r="AY262" s="264" t="s">
        <v>134</v>
      </c>
    </row>
    <row r="263" s="2" customFormat="1" ht="16.5" customHeight="1">
      <c r="A263" s="38"/>
      <c r="B263" s="39"/>
      <c r="C263" s="226" t="s">
        <v>461</v>
      </c>
      <c r="D263" s="226" t="s">
        <v>140</v>
      </c>
      <c r="E263" s="227" t="s">
        <v>462</v>
      </c>
      <c r="F263" s="228" t="s">
        <v>463</v>
      </c>
      <c r="G263" s="229" t="s">
        <v>241</v>
      </c>
      <c r="H263" s="230">
        <v>46</v>
      </c>
      <c r="I263" s="231"/>
      <c r="J263" s="232">
        <f>ROUND(I263*H263,2)</f>
        <v>0</v>
      </c>
      <c r="K263" s="228" t="s">
        <v>144</v>
      </c>
      <c r="L263" s="44"/>
      <c r="M263" s="233" t="s">
        <v>1</v>
      </c>
      <c r="N263" s="234" t="s">
        <v>42</v>
      </c>
      <c r="O263" s="91"/>
      <c r="P263" s="235">
        <f>O263*H263</f>
        <v>0</v>
      </c>
      <c r="Q263" s="235">
        <v>0.10434</v>
      </c>
      <c r="R263" s="235">
        <f>Q263*H263</f>
        <v>4.7996400000000001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133</v>
      </c>
      <c r="AT263" s="237" t="s">
        <v>140</v>
      </c>
      <c r="AU263" s="237" t="s">
        <v>87</v>
      </c>
      <c r="AY263" s="17" t="s">
        <v>134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85</v>
      </c>
      <c r="BK263" s="238">
        <f>ROUND(I263*H263,2)</f>
        <v>0</v>
      </c>
      <c r="BL263" s="17" t="s">
        <v>133</v>
      </c>
      <c r="BM263" s="237" t="s">
        <v>464</v>
      </c>
    </row>
    <row r="264" s="2" customFormat="1">
      <c r="A264" s="38"/>
      <c r="B264" s="39"/>
      <c r="C264" s="40"/>
      <c r="D264" s="239" t="s">
        <v>147</v>
      </c>
      <c r="E264" s="40"/>
      <c r="F264" s="240" t="s">
        <v>465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147</v>
      </c>
      <c r="AU264" s="17" t="s">
        <v>87</v>
      </c>
    </row>
    <row r="265" s="13" customFormat="1">
      <c r="A265" s="13"/>
      <c r="B265" s="244"/>
      <c r="C265" s="245"/>
      <c r="D265" s="239" t="s">
        <v>148</v>
      </c>
      <c r="E265" s="246" t="s">
        <v>1</v>
      </c>
      <c r="F265" s="247" t="s">
        <v>466</v>
      </c>
      <c r="G265" s="245"/>
      <c r="H265" s="246" t="s">
        <v>1</v>
      </c>
      <c r="I265" s="248"/>
      <c r="J265" s="245"/>
      <c r="K265" s="245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148</v>
      </c>
      <c r="AU265" s="253" t="s">
        <v>87</v>
      </c>
      <c r="AV265" s="13" t="s">
        <v>85</v>
      </c>
      <c r="AW265" s="13" t="s">
        <v>33</v>
      </c>
      <c r="AX265" s="13" t="s">
        <v>77</v>
      </c>
      <c r="AY265" s="253" t="s">
        <v>134</v>
      </c>
    </row>
    <row r="266" s="14" customFormat="1">
      <c r="A266" s="14"/>
      <c r="B266" s="254"/>
      <c r="C266" s="255"/>
      <c r="D266" s="239" t="s">
        <v>148</v>
      </c>
      <c r="E266" s="256" t="s">
        <v>1</v>
      </c>
      <c r="F266" s="257" t="s">
        <v>467</v>
      </c>
      <c r="G266" s="255"/>
      <c r="H266" s="258">
        <v>46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148</v>
      </c>
      <c r="AU266" s="264" t="s">
        <v>87</v>
      </c>
      <c r="AV266" s="14" t="s">
        <v>87</v>
      </c>
      <c r="AW266" s="14" t="s">
        <v>33</v>
      </c>
      <c r="AX266" s="14" t="s">
        <v>85</v>
      </c>
      <c r="AY266" s="264" t="s">
        <v>134</v>
      </c>
    </row>
    <row r="267" s="2" customFormat="1" ht="16.5" customHeight="1">
      <c r="A267" s="38"/>
      <c r="B267" s="39"/>
      <c r="C267" s="226" t="s">
        <v>468</v>
      </c>
      <c r="D267" s="226" t="s">
        <v>140</v>
      </c>
      <c r="E267" s="227" t="s">
        <v>469</v>
      </c>
      <c r="F267" s="228" t="s">
        <v>470</v>
      </c>
      <c r="G267" s="229" t="s">
        <v>241</v>
      </c>
      <c r="H267" s="230">
        <v>312.80000000000001</v>
      </c>
      <c r="I267" s="231"/>
      <c r="J267" s="232">
        <f>ROUND(I267*H267,2)</f>
        <v>0</v>
      </c>
      <c r="K267" s="228" t="s">
        <v>144</v>
      </c>
      <c r="L267" s="44"/>
      <c r="M267" s="233" t="s">
        <v>1</v>
      </c>
      <c r="N267" s="234" t="s">
        <v>42</v>
      </c>
      <c r="O267" s="91"/>
      <c r="P267" s="235">
        <f>O267*H267</f>
        <v>0</v>
      </c>
      <c r="Q267" s="235">
        <v>0.089219999999999994</v>
      </c>
      <c r="R267" s="235">
        <f>Q267*H267</f>
        <v>27.908016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133</v>
      </c>
      <c r="AT267" s="237" t="s">
        <v>140</v>
      </c>
      <c r="AU267" s="237" t="s">
        <v>87</v>
      </c>
      <c r="AY267" s="17" t="s">
        <v>134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85</v>
      </c>
      <c r="BK267" s="238">
        <f>ROUND(I267*H267,2)</f>
        <v>0</v>
      </c>
      <c r="BL267" s="17" t="s">
        <v>133</v>
      </c>
      <c r="BM267" s="237" t="s">
        <v>471</v>
      </c>
    </row>
    <row r="268" s="2" customFormat="1">
      <c r="A268" s="38"/>
      <c r="B268" s="39"/>
      <c r="C268" s="40"/>
      <c r="D268" s="239" t="s">
        <v>147</v>
      </c>
      <c r="E268" s="40"/>
      <c r="F268" s="240" t="s">
        <v>472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147</v>
      </c>
      <c r="AU268" s="17" t="s">
        <v>87</v>
      </c>
    </row>
    <row r="269" s="14" customFormat="1">
      <c r="A269" s="14"/>
      <c r="B269" s="254"/>
      <c r="C269" s="255"/>
      <c r="D269" s="239" t="s">
        <v>148</v>
      </c>
      <c r="E269" s="256" t="s">
        <v>1</v>
      </c>
      <c r="F269" s="257" t="s">
        <v>473</v>
      </c>
      <c r="G269" s="255"/>
      <c r="H269" s="258">
        <v>312.80000000000001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4" t="s">
        <v>148</v>
      </c>
      <c r="AU269" s="264" t="s">
        <v>87</v>
      </c>
      <c r="AV269" s="14" t="s">
        <v>87</v>
      </c>
      <c r="AW269" s="14" t="s">
        <v>33</v>
      </c>
      <c r="AX269" s="14" t="s">
        <v>85</v>
      </c>
      <c r="AY269" s="264" t="s">
        <v>134</v>
      </c>
    </row>
    <row r="270" s="2" customFormat="1" ht="16.5" customHeight="1">
      <c r="A270" s="38"/>
      <c r="B270" s="39"/>
      <c r="C270" s="279" t="s">
        <v>474</v>
      </c>
      <c r="D270" s="279" t="s">
        <v>387</v>
      </c>
      <c r="E270" s="280" t="s">
        <v>475</v>
      </c>
      <c r="F270" s="281" t="s">
        <v>476</v>
      </c>
      <c r="G270" s="282" t="s">
        <v>241</v>
      </c>
      <c r="H270" s="283">
        <v>302.72699999999998</v>
      </c>
      <c r="I270" s="284"/>
      <c r="J270" s="285">
        <f>ROUND(I270*H270,2)</f>
        <v>0</v>
      </c>
      <c r="K270" s="281" t="s">
        <v>144</v>
      </c>
      <c r="L270" s="286"/>
      <c r="M270" s="287" t="s">
        <v>1</v>
      </c>
      <c r="N270" s="288" t="s">
        <v>42</v>
      </c>
      <c r="O270" s="91"/>
      <c r="P270" s="235">
        <f>O270*H270</f>
        <v>0</v>
      </c>
      <c r="Q270" s="235">
        <v>0.113</v>
      </c>
      <c r="R270" s="235">
        <f>Q270*H270</f>
        <v>34.208151000000001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182</v>
      </c>
      <c r="AT270" s="237" t="s">
        <v>387</v>
      </c>
      <c r="AU270" s="237" t="s">
        <v>87</v>
      </c>
      <c r="AY270" s="17" t="s">
        <v>134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85</v>
      </c>
      <c r="BK270" s="238">
        <f>ROUND(I270*H270,2)</f>
        <v>0</v>
      </c>
      <c r="BL270" s="17" t="s">
        <v>133</v>
      </c>
      <c r="BM270" s="237" t="s">
        <v>477</v>
      </c>
    </row>
    <row r="271" s="2" customFormat="1">
      <c r="A271" s="38"/>
      <c r="B271" s="39"/>
      <c r="C271" s="40"/>
      <c r="D271" s="239" t="s">
        <v>147</v>
      </c>
      <c r="E271" s="40"/>
      <c r="F271" s="240" t="s">
        <v>476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147</v>
      </c>
      <c r="AU271" s="17" t="s">
        <v>87</v>
      </c>
    </row>
    <row r="272" s="14" customFormat="1">
      <c r="A272" s="14"/>
      <c r="B272" s="254"/>
      <c r="C272" s="255"/>
      <c r="D272" s="239" t="s">
        <v>148</v>
      </c>
      <c r="E272" s="256" t="s">
        <v>1</v>
      </c>
      <c r="F272" s="257" t="s">
        <v>478</v>
      </c>
      <c r="G272" s="255"/>
      <c r="H272" s="258">
        <v>312.80000000000001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4" t="s">
        <v>148</v>
      </c>
      <c r="AU272" s="264" t="s">
        <v>87</v>
      </c>
      <c r="AV272" s="14" t="s">
        <v>87</v>
      </c>
      <c r="AW272" s="14" t="s">
        <v>33</v>
      </c>
      <c r="AX272" s="14" t="s">
        <v>77</v>
      </c>
      <c r="AY272" s="264" t="s">
        <v>134</v>
      </c>
    </row>
    <row r="273" s="14" customFormat="1">
      <c r="A273" s="14"/>
      <c r="B273" s="254"/>
      <c r="C273" s="255"/>
      <c r="D273" s="239" t="s">
        <v>148</v>
      </c>
      <c r="E273" s="256" t="s">
        <v>1</v>
      </c>
      <c r="F273" s="257" t="s">
        <v>479</v>
      </c>
      <c r="G273" s="255"/>
      <c r="H273" s="258">
        <v>-2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148</v>
      </c>
      <c r="AU273" s="264" t="s">
        <v>87</v>
      </c>
      <c r="AV273" s="14" t="s">
        <v>87</v>
      </c>
      <c r="AW273" s="14" t="s">
        <v>33</v>
      </c>
      <c r="AX273" s="14" t="s">
        <v>77</v>
      </c>
      <c r="AY273" s="264" t="s">
        <v>134</v>
      </c>
    </row>
    <row r="274" s="14" customFormat="1">
      <c r="A274" s="14"/>
      <c r="B274" s="254"/>
      <c r="C274" s="255"/>
      <c r="D274" s="239" t="s">
        <v>148</v>
      </c>
      <c r="E274" s="256" t="s">
        <v>1</v>
      </c>
      <c r="F274" s="257" t="s">
        <v>480</v>
      </c>
      <c r="G274" s="255"/>
      <c r="H274" s="258">
        <v>-5.2000000000000002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4" t="s">
        <v>148</v>
      </c>
      <c r="AU274" s="264" t="s">
        <v>87</v>
      </c>
      <c r="AV274" s="14" t="s">
        <v>87</v>
      </c>
      <c r="AW274" s="14" t="s">
        <v>33</v>
      </c>
      <c r="AX274" s="14" t="s">
        <v>77</v>
      </c>
      <c r="AY274" s="264" t="s">
        <v>134</v>
      </c>
    </row>
    <row r="275" s="14" customFormat="1">
      <c r="A275" s="14"/>
      <c r="B275" s="254"/>
      <c r="C275" s="255"/>
      <c r="D275" s="239" t="s">
        <v>148</v>
      </c>
      <c r="E275" s="256" t="s">
        <v>1</v>
      </c>
      <c r="F275" s="257" t="s">
        <v>481</v>
      </c>
      <c r="G275" s="255"/>
      <c r="H275" s="258">
        <v>-0.87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148</v>
      </c>
      <c r="AU275" s="264" t="s">
        <v>87</v>
      </c>
      <c r="AV275" s="14" t="s">
        <v>87</v>
      </c>
      <c r="AW275" s="14" t="s">
        <v>33</v>
      </c>
      <c r="AX275" s="14" t="s">
        <v>77</v>
      </c>
      <c r="AY275" s="264" t="s">
        <v>134</v>
      </c>
    </row>
    <row r="276" s="14" customFormat="1">
      <c r="A276" s="14"/>
      <c r="B276" s="254"/>
      <c r="C276" s="255"/>
      <c r="D276" s="239" t="s">
        <v>148</v>
      </c>
      <c r="E276" s="256" t="s">
        <v>1</v>
      </c>
      <c r="F276" s="257" t="s">
        <v>482</v>
      </c>
      <c r="G276" s="255"/>
      <c r="H276" s="258">
        <v>-5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4" t="s">
        <v>148</v>
      </c>
      <c r="AU276" s="264" t="s">
        <v>87</v>
      </c>
      <c r="AV276" s="14" t="s">
        <v>87</v>
      </c>
      <c r="AW276" s="14" t="s">
        <v>33</v>
      </c>
      <c r="AX276" s="14" t="s">
        <v>77</v>
      </c>
      <c r="AY276" s="264" t="s">
        <v>134</v>
      </c>
    </row>
    <row r="277" s="15" customFormat="1">
      <c r="A277" s="15"/>
      <c r="B277" s="268"/>
      <c r="C277" s="269"/>
      <c r="D277" s="239" t="s">
        <v>148</v>
      </c>
      <c r="E277" s="270" t="s">
        <v>1</v>
      </c>
      <c r="F277" s="271" t="s">
        <v>253</v>
      </c>
      <c r="G277" s="269"/>
      <c r="H277" s="272">
        <v>299.73000000000002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8" t="s">
        <v>148</v>
      </c>
      <c r="AU277" s="278" t="s">
        <v>87</v>
      </c>
      <c r="AV277" s="15" t="s">
        <v>133</v>
      </c>
      <c r="AW277" s="15" t="s">
        <v>33</v>
      </c>
      <c r="AX277" s="15" t="s">
        <v>85</v>
      </c>
      <c r="AY277" s="278" t="s">
        <v>134</v>
      </c>
    </row>
    <row r="278" s="14" customFormat="1">
      <c r="A278" s="14"/>
      <c r="B278" s="254"/>
      <c r="C278" s="255"/>
      <c r="D278" s="239" t="s">
        <v>148</v>
      </c>
      <c r="E278" s="255"/>
      <c r="F278" s="257" t="s">
        <v>483</v>
      </c>
      <c r="G278" s="255"/>
      <c r="H278" s="258">
        <v>302.72699999999998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4" t="s">
        <v>148</v>
      </c>
      <c r="AU278" s="264" t="s">
        <v>87</v>
      </c>
      <c r="AV278" s="14" t="s">
        <v>87</v>
      </c>
      <c r="AW278" s="14" t="s">
        <v>4</v>
      </c>
      <c r="AX278" s="14" t="s">
        <v>85</v>
      </c>
      <c r="AY278" s="264" t="s">
        <v>134</v>
      </c>
    </row>
    <row r="279" s="2" customFormat="1" ht="16.5" customHeight="1">
      <c r="A279" s="38"/>
      <c r="B279" s="39"/>
      <c r="C279" s="279" t="s">
        <v>484</v>
      </c>
      <c r="D279" s="279" t="s">
        <v>387</v>
      </c>
      <c r="E279" s="280" t="s">
        <v>485</v>
      </c>
      <c r="F279" s="281" t="s">
        <v>486</v>
      </c>
      <c r="G279" s="282" t="s">
        <v>241</v>
      </c>
      <c r="H279" s="283">
        <v>2.0600000000000001</v>
      </c>
      <c r="I279" s="284"/>
      <c r="J279" s="285">
        <f>ROUND(I279*H279,2)</f>
        <v>0</v>
      </c>
      <c r="K279" s="281" t="s">
        <v>144</v>
      </c>
      <c r="L279" s="286"/>
      <c r="M279" s="287" t="s">
        <v>1</v>
      </c>
      <c r="N279" s="288" t="s">
        <v>42</v>
      </c>
      <c r="O279" s="91"/>
      <c r="P279" s="235">
        <f>O279*H279</f>
        <v>0</v>
      </c>
      <c r="Q279" s="235">
        <v>0.13100000000000001</v>
      </c>
      <c r="R279" s="235">
        <f>Q279*H279</f>
        <v>0.26986000000000004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182</v>
      </c>
      <c r="AT279" s="237" t="s">
        <v>387</v>
      </c>
      <c r="AU279" s="237" t="s">
        <v>87</v>
      </c>
      <c r="AY279" s="17" t="s">
        <v>134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85</v>
      </c>
      <c r="BK279" s="238">
        <f>ROUND(I279*H279,2)</f>
        <v>0</v>
      </c>
      <c r="BL279" s="17" t="s">
        <v>133</v>
      </c>
      <c r="BM279" s="237" t="s">
        <v>487</v>
      </c>
    </row>
    <row r="280" s="2" customFormat="1">
      <c r="A280" s="38"/>
      <c r="B280" s="39"/>
      <c r="C280" s="40"/>
      <c r="D280" s="239" t="s">
        <v>147</v>
      </c>
      <c r="E280" s="40"/>
      <c r="F280" s="240" t="s">
        <v>486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147</v>
      </c>
      <c r="AU280" s="17" t="s">
        <v>87</v>
      </c>
    </row>
    <row r="281" s="13" customFormat="1">
      <c r="A281" s="13"/>
      <c r="B281" s="244"/>
      <c r="C281" s="245"/>
      <c r="D281" s="239" t="s">
        <v>148</v>
      </c>
      <c r="E281" s="246" t="s">
        <v>1</v>
      </c>
      <c r="F281" s="247" t="s">
        <v>488</v>
      </c>
      <c r="G281" s="245"/>
      <c r="H281" s="246" t="s">
        <v>1</v>
      </c>
      <c r="I281" s="248"/>
      <c r="J281" s="245"/>
      <c r="K281" s="245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148</v>
      </c>
      <c r="AU281" s="253" t="s">
        <v>87</v>
      </c>
      <c r="AV281" s="13" t="s">
        <v>85</v>
      </c>
      <c r="AW281" s="13" t="s">
        <v>33</v>
      </c>
      <c r="AX281" s="13" t="s">
        <v>77</v>
      </c>
      <c r="AY281" s="253" t="s">
        <v>134</v>
      </c>
    </row>
    <row r="282" s="14" customFormat="1">
      <c r="A282" s="14"/>
      <c r="B282" s="254"/>
      <c r="C282" s="255"/>
      <c r="D282" s="239" t="s">
        <v>148</v>
      </c>
      <c r="E282" s="256" t="s">
        <v>1</v>
      </c>
      <c r="F282" s="257" t="s">
        <v>489</v>
      </c>
      <c r="G282" s="255"/>
      <c r="H282" s="258">
        <v>2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4" t="s">
        <v>148</v>
      </c>
      <c r="AU282" s="264" t="s">
        <v>87</v>
      </c>
      <c r="AV282" s="14" t="s">
        <v>87</v>
      </c>
      <c r="AW282" s="14" t="s">
        <v>33</v>
      </c>
      <c r="AX282" s="14" t="s">
        <v>85</v>
      </c>
      <c r="AY282" s="264" t="s">
        <v>134</v>
      </c>
    </row>
    <row r="283" s="13" customFormat="1">
      <c r="A283" s="13"/>
      <c r="B283" s="244"/>
      <c r="C283" s="245"/>
      <c r="D283" s="239" t="s">
        <v>148</v>
      </c>
      <c r="E283" s="246" t="s">
        <v>1</v>
      </c>
      <c r="F283" s="247" t="s">
        <v>490</v>
      </c>
      <c r="G283" s="245"/>
      <c r="H283" s="246" t="s">
        <v>1</v>
      </c>
      <c r="I283" s="248"/>
      <c r="J283" s="245"/>
      <c r="K283" s="245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148</v>
      </c>
      <c r="AU283" s="253" t="s">
        <v>87</v>
      </c>
      <c r="AV283" s="13" t="s">
        <v>85</v>
      </c>
      <c r="AW283" s="13" t="s">
        <v>33</v>
      </c>
      <c r="AX283" s="13" t="s">
        <v>77</v>
      </c>
      <c r="AY283" s="253" t="s">
        <v>134</v>
      </c>
    </row>
    <row r="284" s="14" customFormat="1">
      <c r="A284" s="14"/>
      <c r="B284" s="254"/>
      <c r="C284" s="255"/>
      <c r="D284" s="239" t="s">
        <v>148</v>
      </c>
      <c r="E284" s="255"/>
      <c r="F284" s="257" t="s">
        <v>491</v>
      </c>
      <c r="G284" s="255"/>
      <c r="H284" s="258">
        <v>2.0600000000000001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4" t="s">
        <v>148</v>
      </c>
      <c r="AU284" s="264" t="s">
        <v>87</v>
      </c>
      <c r="AV284" s="14" t="s">
        <v>87</v>
      </c>
      <c r="AW284" s="14" t="s">
        <v>4</v>
      </c>
      <c r="AX284" s="14" t="s">
        <v>85</v>
      </c>
      <c r="AY284" s="264" t="s">
        <v>134</v>
      </c>
    </row>
    <row r="285" s="2" customFormat="1" ht="16.5" customHeight="1">
      <c r="A285" s="38"/>
      <c r="B285" s="39"/>
      <c r="C285" s="279" t="s">
        <v>492</v>
      </c>
      <c r="D285" s="279" t="s">
        <v>387</v>
      </c>
      <c r="E285" s="280" t="s">
        <v>493</v>
      </c>
      <c r="F285" s="281" t="s">
        <v>494</v>
      </c>
      <c r="G285" s="282" t="s">
        <v>241</v>
      </c>
      <c r="H285" s="283">
        <v>5.3559999999999999</v>
      </c>
      <c r="I285" s="284"/>
      <c r="J285" s="285">
        <f>ROUND(I285*H285,2)</f>
        <v>0</v>
      </c>
      <c r="K285" s="281" t="s">
        <v>144</v>
      </c>
      <c r="L285" s="286"/>
      <c r="M285" s="287" t="s">
        <v>1</v>
      </c>
      <c r="N285" s="288" t="s">
        <v>42</v>
      </c>
      <c r="O285" s="91"/>
      <c r="P285" s="235">
        <f>O285*H285</f>
        <v>0</v>
      </c>
      <c r="Q285" s="235">
        <v>0.113</v>
      </c>
      <c r="R285" s="235">
        <f>Q285*H285</f>
        <v>0.60522799999999999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182</v>
      </c>
      <c r="AT285" s="237" t="s">
        <v>387</v>
      </c>
      <c r="AU285" s="237" t="s">
        <v>87</v>
      </c>
      <c r="AY285" s="17" t="s">
        <v>134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85</v>
      </c>
      <c r="BK285" s="238">
        <f>ROUND(I285*H285,2)</f>
        <v>0</v>
      </c>
      <c r="BL285" s="17" t="s">
        <v>133</v>
      </c>
      <c r="BM285" s="237" t="s">
        <v>495</v>
      </c>
    </row>
    <row r="286" s="2" customFormat="1">
      <c r="A286" s="38"/>
      <c r="B286" s="39"/>
      <c r="C286" s="40"/>
      <c r="D286" s="239" t="s">
        <v>147</v>
      </c>
      <c r="E286" s="40"/>
      <c r="F286" s="240" t="s">
        <v>494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147</v>
      </c>
      <c r="AU286" s="17" t="s">
        <v>87</v>
      </c>
    </row>
    <row r="287" s="14" customFormat="1">
      <c r="A287" s="14"/>
      <c r="B287" s="254"/>
      <c r="C287" s="255"/>
      <c r="D287" s="239" t="s">
        <v>148</v>
      </c>
      <c r="E287" s="256" t="s">
        <v>1</v>
      </c>
      <c r="F287" s="257" t="s">
        <v>496</v>
      </c>
      <c r="G287" s="255"/>
      <c r="H287" s="258">
        <v>5.2000000000000002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4" t="s">
        <v>148</v>
      </c>
      <c r="AU287" s="264" t="s">
        <v>87</v>
      </c>
      <c r="AV287" s="14" t="s">
        <v>87</v>
      </c>
      <c r="AW287" s="14" t="s">
        <v>33</v>
      </c>
      <c r="AX287" s="14" t="s">
        <v>85</v>
      </c>
      <c r="AY287" s="264" t="s">
        <v>134</v>
      </c>
    </row>
    <row r="288" s="14" customFormat="1">
      <c r="A288" s="14"/>
      <c r="B288" s="254"/>
      <c r="C288" s="255"/>
      <c r="D288" s="239" t="s">
        <v>148</v>
      </c>
      <c r="E288" s="255"/>
      <c r="F288" s="257" t="s">
        <v>497</v>
      </c>
      <c r="G288" s="255"/>
      <c r="H288" s="258">
        <v>5.3559999999999999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4" t="s">
        <v>148</v>
      </c>
      <c r="AU288" s="264" t="s">
        <v>87</v>
      </c>
      <c r="AV288" s="14" t="s">
        <v>87</v>
      </c>
      <c r="AW288" s="14" t="s">
        <v>4</v>
      </c>
      <c r="AX288" s="14" t="s">
        <v>85</v>
      </c>
      <c r="AY288" s="264" t="s">
        <v>134</v>
      </c>
    </row>
    <row r="289" s="2" customFormat="1" ht="16.5" customHeight="1">
      <c r="A289" s="38"/>
      <c r="B289" s="39"/>
      <c r="C289" s="279" t="s">
        <v>498</v>
      </c>
      <c r="D289" s="279" t="s">
        <v>387</v>
      </c>
      <c r="E289" s="280" t="s">
        <v>499</v>
      </c>
      <c r="F289" s="281" t="s">
        <v>500</v>
      </c>
      <c r="G289" s="282" t="s">
        <v>241</v>
      </c>
      <c r="H289" s="283">
        <v>0.89600000000000002</v>
      </c>
      <c r="I289" s="284"/>
      <c r="J289" s="285">
        <f>ROUND(I289*H289,2)</f>
        <v>0</v>
      </c>
      <c r="K289" s="281" t="s">
        <v>1</v>
      </c>
      <c r="L289" s="286"/>
      <c r="M289" s="287" t="s">
        <v>1</v>
      </c>
      <c r="N289" s="288" t="s">
        <v>42</v>
      </c>
      <c r="O289" s="91"/>
      <c r="P289" s="235">
        <f>O289*H289</f>
        <v>0</v>
      </c>
      <c r="Q289" s="235">
        <v>0.13100000000000001</v>
      </c>
      <c r="R289" s="235">
        <f>Q289*H289</f>
        <v>0.11737600000000001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182</v>
      </c>
      <c r="AT289" s="237" t="s">
        <v>387</v>
      </c>
      <c r="AU289" s="237" t="s">
        <v>87</v>
      </c>
      <c r="AY289" s="17" t="s">
        <v>134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85</v>
      </c>
      <c r="BK289" s="238">
        <f>ROUND(I289*H289,2)</f>
        <v>0</v>
      </c>
      <c r="BL289" s="17" t="s">
        <v>133</v>
      </c>
      <c r="BM289" s="237" t="s">
        <v>501</v>
      </c>
    </row>
    <row r="290" s="2" customFormat="1">
      <c r="A290" s="38"/>
      <c r="B290" s="39"/>
      <c r="C290" s="40"/>
      <c r="D290" s="239" t="s">
        <v>147</v>
      </c>
      <c r="E290" s="40"/>
      <c r="F290" s="240" t="s">
        <v>500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147</v>
      </c>
      <c r="AU290" s="17" t="s">
        <v>87</v>
      </c>
    </row>
    <row r="291" s="13" customFormat="1">
      <c r="A291" s="13"/>
      <c r="B291" s="244"/>
      <c r="C291" s="245"/>
      <c r="D291" s="239" t="s">
        <v>148</v>
      </c>
      <c r="E291" s="246" t="s">
        <v>1</v>
      </c>
      <c r="F291" s="247" t="s">
        <v>502</v>
      </c>
      <c r="G291" s="245"/>
      <c r="H291" s="246" t="s">
        <v>1</v>
      </c>
      <c r="I291" s="248"/>
      <c r="J291" s="245"/>
      <c r="K291" s="245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148</v>
      </c>
      <c r="AU291" s="253" t="s">
        <v>87</v>
      </c>
      <c r="AV291" s="13" t="s">
        <v>85</v>
      </c>
      <c r="AW291" s="13" t="s">
        <v>33</v>
      </c>
      <c r="AX291" s="13" t="s">
        <v>77</v>
      </c>
      <c r="AY291" s="253" t="s">
        <v>134</v>
      </c>
    </row>
    <row r="292" s="14" customFormat="1">
      <c r="A292" s="14"/>
      <c r="B292" s="254"/>
      <c r="C292" s="255"/>
      <c r="D292" s="239" t="s">
        <v>148</v>
      </c>
      <c r="E292" s="256" t="s">
        <v>1</v>
      </c>
      <c r="F292" s="257" t="s">
        <v>503</v>
      </c>
      <c r="G292" s="255"/>
      <c r="H292" s="258">
        <v>0.87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4" t="s">
        <v>148</v>
      </c>
      <c r="AU292" s="264" t="s">
        <v>87</v>
      </c>
      <c r="AV292" s="14" t="s">
        <v>87</v>
      </c>
      <c r="AW292" s="14" t="s">
        <v>33</v>
      </c>
      <c r="AX292" s="14" t="s">
        <v>85</v>
      </c>
      <c r="AY292" s="264" t="s">
        <v>134</v>
      </c>
    </row>
    <row r="293" s="13" customFormat="1">
      <c r="A293" s="13"/>
      <c r="B293" s="244"/>
      <c r="C293" s="245"/>
      <c r="D293" s="239" t="s">
        <v>148</v>
      </c>
      <c r="E293" s="246" t="s">
        <v>1</v>
      </c>
      <c r="F293" s="247" t="s">
        <v>504</v>
      </c>
      <c r="G293" s="245"/>
      <c r="H293" s="246" t="s">
        <v>1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148</v>
      </c>
      <c r="AU293" s="253" t="s">
        <v>87</v>
      </c>
      <c r="AV293" s="13" t="s">
        <v>85</v>
      </c>
      <c r="AW293" s="13" t="s">
        <v>33</v>
      </c>
      <c r="AX293" s="13" t="s">
        <v>77</v>
      </c>
      <c r="AY293" s="253" t="s">
        <v>134</v>
      </c>
    </row>
    <row r="294" s="14" customFormat="1">
      <c r="A294" s="14"/>
      <c r="B294" s="254"/>
      <c r="C294" s="255"/>
      <c r="D294" s="239" t="s">
        <v>148</v>
      </c>
      <c r="E294" s="255"/>
      <c r="F294" s="257" t="s">
        <v>505</v>
      </c>
      <c r="G294" s="255"/>
      <c r="H294" s="258">
        <v>0.89600000000000002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4" t="s">
        <v>148</v>
      </c>
      <c r="AU294" s="264" t="s">
        <v>87</v>
      </c>
      <c r="AV294" s="14" t="s">
        <v>87</v>
      </c>
      <c r="AW294" s="14" t="s">
        <v>4</v>
      </c>
      <c r="AX294" s="14" t="s">
        <v>85</v>
      </c>
      <c r="AY294" s="264" t="s">
        <v>134</v>
      </c>
    </row>
    <row r="295" s="2" customFormat="1" ht="16.5" customHeight="1">
      <c r="A295" s="38"/>
      <c r="B295" s="39"/>
      <c r="C295" s="226" t="s">
        <v>506</v>
      </c>
      <c r="D295" s="226" t="s">
        <v>140</v>
      </c>
      <c r="E295" s="227" t="s">
        <v>507</v>
      </c>
      <c r="F295" s="228" t="s">
        <v>508</v>
      </c>
      <c r="G295" s="229" t="s">
        <v>241</v>
      </c>
      <c r="H295" s="230">
        <v>23.199999999999999</v>
      </c>
      <c r="I295" s="231"/>
      <c r="J295" s="232">
        <f>ROUND(I295*H295,2)</f>
        <v>0</v>
      </c>
      <c r="K295" s="228" t="s">
        <v>144</v>
      </c>
      <c r="L295" s="44"/>
      <c r="M295" s="233" t="s">
        <v>1</v>
      </c>
      <c r="N295" s="234" t="s">
        <v>42</v>
      </c>
      <c r="O295" s="91"/>
      <c r="P295" s="235">
        <f>O295*H295</f>
        <v>0</v>
      </c>
      <c r="Q295" s="235">
        <v>0.090620000000000006</v>
      </c>
      <c r="R295" s="235">
        <f>Q295*H295</f>
        <v>2.1023840000000003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133</v>
      </c>
      <c r="AT295" s="237" t="s">
        <v>140</v>
      </c>
      <c r="AU295" s="237" t="s">
        <v>87</v>
      </c>
      <c r="AY295" s="17" t="s">
        <v>134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85</v>
      </c>
      <c r="BK295" s="238">
        <f>ROUND(I295*H295,2)</f>
        <v>0</v>
      </c>
      <c r="BL295" s="17" t="s">
        <v>133</v>
      </c>
      <c r="BM295" s="237" t="s">
        <v>509</v>
      </c>
    </row>
    <row r="296" s="2" customFormat="1">
      <c r="A296" s="38"/>
      <c r="B296" s="39"/>
      <c r="C296" s="40"/>
      <c r="D296" s="239" t="s">
        <v>147</v>
      </c>
      <c r="E296" s="40"/>
      <c r="F296" s="240" t="s">
        <v>510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147</v>
      </c>
      <c r="AU296" s="17" t="s">
        <v>87</v>
      </c>
    </row>
    <row r="297" s="14" customFormat="1">
      <c r="A297" s="14"/>
      <c r="B297" s="254"/>
      <c r="C297" s="255"/>
      <c r="D297" s="239" t="s">
        <v>148</v>
      </c>
      <c r="E297" s="256" t="s">
        <v>1</v>
      </c>
      <c r="F297" s="257" t="s">
        <v>511</v>
      </c>
      <c r="G297" s="255"/>
      <c r="H297" s="258">
        <v>23.199999999999999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4" t="s">
        <v>148</v>
      </c>
      <c r="AU297" s="264" t="s">
        <v>87</v>
      </c>
      <c r="AV297" s="14" t="s">
        <v>87</v>
      </c>
      <c r="AW297" s="14" t="s">
        <v>33</v>
      </c>
      <c r="AX297" s="14" t="s">
        <v>85</v>
      </c>
      <c r="AY297" s="264" t="s">
        <v>134</v>
      </c>
    </row>
    <row r="298" s="2" customFormat="1" ht="16.5" customHeight="1">
      <c r="A298" s="38"/>
      <c r="B298" s="39"/>
      <c r="C298" s="279" t="s">
        <v>512</v>
      </c>
      <c r="D298" s="279" t="s">
        <v>387</v>
      </c>
      <c r="E298" s="280" t="s">
        <v>513</v>
      </c>
      <c r="F298" s="281" t="s">
        <v>514</v>
      </c>
      <c r="G298" s="282" t="s">
        <v>241</v>
      </c>
      <c r="H298" s="283">
        <v>12.257</v>
      </c>
      <c r="I298" s="284"/>
      <c r="J298" s="285">
        <f>ROUND(I298*H298,2)</f>
        <v>0</v>
      </c>
      <c r="K298" s="281" t="s">
        <v>144</v>
      </c>
      <c r="L298" s="286"/>
      <c r="M298" s="287" t="s">
        <v>1</v>
      </c>
      <c r="N298" s="288" t="s">
        <v>42</v>
      </c>
      <c r="O298" s="91"/>
      <c r="P298" s="235">
        <f>O298*H298</f>
        <v>0</v>
      </c>
      <c r="Q298" s="235">
        <v>0.152</v>
      </c>
      <c r="R298" s="235">
        <f>Q298*H298</f>
        <v>1.8630639999999998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182</v>
      </c>
      <c r="AT298" s="237" t="s">
        <v>387</v>
      </c>
      <c r="AU298" s="237" t="s">
        <v>87</v>
      </c>
      <c r="AY298" s="17" t="s">
        <v>134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85</v>
      </c>
      <c r="BK298" s="238">
        <f>ROUND(I298*H298,2)</f>
        <v>0</v>
      </c>
      <c r="BL298" s="17" t="s">
        <v>133</v>
      </c>
      <c r="BM298" s="237" t="s">
        <v>515</v>
      </c>
    </row>
    <row r="299" s="2" customFormat="1">
      <c r="A299" s="38"/>
      <c r="B299" s="39"/>
      <c r="C299" s="40"/>
      <c r="D299" s="239" t="s">
        <v>147</v>
      </c>
      <c r="E299" s="40"/>
      <c r="F299" s="240" t="s">
        <v>514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147</v>
      </c>
      <c r="AU299" s="17" t="s">
        <v>87</v>
      </c>
    </row>
    <row r="300" s="14" customFormat="1">
      <c r="A300" s="14"/>
      <c r="B300" s="254"/>
      <c r="C300" s="255"/>
      <c r="D300" s="239" t="s">
        <v>148</v>
      </c>
      <c r="E300" s="256" t="s">
        <v>1</v>
      </c>
      <c r="F300" s="257" t="s">
        <v>516</v>
      </c>
      <c r="G300" s="255"/>
      <c r="H300" s="258">
        <v>23.199999999999999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4" t="s">
        <v>148</v>
      </c>
      <c r="AU300" s="264" t="s">
        <v>87</v>
      </c>
      <c r="AV300" s="14" t="s">
        <v>87</v>
      </c>
      <c r="AW300" s="14" t="s">
        <v>33</v>
      </c>
      <c r="AX300" s="14" t="s">
        <v>77</v>
      </c>
      <c r="AY300" s="264" t="s">
        <v>134</v>
      </c>
    </row>
    <row r="301" s="14" customFormat="1">
      <c r="A301" s="14"/>
      <c r="B301" s="254"/>
      <c r="C301" s="255"/>
      <c r="D301" s="239" t="s">
        <v>148</v>
      </c>
      <c r="E301" s="256" t="s">
        <v>1</v>
      </c>
      <c r="F301" s="257" t="s">
        <v>517</v>
      </c>
      <c r="G301" s="255"/>
      <c r="H301" s="258">
        <v>-4.7999999999999998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4" t="s">
        <v>148</v>
      </c>
      <c r="AU301" s="264" t="s">
        <v>87</v>
      </c>
      <c r="AV301" s="14" t="s">
        <v>87</v>
      </c>
      <c r="AW301" s="14" t="s">
        <v>33</v>
      </c>
      <c r="AX301" s="14" t="s">
        <v>77</v>
      </c>
      <c r="AY301" s="264" t="s">
        <v>134</v>
      </c>
    </row>
    <row r="302" s="14" customFormat="1">
      <c r="A302" s="14"/>
      <c r="B302" s="254"/>
      <c r="C302" s="255"/>
      <c r="D302" s="239" t="s">
        <v>148</v>
      </c>
      <c r="E302" s="256" t="s">
        <v>1</v>
      </c>
      <c r="F302" s="257" t="s">
        <v>518</v>
      </c>
      <c r="G302" s="255"/>
      <c r="H302" s="258">
        <v>-6.5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148</v>
      </c>
      <c r="AU302" s="264" t="s">
        <v>87</v>
      </c>
      <c r="AV302" s="14" t="s">
        <v>87</v>
      </c>
      <c r="AW302" s="14" t="s">
        <v>33</v>
      </c>
      <c r="AX302" s="14" t="s">
        <v>77</v>
      </c>
      <c r="AY302" s="264" t="s">
        <v>134</v>
      </c>
    </row>
    <row r="303" s="15" customFormat="1">
      <c r="A303" s="15"/>
      <c r="B303" s="268"/>
      <c r="C303" s="269"/>
      <c r="D303" s="239" t="s">
        <v>148</v>
      </c>
      <c r="E303" s="270" t="s">
        <v>1</v>
      </c>
      <c r="F303" s="271" t="s">
        <v>253</v>
      </c>
      <c r="G303" s="269"/>
      <c r="H303" s="272">
        <v>11.9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8" t="s">
        <v>148</v>
      </c>
      <c r="AU303" s="278" t="s">
        <v>87</v>
      </c>
      <c r="AV303" s="15" t="s">
        <v>133</v>
      </c>
      <c r="AW303" s="15" t="s">
        <v>33</v>
      </c>
      <c r="AX303" s="15" t="s">
        <v>85</v>
      </c>
      <c r="AY303" s="278" t="s">
        <v>134</v>
      </c>
    </row>
    <row r="304" s="14" customFormat="1">
      <c r="A304" s="14"/>
      <c r="B304" s="254"/>
      <c r="C304" s="255"/>
      <c r="D304" s="239" t="s">
        <v>148</v>
      </c>
      <c r="E304" s="255"/>
      <c r="F304" s="257" t="s">
        <v>519</v>
      </c>
      <c r="G304" s="255"/>
      <c r="H304" s="258">
        <v>12.257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4" t="s">
        <v>148</v>
      </c>
      <c r="AU304" s="264" t="s">
        <v>87</v>
      </c>
      <c r="AV304" s="14" t="s">
        <v>87</v>
      </c>
      <c r="AW304" s="14" t="s">
        <v>4</v>
      </c>
      <c r="AX304" s="14" t="s">
        <v>85</v>
      </c>
      <c r="AY304" s="264" t="s">
        <v>134</v>
      </c>
    </row>
    <row r="305" s="2" customFormat="1" ht="16.5" customHeight="1">
      <c r="A305" s="38"/>
      <c r="B305" s="39"/>
      <c r="C305" s="279" t="s">
        <v>520</v>
      </c>
      <c r="D305" s="279" t="s">
        <v>387</v>
      </c>
      <c r="E305" s="280" t="s">
        <v>521</v>
      </c>
      <c r="F305" s="281" t="s">
        <v>522</v>
      </c>
      <c r="G305" s="282" t="s">
        <v>241</v>
      </c>
      <c r="H305" s="283">
        <v>6.6950000000000003</v>
      </c>
      <c r="I305" s="284"/>
      <c r="J305" s="285">
        <f>ROUND(I305*H305,2)</f>
        <v>0</v>
      </c>
      <c r="K305" s="281" t="s">
        <v>144</v>
      </c>
      <c r="L305" s="286"/>
      <c r="M305" s="287" t="s">
        <v>1</v>
      </c>
      <c r="N305" s="288" t="s">
        <v>42</v>
      </c>
      <c r="O305" s="91"/>
      <c r="P305" s="235">
        <f>O305*H305</f>
        <v>0</v>
      </c>
      <c r="Q305" s="235">
        <v>0.17499999999999999</v>
      </c>
      <c r="R305" s="235">
        <f>Q305*H305</f>
        <v>1.1716249999999999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182</v>
      </c>
      <c r="AT305" s="237" t="s">
        <v>387</v>
      </c>
      <c r="AU305" s="237" t="s">
        <v>87</v>
      </c>
      <c r="AY305" s="17" t="s">
        <v>134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85</v>
      </c>
      <c r="BK305" s="238">
        <f>ROUND(I305*H305,2)</f>
        <v>0</v>
      </c>
      <c r="BL305" s="17" t="s">
        <v>133</v>
      </c>
      <c r="BM305" s="237" t="s">
        <v>523</v>
      </c>
    </row>
    <row r="306" s="2" customFormat="1">
      <c r="A306" s="38"/>
      <c r="B306" s="39"/>
      <c r="C306" s="40"/>
      <c r="D306" s="239" t="s">
        <v>147</v>
      </c>
      <c r="E306" s="40"/>
      <c r="F306" s="240" t="s">
        <v>522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147</v>
      </c>
      <c r="AU306" s="17" t="s">
        <v>87</v>
      </c>
    </row>
    <row r="307" s="13" customFormat="1">
      <c r="A307" s="13"/>
      <c r="B307" s="244"/>
      <c r="C307" s="245"/>
      <c r="D307" s="239" t="s">
        <v>148</v>
      </c>
      <c r="E307" s="246" t="s">
        <v>1</v>
      </c>
      <c r="F307" s="247" t="s">
        <v>524</v>
      </c>
      <c r="G307" s="245"/>
      <c r="H307" s="246" t="s">
        <v>1</v>
      </c>
      <c r="I307" s="248"/>
      <c r="J307" s="245"/>
      <c r="K307" s="245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148</v>
      </c>
      <c r="AU307" s="253" t="s">
        <v>87</v>
      </c>
      <c r="AV307" s="13" t="s">
        <v>85</v>
      </c>
      <c r="AW307" s="13" t="s">
        <v>33</v>
      </c>
      <c r="AX307" s="13" t="s">
        <v>77</v>
      </c>
      <c r="AY307" s="253" t="s">
        <v>134</v>
      </c>
    </row>
    <row r="308" s="14" customFormat="1">
      <c r="A308" s="14"/>
      <c r="B308" s="254"/>
      <c r="C308" s="255"/>
      <c r="D308" s="239" t="s">
        <v>148</v>
      </c>
      <c r="E308" s="256" t="s">
        <v>1</v>
      </c>
      <c r="F308" s="257" t="s">
        <v>525</v>
      </c>
      <c r="G308" s="255"/>
      <c r="H308" s="258">
        <v>6.5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4" t="s">
        <v>148</v>
      </c>
      <c r="AU308" s="264" t="s">
        <v>87</v>
      </c>
      <c r="AV308" s="14" t="s">
        <v>87</v>
      </c>
      <c r="AW308" s="14" t="s">
        <v>33</v>
      </c>
      <c r="AX308" s="14" t="s">
        <v>85</v>
      </c>
      <c r="AY308" s="264" t="s">
        <v>134</v>
      </c>
    </row>
    <row r="309" s="14" customFormat="1">
      <c r="A309" s="14"/>
      <c r="B309" s="254"/>
      <c r="C309" s="255"/>
      <c r="D309" s="239" t="s">
        <v>148</v>
      </c>
      <c r="E309" s="255"/>
      <c r="F309" s="257" t="s">
        <v>526</v>
      </c>
      <c r="G309" s="255"/>
      <c r="H309" s="258">
        <v>6.6950000000000003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4" t="s">
        <v>148</v>
      </c>
      <c r="AU309" s="264" t="s">
        <v>87</v>
      </c>
      <c r="AV309" s="14" t="s">
        <v>87</v>
      </c>
      <c r="AW309" s="14" t="s">
        <v>4</v>
      </c>
      <c r="AX309" s="14" t="s">
        <v>85</v>
      </c>
      <c r="AY309" s="264" t="s">
        <v>134</v>
      </c>
    </row>
    <row r="310" s="2" customFormat="1" ht="16.5" customHeight="1">
      <c r="A310" s="38"/>
      <c r="B310" s="39"/>
      <c r="C310" s="279" t="s">
        <v>527</v>
      </c>
      <c r="D310" s="279" t="s">
        <v>387</v>
      </c>
      <c r="E310" s="280" t="s">
        <v>528</v>
      </c>
      <c r="F310" s="281" t="s">
        <v>529</v>
      </c>
      <c r="G310" s="282" t="s">
        <v>241</v>
      </c>
      <c r="H310" s="283">
        <v>4.944</v>
      </c>
      <c r="I310" s="284"/>
      <c r="J310" s="285">
        <f>ROUND(I310*H310,2)</f>
        <v>0</v>
      </c>
      <c r="K310" s="281" t="s">
        <v>1</v>
      </c>
      <c r="L310" s="286"/>
      <c r="M310" s="287" t="s">
        <v>1</v>
      </c>
      <c r="N310" s="288" t="s">
        <v>42</v>
      </c>
      <c r="O310" s="91"/>
      <c r="P310" s="235">
        <f>O310*H310</f>
        <v>0</v>
      </c>
      <c r="Q310" s="235">
        <v>0.13100000000000001</v>
      </c>
      <c r="R310" s="235">
        <f>Q310*H310</f>
        <v>0.64766400000000002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182</v>
      </c>
      <c r="AT310" s="237" t="s">
        <v>387</v>
      </c>
      <c r="AU310" s="237" t="s">
        <v>87</v>
      </c>
      <c r="AY310" s="17" t="s">
        <v>134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85</v>
      </c>
      <c r="BK310" s="238">
        <f>ROUND(I310*H310,2)</f>
        <v>0</v>
      </c>
      <c r="BL310" s="17" t="s">
        <v>133</v>
      </c>
      <c r="BM310" s="237" t="s">
        <v>530</v>
      </c>
    </row>
    <row r="311" s="2" customFormat="1">
      <c r="A311" s="38"/>
      <c r="B311" s="39"/>
      <c r="C311" s="40"/>
      <c r="D311" s="239" t="s">
        <v>147</v>
      </c>
      <c r="E311" s="40"/>
      <c r="F311" s="240" t="s">
        <v>529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147</v>
      </c>
      <c r="AU311" s="17" t="s">
        <v>87</v>
      </c>
    </row>
    <row r="312" s="13" customFormat="1">
      <c r="A312" s="13"/>
      <c r="B312" s="244"/>
      <c r="C312" s="245"/>
      <c r="D312" s="239" t="s">
        <v>148</v>
      </c>
      <c r="E312" s="246" t="s">
        <v>1</v>
      </c>
      <c r="F312" s="247" t="s">
        <v>502</v>
      </c>
      <c r="G312" s="245"/>
      <c r="H312" s="246" t="s">
        <v>1</v>
      </c>
      <c r="I312" s="248"/>
      <c r="J312" s="245"/>
      <c r="K312" s="245"/>
      <c r="L312" s="249"/>
      <c r="M312" s="250"/>
      <c r="N312" s="251"/>
      <c r="O312" s="251"/>
      <c r="P312" s="251"/>
      <c r="Q312" s="251"/>
      <c r="R312" s="251"/>
      <c r="S312" s="251"/>
      <c r="T312" s="25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3" t="s">
        <v>148</v>
      </c>
      <c r="AU312" s="253" t="s">
        <v>87</v>
      </c>
      <c r="AV312" s="13" t="s">
        <v>85</v>
      </c>
      <c r="AW312" s="13" t="s">
        <v>33</v>
      </c>
      <c r="AX312" s="13" t="s">
        <v>77</v>
      </c>
      <c r="AY312" s="253" t="s">
        <v>134</v>
      </c>
    </row>
    <row r="313" s="14" customFormat="1">
      <c r="A313" s="14"/>
      <c r="B313" s="254"/>
      <c r="C313" s="255"/>
      <c r="D313" s="239" t="s">
        <v>148</v>
      </c>
      <c r="E313" s="256" t="s">
        <v>1</v>
      </c>
      <c r="F313" s="257" t="s">
        <v>531</v>
      </c>
      <c r="G313" s="255"/>
      <c r="H313" s="258">
        <v>4.7999999999999998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4" t="s">
        <v>148</v>
      </c>
      <c r="AU313" s="264" t="s">
        <v>87</v>
      </c>
      <c r="AV313" s="14" t="s">
        <v>87</v>
      </c>
      <c r="AW313" s="14" t="s">
        <v>33</v>
      </c>
      <c r="AX313" s="14" t="s">
        <v>85</v>
      </c>
      <c r="AY313" s="264" t="s">
        <v>134</v>
      </c>
    </row>
    <row r="314" s="13" customFormat="1">
      <c r="A314" s="13"/>
      <c r="B314" s="244"/>
      <c r="C314" s="245"/>
      <c r="D314" s="239" t="s">
        <v>148</v>
      </c>
      <c r="E314" s="246" t="s">
        <v>1</v>
      </c>
      <c r="F314" s="247" t="s">
        <v>504</v>
      </c>
      <c r="G314" s="245"/>
      <c r="H314" s="246" t="s">
        <v>1</v>
      </c>
      <c r="I314" s="248"/>
      <c r="J314" s="245"/>
      <c r="K314" s="245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148</v>
      </c>
      <c r="AU314" s="253" t="s">
        <v>87</v>
      </c>
      <c r="AV314" s="13" t="s">
        <v>85</v>
      </c>
      <c r="AW314" s="13" t="s">
        <v>33</v>
      </c>
      <c r="AX314" s="13" t="s">
        <v>77</v>
      </c>
      <c r="AY314" s="253" t="s">
        <v>134</v>
      </c>
    </row>
    <row r="315" s="14" customFormat="1">
      <c r="A315" s="14"/>
      <c r="B315" s="254"/>
      <c r="C315" s="255"/>
      <c r="D315" s="239" t="s">
        <v>148</v>
      </c>
      <c r="E315" s="255"/>
      <c r="F315" s="257" t="s">
        <v>532</v>
      </c>
      <c r="G315" s="255"/>
      <c r="H315" s="258">
        <v>4.944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4" t="s">
        <v>148</v>
      </c>
      <c r="AU315" s="264" t="s">
        <v>87</v>
      </c>
      <c r="AV315" s="14" t="s">
        <v>87</v>
      </c>
      <c r="AW315" s="14" t="s">
        <v>4</v>
      </c>
      <c r="AX315" s="14" t="s">
        <v>85</v>
      </c>
      <c r="AY315" s="264" t="s">
        <v>134</v>
      </c>
    </row>
    <row r="316" s="12" customFormat="1" ht="22.8" customHeight="1">
      <c r="A316" s="12"/>
      <c r="B316" s="210"/>
      <c r="C316" s="211"/>
      <c r="D316" s="212" t="s">
        <v>76</v>
      </c>
      <c r="E316" s="224" t="s">
        <v>182</v>
      </c>
      <c r="F316" s="224" t="s">
        <v>533</v>
      </c>
      <c r="G316" s="211"/>
      <c r="H316" s="211"/>
      <c r="I316" s="214"/>
      <c r="J316" s="225">
        <f>BK316</f>
        <v>0</v>
      </c>
      <c r="K316" s="211"/>
      <c r="L316" s="216"/>
      <c r="M316" s="217"/>
      <c r="N316" s="218"/>
      <c r="O316" s="218"/>
      <c r="P316" s="219">
        <f>SUM(P317:P331)</f>
        <v>0</v>
      </c>
      <c r="Q316" s="218"/>
      <c r="R316" s="219">
        <f>SUM(R317:R331)</f>
        <v>0.0078960000000000002</v>
      </c>
      <c r="S316" s="218"/>
      <c r="T316" s="220">
        <f>SUM(T317:T331)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1" t="s">
        <v>85</v>
      </c>
      <c r="AT316" s="222" t="s">
        <v>76</v>
      </c>
      <c r="AU316" s="222" t="s">
        <v>85</v>
      </c>
      <c r="AY316" s="221" t="s">
        <v>134</v>
      </c>
      <c r="BK316" s="223">
        <f>SUM(BK317:BK331)</f>
        <v>0</v>
      </c>
    </row>
    <row r="317" s="2" customFormat="1" ht="16.5" customHeight="1">
      <c r="A317" s="38"/>
      <c r="B317" s="39"/>
      <c r="C317" s="226" t="s">
        <v>534</v>
      </c>
      <c r="D317" s="226" t="s">
        <v>140</v>
      </c>
      <c r="E317" s="227" t="s">
        <v>535</v>
      </c>
      <c r="F317" s="228" t="s">
        <v>536</v>
      </c>
      <c r="G317" s="229" t="s">
        <v>287</v>
      </c>
      <c r="H317" s="230">
        <v>1</v>
      </c>
      <c r="I317" s="231"/>
      <c r="J317" s="232">
        <f>ROUND(I317*H317,2)</f>
        <v>0</v>
      </c>
      <c r="K317" s="228" t="s">
        <v>144</v>
      </c>
      <c r="L317" s="44"/>
      <c r="M317" s="233" t="s">
        <v>1</v>
      </c>
      <c r="N317" s="234" t="s">
        <v>42</v>
      </c>
      <c r="O317" s="91"/>
      <c r="P317" s="235">
        <f>O317*H317</f>
        <v>0</v>
      </c>
      <c r="Q317" s="235">
        <v>1.0000000000000001E-05</v>
      </c>
      <c r="R317" s="235">
        <f>Q317*H317</f>
        <v>1.0000000000000001E-05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133</v>
      </c>
      <c r="AT317" s="237" t="s">
        <v>140</v>
      </c>
      <c r="AU317" s="237" t="s">
        <v>87</v>
      </c>
      <c r="AY317" s="17" t="s">
        <v>134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85</v>
      </c>
      <c r="BK317" s="238">
        <f>ROUND(I317*H317,2)</f>
        <v>0</v>
      </c>
      <c r="BL317" s="17" t="s">
        <v>133</v>
      </c>
      <c r="BM317" s="237" t="s">
        <v>537</v>
      </c>
    </row>
    <row r="318" s="2" customFormat="1">
      <c r="A318" s="38"/>
      <c r="B318" s="39"/>
      <c r="C318" s="40"/>
      <c r="D318" s="239" t="s">
        <v>147</v>
      </c>
      <c r="E318" s="40"/>
      <c r="F318" s="240" t="s">
        <v>538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147</v>
      </c>
      <c r="AU318" s="17" t="s">
        <v>87</v>
      </c>
    </row>
    <row r="319" s="14" customFormat="1">
      <c r="A319" s="14"/>
      <c r="B319" s="254"/>
      <c r="C319" s="255"/>
      <c r="D319" s="239" t="s">
        <v>148</v>
      </c>
      <c r="E319" s="256" t="s">
        <v>1</v>
      </c>
      <c r="F319" s="257" t="s">
        <v>539</v>
      </c>
      <c r="G319" s="255"/>
      <c r="H319" s="258">
        <v>1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4" t="s">
        <v>148</v>
      </c>
      <c r="AU319" s="264" t="s">
        <v>87</v>
      </c>
      <c r="AV319" s="14" t="s">
        <v>87</v>
      </c>
      <c r="AW319" s="14" t="s">
        <v>33</v>
      </c>
      <c r="AX319" s="14" t="s">
        <v>85</v>
      </c>
      <c r="AY319" s="264" t="s">
        <v>134</v>
      </c>
    </row>
    <row r="320" s="2" customFormat="1" ht="16.5" customHeight="1">
      <c r="A320" s="38"/>
      <c r="B320" s="39"/>
      <c r="C320" s="279" t="s">
        <v>540</v>
      </c>
      <c r="D320" s="279" t="s">
        <v>387</v>
      </c>
      <c r="E320" s="280" t="s">
        <v>541</v>
      </c>
      <c r="F320" s="281" t="s">
        <v>542</v>
      </c>
      <c r="G320" s="282" t="s">
        <v>287</v>
      </c>
      <c r="H320" s="283">
        <v>1.03</v>
      </c>
      <c r="I320" s="284"/>
      <c r="J320" s="285">
        <f>ROUND(I320*H320,2)</f>
        <v>0</v>
      </c>
      <c r="K320" s="281" t="s">
        <v>144</v>
      </c>
      <c r="L320" s="286"/>
      <c r="M320" s="287" t="s">
        <v>1</v>
      </c>
      <c r="N320" s="288" t="s">
        <v>42</v>
      </c>
      <c r="O320" s="91"/>
      <c r="P320" s="235">
        <f>O320*H320</f>
        <v>0</v>
      </c>
      <c r="Q320" s="235">
        <v>0.0061999999999999998</v>
      </c>
      <c r="R320" s="235">
        <f>Q320*H320</f>
        <v>0.0063860000000000002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182</v>
      </c>
      <c r="AT320" s="237" t="s">
        <v>387</v>
      </c>
      <c r="AU320" s="237" t="s">
        <v>87</v>
      </c>
      <c r="AY320" s="17" t="s">
        <v>134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85</v>
      </c>
      <c r="BK320" s="238">
        <f>ROUND(I320*H320,2)</f>
        <v>0</v>
      </c>
      <c r="BL320" s="17" t="s">
        <v>133</v>
      </c>
      <c r="BM320" s="237" t="s">
        <v>543</v>
      </c>
    </row>
    <row r="321" s="2" customFormat="1">
      <c r="A321" s="38"/>
      <c r="B321" s="39"/>
      <c r="C321" s="40"/>
      <c r="D321" s="239" t="s">
        <v>147</v>
      </c>
      <c r="E321" s="40"/>
      <c r="F321" s="240" t="s">
        <v>542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147</v>
      </c>
      <c r="AU321" s="17" t="s">
        <v>87</v>
      </c>
    </row>
    <row r="322" s="14" customFormat="1">
      <c r="A322" s="14"/>
      <c r="B322" s="254"/>
      <c r="C322" s="255"/>
      <c r="D322" s="239" t="s">
        <v>148</v>
      </c>
      <c r="E322" s="256" t="s">
        <v>1</v>
      </c>
      <c r="F322" s="257" t="s">
        <v>544</v>
      </c>
      <c r="G322" s="255"/>
      <c r="H322" s="258">
        <v>1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4" t="s">
        <v>148</v>
      </c>
      <c r="AU322" s="264" t="s">
        <v>87</v>
      </c>
      <c r="AV322" s="14" t="s">
        <v>87</v>
      </c>
      <c r="AW322" s="14" t="s">
        <v>33</v>
      </c>
      <c r="AX322" s="14" t="s">
        <v>85</v>
      </c>
      <c r="AY322" s="264" t="s">
        <v>134</v>
      </c>
    </row>
    <row r="323" s="14" customFormat="1">
      <c r="A323" s="14"/>
      <c r="B323" s="254"/>
      <c r="C323" s="255"/>
      <c r="D323" s="239" t="s">
        <v>148</v>
      </c>
      <c r="E323" s="255"/>
      <c r="F323" s="257" t="s">
        <v>545</v>
      </c>
      <c r="G323" s="255"/>
      <c r="H323" s="258">
        <v>1.03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4" t="s">
        <v>148</v>
      </c>
      <c r="AU323" s="264" t="s">
        <v>87</v>
      </c>
      <c r="AV323" s="14" t="s">
        <v>87</v>
      </c>
      <c r="AW323" s="14" t="s">
        <v>4</v>
      </c>
      <c r="AX323" s="14" t="s">
        <v>85</v>
      </c>
      <c r="AY323" s="264" t="s">
        <v>134</v>
      </c>
    </row>
    <row r="324" s="2" customFormat="1" ht="21.75" customHeight="1">
      <c r="A324" s="38"/>
      <c r="B324" s="39"/>
      <c r="C324" s="226" t="s">
        <v>546</v>
      </c>
      <c r="D324" s="226" t="s">
        <v>140</v>
      </c>
      <c r="E324" s="227" t="s">
        <v>547</v>
      </c>
      <c r="F324" s="228" t="s">
        <v>548</v>
      </c>
      <c r="G324" s="229" t="s">
        <v>549</v>
      </c>
      <c r="H324" s="230">
        <v>1</v>
      </c>
      <c r="I324" s="231"/>
      <c r="J324" s="232">
        <f>ROUND(I324*H324,2)</f>
        <v>0</v>
      </c>
      <c r="K324" s="228" t="s">
        <v>144</v>
      </c>
      <c r="L324" s="44"/>
      <c r="M324" s="233" t="s">
        <v>1</v>
      </c>
      <c r="N324" s="234" t="s">
        <v>42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133</v>
      </c>
      <c r="AT324" s="237" t="s">
        <v>140</v>
      </c>
      <c r="AU324" s="237" t="s">
        <v>87</v>
      </c>
      <c r="AY324" s="17" t="s">
        <v>134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85</v>
      </c>
      <c r="BK324" s="238">
        <f>ROUND(I324*H324,2)</f>
        <v>0</v>
      </c>
      <c r="BL324" s="17" t="s">
        <v>133</v>
      </c>
      <c r="BM324" s="237" t="s">
        <v>550</v>
      </c>
    </row>
    <row r="325" s="2" customFormat="1">
      <c r="A325" s="38"/>
      <c r="B325" s="39"/>
      <c r="C325" s="40"/>
      <c r="D325" s="239" t="s">
        <v>147</v>
      </c>
      <c r="E325" s="40"/>
      <c r="F325" s="240" t="s">
        <v>551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147</v>
      </c>
      <c r="AU325" s="17" t="s">
        <v>87</v>
      </c>
    </row>
    <row r="326" s="13" customFormat="1">
      <c r="A326" s="13"/>
      <c r="B326" s="244"/>
      <c r="C326" s="245"/>
      <c r="D326" s="239" t="s">
        <v>148</v>
      </c>
      <c r="E326" s="246" t="s">
        <v>1</v>
      </c>
      <c r="F326" s="247" t="s">
        <v>552</v>
      </c>
      <c r="G326" s="245"/>
      <c r="H326" s="246" t="s">
        <v>1</v>
      </c>
      <c r="I326" s="248"/>
      <c r="J326" s="245"/>
      <c r="K326" s="245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148</v>
      </c>
      <c r="AU326" s="253" t="s">
        <v>87</v>
      </c>
      <c r="AV326" s="13" t="s">
        <v>85</v>
      </c>
      <c r="AW326" s="13" t="s">
        <v>33</v>
      </c>
      <c r="AX326" s="13" t="s">
        <v>77</v>
      </c>
      <c r="AY326" s="253" t="s">
        <v>134</v>
      </c>
    </row>
    <row r="327" s="14" customFormat="1">
      <c r="A327" s="14"/>
      <c r="B327" s="254"/>
      <c r="C327" s="255"/>
      <c r="D327" s="239" t="s">
        <v>148</v>
      </c>
      <c r="E327" s="256" t="s">
        <v>1</v>
      </c>
      <c r="F327" s="257" t="s">
        <v>553</v>
      </c>
      <c r="G327" s="255"/>
      <c r="H327" s="258">
        <v>1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4" t="s">
        <v>148</v>
      </c>
      <c r="AU327" s="264" t="s">
        <v>87</v>
      </c>
      <c r="AV327" s="14" t="s">
        <v>87</v>
      </c>
      <c r="AW327" s="14" t="s">
        <v>33</v>
      </c>
      <c r="AX327" s="14" t="s">
        <v>85</v>
      </c>
      <c r="AY327" s="264" t="s">
        <v>134</v>
      </c>
    </row>
    <row r="328" s="13" customFormat="1">
      <c r="A328" s="13"/>
      <c r="B328" s="244"/>
      <c r="C328" s="245"/>
      <c r="D328" s="239" t="s">
        <v>148</v>
      </c>
      <c r="E328" s="246" t="s">
        <v>1</v>
      </c>
      <c r="F328" s="247" t="s">
        <v>554</v>
      </c>
      <c r="G328" s="245"/>
      <c r="H328" s="246" t="s">
        <v>1</v>
      </c>
      <c r="I328" s="248"/>
      <c r="J328" s="245"/>
      <c r="K328" s="245"/>
      <c r="L328" s="249"/>
      <c r="M328" s="250"/>
      <c r="N328" s="251"/>
      <c r="O328" s="251"/>
      <c r="P328" s="251"/>
      <c r="Q328" s="251"/>
      <c r="R328" s="251"/>
      <c r="S328" s="251"/>
      <c r="T328" s="25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3" t="s">
        <v>148</v>
      </c>
      <c r="AU328" s="253" t="s">
        <v>87</v>
      </c>
      <c r="AV328" s="13" t="s">
        <v>85</v>
      </c>
      <c r="AW328" s="13" t="s">
        <v>33</v>
      </c>
      <c r="AX328" s="13" t="s">
        <v>77</v>
      </c>
      <c r="AY328" s="253" t="s">
        <v>134</v>
      </c>
    </row>
    <row r="329" s="2" customFormat="1" ht="16.5" customHeight="1">
      <c r="A329" s="38"/>
      <c r="B329" s="39"/>
      <c r="C329" s="279" t="s">
        <v>555</v>
      </c>
      <c r="D329" s="279" t="s">
        <v>387</v>
      </c>
      <c r="E329" s="280" t="s">
        <v>556</v>
      </c>
      <c r="F329" s="281" t="s">
        <v>557</v>
      </c>
      <c r="G329" s="282" t="s">
        <v>549</v>
      </c>
      <c r="H329" s="283">
        <v>1</v>
      </c>
      <c r="I329" s="284"/>
      <c r="J329" s="285">
        <f>ROUND(I329*H329,2)</f>
        <v>0</v>
      </c>
      <c r="K329" s="281" t="s">
        <v>144</v>
      </c>
      <c r="L329" s="286"/>
      <c r="M329" s="287" t="s">
        <v>1</v>
      </c>
      <c r="N329" s="288" t="s">
        <v>42</v>
      </c>
      <c r="O329" s="91"/>
      <c r="P329" s="235">
        <f>O329*H329</f>
        <v>0</v>
      </c>
      <c r="Q329" s="235">
        <v>0.0015</v>
      </c>
      <c r="R329" s="235">
        <f>Q329*H329</f>
        <v>0.0015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182</v>
      </c>
      <c r="AT329" s="237" t="s">
        <v>387</v>
      </c>
      <c r="AU329" s="237" t="s">
        <v>87</v>
      </c>
      <c r="AY329" s="17" t="s">
        <v>134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85</v>
      </c>
      <c r="BK329" s="238">
        <f>ROUND(I329*H329,2)</f>
        <v>0</v>
      </c>
      <c r="BL329" s="17" t="s">
        <v>133</v>
      </c>
      <c r="BM329" s="237" t="s">
        <v>558</v>
      </c>
    </row>
    <row r="330" s="2" customFormat="1">
      <c r="A330" s="38"/>
      <c r="B330" s="39"/>
      <c r="C330" s="40"/>
      <c r="D330" s="239" t="s">
        <v>147</v>
      </c>
      <c r="E330" s="40"/>
      <c r="F330" s="240" t="s">
        <v>557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147</v>
      </c>
      <c r="AU330" s="17" t="s">
        <v>87</v>
      </c>
    </row>
    <row r="331" s="14" customFormat="1">
      <c r="A331" s="14"/>
      <c r="B331" s="254"/>
      <c r="C331" s="255"/>
      <c r="D331" s="239" t="s">
        <v>148</v>
      </c>
      <c r="E331" s="256" t="s">
        <v>1</v>
      </c>
      <c r="F331" s="257" t="s">
        <v>559</v>
      </c>
      <c r="G331" s="255"/>
      <c r="H331" s="258">
        <v>1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4" t="s">
        <v>148</v>
      </c>
      <c r="AU331" s="264" t="s">
        <v>87</v>
      </c>
      <c r="AV331" s="14" t="s">
        <v>87</v>
      </c>
      <c r="AW331" s="14" t="s">
        <v>33</v>
      </c>
      <c r="AX331" s="14" t="s">
        <v>85</v>
      </c>
      <c r="AY331" s="264" t="s">
        <v>134</v>
      </c>
    </row>
    <row r="332" s="12" customFormat="1" ht="22.8" customHeight="1">
      <c r="A332" s="12"/>
      <c r="B332" s="210"/>
      <c r="C332" s="211"/>
      <c r="D332" s="212" t="s">
        <v>76</v>
      </c>
      <c r="E332" s="224" t="s">
        <v>190</v>
      </c>
      <c r="F332" s="224" t="s">
        <v>560</v>
      </c>
      <c r="G332" s="211"/>
      <c r="H332" s="211"/>
      <c r="I332" s="214"/>
      <c r="J332" s="225">
        <f>BK332</f>
        <v>0</v>
      </c>
      <c r="K332" s="211"/>
      <c r="L332" s="216"/>
      <c r="M332" s="217"/>
      <c r="N332" s="218"/>
      <c r="O332" s="218"/>
      <c r="P332" s="219">
        <f>SUM(P333:P398)</f>
        <v>0</v>
      </c>
      <c r="Q332" s="218"/>
      <c r="R332" s="219">
        <f>SUM(R333:R398)</f>
        <v>84.457007999999988</v>
      </c>
      <c r="S332" s="218"/>
      <c r="T332" s="220">
        <f>SUM(T333:T398)</f>
        <v>0.012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1" t="s">
        <v>85</v>
      </c>
      <c r="AT332" s="222" t="s">
        <v>76</v>
      </c>
      <c r="AU332" s="222" t="s">
        <v>85</v>
      </c>
      <c r="AY332" s="221" t="s">
        <v>134</v>
      </c>
      <c r="BK332" s="223">
        <f>SUM(BK333:BK398)</f>
        <v>0</v>
      </c>
    </row>
    <row r="333" s="2" customFormat="1" ht="16.5" customHeight="1">
      <c r="A333" s="38"/>
      <c r="B333" s="39"/>
      <c r="C333" s="226" t="s">
        <v>561</v>
      </c>
      <c r="D333" s="226" t="s">
        <v>140</v>
      </c>
      <c r="E333" s="227" t="s">
        <v>562</v>
      </c>
      <c r="F333" s="228" t="s">
        <v>563</v>
      </c>
      <c r="G333" s="229" t="s">
        <v>549</v>
      </c>
      <c r="H333" s="230">
        <v>3</v>
      </c>
      <c r="I333" s="231"/>
      <c r="J333" s="232">
        <f>ROUND(I333*H333,2)</f>
        <v>0</v>
      </c>
      <c r="K333" s="228" t="s">
        <v>144</v>
      </c>
      <c r="L333" s="44"/>
      <c r="M333" s="233" t="s">
        <v>1</v>
      </c>
      <c r="N333" s="234" t="s">
        <v>42</v>
      </c>
      <c r="O333" s="91"/>
      <c r="P333" s="235">
        <f>O333*H333</f>
        <v>0</v>
      </c>
      <c r="Q333" s="235">
        <v>0.00069999999999999999</v>
      </c>
      <c r="R333" s="235">
        <f>Q333*H333</f>
        <v>0.0020999999999999999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133</v>
      </c>
      <c r="AT333" s="237" t="s">
        <v>140</v>
      </c>
      <c r="AU333" s="237" t="s">
        <v>87</v>
      </c>
      <c r="AY333" s="17" t="s">
        <v>134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85</v>
      </c>
      <c r="BK333" s="238">
        <f>ROUND(I333*H333,2)</f>
        <v>0</v>
      </c>
      <c r="BL333" s="17" t="s">
        <v>133</v>
      </c>
      <c r="BM333" s="237" t="s">
        <v>564</v>
      </c>
    </row>
    <row r="334" s="2" customFormat="1">
      <c r="A334" s="38"/>
      <c r="B334" s="39"/>
      <c r="C334" s="40"/>
      <c r="D334" s="239" t="s">
        <v>147</v>
      </c>
      <c r="E334" s="40"/>
      <c r="F334" s="240" t="s">
        <v>565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147</v>
      </c>
      <c r="AU334" s="17" t="s">
        <v>87</v>
      </c>
    </row>
    <row r="335" s="14" customFormat="1">
      <c r="A335" s="14"/>
      <c r="B335" s="254"/>
      <c r="C335" s="255"/>
      <c r="D335" s="239" t="s">
        <v>148</v>
      </c>
      <c r="E335" s="256" t="s">
        <v>1</v>
      </c>
      <c r="F335" s="257" t="s">
        <v>566</v>
      </c>
      <c r="G335" s="255"/>
      <c r="H335" s="258">
        <v>3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4" t="s">
        <v>148</v>
      </c>
      <c r="AU335" s="264" t="s">
        <v>87</v>
      </c>
      <c r="AV335" s="14" t="s">
        <v>87</v>
      </c>
      <c r="AW335" s="14" t="s">
        <v>33</v>
      </c>
      <c r="AX335" s="14" t="s">
        <v>85</v>
      </c>
      <c r="AY335" s="264" t="s">
        <v>134</v>
      </c>
    </row>
    <row r="336" s="2" customFormat="1" ht="16.5" customHeight="1">
      <c r="A336" s="38"/>
      <c r="B336" s="39"/>
      <c r="C336" s="226" t="s">
        <v>567</v>
      </c>
      <c r="D336" s="226" t="s">
        <v>140</v>
      </c>
      <c r="E336" s="227" t="s">
        <v>568</v>
      </c>
      <c r="F336" s="228" t="s">
        <v>569</v>
      </c>
      <c r="G336" s="229" t="s">
        <v>287</v>
      </c>
      <c r="H336" s="230">
        <v>178.40000000000001</v>
      </c>
      <c r="I336" s="231"/>
      <c r="J336" s="232">
        <f>ROUND(I336*H336,2)</f>
        <v>0</v>
      </c>
      <c r="K336" s="228" t="s">
        <v>144</v>
      </c>
      <c r="L336" s="44"/>
      <c r="M336" s="233" t="s">
        <v>1</v>
      </c>
      <c r="N336" s="234" t="s">
        <v>42</v>
      </c>
      <c r="O336" s="91"/>
      <c r="P336" s="235">
        <f>O336*H336</f>
        <v>0</v>
      </c>
      <c r="Q336" s="235">
        <v>0.16850000000000001</v>
      </c>
      <c r="R336" s="235">
        <f>Q336*H336</f>
        <v>30.060400000000001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133</v>
      </c>
      <c r="AT336" s="237" t="s">
        <v>140</v>
      </c>
      <c r="AU336" s="237" t="s">
        <v>87</v>
      </c>
      <c r="AY336" s="17" t="s">
        <v>134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85</v>
      </c>
      <c r="BK336" s="238">
        <f>ROUND(I336*H336,2)</f>
        <v>0</v>
      </c>
      <c r="BL336" s="17" t="s">
        <v>133</v>
      </c>
      <c r="BM336" s="237" t="s">
        <v>570</v>
      </c>
    </row>
    <row r="337" s="2" customFormat="1">
      <c r="A337" s="38"/>
      <c r="B337" s="39"/>
      <c r="C337" s="40"/>
      <c r="D337" s="239" t="s">
        <v>147</v>
      </c>
      <c r="E337" s="40"/>
      <c r="F337" s="240" t="s">
        <v>571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147</v>
      </c>
      <c r="AU337" s="17" t="s">
        <v>87</v>
      </c>
    </row>
    <row r="338" s="14" customFormat="1">
      <c r="A338" s="14"/>
      <c r="B338" s="254"/>
      <c r="C338" s="255"/>
      <c r="D338" s="239" t="s">
        <v>148</v>
      </c>
      <c r="E338" s="256" t="s">
        <v>1</v>
      </c>
      <c r="F338" s="257" t="s">
        <v>572</v>
      </c>
      <c r="G338" s="255"/>
      <c r="H338" s="258">
        <v>163.40000000000001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4" t="s">
        <v>148</v>
      </c>
      <c r="AU338" s="264" t="s">
        <v>87</v>
      </c>
      <c r="AV338" s="14" t="s">
        <v>87</v>
      </c>
      <c r="AW338" s="14" t="s">
        <v>33</v>
      </c>
      <c r="AX338" s="14" t="s">
        <v>77</v>
      </c>
      <c r="AY338" s="264" t="s">
        <v>134</v>
      </c>
    </row>
    <row r="339" s="14" customFormat="1">
      <c r="A339" s="14"/>
      <c r="B339" s="254"/>
      <c r="C339" s="255"/>
      <c r="D339" s="239" t="s">
        <v>148</v>
      </c>
      <c r="E339" s="256" t="s">
        <v>1</v>
      </c>
      <c r="F339" s="257" t="s">
        <v>573</v>
      </c>
      <c r="G339" s="255"/>
      <c r="H339" s="258">
        <v>15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4" t="s">
        <v>148</v>
      </c>
      <c r="AU339" s="264" t="s">
        <v>87</v>
      </c>
      <c r="AV339" s="14" t="s">
        <v>87</v>
      </c>
      <c r="AW339" s="14" t="s">
        <v>33</v>
      </c>
      <c r="AX339" s="14" t="s">
        <v>77</v>
      </c>
      <c r="AY339" s="264" t="s">
        <v>134</v>
      </c>
    </row>
    <row r="340" s="15" customFormat="1">
      <c r="A340" s="15"/>
      <c r="B340" s="268"/>
      <c r="C340" s="269"/>
      <c r="D340" s="239" t="s">
        <v>148</v>
      </c>
      <c r="E340" s="270" t="s">
        <v>1</v>
      </c>
      <c r="F340" s="271" t="s">
        <v>253</v>
      </c>
      <c r="G340" s="269"/>
      <c r="H340" s="272">
        <v>178.40000000000001</v>
      </c>
      <c r="I340" s="273"/>
      <c r="J340" s="269"/>
      <c r="K340" s="269"/>
      <c r="L340" s="274"/>
      <c r="M340" s="275"/>
      <c r="N340" s="276"/>
      <c r="O340" s="276"/>
      <c r="P340" s="276"/>
      <c r="Q340" s="276"/>
      <c r="R340" s="276"/>
      <c r="S340" s="276"/>
      <c r="T340" s="277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8" t="s">
        <v>148</v>
      </c>
      <c r="AU340" s="278" t="s">
        <v>87</v>
      </c>
      <c r="AV340" s="15" t="s">
        <v>133</v>
      </c>
      <c r="AW340" s="15" t="s">
        <v>33</v>
      </c>
      <c r="AX340" s="15" t="s">
        <v>85</v>
      </c>
      <c r="AY340" s="278" t="s">
        <v>134</v>
      </c>
    </row>
    <row r="341" s="13" customFormat="1">
      <c r="A341" s="13"/>
      <c r="B341" s="244"/>
      <c r="C341" s="245"/>
      <c r="D341" s="239" t="s">
        <v>148</v>
      </c>
      <c r="E341" s="246" t="s">
        <v>1</v>
      </c>
      <c r="F341" s="247" t="s">
        <v>574</v>
      </c>
      <c r="G341" s="245"/>
      <c r="H341" s="246" t="s">
        <v>1</v>
      </c>
      <c r="I341" s="248"/>
      <c r="J341" s="245"/>
      <c r="K341" s="245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148</v>
      </c>
      <c r="AU341" s="253" t="s">
        <v>87</v>
      </c>
      <c r="AV341" s="13" t="s">
        <v>85</v>
      </c>
      <c r="AW341" s="13" t="s">
        <v>33</v>
      </c>
      <c r="AX341" s="13" t="s">
        <v>77</v>
      </c>
      <c r="AY341" s="253" t="s">
        <v>134</v>
      </c>
    </row>
    <row r="342" s="2" customFormat="1" ht="16.5" customHeight="1">
      <c r="A342" s="38"/>
      <c r="B342" s="39"/>
      <c r="C342" s="279" t="s">
        <v>575</v>
      </c>
      <c r="D342" s="279" t="s">
        <v>387</v>
      </c>
      <c r="E342" s="280" t="s">
        <v>576</v>
      </c>
      <c r="F342" s="281" t="s">
        <v>577</v>
      </c>
      <c r="G342" s="282" t="s">
        <v>287</v>
      </c>
      <c r="H342" s="283">
        <v>134.19999999999999</v>
      </c>
      <c r="I342" s="284"/>
      <c r="J342" s="285">
        <f>ROUND(I342*H342,2)</f>
        <v>0</v>
      </c>
      <c r="K342" s="281" t="s">
        <v>144</v>
      </c>
      <c r="L342" s="286"/>
      <c r="M342" s="287" t="s">
        <v>1</v>
      </c>
      <c r="N342" s="288" t="s">
        <v>42</v>
      </c>
      <c r="O342" s="91"/>
      <c r="P342" s="235">
        <f>O342*H342</f>
        <v>0</v>
      </c>
      <c r="Q342" s="235">
        <v>0.080000000000000002</v>
      </c>
      <c r="R342" s="235">
        <f>Q342*H342</f>
        <v>10.735999999999999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182</v>
      </c>
      <c r="AT342" s="237" t="s">
        <v>387</v>
      </c>
      <c r="AU342" s="237" t="s">
        <v>87</v>
      </c>
      <c r="AY342" s="17" t="s">
        <v>134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85</v>
      </c>
      <c r="BK342" s="238">
        <f>ROUND(I342*H342,2)</f>
        <v>0</v>
      </c>
      <c r="BL342" s="17" t="s">
        <v>133</v>
      </c>
      <c r="BM342" s="237" t="s">
        <v>578</v>
      </c>
    </row>
    <row r="343" s="2" customFormat="1">
      <c r="A343" s="38"/>
      <c r="B343" s="39"/>
      <c r="C343" s="40"/>
      <c r="D343" s="239" t="s">
        <v>147</v>
      </c>
      <c r="E343" s="40"/>
      <c r="F343" s="240" t="s">
        <v>577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147</v>
      </c>
      <c r="AU343" s="17" t="s">
        <v>87</v>
      </c>
    </row>
    <row r="344" s="14" customFormat="1">
      <c r="A344" s="14"/>
      <c r="B344" s="254"/>
      <c r="C344" s="255"/>
      <c r="D344" s="239" t="s">
        <v>148</v>
      </c>
      <c r="E344" s="256" t="s">
        <v>1</v>
      </c>
      <c r="F344" s="257" t="s">
        <v>579</v>
      </c>
      <c r="G344" s="255"/>
      <c r="H344" s="258">
        <v>163.40000000000001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4" t="s">
        <v>148</v>
      </c>
      <c r="AU344" s="264" t="s">
        <v>87</v>
      </c>
      <c r="AV344" s="14" t="s">
        <v>87</v>
      </c>
      <c r="AW344" s="14" t="s">
        <v>33</v>
      </c>
      <c r="AX344" s="14" t="s">
        <v>77</v>
      </c>
      <c r="AY344" s="264" t="s">
        <v>134</v>
      </c>
    </row>
    <row r="345" s="14" customFormat="1">
      <c r="A345" s="14"/>
      <c r="B345" s="254"/>
      <c r="C345" s="255"/>
      <c r="D345" s="239" t="s">
        <v>148</v>
      </c>
      <c r="E345" s="256" t="s">
        <v>1</v>
      </c>
      <c r="F345" s="257" t="s">
        <v>580</v>
      </c>
      <c r="G345" s="255"/>
      <c r="H345" s="258">
        <v>-6.2000000000000002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4" t="s">
        <v>148</v>
      </c>
      <c r="AU345" s="264" t="s">
        <v>87</v>
      </c>
      <c r="AV345" s="14" t="s">
        <v>87</v>
      </c>
      <c r="AW345" s="14" t="s">
        <v>33</v>
      </c>
      <c r="AX345" s="14" t="s">
        <v>77</v>
      </c>
      <c r="AY345" s="264" t="s">
        <v>134</v>
      </c>
    </row>
    <row r="346" s="14" customFormat="1">
      <c r="A346" s="14"/>
      <c r="B346" s="254"/>
      <c r="C346" s="255"/>
      <c r="D346" s="239" t="s">
        <v>148</v>
      </c>
      <c r="E346" s="256" t="s">
        <v>1</v>
      </c>
      <c r="F346" s="257" t="s">
        <v>581</v>
      </c>
      <c r="G346" s="255"/>
      <c r="H346" s="258">
        <v>-21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4" t="s">
        <v>148</v>
      </c>
      <c r="AU346" s="264" t="s">
        <v>87</v>
      </c>
      <c r="AV346" s="14" t="s">
        <v>87</v>
      </c>
      <c r="AW346" s="14" t="s">
        <v>33</v>
      </c>
      <c r="AX346" s="14" t="s">
        <v>77</v>
      </c>
      <c r="AY346" s="264" t="s">
        <v>134</v>
      </c>
    </row>
    <row r="347" s="14" customFormat="1">
      <c r="A347" s="14"/>
      <c r="B347" s="254"/>
      <c r="C347" s="255"/>
      <c r="D347" s="239" t="s">
        <v>148</v>
      </c>
      <c r="E347" s="256" t="s">
        <v>1</v>
      </c>
      <c r="F347" s="257" t="s">
        <v>582</v>
      </c>
      <c r="G347" s="255"/>
      <c r="H347" s="258">
        <v>-2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4" t="s">
        <v>148</v>
      </c>
      <c r="AU347" s="264" t="s">
        <v>87</v>
      </c>
      <c r="AV347" s="14" t="s">
        <v>87</v>
      </c>
      <c r="AW347" s="14" t="s">
        <v>33</v>
      </c>
      <c r="AX347" s="14" t="s">
        <v>77</v>
      </c>
      <c r="AY347" s="264" t="s">
        <v>134</v>
      </c>
    </row>
    <row r="348" s="15" customFormat="1">
      <c r="A348" s="15"/>
      <c r="B348" s="268"/>
      <c r="C348" s="269"/>
      <c r="D348" s="239" t="s">
        <v>148</v>
      </c>
      <c r="E348" s="270" t="s">
        <v>1</v>
      </c>
      <c r="F348" s="271" t="s">
        <v>253</v>
      </c>
      <c r="G348" s="269"/>
      <c r="H348" s="272">
        <v>134.19999999999999</v>
      </c>
      <c r="I348" s="273"/>
      <c r="J348" s="269"/>
      <c r="K348" s="269"/>
      <c r="L348" s="274"/>
      <c r="M348" s="275"/>
      <c r="N348" s="276"/>
      <c r="O348" s="276"/>
      <c r="P348" s="276"/>
      <c r="Q348" s="276"/>
      <c r="R348" s="276"/>
      <c r="S348" s="276"/>
      <c r="T348" s="27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8" t="s">
        <v>148</v>
      </c>
      <c r="AU348" s="278" t="s">
        <v>87</v>
      </c>
      <c r="AV348" s="15" t="s">
        <v>133</v>
      </c>
      <c r="AW348" s="15" t="s">
        <v>33</v>
      </c>
      <c r="AX348" s="15" t="s">
        <v>85</v>
      </c>
      <c r="AY348" s="278" t="s">
        <v>134</v>
      </c>
    </row>
    <row r="349" s="2" customFormat="1" ht="16.5" customHeight="1">
      <c r="A349" s="38"/>
      <c r="B349" s="39"/>
      <c r="C349" s="279" t="s">
        <v>583</v>
      </c>
      <c r="D349" s="279" t="s">
        <v>387</v>
      </c>
      <c r="E349" s="280" t="s">
        <v>584</v>
      </c>
      <c r="F349" s="281" t="s">
        <v>585</v>
      </c>
      <c r="G349" s="282" t="s">
        <v>287</v>
      </c>
      <c r="H349" s="283">
        <v>15</v>
      </c>
      <c r="I349" s="284"/>
      <c r="J349" s="285">
        <f>ROUND(I349*H349,2)</f>
        <v>0</v>
      </c>
      <c r="K349" s="281" t="s">
        <v>144</v>
      </c>
      <c r="L349" s="286"/>
      <c r="M349" s="287" t="s">
        <v>1</v>
      </c>
      <c r="N349" s="288" t="s">
        <v>42</v>
      </c>
      <c r="O349" s="91"/>
      <c r="P349" s="235">
        <f>O349*H349</f>
        <v>0</v>
      </c>
      <c r="Q349" s="235">
        <v>0.10199999999999999</v>
      </c>
      <c r="R349" s="235">
        <f>Q349*H349</f>
        <v>1.5299999999999998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182</v>
      </c>
      <c r="AT349" s="237" t="s">
        <v>387</v>
      </c>
      <c r="AU349" s="237" t="s">
        <v>87</v>
      </c>
      <c r="AY349" s="17" t="s">
        <v>134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85</v>
      </c>
      <c r="BK349" s="238">
        <f>ROUND(I349*H349,2)</f>
        <v>0</v>
      </c>
      <c r="BL349" s="17" t="s">
        <v>133</v>
      </c>
      <c r="BM349" s="237" t="s">
        <v>586</v>
      </c>
    </row>
    <row r="350" s="2" customFormat="1">
      <c r="A350" s="38"/>
      <c r="B350" s="39"/>
      <c r="C350" s="40"/>
      <c r="D350" s="239" t="s">
        <v>147</v>
      </c>
      <c r="E350" s="40"/>
      <c r="F350" s="240" t="s">
        <v>585</v>
      </c>
      <c r="G350" s="40"/>
      <c r="H350" s="40"/>
      <c r="I350" s="241"/>
      <c r="J350" s="40"/>
      <c r="K350" s="40"/>
      <c r="L350" s="44"/>
      <c r="M350" s="242"/>
      <c r="N350" s="24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147</v>
      </c>
      <c r="AU350" s="17" t="s">
        <v>87</v>
      </c>
    </row>
    <row r="351" s="14" customFormat="1">
      <c r="A351" s="14"/>
      <c r="B351" s="254"/>
      <c r="C351" s="255"/>
      <c r="D351" s="239" t="s">
        <v>148</v>
      </c>
      <c r="E351" s="256" t="s">
        <v>1</v>
      </c>
      <c r="F351" s="257" t="s">
        <v>587</v>
      </c>
      <c r="G351" s="255"/>
      <c r="H351" s="258">
        <v>15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4" t="s">
        <v>148</v>
      </c>
      <c r="AU351" s="264" t="s">
        <v>87</v>
      </c>
      <c r="AV351" s="14" t="s">
        <v>87</v>
      </c>
      <c r="AW351" s="14" t="s">
        <v>33</v>
      </c>
      <c r="AX351" s="14" t="s">
        <v>85</v>
      </c>
      <c r="AY351" s="264" t="s">
        <v>134</v>
      </c>
    </row>
    <row r="352" s="2" customFormat="1" ht="16.5" customHeight="1">
      <c r="A352" s="38"/>
      <c r="B352" s="39"/>
      <c r="C352" s="279" t="s">
        <v>588</v>
      </c>
      <c r="D352" s="279" t="s">
        <v>387</v>
      </c>
      <c r="E352" s="280" t="s">
        <v>589</v>
      </c>
      <c r="F352" s="281" t="s">
        <v>590</v>
      </c>
      <c r="G352" s="282" t="s">
        <v>287</v>
      </c>
      <c r="H352" s="283">
        <v>6.2000000000000002</v>
      </c>
      <c r="I352" s="284"/>
      <c r="J352" s="285">
        <f>ROUND(I352*H352,2)</f>
        <v>0</v>
      </c>
      <c r="K352" s="281" t="s">
        <v>144</v>
      </c>
      <c r="L352" s="286"/>
      <c r="M352" s="287" t="s">
        <v>1</v>
      </c>
      <c r="N352" s="288" t="s">
        <v>42</v>
      </c>
      <c r="O352" s="91"/>
      <c r="P352" s="235">
        <f>O352*H352</f>
        <v>0</v>
      </c>
      <c r="Q352" s="235">
        <v>0.12</v>
      </c>
      <c r="R352" s="235">
        <f>Q352*H352</f>
        <v>0.74399999999999999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182</v>
      </c>
      <c r="AT352" s="237" t="s">
        <v>387</v>
      </c>
      <c r="AU352" s="237" t="s">
        <v>87</v>
      </c>
      <c r="AY352" s="17" t="s">
        <v>134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85</v>
      </c>
      <c r="BK352" s="238">
        <f>ROUND(I352*H352,2)</f>
        <v>0</v>
      </c>
      <c r="BL352" s="17" t="s">
        <v>133</v>
      </c>
      <c r="BM352" s="237" t="s">
        <v>591</v>
      </c>
    </row>
    <row r="353" s="2" customFormat="1">
      <c r="A353" s="38"/>
      <c r="B353" s="39"/>
      <c r="C353" s="40"/>
      <c r="D353" s="239" t="s">
        <v>147</v>
      </c>
      <c r="E353" s="40"/>
      <c r="F353" s="240" t="s">
        <v>590</v>
      </c>
      <c r="G353" s="40"/>
      <c r="H353" s="40"/>
      <c r="I353" s="241"/>
      <c r="J353" s="40"/>
      <c r="K353" s="40"/>
      <c r="L353" s="44"/>
      <c r="M353" s="242"/>
      <c r="N353" s="243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147</v>
      </c>
      <c r="AU353" s="17" t="s">
        <v>87</v>
      </c>
    </row>
    <row r="354" s="14" customFormat="1">
      <c r="A354" s="14"/>
      <c r="B354" s="254"/>
      <c r="C354" s="255"/>
      <c r="D354" s="239" t="s">
        <v>148</v>
      </c>
      <c r="E354" s="256" t="s">
        <v>1</v>
      </c>
      <c r="F354" s="257" t="s">
        <v>592</v>
      </c>
      <c r="G354" s="255"/>
      <c r="H354" s="258">
        <v>4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4" t="s">
        <v>148</v>
      </c>
      <c r="AU354" s="264" t="s">
        <v>87</v>
      </c>
      <c r="AV354" s="14" t="s">
        <v>87</v>
      </c>
      <c r="AW354" s="14" t="s">
        <v>33</v>
      </c>
      <c r="AX354" s="14" t="s">
        <v>77</v>
      </c>
      <c r="AY354" s="264" t="s">
        <v>134</v>
      </c>
    </row>
    <row r="355" s="14" customFormat="1">
      <c r="A355" s="14"/>
      <c r="B355" s="254"/>
      <c r="C355" s="255"/>
      <c r="D355" s="239" t="s">
        <v>148</v>
      </c>
      <c r="E355" s="256" t="s">
        <v>1</v>
      </c>
      <c r="F355" s="257" t="s">
        <v>593</v>
      </c>
      <c r="G355" s="255"/>
      <c r="H355" s="258">
        <v>2.2000000000000002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4" t="s">
        <v>148</v>
      </c>
      <c r="AU355" s="264" t="s">
        <v>87</v>
      </c>
      <c r="AV355" s="14" t="s">
        <v>87</v>
      </c>
      <c r="AW355" s="14" t="s">
        <v>33</v>
      </c>
      <c r="AX355" s="14" t="s">
        <v>77</v>
      </c>
      <c r="AY355" s="264" t="s">
        <v>134</v>
      </c>
    </row>
    <row r="356" s="15" customFormat="1">
      <c r="A356" s="15"/>
      <c r="B356" s="268"/>
      <c r="C356" s="269"/>
      <c r="D356" s="239" t="s">
        <v>148</v>
      </c>
      <c r="E356" s="270" t="s">
        <v>1</v>
      </c>
      <c r="F356" s="271" t="s">
        <v>253</v>
      </c>
      <c r="G356" s="269"/>
      <c r="H356" s="272">
        <v>6.2000000000000002</v>
      </c>
      <c r="I356" s="273"/>
      <c r="J356" s="269"/>
      <c r="K356" s="269"/>
      <c r="L356" s="274"/>
      <c r="M356" s="275"/>
      <c r="N356" s="276"/>
      <c r="O356" s="276"/>
      <c r="P356" s="276"/>
      <c r="Q356" s="276"/>
      <c r="R356" s="276"/>
      <c r="S356" s="276"/>
      <c r="T356" s="277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8" t="s">
        <v>148</v>
      </c>
      <c r="AU356" s="278" t="s">
        <v>87</v>
      </c>
      <c r="AV356" s="15" t="s">
        <v>133</v>
      </c>
      <c r="AW356" s="15" t="s">
        <v>33</v>
      </c>
      <c r="AX356" s="15" t="s">
        <v>85</v>
      </c>
      <c r="AY356" s="278" t="s">
        <v>134</v>
      </c>
    </row>
    <row r="357" s="2" customFormat="1" ht="16.5" customHeight="1">
      <c r="A357" s="38"/>
      <c r="B357" s="39"/>
      <c r="C357" s="279" t="s">
        <v>594</v>
      </c>
      <c r="D357" s="279" t="s">
        <v>387</v>
      </c>
      <c r="E357" s="280" t="s">
        <v>595</v>
      </c>
      <c r="F357" s="281" t="s">
        <v>596</v>
      </c>
      <c r="G357" s="282" t="s">
        <v>287</v>
      </c>
      <c r="H357" s="283">
        <v>21</v>
      </c>
      <c r="I357" s="284"/>
      <c r="J357" s="285">
        <f>ROUND(I357*H357,2)</f>
        <v>0</v>
      </c>
      <c r="K357" s="281" t="s">
        <v>144</v>
      </c>
      <c r="L357" s="286"/>
      <c r="M357" s="287" t="s">
        <v>1</v>
      </c>
      <c r="N357" s="288" t="s">
        <v>42</v>
      </c>
      <c r="O357" s="91"/>
      <c r="P357" s="235">
        <f>O357*H357</f>
        <v>0</v>
      </c>
      <c r="Q357" s="235">
        <v>0.048300000000000003</v>
      </c>
      <c r="R357" s="235">
        <f>Q357*H357</f>
        <v>1.0143</v>
      </c>
      <c r="S357" s="235">
        <v>0</v>
      </c>
      <c r="T357" s="23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182</v>
      </c>
      <c r="AT357" s="237" t="s">
        <v>387</v>
      </c>
      <c r="AU357" s="237" t="s">
        <v>87</v>
      </c>
      <c r="AY357" s="17" t="s">
        <v>134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85</v>
      </c>
      <c r="BK357" s="238">
        <f>ROUND(I357*H357,2)</f>
        <v>0</v>
      </c>
      <c r="BL357" s="17" t="s">
        <v>133</v>
      </c>
      <c r="BM357" s="237" t="s">
        <v>597</v>
      </c>
    </row>
    <row r="358" s="2" customFormat="1">
      <c r="A358" s="38"/>
      <c r="B358" s="39"/>
      <c r="C358" s="40"/>
      <c r="D358" s="239" t="s">
        <v>147</v>
      </c>
      <c r="E358" s="40"/>
      <c r="F358" s="240" t="s">
        <v>596</v>
      </c>
      <c r="G358" s="40"/>
      <c r="H358" s="40"/>
      <c r="I358" s="241"/>
      <c r="J358" s="40"/>
      <c r="K358" s="40"/>
      <c r="L358" s="44"/>
      <c r="M358" s="242"/>
      <c r="N358" s="24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147</v>
      </c>
      <c r="AU358" s="17" t="s">
        <v>87</v>
      </c>
    </row>
    <row r="359" s="14" customFormat="1">
      <c r="A359" s="14"/>
      <c r="B359" s="254"/>
      <c r="C359" s="255"/>
      <c r="D359" s="239" t="s">
        <v>148</v>
      </c>
      <c r="E359" s="256" t="s">
        <v>1</v>
      </c>
      <c r="F359" s="257" t="s">
        <v>598</v>
      </c>
      <c r="G359" s="255"/>
      <c r="H359" s="258">
        <v>21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4" t="s">
        <v>148</v>
      </c>
      <c r="AU359" s="264" t="s">
        <v>87</v>
      </c>
      <c r="AV359" s="14" t="s">
        <v>87</v>
      </c>
      <c r="AW359" s="14" t="s">
        <v>33</v>
      </c>
      <c r="AX359" s="14" t="s">
        <v>85</v>
      </c>
      <c r="AY359" s="264" t="s">
        <v>134</v>
      </c>
    </row>
    <row r="360" s="2" customFormat="1" ht="16.5" customHeight="1">
      <c r="A360" s="38"/>
      <c r="B360" s="39"/>
      <c r="C360" s="279" t="s">
        <v>599</v>
      </c>
      <c r="D360" s="279" t="s">
        <v>387</v>
      </c>
      <c r="E360" s="280" t="s">
        <v>600</v>
      </c>
      <c r="F360" s="281" t="s">
        <v>601</v>
      </c>
      <c r="G360" s="282" t="s">
        <v>287</v>
      </c>
      <c r="H360" s="283">
        <v>2</v>
      </c>
      <c r="I360" s="284"/>
      <c r="J360" s="285">
        <f>ROUND(I360*H360,2)</f>
        <v>0</v>
      </c>
      <c r="K360" s="281" t="s">
        <v>144</v>
      </c>
      <c r="L360" s="286"/>
      <c r="M360" s="287" t="s">
        <v>1</v>
      </c>
      <c r="N360" s="288" t="s">
        <v>42</v>
      </c>
      <c r="O360" s="91"/>
      <c r="P360" s="235">
        <f>O360*H360</f>
        <v>0</v>
      </c>
      <c r="Q360" s="235">
        <v>0.065670000000000006</v>
      </c>
      <c r="R360" s="235">
        <f>Q360*H360</f>
        <v>0.13134000000000001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182</v>
      </c>
      <c r="AT360" s="237" t="s">
        <v>387</v>
      </c>
      <c r="AU360" s="237" t="s">
        <v>87</v>
      </c>
      <c r="AY360" s="17" t="s">
        <v>134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85</v>
      </c>
      <c r="BK360" s="238">
        <f>ROUND(I360*H360,2)</f>
        <v>0</v>
      </c>
      <c r="BL360" s="17" t="s">
        <v>133</v>
      </c>
      <c r="BM360" s="237" t="s">
        <v>602</v>
      </c>
    </row>
    <row r="361" s="2" customFormat="1">
      <c r="A361" s="38"/>
      <c r="B361" s="39"/>
      <c r="C361" s="40"/>
      <c r="D361" s="239" t="s">
        <v>147</v>
      </c>
      <c r="E361" s="40"/>
      <c r="F361" s="240" t="s">
        <v>601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147</v>
      </c>
      <c r="AU361" s="17" t="s">
        <v>87</v>
      </c>
    </row>
    <row r="362" s="14" customFormat="1">
      <c r="A362" s="14"/>
      <c r="B362" s="254"/>
      <c r="C362" s="255"/>
      <c r="D362" s="239" t="s">
        <v>148</v>
      </c>
      <c r="E362" s="256" t="s">
        <v>1</v>
      </c>
      <c r="F362" s="257" t="s">
        <v>603</v>
      </c>
      <c r="G362" s="255"/>
      <c r="H362" s="258">
        <v>2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4" t="s">
        <v>148</v>
      </c>
      <c r="AU362" s="264" t="s">
        <v>87</v>
      </c>
      <c r="AV362" s="14" t="s">
        <v>87</v>
      </c>
      <c r="AW362" s="14" t="s">
        <v>33</v>
      </c>
      <c r="AX362" s="14" t="s">
        <v>85</v>
      </c>
      <c r="AY362" s="264" t="s">
        <v>134</v>
      </c>
    </row>
    <row r="363" s="2" customFormat="1" ht="16.5" customHeight="1">
      <c r="A363" s="38"/>
      <c r="B363" s="39"/>
      <c r="C363" s="226" t="s">
        <v>604</v>
      </c>
      <c r="D363" s="226" t="s">
        <v>140</v>
      </c>
      <c r="E363" s="227" t="s">
        <v>605</v>
      </c>
      <c r="F363" s="228" t="s">
        <v>606</v>
      </c>
      <c r="G363" s="229" t="s">
        <v>287</v>
      </c>
      <c r="H363" s="230">
        <v>180.19999999999999</v>
      </c>
      <c r="I363" s="231"/>
      <c r="J363" s="232">
        <f>ROUND(I363*H363,2)</f>
        <v>0</v>
      </c>
      <c r="K363" s="228" t="s">
        <v>144</v>
      </c>
      <c r="L363" s="44"/>
      <c r="M363" s="233" t="s">
        <v>1</v>
      </c>
      <c r="N363" s="234" t="s">
        <v>42</v>
      </c>
      <c r="O363" s="91"/>
      <c r="P363" s="235">
        <f>O363*H363</f>
        <v>0</v>
      </c>
      <c r="Q363" s="235">
        <v>0.14041999999999999</v>
      </c>
      <c r="R363" s="235">
        <f>Q363*H363</f>
        <v>25.303683999999997</v>
      </c>
      <c r="S363" s="235">
        <v>0</v>
      </c>
      <c r="T363" s="23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133</v>
      </c>
      <c r="AT363" s="237" t="s">
        <v>140</v>
      </c>
      <c r="AU363" s="237" t="s">
        <v>87</v>
      </c>
      <c r="AY363" s="17" t="s">
        <v>134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85</v>
      </c>
      <c r="BK363" s="238">
        <f>ROUND(I363*H363,2)</f>
        <v>0</v>
      </c>
      <c r="BL363" s="17" t="s">
        <v>133</v>
      </c>
      <c r="BM363" s="237" t="s">
        <v>607</v>
      </c>
    </row>
    <row r="364" s="2" customFormat="1">
      <c r="A364" s="38"/>
      <c r="B364" s="39"/>
      <c r="C364" s="40"/>
      <c r="D364" s="239" t="s">
        <v>147</v>
      </c>
      <c r="E364" s="40"/>
      <c r="F364" s="240" t="s">
        <v>608</v>
      </c>
      <c r="G364" s="40"/>
      <c r="H364" s="40"/>
      <c r="I364" s="241"/>
      <c r="J364" s="40"/>
      <c r="K364" s="40"/>
      <c r="L364" s="44"/>
      <c r="M364" s="242"/>
      <c r="N364" s="24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147</v>
      </c>
      <c r="AU364" s="17" t="s">
        <v>87</v>
      </c>
    </row>
    <row r="365" s="14" customFormat="1">
      <c r="A365" s="14"/>
      <c r="B365" s="254"/>
      <c r="C365" s="255"/>
      <c r="D365" s="239" t="s">
        <v>148</v>
      </c>
      <c r="E365" s="256" t="s">
        <v>1</v>
      </c>
      <c r="F365" s="257" t="s">
        <v>609</v>
      </c>
      <c r="G365" s="255"/>
      <c r="H365" s="258">
        <v>180.19999999999999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4" t="s">
        <v>148</v>
      </c>
      <c r="AU365" s="264" t="s">
        <v>87</v>
      </c>
      <c r="AV365" s="14" t="s">
        <v>87</v>
      </c>
      <c r="AW365" s="14" t="s">
        <v>33</v>
      </c>
      <c r="AX365" s="14" t="s">
        <v>85</v>
      </c>
      <c r="AY365" s="264" t="s">
        <v>134</v>
      </c>
    </row>
    <row r="366" s="13" customFormat="1">
      <c r="A366" s="13"/>
      <c r="B366" s="244"/>
      <c r="C366" s="245"/>
      <c r="D366" s="239" t="s">
        <v>148</v>
      </c>
      <c r="E366" s="246" t="s">
        <v>1</v>
      </c>
      <c r="F366" s="247" t="s">
        <v>574</v>
      </c>
      <c r="G366" s="245"/>
      <c r="H366" s="246" t="s">
        <v>1</v>
      </c>
      <c r="I366" s="248"/>
      <c r="J366" s="245"/>
      <c r="K366" s="245"/>
      <c r="L366" s="249"/>
      <c r="M366" s="250"/>
      <c r="N366" s="251"/>
      <c r="O366" s="251"/>
      <c r="P366" s="251"/>
      <c r="Q366" s="251"/>
      <c r="R366" s="251"/>
      <c r="S366" s="251"/>
      <c r="T366" s="25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3" t="s">
        <v>148</v>
      </c>
      <c r="AU366" s="253" t="s">
        <v>87</v>
      </c>
      <c r="AV366" s="13" t="s">
        <v>85</v>
      </c>
      <c r="AW366" s="13" t="s">
        <v>33</v>
      </c>
      <c r="AX366" s="13" t="s">
        <v>77</v>
      </c>
      <c r="AY366" s="253" t="s">
        <v>134</v>
      </c>
    </row>
    <row r="367" s="2" customFormat="1" ht="16.5" customHeight="1">
      <c r="A367" s="38"/>
      <c r="B367" s="39"/>
      <c r="C367" s="279" t="s">
        <v>610</v>
      </c>
      <c r="D367" s="279" t="s">
        <v>387</v>
      </c>
      <c r="E367" s="280" t="s">
        <v>611</v>
      </c>
      <c r="F367" s="281" t="s">
        <v>612</v>
      </c>
      <c r="G367" s="282" t="s">
        <v>287</v>
      </c>
      <c r="H367" s="283">
        <v>180.19999999999999</v>
      </c>
      <c r="I367" s="284"/>
      <c r="J367" s="285">
        <f>ROUND(I367*H367,2)</f>
        <v>0</v>
      </c>
      <c r="K367" s="281" t="s">
        <v>144</v>
      </c>
      <c r="L367" s="286"/>
      <c r="M367" s="287" t="s">
        <v>1</v>
      </c>
      <c r="N367" s="288" t="s">
        <v>42</v>
      </c>
      <c r="O367" s="91"/>
      <c r="P367" s="235">
        <f>O367*H367</f>
        <v>0</v>
      </c>
      <c r="Q367" s="235">
        <v>0.042999999999999997</v>
      </c>
      <c r="R367" s="235">
        <f>Q367*H367</f>
        <v>7.7485999999999988</v>
      </c>
      <c r="S367" s="235">
        <v>0</v>
      </c>
      <c r="T367" s="23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7" t="s">
        <v>182</v>
      </c>
      <c r="AT367" s="237" t="s">
        <v>387</v>
      </c>
      <c r="AU367" s="237" t="s">
        <v>87</v>
      </c>
      <c r="AY367" s="17" t="s">
        <v>134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85</v>
      </c>
      <c r="BK367" s="238">
        <f>ROUND(I367*H367,2)</f>
        <v>0</v>
      </c>
      <c r="BL367" s="17" t="s">
        <v>133</v>
      </c>
      <c r="BM367" s="237" t="s">
        <v>613</v>
      </c>
    </row>
    <row r="368" s="2" customFormat="1">
      <c r="A368" s="38"/>
      <c r="B368" s="39"/>
      <c r="C368" s="40"/>
      <c r="D368" s="239" t="s">
        <v>147</v>
      </c>
      <c r="E368" s="40"/>
      <c r="F368" s="240" t="s">
        <v>612</v>
      </c>
      <c r="G368" s="40"/>
      <c r="H368" s="40"/>
      <c r="I368" s="241"/>
      <c r="J368" s="40"/>
      <c r="K368" s="40"/>
      <c r="L368" s="44"/>
      <c r="M368" s="242"/>
      <c r="N368" s="243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147</v>
      </c>
      <c r="AU368" s="17" t="s">
        <v>87</v>
      </c>
    </row>
    <row r="369" s="14" customFormat="1">
      <c r="A369" s="14"/>
      <c r="B369" s="254"/>
      <c r="C369" s="255"/>
      <c r="D369" s="239" t="s">
        <v>148</v>
      </c>
      <c r="E369" s="256" t="s">
        <v>1</v>
      </c>
      <c r="F369" s="257" t="s">
        <v>609</v>
      </c>
      <c r="G369" s="255"/>
      <c r="H369" s="258">
        <v>180.19999999999999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4" t="s">
        <v>148</v>
      </c>
      <c r="AU369" s="264" t="s">
        <v>87</v>
      </c>
      <c r="AV369" s="14" t="s">
        <v>87</v>
      </c>
      <c r="AW369" s="14" t="s">
        <v>33</v>
      </c>
      <c r="AX369" s="14" t="s">
        <v>85</v>
      </c>
      <c r="AY369" s="264" t="s">
        <v>134</v>
      </c>
    </row>
    <row r="370" s="2" customFormat="1" ht="16.5" customHeight="1">
      <c r="A370" s="38"/>
      <c r="B370" s="39"/>
      <c r="C370" s="226" t="s">
        <v>614</v>
      </c>
      <c r="D370" s="226" t="s">
        <v>140</v>
      </c>
      <c r="E370" s="227" t="s">
        <v>615</v>
      </c>
      <c r="F370" s="228" t="s">
        <v>616</v>
      </c>
      <c r="G370" s="229" t="s">
        <v>287</v>
      </c>
      <c r="H370" s="230">
        <v>185.30000000000001</v>
      </c>
      <c r="I370" s="231"/>
      <c r="J370" s="232">
        <f>ROUND(I370*H370,2)</f>
        <v>0</v>
      </c>
      <c r="K370" s="228" t="s">
        <v>144</v>
      </c>
      <c r="L370" s="44"/>
      <c r="M370" s="233" t="s">
        <v>1</v>
      </c>
      <c r="N370" s="234" t="s">
        <v>42</v>
      </c>
      <c r="O370" s="91"/>
      <c r="P370" s="235">
        <f>O370*H370</f>
        <v>0</v>
      </c>
      <c r="Q370" s="235">
        <v>0</v>
      </c>
      <c r="R370" s="235">
        <f>Q370*H370</f>
        <v>0</v>
      </c>
      <c r="S370" s="235">
        <v>0</v>
      </c>
      <c r="T370" s="23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7" t="s">
        <v>133</v>
      </c>
      <c r="AT370" s="237" t="s">
        <v>140</v>
      </c>
      <c r="AU370" s="237" t="s">
        <v>87</v>
      </c>
      <c r="AY370" s="17" t="s">
        <v>134</v>
      </c>
      <c r="BE370" s="238">
        <f>IF(N370="základní",J370,0)</f>
        <v>0</v>
      </c>
      <c r="BF370" s="238">
        <f>IF(N370="snížená",J370,0)</f>
        <v>0</v>
      </c>
      <c r="BG370" s="238">
        <f>IF(N370="zákl. přenesená",J370,0)</f>
        <v>0</v>
      </c>
      <c r="BH370" s="238">
        <f>IF(N370="sníž. přenesená",J370,0)</f>
        <v>0</v>
      </c>
      <c r="BI370" s="238">
        <f>IF(N370="nulová",J370,0)</f>
        <v>0</v>
      </c>
      <c r="BJ370" s="17" t="s">
        <v>85</v>
      </c>
      <c r="BK370" s="238">
        <f>ROUND(I370*H370,2)</f>
        <v>0</v>
      </c>
      <c r="BL370" s="17" t="s">
        <v>133</v>
      </c>
      <c r="BM370" s="237" t="s">
        <v>617</v>
      </c>
    </row>
    <row r="371" s="2" customFormat="1">
      <c r="A371" s="38"/>
      <c r="B371" s="39"/>
      <c r="C371" s="40"/>
      <c r="D371" s="239" t="s">
        <v>147</v>
      </c>
      <c r="E371" s="40"/>
      <c r="F371" s="240" t="s">
        <v>618</v>
      </c>
      <c r="G371" s="40"/>
      <c r="H371" s="40"/>
      <c r="I371" s="241"/>
      <c r="J371" s="40"/>
      <c r="K371" s="40"/>
      <c r="L371" s="44"/>
      <c r="M371" s="242"/>
      <c r="N371" s="243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147</v>
      </c>
      <c r="AU371" s="17" t="s">
        <v>87</v>
      </c>
    </row>
    <row r="372" s="14" customFormat="1">
      <c r="A372" s="14"/>
      <c r="B372" s="254"/>
      <c r="C372" s="255"/>
      <c r="D372" s="239" t="s">
        <v>148</v>
      </c>
      <c r="E372" s="256" t="s">
        <v>1</v>
      </c>
      <c r="F372" s="257" t="s">
        <v>619</v>
      </c>
      <c r="G372" s="255"/>
      <c r="H372" s="258">
        <v>185.30000000000001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4" t="s">
        <v>148</v>
      </c>
      <c r="AU372" s="264" t="s">
        <v>87</v>
      </c>
      <c r="AV372" s="14" t="s">
        <v>87</v>
      </c>
      <c r="AW372" s="14" t="s">
        <v>33</v>
      </c>
      <c r="AX372" s="14" t="s">
        <v>85</v>
      </c>
      <c r="AY372" s="264" t="s">
        <v>134</v>
      </c>
    </row>
    <row r="373" s="2" customFormat="1" ht="16.5" customHeight="1">
      <c r="A373" s="38"/>
      <c r="B373" s="39"/>
      <c r="C373" s="226" t="s">
        <v>620</v>
      </c>
      <c r="D373" s="226" t="s">
        <v>140</v>
      </c>
      <c r="E373" s="227" t="s">
        <v>621</v>
      </c>
      <c r="F373" s="228" t="s">
        <v>622</v>
      </c>
      <c r="G373" s="229" t="s">
        <v>287</v>
      </c>
      <c r="H373" s="230">
        <v>185.30000000000001</v>
      </c>
      <c r="I373" s="231"/>
      <c r="J373" s="232">
        <f>ROUND(I373*H373,2)</f>
        <v>0</v>
      </c>
      <c r="K373" s="228" t="s">
        <v>144</v>
      </c>
      <c r="L373" s="44"/>
      <c r="M373" s="233" t="s">
        <v>1</v>
      </c>
      <c r="N373" s="234" t="s">
        <v>42</v>
      </c>
      <c r="O373" s="91"/>
      <c r="P373" s="235">
        <f>O373*H373</f>
        <v>0</v>
      </c>
      <c r="Q373" s="235">
        <v>0.00027999999999999998</v>
      </c>
      <c r="R373" s="235">
        <f>Q373*H373</f>
        <v>0.051884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133</v>
      </c>
      <c r="AT373" s="237" t="s">
        <v>140</v>
      </c>
      <c r="AU373" s="237" t="s">
        <v>87</v>
      </c>
      <c r="AY373" s="17" t="s">
        <v>134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85</v>
      </c>
      <c r="BK373" s="238">
        <f>ROUND(I373*H373,2)</f>
        <v>0</v>
      </c>
      <c r="BL373" s="17" t="s">
        <v>133</v>
      </c>
      <c r="BM373" s="237" t="s">
        <v>623</v>
      </c>
    </row>
    <row r="374" s="2" customFormat="1">
      <c r="A374" s="38"/>
      <c r="B374" s="39"/>
      <c r="C374" s="40"/>
      <c r="D374" s="239" t="s">
        <v>147</v>
      </c>
      <c r="E374" s="40"/>
      <c r="F374" s="240" t="s">
        <v>624</v>
      </c>
      <c r="G374" s="40"/>
      <c r="H374" s="40"/>
      <c r="I374" s="241"/>
      <c r="J374" s="40"/>
      <c r="K374" s="40"/>
      <c r="L374" s="44"/>
      <c r="M374" s="242"/>
      <c r="N374" s="243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147</v>
      </c>
      <c r="AU374" s="17" t="s">
        <v>87</v>
      </c>
    </row>
    <row r="375" s="14" customFormat="1">
      <c r="A375" s="14"/>
      <c r="B375" s="254"/>
      <c r="C375" s="255"/>
      <c r="D375" s="239" t="s">
        <v>148</v>
      </c>
      <c r="E375" s="256" t="s">
        <v>1</v>
      </c>
      <c r="F375" s="257" t="s">
        <v>619</v>
      </c>
      <c r="G375" s="255"/>
      <c r="H375" s="258">
        <v>185.30000000000001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4" t="s">
        <v>148</v>
      </c>
      <c r="AU375" s="264" t="s">
        <v>87</v>
      </c>
      <c r="AV375" s="14" t="s">
        <v>87</v>
      </c>
      <c r="AW375" s="14" t="s">
        <v>33</v>
      </c>
      <c r="AX375" s="14" t="s">
        <v>85</v>
      </c>
      <c r="AY375" s="264" t="s">
        <v>134</v>
      </c>
    </row>
    <row r="376" s="2" customFormat="1" ht="16.5" customHeight="1">
      <c r="A376" s="38"/>
      <c r="B376" s="39"/>
      <c r="C376" s="226" t="s">
        <v>625</v>
      </c>
      <c r="D376" s="226" t="s">
        <v>140</v>
      </c>
      <c r="E376" s="227" t="s">
        <v>626</v>
      </c>
      <c r="F376" s="228" t="s">
        <v>627</v>
      </c>
      <c r="G376" s="229" t="s">
        <v>287</v>
      </c>
      <c r="H376" s="230">
        <v>185.30000000000001</v>
      </c>
      <c r="I376" s="231"/>
      <c r="J376" s="232">
        <f>ROUND(I376*H376,2)</f>
        <v>0</v>
      </c>
      <c r="K376" s="228" t="s">
        <v>144</v>
      </c>
      <c r="L376" s="44"/>
      <c r="M376" s="233" t="s">
        <v>1</v>
      </c>
      <c r="N376" s="234" t="s">
        <v>42</v>
      </c>
      <c r="O376" s="91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133</v>
      </c>
      <c r="AT376" s="237" t="s">
        <v>140</v>
      </c>
      <c r="AU376" s="237" t="s">
        <v>87</v>
      </c>
      <c r="AY376" s="17" t="s">
        <v>134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85</v>
      </c>
      <c r="BK376" s="238">
        <f>ROUND(I376*H376,2)</f>
        <v>0</v>
      </c>
      <c r="BL376" s="17" t="s">
        <v>133</v>
      </c>
      <c r="BM376" s="237" t="s">
        <v>628</v>
      </c>
    </row>
    <row r="377" s="2" customFormat="1">
      <c r="A377" s="38"/>
      <c r="B377" s="39"/>
      <c r="C377" s="40"/>
      <c r="D377" s="239" t="s">
        <v>147</v>
      </c>
      <c r="E377" s="40"/>
      <c r="F377" s="240" t="s">
        <v>629</v>
      </c>
      <c r="G377" s="40"/>
      <c r="H377" s="40"/>
      <c r="I377" s="241"/>
      <c r="J377" s="40"/>
      <c r="K377" s="40"/>
      <c r="L377" s="44"/>
      <c r="M377" s="242"/>
      <c r="N377" s="243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147</v>
      </c>
      <c r="AU377" s="17" t="s">
        <v>87</v>
      </c>
    </row>
    <row r="378" s="14" customFormat="1">
      <c r="A378" s="14"/>
      <c r="B378" s="254"/>
      <c r="C378" s="255"/>
      <c r="D378" s="239" t="s">
        <v>148</v>
      </c>
      <c r="E378" s="256" t="s">
        <v>1</v>
      </c>
      <c r="F378" s="257" t="s">
        <v>630</v>
      </c>
      <c r="G378" s="255"/>
      <c r="H378" s="258">
        <v>185.30000000000001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4" t="s">
        <v>148</v>
      </c>
      <c r="AU378" s="264" t="s">
        <v>87</v>
      </c>
      <c r="AV378" s="14" t="s">
        <v>87</v>
      </c>
      <c r="AW378" s="14" t="s">
        <v>33</v>
      </c>
      <c r="AX378" s="14" t="s">
        <v>85</v>
      </c>
      <c r="AY378" s="264" t="s">
        <v>134</v>
      </c>
    </row>
    <row r="379" s="2" customFormat="1" ht="21.75" customHeight="1">
      <c r="A379" s="38"/>
      <c r="B379" s="39"/>
      <c r="C379" s="226" t="s">
        <v>631</v>
      </c>
      <c r="D379" s="226" t="s">
        <v>140</v>
      </c>
      <c r="E379" s="227" t="s">
        <v>632</v>
      </c>
      <c r="F379" s="228" t="s">
        <v>633</v>
      </c>
      <c r="G379" s="229" t="s">
        <v>287</v>
      </c>
      <c r="H379" s="230">
        <v>12.5</v>
      </c>
      <c r="I379" s="231"/>
      <c r="J379" s="232">
        <f>ROUND(I379*H379,2)</f>
        <v>0</v>
      </c>
      <c r="K379" s="228" t="s">
        <v>144</v>
      </c>
      <c r="L379" s="44"/>
      <c r="M379" s="233" t="s">
        <v>1</v>
      </c>
      <c r="N379" s="234" t="s">
        <v>42</v>
      </c>
      <c r="O379" s="91"/>
      <c r="P379" s="235">
        <f>O379*H379</f>
        <v>0</v>
      </c>
      <c r="Q379" s="235">
        <v>0.45529999999999998</v>
      </c>
      <c r="R379" s="235">
        <f>Q379*H379</f>
        <v>5.6912500000000001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133</v>
      </c>
      <c r="AT379" s="237" t="s">
        <v>140</v>
      </c>
      <c r="AU379" s="237" t="s">
        <v>87</v>
      </c>
      <c r="AY379" s="17" t="s">
        <v>134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85</v>
      </c>
      <c r="BK379" s="238">
        <f>ROUND(I379*H379,2)</f>
        <v>0</v>
      </c>
      <c r="BL379" s="17" t="s">
        <v>133</v>
      </c>
      <c r="BM379" s="237" t="s">
        <v>634</v>
      </c>
    </row>
    <row r="380" s="2" customFormat="1">
      <c r="A380" s="38"/>
      <c r="B380" s="39"/>
      <c r="C380" s="40"/>
      <c r="D380" s="239" t="s">
        <v>147</v>
      </c>
      <c r="E380" s="40"/>
      <c r="F380" s="240" t="s">
        <v>635</v>
      </c>
      <c r="G380" s="40"/>
      <c r="H380" s="40"/>
      <c r="I380" s="241"/>
      <c r="J380" s="40"/>
      <c r="K380" s="40"/>
      <c r="L380" s="44"/>
      <c r="M380" s="242"/>
      <c r="N380" s="243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147</v>
      </c>
      <c r="AU380" s="17" t="s">
        <v>87</v>
      </c>
    </row>
    <row r="381" s="14" customFormat="1">
      <c r="A381" s="14"/>
      <c r="B381" s="254"/>
      <c r="C381" s="255"/>
      <c r="D381" s="239" t="s">
        <v>148</v>
      </c>
      <c r="E381" s="256" t="s">
        <v>1</v>
      </c>
      <c r="F381" s="257" t="s">
        <v>636</v>
      </c>
      <c r="G381" s="255"/>
      <c r="H381" s="258">
        <v>13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4" t="s">
        <v>148</v>
      </c>
      <c r="AU381" s="264" t="s">
        <v>87</v>
      </c>
      <c r="AV381" s="14" t="s">
        <v>87</v>
      </c>
      <c r="AW381" s="14" t="s">
        <v>33</v>
      </c>
      <c r="AX381" s="14" t="s">
        <v>77</v>
      </c>
      <c r="AY381" s="264" t="s">
        <v>134</v>
      </c>
    </row>
    <row r="382" s="14" customFormat="1">
      <c r="A382" s="14"/>
      <c r="B382" s="254"/>
      <c r="C382" s="255"/>
      <c r="D382" s="239" t="s">
        <v>148</v>
      </c>
      <c r="E382" s="256" t="s">
        <v>1</v>
      </c>
      <c r="F382" s="257" t="s">
        <v>637</v>
      </c>
      <c r="G382" s="255"/>
      <c r="H382" s="258">
        <v>-0.5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4" t="s">
        <v>148</v>
      </c>
      <c r="AU382" s="264" t="s">
        <v>87</v>
      </c>
      <c r="AV382" s="14" t="s">
        <v>87</v>
      </c>
      <c r="AW382" s="14" t="s">
        <v>33</v>
      </c>
      <c r="AX382" s="14" t="s">
        <v>77</v>
      </c>
      <c r="AY382" s="264" t="s">
        <v>134</v>
      </c>
    </row>
    <row r="383" s="15" customFormat="1">
      <c r="A383" s="15"/>
      <c r="B383" s="268"/>
      <c r="C383" s="269"/>
      <c r="D383" s="239" t="s">
        <v>148</v>
      </c>
      <c r="E383" s="270" t="s">
        <v>1</v>
      </c>
      <c r="F383" s="271" t="s">
        <v>253</v>
      </c>
      <c r="G383" s="269"/>
      <c r="H383" s="272">
        <v>12.5</v>
      </c>
      <c r="I383" s="273"/>
      <c r="J383" s="269"/>
      <c r="K383" s="269"/>
      <c r="L383" s="274"/>
      <c r="M383" s="275"/>
      <c r="N383" s="276"/>
      <c r="O383" s="276"/>
      <c r="P383" s="276"/>
      <c r="Q383" s="276"/>
      <c r="R383" s="276"/>
      <c r="S383" s="276"/>
      <c r="T383" s="277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8" t="s">
        <v>148</v>
      </c>
      <c r="AU383" s="278" t="s">
        <v>87</v>
      </c>
      <c r="AV383" s="15" t="s">
        <v>133</v>
      </c>
      <c r="AW383" s="15" t="s">
        <v>33</v>
      </c>
      <c r="AX383" s="15" t="s">
        <v>85</v>
      </c>
      <c r="AY383" s="278" t="s">
        <v>134</v>
      </c>
    </row>
    <row r="384" s="2" customFormat="1" ht="21.75" customHeight="1">
      <c r="A384" s="38"/>
      <c r="B384" s="39"/>
      <c r="C384" s="226" t="s">
        <v>638</v>
      </c>
      <c r="D384" s="226" t="s">
        <v>140</v>
      </c>
      <c r="E384" s="227" t="s">
        <v>639</v>
      </c>
      <c r="F384" s="228" t="s">
        <v>640</v>
      </c>
      <c r="G384" s="229" t="s">
        <v>287</v>
      </c>
      <c r="H384" s="230">
        <v>0.5</v>
      </c>
      <c r="I384" s="231"/>
      <c r="J384" s="232">
        <f>ROUND(I384*H384,2)</f>
        <v>0</v>
      </c>
      <c r="K384" s="228" t="s">
        <v>144</v>
      </c>
      <c r="L384" s="44"/>
      <c r="M384" s="233" t="s">
        <v>1</v>
      </c>
      <c r="N384" s="234" t="s">
        <v>42</v>
      </c>
      <c r="O384" s="91"/>
      <c r="P384" s="235">
        <f>O384*H384</f>
        <v>0</v>
      </c>
      <c r="Q384" s="235">
        <v>0.46082000000000001</v>
      </c>
      <c r="R384" s="235">
        <f>Q384*H384</f>
        <v>0.23041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133</v>
      </c>
      <c r="AT384" s="237" t="s">
        <v>140</v>
      </c>
      <c r="AU384" s="237" t="s">
        <v>87</v>
      </c>
      <c r="AY384" s="17" t="s">
        <v>134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85</v>
      </c>
      <c r="BK384" s="238">
        <f>ROUND(I384*H384,2)</f>
        <v>0</v>
      </c>
      <c r="BL384" s="17" t="s">
        <v>133</v>
      </c>
      <c r="BM384" s="237" t="s">
        <v>641</v>
      </c>
    </row>
    <row r="385" s="2" customFormat="1">
      <c r="A385" s="38"/>
      <c r="B385" s="39"/>
      <c r="C385" s="40"/>
      <c r="D385" s="239" t="s">
        <v>147</v>
      </c>
      <c r="E385" s="40"/>
      <c r="F385" s="240" t="s">
        <v>642</v>
      </c>
      <c r="G385" s="40"/>
      <c r="H385" s="40"/>
      <c r="I385" s="241"/>
      <c r="J385" s="40"/>
      <c r="K385" s="40"/>
      <c r="L385" s="44"/>
      <c r="M385" s="242"/>
      <c r="N385" s="243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147</v>
      </c>
      <c r="AU385" s="17" t="s">
        <v>87</v>
      </c>
    </row>
    <row r="386" s="14" customFormat="1">
      <c r="A386" s="14"/>
      <c r="B386" s="254"/>
      <c r="C386" s="255"/>
      <c r="D386" s="239" t="s">
        <v>148</v>
      </c>
      <c r="E386" s="256" t="s">
        <v>1</v>
      </c>
      <c r="F386" s="257" t="s">
        <v>643</v>
      </c>
      <c r="G386" s="255"/>
      <c r="H386" s="258">
        <v>0.5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4" t="s">
        <v>148</v>
      </c>
      <c r="AU386" s="264" t="s">
        <v>87</v>
      </c>
      <c r="AV386" s="14" t="s">
        <v>87</v>
      </c>
      <c r="AW386" s="14" t="s">
        <v>33</v>
      </c>
      <c r="AX386" s="14" t="s">
        <v>85</v>
      </c>
      <c r="AY386" s="264" t="s">
        <v>134</v>
      </c>
    </row>
    <row r="387" s="2" customFormat="1" ht="24.15" customHeight="1">
      <c r="A387" s="38"/>
      <c r="B387" s="39"/>
      <c r="C387" s="226" t="s">
        <v>644</v>
      </c>
      <c r="D387" s="226" t="s">
        <v>140</v>
      </c>
      <c r="E387" s="227" t="s">
        <v>645</v>
      </c>
      <c r="F387" s="228" t="s">
        <v>646</v>
      </c>
      <c r="G387" s="229" t="s">
        <v>549</v>
      </c>
      <c r="H387" s="230">
        <v>2</v>
      </c>
      <c r="I387" s="231"/>
      <c r="J387" s="232">
        <f>ROUND(I387*H387,2)</f>
        <v>0</v>
      </c>
      <c r="K387" s="228" t="s">
        <v>144</v>
      </c>
      <c r="L387" s="44"/>
      <c r="M387" s="233" t="s">
        <v>1</v>
      </c>
      <c r="N387" s="234" t="s">
        <v>42</v>
      </c>
      <c r="O387" s="91"/>
      <c r="P387" s="235">
        <f>O387*H387</f>
        <v>0</v>
      </c>
      <c r="Q387" s="235">
        <v>0.068199999999999997</v>
      </c>
      <c r="R387" s="235">
        <f>Q387*H387</f>
        <v>0.13639999999999999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133</v>
      </c>
      <c r="AT387" s="237" t="s">
        <v>140</v>
      </c>
      <c r="AU387" s="237" t="s">
        <v>87</v>
      </c>
      <c r="AY387" s="17" t="s">
        <v>134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85</v>
      </c>
      <c r="BK387" s="238">
        <f>ROUND(I387*H387,2)</f>
        <v>0</v>
      </c>
      <c r="BL387" s="17" t="s">
        <v>133</v>
      </c>
      <c r="BM387" s="237" t="s">
        <v>647</v>
      </c>
    </row>
    <row r="388" s="2" customFormat="1">
      <c r="A388" s="38"/>
      <c r="B388" s="39"/>
      <c r="C388" s="40"/>
      <c r="D388" s="239" t="s">
        <v>147</v>
      </c>
      <c r="E388" s="40"/>
      <c r="F388" s="240" t="s">
        <v>648</v>
      </c>
      <c r="G388" s="40"/>
      <c r="H388" s="40"/>
      <c r="I388" s="241"/>
      <c r="J388" s="40"/>
      <c r="K388" s="40"/>
      <c r="L388" s="44"/>
      <c r="M388" s="242"/>
      <c r="N388" s="243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147</v>
      </c>
      <c r="AU388" s="17" t="s">
        <v>87</v>
      </c>
    </row>
    <row r="389" s="14" customFormat="1">
      <c r="A389" s="14"/>
      <c r="B389" s="254"/>
      <c r="C389" s="255"/>
      <c r="D389" s="239" t="s">
        <v>148</v>
      </c>
      <c r="E389" s="256" t="s">
        <v>1</v>
      </c>
      <c r="F389" s="257" t="s">
        <v>649</v>
      </c>
      <c r="G389" s="255"/>
      <c r="H389" s="258">
        <v>2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4" t="s">
        <v>148</v>
      </c>
      <c r="AU389" s="264" t="s">
        <v>87</v>
      </c>
      <c r="AV389" s="14" t="s">
        <v>87</v>
      </c>
      <c r="AW389" s="14" t="s">
        <v>33</v>
      </c>
      <c r="AX389" s="14" t="s">
        <v>85</v>
      </c>
      <c r="AY389" s="264" t="s">
        <v>134</v>
      </c>
    </row>
    <row r="390" s="2" customFormat="1" ht="16.5" customHeight="1">
      <c r="A390" s="38"/>
      <c r="B390" s="39"/>
      <c r="C390" s="226" t="s">
        <v>650</v>
      </c>
      <c r="D390" s="226" t="s">
        <v>140</v>
      </c>
      <c r="E390" s="227" t="s">
        <v>651</v>
      </c>
      <c r="F390" s="228" t="s">
        <v>652</v>
      </c>
      <c r="G390" s="229" t="s">
        <v>549</v>
      </c>
      <c r="H390" s="230">
        <v>1</v>
      </c>
      <c r="I390" s="231"/>
      <c r="J390" s="232">
        <f>ROUND(I390*H390,2)</f>
        <v>0</v>
      </c>
      <c r="K390" s="228" t="s">
        <v>144</v>
      </c>
      <c r="L390" s="44"/>
      <c r="M390" s="233" t="s">
        <v>1</v>
      </c>
      <c r="N390" s="234" t="s">
        <v>42</v>
      </c>
      <c r="O390" s="91"/>
      <c r="P390" s="235">
        <f>O390*H390</f>
        <v>0</v>
      </c>
      <c r="Q390" s="235">
        <v>1.0719399999999999</v>
      </c>
      <c r="R390" s="235">
        <f>Q390*H390</f>
        <v>1.0719399999999999</v>
      </c>
      <c r="S390" s="235">
        <v>0</v>
      </c>
      <c r="T390" s="23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7" t="s">
        <v>133</v>
      </c>
      <c r="AT390" s="237" t="s">
        <v>140</v>
      </c>
      <c r="AU390" s="237" t="s">
        <v>87</v>
      </c>
      <c r="AY390" s="17" t="s">
        <v>134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7" t="s">
        <v>85</v>
      </c>
      <c r="BK390" s="238">
        <f>ROUND(I390*H390,2)</f>
        <v>0</v>
      </c>
      <c r="BL390" s="17" t="s">
        <v>133</v>
      </c>
      <c r="BM390" s="237" t="s">
        <v>653</v>
      </c>
    </row>
    <row r="391" s="2" customFormat="1">
      <c r="A391" s="38"/>
      <c r="B391" s="39"/>
      <c r="C391" s="40"/>
      <c r="D391" s="239" t="s">
        <v>147</v>
      </c>
      <c r="E391" s="40"/>
      <c r="F391" s="240" t="s">
        <v>654</v>
      </c>
      <c r="G391" s="40"/>
      <c r="H391" s="40"/>
      <c r="I391" s="241"/>
      <c r="J391" s="40"/>
      <c r="K391" s="40"/>
      <c r="L391" s="44"/>
      <c r="M391" s="242"/>
      <c r="N391" s="243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147</v>
      </c>
      <c r="AU391" s="17" t="s">
        <v>87</v>
      </c>
    </row>
    <row r="392" s="14" customFormat="1">
      <c r="A392" s="14"/>
      <c r="B392" s="254"/>
      <c r="C392" s="255"/>
      <c r="D392" s="239" t="s">
        <v>148</v>
      </c>
      <c r="E392" s="256" t="s">
        <v>1</v>
      </c>
      <c r="F392" s="257" t="s">
        <v>655</v>
      </c>
      <c r="G392" s="255"/>
      <c r="H392" s="258">
        <v>1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4" t="s">
        <v>148</v>
      </c>
      <c r="AU392" s="264" t="s">
        <v>87</v>
      </c>
      <c r="AV392" s="14" t="s">
        <v>87</v>
      </c>
      <c r="AW392" s="14" t="s">
        <v>33</v>
      </c>
      <c r="AX392" s="14" t="s">
        <v>85</v>
      </c>
      <c r="AY392" s="264" t="s">
        <v>134</v>
      </c>
    </row>
    <row r="393" s="2" customFormat="1" ht="16.5" customHeight="1">
      <c r="A393" s="38"/>
      <c r="B393" s="39"/>
      <c r="C393" s="226" t="s">
        <v>656</v>
      </c>
      <c r="D393" s="226" t="s">
        <v>140</v>
      </c>
      <c r="E393" s="227" t="s">
        <v>657</v>
      </c>
      <c r="F393" s="228" t="s">
        <v>658</v>
      </c>
      <c r="G393" s="229" t="s">
        <v>549</v>
      </c>
      <c r="H393" s="230">
        <v>1</v>
      </c>
      <c r="I393" s="231"/>
      <c r="J393" s="232">
        <f>ROUND(I393*H393,2)</f>
        <v>0</v>
      </c>
      <c r="K393" s="228" t="s">
        <v>144</v>
      </c>
      <c r="L393" s="44"/>
      <c r="M393" s="233" t="s">
        <v>1</v>
      </c>
      <c r="N393" s="234" t="s">
        <v>42</v>
      </c>
      <c r="O393" s="91"/>
      <c r="P393" s="235">
        <f>O393*H393</f>
        <v>0</v>
      </c>
      <c r="Q393" s="235">
        <v>0.0047000000000000002</v>
      </c>
      <c r="R393" s="235">
        <f>Q393*H393</f>
        <v>0.0047000000000000002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133</v>
      </c>
      <c r="AT393" s="237" t="s">
        <v>140</v>
      </c>
      <c r="AU393" s="237" t="s">
        <v>87</v>
      </c>
      <c r="AY393" s="17" t="s">
        <v>134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85</v>
      </c>
      <c r="BK393" s="238">
        <f>ROUND(I393*H393,2)</f>
        <v>0</v>
      </c>
      <c r="BL393" s="17" t="s">
        <v>133</v>
      </c>
      <c r="BM393" s="237" t="s">
        <v>659</v>
      </c>
    </row>
    <row r="394" s="2" customFormat="1">
      <c r="A394" s="38"/>
      <c r="B394" s="39"/>
      <c r="C394" s="40"/>
      <c r="D394" s="239" t="s">
        <v>147</v>
      </c>
      <c r="E394" s="40"/>
      <c r="F394" s="240" t="s">
        <v>660</v>
      </c>
      <c r="G394" s="40"/>
      <c r="H394" s="40"/>
      <c r="I394" s="241"/>
      <c r="J394" s="40"/>
      <c r="K394" s="40"/>
      <c r="L394" s="44"/>
      <c r="M394" s="242"/>
      <c r="N394" s="243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147</v>
      </c>
      <c r="AU394" s="17" t="s">
        <v>87</v>
      </c>
    </row>
    <row r="395" s="14" customFormat="1">
      <c r="A395" s="14"/>
      <c r="B395" s="254"/>
      <c r="C395" s="255"/>
      <c r="D395" s="239" t="s">
        <v>148</v>
      </c>
      <c r="E395" s="256" t="s">
        <v>1</v>
      </c>
      <c r="F395" s="257" t="s">
        <v>661</v>
      </c>
      <c r="G395" s="255"/>
      <c r="H395" s="258">
        <v>1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4" t="s">
        <v>148</v>
      </c>
      <c r="AU395" s="264" t="s">
        <v>87</v>
      </c>
      <c r="AV395" s="14" t="s">
        <v>87</v>
      </c>
      <c r="AW395" s="14" t="s">
        <v>33</v>
      </c>
      <c r="AX395" s="14" t="s">
        <v>85</v>
      </c>
      <c r="AY395" s="264" t="s">
        <v>134</v>
      </c>
    </row>
    <row r="396" s="2" customFormat="1" ht="16.5" customHeight="1">
      <c r="A396" s="38"/>
      <c r="B396" s="39"/>
      <c r="C396" s="226" t="s">
        <v>662</v>
      </c>
      <c r="D396" s="226" t="s">
        <v>140</v>
      </c>
      <c r="E396" s="227" t="s">
        <v>663</v>
      </c>
      <c r="F396" s="228" t="s">
        <v>664</v>
      </c>
      <c r="G396" s="229" t="s">
        <v>549</v>
      </c>
      <c r="H396" s="230">
        <v>3</v>
      </c>
      <c r="I396" s="231"/>
      <c r="J396" s="232">
        <f>ROUND(I396*H396,2)</f>
        <v>0</v>
      </c>
      <c r="K396" s="228" t="s">
        <v>144</v>
      </c>
      <c r="L396" s="44"/>
      <c r="M396" s="233" t="s">
        <v>1</v>
      </c>
      <c r="N396" s="234" t="s">
        <v>42</v>
      </c>
      <c r="O396" s="91"/>
      <c r="P396" s="235">
        <f>O396*H396</f>
        <v>0</v>
      </c>
      <c r="Q396" s="235">
        <v>0</v>
      </c>
      <c r="R396" s="235">
        <f>Q396*H396</f>
        <v>0</v>
      </c>
      <c r="S396" s="235">
        <v>0.0040000000000000001</v>
      </c>
      <c r="T396" s="236">
        <f>S396*H396</f>
        <v>0.012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133</v>
      </c>
      <c r="AT396" s="237" t="s">
        <v>140</v>
      </c>
      <c r="AU396" s="237" t="s">
        <v>87</v>
      </c>
      <c r="AY396" s="17" t="s">
        <v>134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85</v>
      </c>
      <c r="BK396" s="238">
        <f>ROUND(I396*H396,2)</f>
        <v>0</v>
      </c>
      <c r="BL396" s="17" t="s">
        <v>133</v>
      </c>
      <c r="BM396" s="237" t="s">
        <v>665</v>
      </c>
    </row>
    <row r="397" s="2" customFormat="1">
      <c r="A397" s="38"/>
      <c r="B397" s="39"/>
      <c r="C397" s="40"/>
      <c r="D397" s="239" t="s">
        <v>147</v>
      </c>
      <c r="E397" s="40"/>
      <c r="F397" s="240" t="s">
        <v>666</v>
      </c>
      <c r="G397" s="40"/>
      <c r="H397" s="40"/>
      <c r="I397" s="241"/>
      <c r="J397" s="40"/>
      <c r="K397" s="40"/>
      <c r="L397" s="44"/>
      <c r="M397" s="242"/>
      <c r="N397" s="243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147</v>
      </c>
      <c r="AU397" s="17" t="s">
        <v>87</v>
      </c>
    </row>
    <row r="398" s="14" customFormat="1">
      <c r="A398" s="14"/>
      <c r="B398" s="254"/>
      <c r="C398" s="255"/>
      <c r="D398" s="239" t="s">
        <v>148</v>
      </c>
      <c r="E398" s="256" t="s">
        <v>1</v>
      </c>
      <c r="F398" s="257" t="s">
        <v>566</v>
      </c>
      <c r="G398" s="255"/>
      <c r="H398" s="258">
        <v>3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4" t="s">
        <v>148</v>
      </c>
      <c r="AU398" s="264" t="s">
        <v>87</v>
      </c>
      <c r="AV398" s="14" t="s">
        <v>87</v>
      </c>
      <c r="AW398" s="14" t="s">
        <v>33</v>
      </c>
      <c r="AX398" s="14" t="s">
        <v>85</v>
      </c>
      <c r="AY398" s="264" t="s">
        <v>134</v>
      </c>
    </row>
    <row r="399" s="12" customFormat="1" ht="22.8" customHeight="1">
      <c r="A399" s="12"/>
      <c r="B399" s="210"/>
      <c r="C399" s="211"/>
      <c r="D399" s="212" t="s">
        <v>76</v>
      </c>
      <c r="E399" s="224" t="s">
        <v>667</v>
      </c>
      <c r="F399" s="224" t="s">
        <v>668</v>
      </c>
      <c r="G399" s="211"/>
      <c r="H399" s="211"/>
      <c r="I399" s="214"/>
      <c r="J399" s="225">
        <f>BK399</f>
        <v>0</v>
      </c>
      <c r="K399" s="211"/>
      <c r="L399" s="216"/>
      <c r="M399" s="217"/>
      <c r="N399" s="218"/>
      <c r="O399" s="218"/>
      <c r="P399" s="219">
        <f>SUM(P400:P427)</f>
        <v>0</v>
      </c>
      <c r="Q399" s="218"/>
      <c r="R399" s="219">
        <f>SUM(R400:R427)</f>
        <v>0</v>
      </c>
      <c r="S399" s="218"/>
      <c r="T399" s="220">
        <f>SUM(T400:T427)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21" t="s">
        <v>85</v>
      </c>
      <c r="AT399" s="222" t="s">
        <v>76</v>
      </c>
      <c r="AU399" s="222" t="s">
        <v>85</v>
      </c>
      <c r="AY399" s="221" t="s">
        <v>134</v>
      </c>
      <c r="BK399" s="223">
        <f>SUM(BK400:BK427)</f>
        <v>0</v>
      </c>
    </row>
    <row r="400" s="2" customFormat="1" ht="16.5" customHeight="1">
      <c r="A400" s="38"/>
      <c r="B400" s="39"/>
      <c r="C400" s="226" t="s">
        <v>669</v>
      </c>
      <c r="D400" s="226" t="s">
        <v>140</v>
      </c>
      <c r="E400" s="227" t="s">
        <v>670</v>
      </c>
      <c r="F400" s="228" t="s">
        <v>671</v>
      </c>
      <c r="G400" s="229" t="s">
        <v>362</v>
      </c>
      <c r="H400" s="230">
        <v>158.44999999999999</v>
      </c>
      <c r="I400" s="231"/>
      <c r="J400" s="232">
        <f>ROUND(I400*H400,2)</f>
        <v>0</v>
      </c>
      <c r="K400" s="228" t="s">
        <v>144</v>
      </c>
      <c r="L400" s="44"/>
      <c r="M400" s="233" t="s">
        <v>1</v>
      </c>
      <c r="N400" s="234" t="s">
        <v>42</v>
      </c>
      <c r="O400" s="91"/>
      <c r="P400" s="235">
        <f>O400*H400</f>
        <v>0</v>
      </c>
      <c r="Q400" s="235">
        <v>0</v>
      </c>
      <c r="R400" s="235">
        <f>Q400*H400</f>
        <v>0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133</v>
      </c>
      <c r="AT400" s="237" t="s">
        <v>140</v>
      </c>
      <c r="AU400" s="237" t="s">
        <v>87</v>
      </c>
      <c r="AY400" s="17" t="s">
        <v>134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85</v>
      </c>
      <c r="BK400" s="238">
        <f>ROUND(I400*H400,2)</f>
        <v>0</v>
      </c>
      <c r="BL400" s="17" t="s">
        <v>133</v>
      </c>
      <c r="BM400" s="237" t="s">
        <v>672</v>
      </c>
    </row>
    <row r="401" s="2" customFormat="1">
      <c r="A401" s="38"/>
      <c r="B401" s="39"/>
      <c r="C401" s="40"/>
      <c r="D401" s="239" t="s">
        <v>147</v>
      </c>
      <c r="E401" s="40"/>
      <c r="F401" s="240" t="s">
        <v>673</v>
      </c>
      <c r="G401" s="40"/>
      <c r="H401" s="40"/>
      <c r="I401" s="241"/>
      <c r="J401" s="40"/>
      <c r="K401" s="40"/>
      <c r="L401" s="44"/>
      <c r="M401" s="242"/>
      <c r="N401" s="243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147</v>
      </c>
      <c r="AU401" s="17" t="s">
        <v>87</v>
      </c>
    </row>
    <row r="402" s="13" customFormat="1">
      <c r="A402" s="13"/>
      <c r="B402" s="244"/>
      <c r="C402" s="245"/>
      <c r="D402" s="239" t="s">
        <v>148</v>
      </c>
      <c r="E402" s="246" t="s">
        <v>1</v>
      </c>
      <c r="F402" s="247" t="s">
        <v>343</v>
      </c>
      <c r="G402" s="245"/>
      <c r="H402" s="246" t="s">
        <v>1</v>
      </c>
      <c r="I402" s="248"/>
      <c r="J402" s="245"/>
      <c r="K402" s="245"/>
      <c r="L402" s="249"/>
      <c r="M402" s="250"/>
      <c r="N402" s="251"/>
      <c r="O402" s="251"/>
      <c r="P402" s="251"/>
      <c r="Q402" s="251"/>
      <c r="R402" s="251"/>
      <c r="S402" s="251"/>
      <c r="T402" s="25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3" t="s">
        <v>148</v>
      </c>
      <c r="AU402" s="253" t="s">
        <v>87</v>
      </c>
      <c r="AV402" s="13" t="s">
        <v>85</v>
      </c>
      <c r="AW402" s="13" t="s">
        <v>33</v>
      </c>
      <c r="AX402" s="13" t="s">
        <v>77</v>
      </c>
      <c r="AY402" s="253" t="s">
        <v>134</v>
      </c>
    </row>
    <row r="403" s="14" customFormat="1">
      <c r="A403" s="14"/>
      <c r="B403" s="254"/>
      <c r="C403" s="255"/>
      <c r="D403" s="239" t="s">
        <v>148</v>
      </c>
      <c r="E403" s="256" t="s">
        <v>1</v>
      </c>
      <c r="F403" s="257" t="s">
        <v>674</v>
      </c>
      <c r="G403" s="255"/>
      <c r="H403" s="258">
        <v>59.737000000000002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4" t="s">
        <v>148</v>
      </c>
      <c r="AU403" s="264" t="s">
        <v>87</v>
      </c>
      <c r="AV403" s="14" t="s">
        <v>87</v>
      </c>
      <c r="AW403" s="14" t="s">
        <v>33</v>
      </c>
      <c r="AX403" s="14" t="s">
        <v>77</v>
      </c>
      <c r="AY403" s="264" t="s">
        <v>134</v>
      </c>
    </row>
    <row r="404" s="13" customFormat="1">
      <c r="A404" s="13"/>
      <c r="B404" s="244"/>
      <c r="C404" s="245"/>
      <c r="D404" s="239" t="s">
        <v>148</v>
      </c>
      <c r="E404" s="246" t="s">
        <v>1</v>
      </c>
      <c r="F404" s="247" t="s">
        <v>675</v>
      </c>
      <c r="G404" s="245"/>
      <c r="H404" s="246" t="s">
        <v>1</v>
      </c>
      <c r="I404" s="248"/>
      <c r="J404" s="245"/>
      <c r="K404" s="245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148</v>
      </c>
      <c r="AU404" s="253" t="s">
        <v>87</v>
      </c>
      <c r="AV404" s="13" t="s">
        <v>85</v>
      </c>
      <c r="AW404" s="13" t="s">
        <v>33</v>
      </c>
      <c r="AX404" s="13" t="s">
        <v>77</v>
      </c>
      <c r="AY404" s="253" t="s">
        <v>134</v>
      </c>
    </row>
    <row r="405" s="14" customFormat="1">
      <c r="A405" s="14"/>
      <c r="B405" s="254"/>
      <c r="C405" s="255"/>
      <c r="D405" s="239" t="s">
        <v>148</v>
      </c>
      <c r="E405" s="256" t="s">
        <v>1</v>
      </c>
      <c r="F405" s="257" t="s">
        <v>676</v>
      </c>
      <c r="G405" s="255"/>
      <c r="H405" s="258">
        <v>98.712999999999994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4" t="s">
        <v>148</v>
      </c>
      <c r="AU405" s="264" t="s">
        <v>87</v>
      </c>
      <c r="AV405" s="14" t="s">
        <v>87</v>
      </c>
      <c r="AW405" s="14" t="s">
        <v>33</v>
      </c>
      <c r="AX405" s="14" t="s">
        <v>77</v>
      </c>
      <c r="AY405" s="264" t="s">
        <v>134</v>
      </c>
    </row>
    <row r="406" s="15" customFormat="1">
      <c r="A406" s="15"/>
      <c r="B406" s="268"/>
      <c r="C406" s="269"/>
      <c r="D406" s="239" t="s">
        <v>148</v>
      </c>
      <c r="E406" s="270" t="s">
        <v>1</v>
      </c>
      <c r="F406" s="271" t="s">
        <v>253</v>
      </c>
      <c r="G406" s="269"/>
      <c r="H406" s="272">
        <v>158.44999999999999</v>
      </c>
      <c r="I406" s="273"/>
      <c r="J406" s="269"/>
      <c r="K406" s="269"/>
      <c r="L406" s="274"/>
      <c r="M406" s="275"/>
      <c r="N406" s="276"/>
      <c r="O406" s="276"/>
      <c r="P406" s="276"/>
      <c r="Q406" s="276"/>
      <c r="R406" s="276"/>
      <c r="S406" s="276"/>
      <c r="T406" s="27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8" t="s">
        <v>148</v>
      </c>
      <c r="AU406" s="278" t="s">
        <v>87</v>
      </c>
      <c r="AV406" s="15" t="s">
        <v>133</v>
      </c>
      <c r="AW406" s="15" t="s">
        <v>33</v>
      </c>
      <c r="AX406" s="15" t="s">
        <v>85</v>
      </c>
      <c r="AY406" s="278" t="s">
        <v>134</v>
      </c>
    </row>
    <row r="407" s="2" customFormat="1" ht="16.5" customHeight="1">
      <c r="A407" s="38"/>
      <c r="B407" s="39"/>
      <c r="C407" s="226" t="s">
        <v>677</v>
      </c>
      <c r="D407" s="226" t="s">
        <v>140</v>
      </c>
      <c r="E407" s="227" t="s">
        <v>678</v>
      </c>
      <c r="F407" s="228" t="s">
        <v>679</v>
      </c>
      <c r="G407" s="229" t="s">
        <v>362</v>
      </c>
      <c r="H407" s="230">
        <v>1631.114</v>
      </c>
      <c r="I407" s="231"/>
      <c r="J407" s="232">
        <f>ROUND(I407*H407,2)</f>
        <v>0</v>
      </c>
      <c r="K407" s="228" t="s">
        <v>144</v>
      </c>
      <c r="L407" s="44"/>
      <c r="M407" s="233" t="s">
        <v>1</v>
      </c>
      <c r="N407" s="234" t="s">
        <v>42</v>
      </c>
      <c r="O407" s="91"/>
      <c r="P407" s="235">
        <f>O407*H407</f>
        <v>0</v>
      </c>
      <c r="Q407" s="235">
        <v>0</v>
      </c>
      <c r="R407" s="235">
        <f>Q407*H407</f>
        <v>0</v>
      </c>
      <c r="S407" s="235">
        <v>0</v>
      </c>
      <c r="T407" s="23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7" t="s">
        <v>133</v>
      </c>
      <c r="AT407" s="237" t="s">
        <v>140</v>
      </c>
      <c r="AU407" s="237" t="s">
        <v>87</v>
      </c>
      <c r="AY407" s="17" t="s">
        <v>134</v>
      </c>
      <c r="BE407" s="238">
        <f>IF(N407="základní",J407,0)</f>
        <v>0</v>
      </c>
      <c r="BF407" s="238">
        <f>IF(N407="snížená",J407,0)</f>
        <v>0</v>
      </c>
      <c r="BG407" s="238">
        <f>IF(N407="zákl. přenesená",J407,0)</f>
        <v>0</v>
      </c>
      <c r="BH407" s="238">
        <f>IF(N407="sníž. přenesená",J407,0)</f>
        <v>0</v>
      </c>
      <c r="BI407" s="238">
        <f>IF(N407="nulová",J407,0)</f>
        <v>0</v>
      </c>
      <c r="BJ407" s="17" t="s">
        <v>85</v>
      </c>
      <c r="BK407" s="238">
        <f>ROUND(I407*H407,2)</f>
        <v>0</v>
      </c>
      <c r="BL407" s="17" t="s">
        <v>133</v>
      </c>
      <c r="BM407" s="237" t="s">
        <v>680</v>
      </c>
    </row>
    <row r="408" s="2" customFormat="1">
      <c r="A408" s="38"/>
      <c r="B408" s="39"/>
      <c r="C408" s="40"/>
      <c r="D408" s="239" t="s">
        <v>147</v>
      </c>
      <c r="E408" s="40"/>
      <c r="F408" s="240" t="s">
        <v>681</v>
      </c>
      <c r="G408" s="40"/>
      <c r="H408" s="40"/>
      <c r="I408" s="241"/>
      <c r="J408" s="40"/>
      <c r="K408" s="40"/>
      <c r="L408" s="44"/>
      <c r="M408" s="242"/>
      <c r="N408" s="243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147</v>
      </c>
      <c r="AU408" s="17" t="s">
        <v>87</v>
      </c>
    </row>
    <row r="409" s="13" customFormat="1">
      <c r="A409" s="13"/>
      <c r="B409" s="244"/>
      <c r="C409" s="245"/>
      <c r="D409" s="239" t="s">
        <v>148</v>
      </c>
      <c r="E409" s="246" t="s">
        <v>1</v>
      </c>
      <c r="F409" s="247" t="s">
        <v>343</v>
      </c>
      <c r="G409" s="245"/>
      <c r="H409" s="246" t="s">
        <v>1</v>
      </c>
      <c r="I409" s="248"/>
      <c r="J409" s="245"/>
      <c r="K409" s="245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148</v>
      </c>
      <c r="AU409" s="253" t="s">
        <v>87</v>
      </c>
      <c r="AV409" s="13" t="s">
        <v>85</v>
      </c>
      <c r="AW409" s="13" t="s">
        <v>33</v>
      </c>
      <c r="AX409" s="13" t="s">
        <v>77</v>
      </c>
      <c r="AY409" s="253" t="s">
        <v>134</v>
      </c>
    </row>
    <row r="410" s="14" customFormat="1">
      <c r="A410" s="14"/>
      <c r="B410" s="254"/>
      <c r="C410" s="255"/>
      <c r="D410" s="239" t="s">
        <v>148</v>
      </c>
      <c r="E410" s="256" t="s">
        <v>1</v>
      </c>
      <c r="F410" s="257" t="s">
        <v>682</v>
      </c>
      <c r="G410" s="255"/>
      <c r="H410" s="258">
        <v>1433.6880000000001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4" t="s">
        <v>148</v>
      </c>
      <c r="AU410" s="264" t="s">
        <v>87</v>
      </c>
      <c r="AV410" s="14" t="s">
        <v>87</v>
      </c>
      <c r="AW410" s="14" t="s">
        <v>33</v>
      </c>
      <c r="AX410" s="14" t="s">
        <v>77</v>
      </c>
      <c r="AY410" s="264" t="s">
        <v>134</v>
      </c>
    </row>
    <row r="411" s="13" customFormat="1">
      <c r="A411" s="13"/>
      <c r="B411" s="244"/>
      <c r="C411" s="245"/>
      <c r="D411" s="239" t="s">
        <v>148</v>
      </c>
      <c r="E411" s="246" t="s">
        <v>1</v>
      </c>
      <c r="F411" s="247" t="s">
        <v>683</v>
      </c>
      <c r="G411" s="245"/>
      <c r="H411" s="246" t="s">
        <v>1</v>
      </c>
      <c r="I411" s="248"/>
      <c r="J411" s="245"/>
      <c r="K411" s="245"/>
      <c r="L411" s="249"/>
      <c r="M411" s="250"/>
      <c r="N411" s="251"/>
      <c r="O411" s="251"/>
      <c r="P411" s="251"/>
      <c r="Q411" s="251"/>
      <c r="R411" s="251"/>
      <c r="S411" s="251"/>
      <c r="T411" s="25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3" t="s">
        <v>148</v>
      </c>
      <c r="AU411" s="253" t="s">
        <v>87</v>
      </c>
      <c r="AV411" s="13" t="s">
        <v>85</v>
      </c>
      <c r="AW411" s="13" t="s">
        <v>33</v>
      </c>
      <c r="AX411" s="13" t="s">
        <v>77</v>
      </c>
      <c r="AY411" s="253" t="s">
        <v>134</v>
      </c>
    </row>
    <row r="412" s="14" customFormat="1">
      <c r="A412" s="14"/>
      <c r="B412" s="254"/>
      <c r="C412" s="255"/>
      <c r="D412" s="239" t="s">
        <v>148</v>
      </c>
      <c r="E412" s="256" t="s">
        <v>1</v>
      </c>
      <c r="F412" s="257" t="s">
        <v>684</v>
      </c>
      <c r="G412" s="255"/>
      <c r="H412" s="258">
        <v>197.42599999999999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4" t="s">
        <v>148</v>
      </c>
      <c r="AU412" s="264" t="s">
        <v>87</v>
      </c>
      <c r="AV412" s="14" t="s">
        <v>87</v>
      </c>
      <c r="AW412" s="14" t="s">
        <v>33</v>
      </c>
      <c r="AX412" s="14" t="s">
        <v>77</v>
      </c>
      <c r="AY412" s="264" t="s">
        <v>134</v>
      </c>
    </row>
    <row r="413" s="15" customFormat="1">
      <c r="A413" s="15"/>
      <c r="B413" s="268"/>
      <c r="C413" s="269"/>
      <c r="D413" s="239" t="s">
        <v>148</v>
      </c>
      <c r="E413" s="270" t="s">
        <v>1</v>
      </c>
      <c r="F413" s="271" t="s">
        <v>253</v>
      </c>
      <c r="G413" s="269"/>
      <c r="H413" s="272">
        <v>1631.114</v>
      </c>
      <c r="I413" s="273"/>
      <c r="J413" s="269"/>
      <c r="K413" s="269"/>
      <c r="L413" s="274"/>
      <c r="M413" s="275"/>
      <c r="N413" s="276"/>
      <c r="O413" s="276"/>
      <c r="P413" s="276"/>
      <c r="Q413" s="276"/>
      <c r="R413" s="276"/>
      <c r="S413" s="276"/>
      <c r="T413" s="27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8" t="s">
        <v>148</v>
      </c>
      <c r="AU413" s="278" t="s">
        <v>87</v>
      </c>
      <c r="AV413" s="15" t="s">
        <v>133</v>
      </c>
      <c r="AW413" s="15" t="s">
        <v>33</v>
      </c>
      <c r="AX413" s="15" t="s">
        <v>85</v>
      </c>
      <c r="AY413" s="278" t="s">
        <v>134</v>
      </c>
    </row>
    <row r="414" s="2" customFormat="1" ht="16.5" customHeight="1">
      <c r="A414" s="38"/>
      <c r="B414" s="39"/>
      <c r="C414" s="226" t="s">
        <v>685</v>
      </c>
      <c r="D414" s="226" t="s">
        <v>140</v>
      </c>
      <c r="E414" s="227" t="s">
        <v>686</v>
      </c>
      <c r="F414" s="228" t="s">
        <v>687</v>
      </c>
      <c r="G414" s="229" t="s">
        <v>362</v>
      </c>
      <c r="H414" s="230">
        <v>42.258000000000003</v>
      </c>
      <c r="I414" s="231"/>
      <c r="J414" s="232">
        <f>ROUND(I414*H414,2)</f>
        <v>0</v>
      </c>
      <c r="K414" s="228" t="s">
        <v>144</v>
      </c>
      <c r="L414" s="44"/>
      <c r="M414" s="233" t="s">
        <v>1</v>
      </c>
      <c r="N414" s="234" t="s">
        <v>42</v>
      </c>
      <c r="O414" s="91"/>
      <c r="P414" s="235">
        <f>O414*H414</f>
        <v>0</v>
      </c>
      <c r="Q414" s="235">
        <v>0</v>
      </c>
      <c r="R414" s="235">
        <f>Q414*H414</f>
        <v>0</v>
      </c>
      <c r="S414" s="235">
        <v>0</v>
      </c>
      <c r="T414" s="23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7" t="s">
        <v>133</v>
      </c>
      <c r="AT414" s="237" t="s">
        <v>140</v>
      </c>
      <c r="AU414" s="237" t="s">
        <v>87</v>
      </c>
      <c r="AY414" s="17" t="s">
        <v>134</v>
      </c>
      <c r="BE414" s="238">
        <f>IF(N414="základní",J414,0)</f>
        <v>0</v>
      </c>
      <c r="BF414" s="238">
        <f>IF(N414="snížená",J414,0)</f>
        <v>0</v>
      </c>
      <c r="BG414" s="238">
        <f>IF(N414="zákl. přenesená",J414,0)</f>
        <v>0</v>
      </c>
      <c r="BH414" s="238">
        <f>IF(N414="sníž. přenesená",J414,0)</f>
        <v>0</v>
      </c>
      <c r="BI414" s="238">
        <f>IF(N414="nulová",J414,0)</f>
        <v>0</v>
      </c>
      <c r="BJ414" s="17" t="s">
        <v>85</v>
      </c>
      <c r="BK414" s="238">
        <f>ROUND(I414*H414,2)</f>
        <v>0</v>
      </c>
      <c r="BL414" s="17" t="s">
        <v>133</v>
      </c>
      <c r="BM414" s="237" t="s">
        <v>688</v>
      </c>
    </row>
    <row r="415" s="2" customFormat="1">
      <c r="A415" s="38"/>
      <c r="B415" s="39"/>
      <c r="C415" s="40"/>
      <c r="D415" s="239" t="s">
        <v>147</v>
      </c>
      <c r="E415" s="40"/>
      <c r="F415" s="240" t="s">
        <v>689</v>
      </c>
      <c r="G415" s="40"/>
      <c r="H415" s="40"/>
      <c r="I415" s="241"/>
      <c r="J415" s="40"/>
      <c r="K415" s="40"/>
      <c r="L415" s="44"/>
      <c r="M415" s="242"/>
      <c r="N415" s="243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147</v>
      </c>
      <c r="AU415" s="17" t="s">
        <v>87</v>
      </c>
    </row>
    <row r="416" s="13" customFormat="1">
      <c r="A416" s="13"/>
      <c r="B416" s="244"/>
      <c r="C416" s="245"/>
      <c r="D416" s="239" t="s">
        <v>148</v>
      </c>
      <c r="E416" s="246" t="s">
        <v>1</v>
      </c>
      <c r="F416" s="247" t="s">
        <v>343</v>
      </c>
      <c r="G416" s="245"/>
      <c r="H416" s="246" t="s">
        <v>1</v>
      </c>
      <c r="I416" s="248"/>
      <c r="J416" s="245"/>
      <c r="K416" s="245"/>
      <c r="L416" s="249"/>
      <c r="M416" s="250"/>
      <c r="N416" s="251"/>
      <c r="O416" s="251"/>
      <c r="P416" s="251"/>
      <c r="Q416" s="251"/>
      <c r="R416" s="251"/>
      <c r="S416" s="251"/>
      <c r="T416" s="25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3" t="s">
        <v>148</v>
      </c>
      <c r="AU416" s="253" t="s">
        <v>87</v>
      </c>
      <c r="AV416" s="13" t="s">
        <v>85</v>
      </c>
      <c r="AW416" s="13" t="s">
        <v>33</v>
      </c>
      <c r="AX416" s="13" t="s">
        <v>77</v>
      </c>
      <c r="AY416" s="253" t="s">
        <v>134</v>
      </c>
    </row>
    <row r="417" s="14" customFormat="1">
      <c r="A417" s="14"/>
      <c r="B417" s="254"/>
      <c r="C417" s="255"/>
      <c r="D417" s="239" t="s">
        <v>148</v>
      </c>
      <c r="E417" s="256" t="s">
        <v>1</v>
      </c>
      <c r="F417" s="257" t="s">
        <v>690</v>
      </c>
      <c r="G417" s="255"/>
      <c r="H417" s="258">
        <v>42.258000000000003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4" t="s">
        <v>148</v>
      </c>
      <c r="AU417" s="264" t="s">
        <v>87</v>
      </c>
      <c r="AV417" s="14" t="s">
        <v>87</v>
      </c>
      <c r="AW417" s="14" t="s">
        <v>33</v>
      </c>
      <c r="AX417" s="14" t="s">
        <v>85</v>
      </c>
      <c r="AY417" s="264" t="s">
        <v>134</v>
      </c>
    </row>
    <row r="418" s="2" customFormat="1" ht="16.5" customHeight="1">
      <c r="A418" s="38"/>
      <c r="B418" s="39"/>
      <c r="C418" s="226" t="s">
        <v>691</v>
      </c>
      <c r="D418" s="226" t="s">
        <v>140</v>
      </c>
      <c r="E418" s="227" t="s">
        <v>692</v>
      </c>
      <c r="F418" s="228" t="s">
        <v>693</v>
      </c>
      <c r="G418" s="229" t="s">
        <v>362</v>
      </c>
      <c r="H418" s="230">
        <v>1014.192</v>
      </c>
      <c r="I418" s="231"/>
      <c r="J418" s="232">
        <f>ROUND(I418*H418,2)</f>
        <v>0</v>
      </c>
      <c r="K418" s="228" t="s">
        <v>144</v>
      </c>
      <c r="L418" s="44"/>
      <c r="M418" s="233" t="s">
        <v>1</v>
      </c>
      <c r="N418" s="234" t="s">
        <v>42</v>
      </c>
      <c r="O418" s="91"/>
      <c r="P418" s="235">
        <f>O418*H418</f>
        <v>0</v>
      </c>
      <c r="Q418" s="235">
        <v>0</v>
      </c>
      <c r="R418" s="235">
        <f>Q418*H418</f>
        <v>0</v>
      </c>
      <c r="S418" s="235">
        <v>0</v>
      </c>
      <c r="T418" s="23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7" t="s">
        <v>133</v>
      </c>
      <c r="AT418" s="237" t="s">
        <v>140</v>
      </c>
      <c r="AU418" s="237" t="s">
        <v>87</v>
      </c>
      <c r="AY418" s="17" t="s">
        <v>134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7" t="s">
        <v>85</v>
      </c>
      <c r="BK418" s="238">
        <f>ROUND(I418*H418,2)</f>
        <v>0</v>
      </c>
      <c r="BL418" s="17" t="s">
        <v>133</v>
      </c>
      <c r="BM418" s="237" t="s">
        <v>694</v>
      </c>
    </row>
    <row r="419" s="2" customFormat="1">
      <c r="A419" s="38"/>
      <c r="B419" s="39"/>
      <c r="C419" s="40"/>
      <c r="D419" s="239" t="s">
        <v>147</v>
      </c>
      <c r="E419" s="40"/>
      <c r="F419" s="240" t="s">
        <v>695</v>
      </c>
      <c r="G419" s="40"/>
      <c r="H419" s="40"/>
      <c r="I419" s="241"/>
      <c r="J419" s="40"/>
      <c r="K419" s="40"/>
      <c r="L419" s="44"/>
      <c r="M419" s="242"/>
      <c r="N419" s="243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147</v>
      </c>
      <c r="AU419" s="17" t="s">
        <v>87</v>
      </c>
    </row>
    <row r="420" s="13" customFormat="1">
      <c r="A420" s="13"/>
      <c r="B420" s="244"/>
      <c r="C420" s="245"/>
      <c r="D420" s="239" t="s">
        <v>148</v>
      </c>
      <c r="E420" s="246" t="s">
        <v>1</v>
      </c>
      <c r="F420" s="247" t="s">
        <v>343</v>
      </c>
      <c r="G420" s="245"/>
      <c r="H420" s="246" t="s">
        <v>1</v>
      </c>
      <c r="I420" s="248"/>
      <c r="J420" s="245"/>
      <c r="K420" s="245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148</v>
      </c>
      <c r="AU420" s="253" t="s">
        <v>87</v>
      </c>
      <c r="AV420" s="13" t="s">
        <v>85</v>
      </c>
      <c r="AW420" s="13" t="s">
        <v>33</v>
      </c>
      <c r="AX420" s="13" t="s">
        <v>77</v>
      </c>
      <c r="AY420" s="253" t="s">
        <v>134</v>
      </c>
    </row>
    <row r="421" s="14" customFormat="1">
      <c r="A421" s="14"/>
      <c r="B421" s="254"/>
      <c r="C421" s="255"/>
      <c r="D421" s="239" t="s">
        <v>148</v>
      </c>
      <c r="E421" s="256" t="s">
        <v>1</v>
      </c>
      <c r="F421" s="257" t="s">
        <v>696</v>
      </c>
      <c r="G421" s="255"/>
      <c r="H421" s="258">
        <v>1014.192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4" t="s">
        <v>148</v>
      </c>
      <c r="AU421" s="264" t="s">
        <v>87</v>
      </c>
      <c r="AV421" s="14" t="s">
        <v>87</v>
      </c>
      <c r="AW421" s="14" t="s">
        <v>33</v>
      </c>
      <c r="AX421" s="14" t="s">
        <v>85</v>
      </c>
      <c r="AY421" s="264" t="s">
        <v>134</v>
      </c>
    </row>
    <row r="422" s="2" customFormat="1" ht="21.75" customHeight="1">
      <c r="A422" s="38"/>
      <c r="B422" s="39"/>
      <c r="C422" s="226" t="s">
        <v>697</v>
      </c>
      <c r="D422" s="226" t="s">
        <v>140</v>
      </c>
      <c r="E422" s="227" t="s">
        <v>698</v>
      </c>
      <c r="F422" s="228" t="s">
        <v>699</v>
      </c>
      <c r="G422" s="229" t="s">
        <v>362</v>
      </c>
      <c r="H422" s="230">
        <v>42.258000000000003</v>
      </c>
      <c r="I422" s="231"/>
      <c r="J422" s="232">
        <f>ROUND(I422*H422,2)</f>
        <v>0</v>
      </c>
      <c r="K422" s="228" t="s">
        <v>144</v>
      </c>
      <c r="L422" s="44"/>
      <c r="M422" s="233" t="s">
        <v>1</v>
      </c>
      <c r="N422" s="234" t="s">
        <v>42</v>
      </c>
      <c r="O422" s="91"/>
      <c r="P422" s="235">
        <f>O422*H422</f>
        <v>0</v>
      </c>
      <c r="Q422" s="235">
        <v>0</v>
      </c>
      <c r="R422" s="235">
        <f>Q422*H422</f>
        <v>0</v>
      </c>
      <c r="S422" s="235">
        <v>0</v>
      </c>
      <c r="T422" s="23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133</v>
      </c>
      <c r="AT422" s="237" t="s">
        <v>140</v>
      </c>
      <c r="AU422" s="237" t="s">
        <v>87</v>
      </c>
      <c r="AY422" s="17" t="s">
        <v>134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85</v>
      </c>
      <c r="BK422" s="238">
        <f>ROUND(I422*H422,2)</f>
        <v>0</v>
      </c>
      <c r="BL422" s="17" t="s">
        <v>133</v>
      </c>
      <c r="BM422" s="237" t="s">
        <v>700</v>
      </c>
    </row>
    <row r="423" s="2" customFormat="1">
      <c r="A423" s="38"/>
      <c r="B423" s="39"/>
      <c r="C423" s="40"/>
      <c r="D423" s="239" t="s">
        <v>147</v>
      </c>
      <c r="E423" s="40"/>
      <c r="F423" s="240" t="s">
        <v>701</v>
      </c>
      <c r="G423" s="40"/>
      <c r="H423" s="40"/>
      <c r="I423" s="241"/>
      <c r="J423" s="40"/>
      <c r="K423" s="40"/>
      <c r="L423" s="44"/>
      <c r="M423" s="242"/>
      <c r="N423" s="243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147</v>
      </c>
      <c r="AU423" s="17" t="s">
        <v>87</v>
      </c>
    </row>
    <row r="424" s="14" customFormat="1">
      <c r="A424" s="14"/>
      <c r="B424" s="254"/>
      <c r="C424" s="255"/>
      <c r="D424" s="239" t="s">
        <v>148</v>
      </c>
      <c r="E424" s="256" t="s">
        <v>1</v>
      </c>
      <c r="F424" s="257" t="s">
        <v>702</v>
      </c>
      <c r="G424" s="255"/>
      <c r="H424" s="258">
        <v>42.258000000000003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4" t="s">
        <v>148</v>
      </c>
      <c r="AU424" s="264" t="s">
        <v>87</v>
      </c>
      <c r="AV424" s="14" t="s">
        <v>87</v>
      </c>
      <c r="AW424" s="14" t="s">
        <v>33</v>
      </c>
      <c r="AX424" s="14" t="s">
        <v>85</v>
      </c>
      <c r="AY424" s="264" t="s">
        <v>134</v>
      </c>
    </row>
    <row r="425" s="2" customFormat="1" ht="16.5" customHeight="1">
      <c r="A425" s="38"/>
      <c r="B425" s="39"/>
      <c r="C425" s="226" t="s">
        <v>703</v>
      </c>
      <c r="D425" s="226" t="s">
        <v>140</v>
      </c>
      <c r="E425" s="227" t="s">
        <v>704</v>
      </c>
      <c r="F425" s="228" t="s">
        <v>361</v>
      </c>
      <c r="G425" s="229" t="s">
        <v>362</v>
      </c>
      <c r="H425" s="230">
        <v>59.737000000000002</v>
      </c>
      <c r="I425" s="231"/>
      <c r="J425" s="232">
        <f>ROUND(I425*H425,2)</f>
        <v>0</v>
      </c>
      <c r="K425" s="228" t="s">
        <v>144</v>
      </c>
      <c r="L425" s="44"/>
      <c r="M425" s="233" t="s">
        <v>1</v>
      </c>
      <c r="N425" s="234" t="s">
        <v>42</v>
      </c>
      <c r="O425" s="91"/>
      <c r="P425" s="235">
        <f>O425*H425</f>
        <v>0</v>
      </c>
      <c r="Q425" s="235">
        <v>0</v>
      </c>
      <c r="R425" s="235">
        <f>Q425*H425</f>
        <v>0</v>
      </c>
      <c r="S425" s="235">
        <v>0</v>
      </c>
      <c r="T425" s="23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133</v>
      </c>
      <c r="AT425" s="237" t="s">
        <v>140</v>
      </c>
      <c r="AU425" s="237" t="s">
        <v>87</v>
      </c>
      <c r="AY425" s="17" t="s">
        <v>134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85</v>
      </c>
      <c r="BK425" s="238">
        <f>ROUND(I425*H425,2)</f>
        <v>0</v>
      </c>
      <c r="BL425" s="17" t="s">
        <v>133</v>
      </c>
      <c r="BM425" s="237" t="s">
        <v>705</v>
      </c>
    </row>
    <row r="426" s="2" customFormat="1">
      <c r="A426" s="38"/>
      <c r="B426" s="39"/>
      <c r="C426" s="40"/>
      <c r="D426" s="239" t="s">
        <v>147</v>
      </c>
      <c r="E426" s="40"/>
      <c r="F426" s="240" t="s">
        <v>364</v>
      </c>
      <c r="G426" s="40"/>
      <c r="H426" s="40"/>
      <c r="I426" s="241"/>
      <c r="J426" s="40"/>
      <c r="K426" s="40"/>
      <c r="L426" s="44"/>
      <c r="M426" s="242"/>
      <c r="N426" s="243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147</v>
      </c>
      <c r="AU426" s="17" t="s">
        <v>87</v>
      </c>
    </row>
    <row r="427" s="14" customFormat="1">
      <c r="A427" s="14"/>
      <c r="B427" s="254"/>
      <c r="C427" s="255"/>
      <c r="D427" s="239" t="s">
        <v>148</v>
      </c>
      <c r="E427" s="256" t="s">
        <v>1</v>
      </c>
      <c r="F427" s="257" t="s">
        <v>706</v>
      </c>
      <c r="G427" s="255"/>
      <c r="H427" s="258">
        <v>59.737000000000002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4" t="s">
        <v>148</v>
      </c>
      <c r="AU427" s="264" t="s">
        <v>87</v>
      </c>
      <c r="AV427" s="14" t="s">
        <v>87</v>
      </c>
      <c r="AW427" s="14" t="s">
        <v>33</v>
      </c>
      <c r="AX427" s="14" t="s">
        <v>85</v>
      </c>
      <c r="AY427" s="264" t="s">
        <v>134</v>
      </c>
    </row>
    <row r="428" s="12" customFormat="1" ht="22.8" customHeight="1">
      <c r="A428" s="12"/>
      <c r="B428" s="210"/>
      <c r="C428" s="211"/>
      <c r="D428" s="212" t="s">
        <v>76</v>
      </c>
      <c r="E428" s="224" t="s">
        <v>707</v>
      </c>
      <c r="F428" s="224" t="s">
        <v>708</v>
      </c>
      <c r="G428" s="211"/>
      <c r="H428" s="211"/>
      <c r="I428" s="214"/>
      <c r="J428" s="225">
        <f>BK428</f>
        <v>0</v>
      </c>
      <c r="K428" s="211"/>
      <c r="L428" s="216"/>
      <c r="M428" s="217"/>
      <c r="N428" s="218"/>
      <c r="O428" s="218"/>
      <c r="P428" s="219">
        <f>SUM(P429:P430)</f>
        <v>0</v>
      </c>
      <c r="Q428" s="218"/>
      <c r="R428" s="219">
        <f>SUM(R429:R430)</f>
        <v>0</v>
      </c>
      <c r="S428" s="218"/>
      <c r="T428" s="220">
        <f>SUM(T429:T430)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21" t="s">
        <v>85</v>
      </c>
      <c r="AT428" s="222" t="s">
        <v>76</v>
      </c>
      <c r="AU428" s="222" t="s">
        <v>85</v>
      </c>
      <c r="AY428" s="221" t="s">
        <v>134</v>
      </c>
      <c r="BK428" s="223">
        <f>SUM(BK429:BK430)</f>
        <v>0</v>
      </c>
    </row>
    <row r="429" s="2" customFormat="1" ht="16.5" customHeight="1">
      <c r="A429" s="38"/>
      <c r="B429" s="39"/>
      <c r="C429" s="226" t="s">
        <v>709</v>
      </c>
      <c r="D429" s="226" t="s">
        <v>140</v>
      </c>
      <c r="E429" s="227" t="s">
        <v>710</v>
      </c>
      <c r="F429" s="228" t="s">
        <v>711</v>
      </c>
      <c r="G429" s="229" t="s">
        <v>362</v>
      </c>
      <c r="H429" s="230">
        <v>159.18199999999999</v>
      </c>
      <c r="I429" s="231"/>
      <c r="J429" s="232">
        <f>ROUND(I429*H429,2)</f>
        <v>0</v>
      </c>
      <c r="K429" s="228" t="s">
        <v>144</v>
      </c>
      <c r="L429" s="44"/>
      <c r="M429" s="233" t="s">
        <v>1</v>
      </c>
      <c r="N429" s="234" t="s">
        <v>42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133</v>
      </c>
      <c r="AT429" s="237" t="s">
        <v>140</v>
      </c>
      <c r="AU429" s="237" t="s">
        <v>87</v>
      </c>
      <c r="AY429" s="17" t="s">
        <v>134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85</v>
      </c>
      <c r="BK429" s="238">
        <f>ROUND(I429*H429,2)</f>
        <v>0</v>
      </c>
      <c r="BL429" s="17" t="s">
        <v>133</v>
      </c>
      <c r="BM429" s="237" t="s">
        <v>712</v>
      </c>
    </row>
    <row r="430" s="2" customFormat="1">
      <c r="A430" s="38"/>
      <c r="B430" s="39"/>
      <c r="C430" s="40"/>
      <c r="D430" s="239" t="s">
        <v>147</v>
      </c>
      <c r="E430" s="40"/>
      <c r="F430" s="240" t="s">
        <v>713</v>
      </c>
      <c r="G430" s="40"/>
      <c r="H430" s="40"/>
      <c r="I430" s="241"/>
      <c r="J430" s="40"/>
      <c r="K430" s="40"/>
      <c r="L430" s="44"/>
      <c r="M430" s="289"/>
      <c r="N430" s="290"/>
      <c r="O430" s="291"/>
      <c r="P430" s="291"/>
      <c r="Q430" s="291"/>
      <c r="R430" s="291"/>
      <c r="S430" s="291"/>
      <c r="T430" s="2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147</v>
      </c>
      <c r="AU430" s="17" t="s">
        <v>87</v>
      </c>
    </row>
    <row r="431" s="2" customFormat="1" ht="6.96" customHeight="1">
      <c r="A431" s="38"/>
      <c r="B431" s="66"/>
      <c r="C431" s="67"/>
      <c r="D431" s="67"/>
      <c r="E431" s="67"/>
      <c r="F431" s="67"/>
      <c r="G431" s="67"/>
      <c r="H431" s="67"/>
      <c r="I431" s="67"/>
      <c r="J431" s="67"/>
      <c r="K431" s="67"/>
      <c r="L431" s="44"/>
      <c r="M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</row>
  </sheetData>
  <sheetProtection sheet="1" autoFilter="0" formatColumns="0" formatRows="0" objects="1" scenarios="1" spinCount="100000" saltValue="G1IXJUUhnrlIfcLuZnl27QMWw+eClmNbyBAdkqO3XgyWoyFPkKZmGYTTPZHF9UscvtM/5AvinasVKSKz3iBeJw==" hashValue="EajfWaLc4hrt/nRgMSUqj0SDkp/KFVhr0hgePZidIw1LI1JE+e/PeFTjyNq7I2ggA/Mwt/v6yHuKacshGS7g2Q==" algorithmName="SHA-512" password="CC35"/>
  <autoFilter ref="C123:K43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chodníku a veřejného osvětlení v ul. Průběžná, Pelhřimov</v>
      </c>
      <c r="F7" s="150"/>
      <c r="G7" s="150"/>
      <c r="H7" s="150"/>
      <c r="L7" s="20"/>
    </row>
    <row r="8" s="1" customFormat="1" ht="12" customHeight="1">
      <c r="B8" s="20"/>
      <c r="D8" s="150" t="s">
        <v>104</v>
      </c>
      <c r="L8" s="20"/>
    </row>
    <row r="9" s="2" customFormat="1" ht="16.5" customHeight="1">
      <c r="A9" s="38"/>
      <c r="B9" s="44"/>
      <c r="C9" s="38"/>
      <c r="D9" s="38"/>
      <c r="E9" s="151" t="s">
        <v>227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714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91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14. 3. 2025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ROUND((SUM(BE128:BE280)),  2)</f>
        <v>0</v>
      </c>
      <c r="G35" s="38"/>
      <c r="H35" s="38"/>
      <c r="I35" s="164">
        <v>0.20999999999999999</v>
      </c>
      <c r="J35" s="163">
        <f>ROUND(((SUM(BE128:BE280))*I35),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ROUND((SUM(BF128:BF280)),  2)</f>
        <v>0</v>
      </c>
      <c r="G36" s="38"/>
      <c r="H36" s="38"/>
      <c r="I36" s="164">
        <v>0.12</v>
      </c>
      <c r="J36" s="163">
        <f>ROUND(((SUM(BF128:BF280))*I36),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ROUND((SUM(BG128:BG280)),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ROUND((SUM(BH128:BH280)),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ROUND((SUM(BI128:BI280)),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chodníku a veřejného osvětlení v ul. Průběžná, Pelhřimov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227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714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101a - Parkovací plocha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Pelhřimov</v>
      </c>
      <c r="G91" s="40"/>
      <c r="H91" s="40"/>
      <c r="I91" s="32" t="s">
        <v>22</v>
      </c>
      <c r="J91" s="79" t="str">
        <f>IF(J14="","",J14)</f>
        <v>14. 3. 2025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Pelhřimov</v>
      </c>
      <c r="G93" s="40"/>
      <c r="H93" s="40"/>
      <c r="I93" s="32" t="s">
        <v>30</v>
      </c>
      <c r="J93" s="36" t="str">
        <f>E23</f>
        <v>WAY project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107</v>
      </c>
      <c r="D96" s="185"/>
      <c r="E96" s="185"/>
      <c r="F96" s="185"/>
      <c r="G96" s="185"/>
      <c r="H96" s="185"/>
      <c r="I96" s="185"/>
      <c r="J96" s="186" t="s">
        <v>108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109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110</v>
      </c>
    </row>
    <row r="99" s="9" customFormat="1" ht="24.96" customHeight="1">
      <c r="A99" s="9"/>
      <c r="B99" s="188"/>
      <c r="C99" s="189"/>
      <c r="D99" s="190" t="s">
        <v>228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229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231</v>
      </c>
      <c r="E101" s="196"/>
      <c r="F101" s="196"/>
      <c r="G101" s="196"/>
      <c r="H101" s="196"/>
      <c r="I101" s="196"/>
      <c r="J101" s="197">
        <f>J191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233</v>
      </c>
      <c r="E102" s="196"/>
      <c r="F102" s="196"/>
      <c r="G102" s="196"/>
      <c r="H102" s="196"/>
      <c r="I102" s="196"/>
      <c r="J102" s="197">
        <f>J210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234</v>
      </c>
      <c r="E103" s="196"/>
      <c r="F103" s="196"/>
      <c r="G103" s="196"/>
      <c r="H103" s="196"/>
      <c r="I103" s="196"/>
      <c r="J103" s="197">
        <f>J233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235</v>
      </c>
      <c r="E104" s="196"/>
      <c r="F104" s="196"/>
      <c r="G104" s="196"/>
      <c r="H104" s="196"/>
      <c r="I104" s="196"/>
      <c r="J104" s="197">
        <f>J272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112</v>
      </c>
      <c r="E105" s="191"/>
      <c r="F105" s="191"/>
      <c r="G105" s="191"/>
      <c r="H105" s="191"/>
      <c r="I105" s="191"/>
      <c r="J105" s="192">
        <f>J275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113</v>
      </c>
      <c r="E106" s="196"/>
      <c r="F106" s="196"/>
      <c r="G106" s="196"/>
      <c r="H106" s="196"/>
      <c r="I106" s="196"/>
      <c r="J106" s="197">
        <f>J276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Rekonstrukce chodníku a veřejného osvětlení v ul. Průběžná, Pelhřimov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104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227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714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101a - Parkovací plocha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>Pelhřimov</v>
      </c>
      <c r="G122" s="40"/>
      <c r="H122" s="40"/>
      <c r="I122" s="32" t="s">
        <v>22</v>
      </c>
      <c r="J122" s="79" t="str">
        <f>IF(J14="","",J14)</f>
        <v>14. 3. 2025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E17</f>
        <v>Město Pelhřimov</v>
      </c>
      <c r="G124" s="40"/>
      <c r="H124" s="40"/>
      <c r="I124" s="32" t="s">
        <v>30</v>
      </c>
      <c r="J124" s="36" t="str">
        <f>E23</f>
        <v>WAY project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IF(E20="","",E20)</f>
        <v>Vyplň údaj</v>
      </c>
      <c r="G125" s="40"/>
      <c r="H125" s="40"/>
      <c r="I125" s="32" t="s">
        <v>34</v>
      </c>
      <c r="J125" s="36" t="str">
        <f>E26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119</v>
      </c>
      <c r="D127" s="202" t="s">
        <v>62</v>
      </c>
      <c r="E127" s="202" t="s">
        <v>58</v>
      </c>
      <c r="F127" s="202" t="s">
        <v>59</v>
      </c>
      <c r="G127" s="202" t="s">
        <v>120</v>
      </c>
      <c r="H127" s="202" t="s">
        <v>121</v>
      </c>
      <c r="I127" s="202" t="s">
        <v>122</v>
      </c>
      <c r="J127" s="202" t="s">
        <v>108</v>
      </c>
      <c r="K127" s="203" t="s">
        <v>123</v>
      </c>
      <c r="L127" s="204"/>
      <c r="M127" s="100" t="s">
        <v>1</v>
      </c>
      <c r="N127" s="101" t="s">
        <v>41</v>
      </c>
      <c r="O127" s="101" t="s">
        <v>124</v>
      </c>
      <c r="P127" s="101" t="s">
        <v>125</v>
      </c>
      <c r="Q127" s="101" t="s">
        <v>126</v>
      </c>
      <c r="R127" s="101" t="s">
        <v>127</v>
      </c>
      <c r="S127" s="101" t="s">
        <v>128</v>
      </c>
      <c r="T127" s="102" t="s">
        <v>129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130</v>
      </c>
      <c r="D128" s="40"/>
      <c r="E128" s="40"/>
      <c r="F128" s="40"/>
      <c r="G128" s="40"/>
      <c r="H128" s="40"/>
      <c r="I128" s="40"/>
      <c r="J128" s="205">
        <f>BK128</f>
        <v>0</v>
      </c>
      <c r="K128" s="40"/>
      <c r="L128" s="44"/>
      <c r="M128" s="103"/>
      <c r="N128" s="206"/>
      <c r="O128" s="104"/>
      <c r="P128" s="207">
        <f>P129+P275</f>
        <v>0</v>
      </c>
      <c r="Q128" s="104"/>
      <c r="R128" s="207">
        <f>R129+R275</f>
        <v>36.974319999999999</v>
      </c>
      <c r="S128" s="104"/>
      <c r="T128" s="208">
        <f>T129+T275</f>
        <v>109.51000000000002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110</v>
      </c>
      <c r="BK128" s="209">
        <f>BK129+BK275</f>
        <v>0</v>
      </c>
    </row>
    <row r="129" s="12" customFormat="1" ht="25.92" customHeight="1">
      <c r="A129" s="12"/>
      <c r="B129" s="210"/>
      <c r="C129" s="211"/>
      <c r="D129" s="212" t="s">
        <v>76</v>
      </c>
      <c r="E129" s="213" t="s">
        <v>236</v>
      </c>
      <c r="F129" s="213" t="s">
        <v>237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P130+P191+P210+P233+P272</f>
        <v>0</v>
      </c>
      <c r="Q129" s="218"/>
      <c r="R129" s="219">
        <f>R130+R191+R210+R233+R272</f>
        <v>36.974319999999999</v>
      </c>
      <c r="S129" s="218"/>
      <c r="T129" s="220">
        <f>T130+T191+T210+T233+T272</f>
        <v>109.51000000000002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85</v>
      </c>
      <c r="AT129" s="222" t="s">
        <v>76</v>
      </c>
      <c r="AU129" s="222" t="s">
        <v>77</v>
      </c>
      <c r="AY129" s="221" t="s">
        <v>134</v>
      </c>
      <c r="BK129" s="223">
        <f>BK130+BK191+BK210+BK233+BK272</f>
        <v>0</v>
      </c>
    </row>
    <row r="130" s="12" customFormat="1" ht="22.8" customHeight="1">
      <c r="A130" s="12"/>
      <c r="B130" s="210"/>
      <c r="C130" s="211"/>
      <c r="D130" s="212" t="s">
        <v>76</v>
      </c>
      <c r="E130" s="224" t="s">
        <v>85</v>
      </c>
      <c r="F130" s="224" t="s">
        <v>238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SUM(P131:P190)</f>
        <v>0</v>
      </c>
      <c r="Q130" s="218"/>
      <c r="R130" s="219">
        <f>SUM(R131:R190)</f>
        <v>0.010530000000000001</v>
      </c>
      <c r="S130" s="218"/>
      <c r="T130" s="220">
        <f>SUM(T131:T190)</f>
        <v>109.51000000000002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85</v>
      </c>
      <c r="AT130" s="222" t="s">
        <v>76</v>
      </c>
      <c r="AU130" s="222" t="s">
        <v>85</v>
      </c>
      <c r="AY130" s="221" t="s">
        <v>134</v>
      </c>
      <c r="BK130" s="223">
        <f>SUM(BK131:BK190)</f>
        <v>0</v>
      </c>
    </row>
    <row r="131" s="2" customFormat="1" ht="21.75" customHeight="1">
      <c r="A131" s="38"/>
      <c r="B131" s="39"/>
      <c r="C131" s="226" t="s">
        <v>85</v>
      </c>
      <c r="D131" s="226" t="s">
        <v>140</v>
      </c>
      <c r="E131" s="227" t="s">
        <v>716</v>
      </c>
      <c r="F131" s="228" t="s">
        <v>717</v>
      </c>
      <c r="G131" s="229" t="s">
        <v>241</v>
      </c>
      <c r="H131" s="230">
        <v>12</v>
      </c>
      <c r="I131" s="231"/>
      <c r="J131" s="232">
        <f>ROUND(I131*H131,2)</f>
        <v>0</v>
      </c>
      <c r="K131" s="228" t="s">
        <v>144</v>
      </c>
      <c r="L131" s="44"/>
      <c r="M131" s="233" t="s">
        <v>1</v>
      </c>
      <c r="N131" s="234" t="s">
        <v>42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0.255</v>
      </c>
      <c r="T131" s="236">
        <f>S131*H131</f>
        <v>3.0600000000000001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133</v>
      </c>
      <c r="AT131" s="237" t="s">
        <v>140</v>
      </c>
      <c r="AU131" s="237" t="s">
        <v>87</v>
      </c>
      <c r="AY131" s="17" t="s">
        <v>134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85</v>
      </c>
      <c r="BK131" s="238">
        <f>ROUND(I131*H131,2)</f>
        <v>0</v>
      </c>
      <c r="BL131" s="17" t="s">
        <v>133</v>
      </c>
      <c r="BM131" s="237" t="s">
        <v>242</v>
      </c>
    </row>
    <row r="132" s="2" customFormat="1">
      <c r="A132" s="38"/>
      <c r="B132" s="39"/>
      <c r="C132" s="40"/>
      <c r="D132" s="239" t="s">
        <v>147</v>
      </c>
      <c r="E132" s="40"/>
      <c r="F132" s="240" t="s">
        <v>718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87</v>
      </c>
    </row>
    <row r="133" s="14" customFormat="1">
      <c r="A133" s="14"/>
      <c r="B133" s="254"/>
      <c r="C133" s="255"/>
      <c r="D133" s="239" t="s">
        <v>148</v>
      </c>
      <c r="E133" s="256" t="s">
        <v>1</v>
      </c>
      <c r="F133" s="257" t="s">
        <v>719</v>
      </c>
      <c r="G133" s="255"/>
      <c r="H133" s="258">
        <v>12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148</v>
      </c>
      <c r="AU133" s="264" t="s">
        <v>87</v>
      </c>
      <c r="AV133" s="14" t="s">
        <v>87</v>
      </c>
      <c r="AW133" s="14" t="s">
        <v>33</v>
      </c>
      <c r="AX133" s="14" t="s">
        <v>85</v>
      </c>
      <c r="AY133" s="264" t="s">
        <v>134</v>
      </c>
    </row>
    <row r="134" s="2" customFormat="1" ht="16.5" customHeight="1">
      <c r="A134" s="38"/>
      <c r="B134" s="39"/>
      <c r="C134" s="226" t="s">
        <v>87</v>
      </c>
      <c r="D134" s="226" t="s">
        <v>140</v>
      </c>
      <c r="E134" s="227" t="s">
        <v>720</v>
      </c>
      <c r="F134" s="228" t="s">
        <v>721</v>
      </c>
      <c r="G134" s="229" t="s">
        <v>241</v>
      </c>
      <c r="H134" s="230">
        <v>12</v>
      </c>
      <c r="I134" s="231"/>
      <c r="J134" s="232">
        <f>ROUND(I134*H134,2)</f>
        <v>0</v>
      </c>
      <c r="K134" s="228" t="s">
        <v>144</v>
      </c>
      <c r="L134" s="44"/>
      <c r="M134" s="233" t="s">
        <v>1</v>
      </c>
      <c r="N134" s="234" t="s">
        <v>42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0.17000000000000001</v>
      </c>
      <c r="T134" s="236">
        <f>S134*H134</f>
        <v>2.04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133</v>
      </c>
      <c r="AT134" s="237" t="s">
        <v>140</v>
      </c>
      <c r="AU134" s="237" t="s">
        <v>87</v>
      </c>
      <c r="AY134" s="17" t="s">
        <v>134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85</v>
      </c>
      <c r="BK134" s="238">
        <f>ROUND(I134*H134,2)</f>
        <v>0</v>
      </c>
      <c r="BL134" s="17" t="s">
        <v>133</v>
      </c>
      <c r="BM134" s="237" t="s">
        <v>248</v>
      </c>
    </row>
    <row r="135" s="2" customFormat="1">
      <c r="A135" s="38"/>
      <c r="B135" s="39"/>
      <c r="C135" s="40"/>
      <c r="D135" s="239" t="s">
        <v>147</v>
      </c>
      <c r="E135" s="40"/>
      <c r="F135" s="240" t="s">
        <v>722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87</v>
      </c>
    </row>
    <row r="136" s="13" customFormat="1">
      <c r="A136" s="13"/>
      <c r="B136" s="244"/>
      <c r="C136" s="245"/>
      <c r="D136" s="239" t="s">
        <v>148</v>
      </c>
      <c r="E136" s="246" t="s">
        <v>1</v>
      </c>
      <c r="F136" s="247" t="s">
        <v>250</v>
      </c>
      <c r="G136" s="245"/>
      <c r="H136" s="246" t="s">
        <v>1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148</v>
      </c>
      <c r="AU136" s="253" t="s">
        <v>87</v>
      </c>
      <c r="AV136" s="13" t="s">
        <v>85</v>
      </c>
      <c r="AW136" s="13" t="s">
        <v>33</v>
      </c>
      <c r="AX136" s="13" t="s">
        <v>77</v>
      </c>
      <c r="AY136" s="253" t="s">
        <v>134</v>
      </c>
    </row>
    <row r="137" s="14" customFormat="1">
      <c r="A137" s="14"/>
      <c r="B137" s="254"/>
      <c r="C137" s="255"/>
      <c r="D137" s="239" t="s">
        <v>148</v>
      </c>
      <c r="E137" s="256" t="s">
        <v>1</v>
      </c>
      <c r="F137" s="257" t="s">
        <v>719</v>
      </c>
      <c r="G137" s="255"/>
      <c r="H137" s="258">
        <v>12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4" t="s">
        <v>148</v>
      </c>
      <c r="AU137" s="264" t="s">
        <v>87</v>
      </c>
      <c r="AV137" s="14" t="s">
        <v>87</v>
      </c>
      <c r="AW137" s="14" t="s">
        <v>33</v>
      </c>
      <c r="AX137" s="14" t="s">
        <v>85</v>
      </c>
      <c r="AY137" s="264" t="s">
        <v>134</v>
      </c>
    </row>
    <row r="138" s="2" customFormat="1" ht="16.5" customHeight="1">
      <c r="A138" s="38"/>
      <c r="B138" s="39"/>
      <c r="C138" s="226" t="s">
        <v>156</v>
      </c>
      <c r="D138" s="226" t="s">
        <v>140</v>
      </c>
      <c r="E138" s="227" t="s">
        <v>723</v>
      </c>
      <c r="F138" s="228" t="s">
        <v>724</v>
      </c>
      <c r="G138" s="229" t="s">
        <v>241</v>
      </c>
      <c r="H138" s="230">
        <v>840</v>
      </c>
      <c r="I138" s="231"/>
      <c r="J138" s="232">
        <f>ROUND(I138*H138,2)</f>
        <v>0</v>
      </c>
      <c r="K138" s="228" t="s">
        <v>144</v>
      </c>
      <c r="L138" s="44"/>
      <c r="M138" s="233" t="s">
        <v>1</v>
      </c>
      <c r="N138" s="234" t="s">
        <v>42</v>
      </c>
      <c r="O138" s="91"/>
      <c r="P138" s="235">
        <f>O138*H138</f>
        <v>0</v>
      </c>
      <c r="Q138" s="235">
        <v>1.0000000000000001E-05</v>
      </c>
      <c r="R138" s="235">
        <f>Q138*H138</f>
        <v>0.0084000000000000012</v>
      </c>
      <c r="S138" s="235">
        <v>0.091999999999999998</v>
      </c>
      <c r="T138" s="236">
        <f>S138*H138</f>
        <v>77.280000000000001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133</v>
      </c>
      <c r="AT138" s="237" t="s">
        <v>140</v>
      </c>
      <c r="AU138" s="237" t="s">
        <v>87</v>
      </c>
      <c r="AY138" s="17" t="s">
        <v>134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85</v>
      </c>
      <c r="BK138" s="238">
        <f>ROUND(I138*H138,2)</f>
        <v>0</v>
      </c>
      <c r="BL138" s="17" t="s">
        <v>133</v>
      </c>
      <c r="BM138" s="237" t="s">
        <v>261</v>
      </c>
    </row>
    <row r="139" s="2" customFormat="1">
      <c r="A139" s="38"/>
      <c r="B139" s="39"/>
      <c r="C139" s="40"/>
      <c r="D139" s="239" t="s">
        <v>147</v>
      </c>
      <c r="E139" s="40"/>
      <c r="F139" s="240" t="s">
        <v>725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147</v>
      </c>
      <c r="AU139" s="17" t="s">
        <v>87</v>
      </c>
    </row>
    <row r="140" s="14" customFormat="1">
      <c r="A140" s="14"/>
      <c r="B140" s="254"/>
      <c r="C140" s="255"/>
      <c r="D140" s="239" t="s">
        <v>148</v>
      </c>
      <c r="E140" s="256" t="s">
        <v>1</v>
      </c>
      <c r="F140" s="257" t="s">
        <v>726</v>
      </c>
      <c r="G140" s="255"/>
      <c r="H140" s="258">
        <v>840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148</v>
      </c>
      <c r="AU140" s="264" t="s">
        <v>87</v>
      </c>
      <c r="AV140" s="14" t="s">
        <v>87</v>
      </c>
      <c r="AW140" s="14" t="s">
        <v>33</v>
      </c>
      <c r="AX140" s="14" t="s">
        <v>85</v>
      </c>
      <c r="AY140" s="264" t="s">
        <v>134</v>
      </c>
    </row>
    <row r="141" s="13" customFormat="1">
      <c r="A141" s="13"/>
      <c r="B141" s="244"/>
      <c r="C141" s="245"/>
      <c r="D141" s="239" t="s">
        <v>148</v>
      </c>
      <c r="E141" s="246" t="s">
        <v>1</v>
      </c>
      <c r="F141" s="247" t="s">
        <v>727</v>
      </c>
      <c r="G141" s="245"/>
      <c r="H141" s="246" t="s">
        <v>1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148</v>
      </c>
      <c r="AU141" s="253" t="s">
        <v>87</v>
      </c>
      <c r="AV141" s="13" t="s">
        <v>85</v>
      </c>
      <c r="AW141" s="13" t="s">
        <v>33</v>
      </c>
      <c r="AX141" s="13" t="s">
        <v>77</v>
      </c>
      <c r="AY141" s="253" t="s">
        <v>134</v>
      </c>
    </row>
    <row r="142" s="2" customFormat="1" ht="16.5" customHeight="1">
      <c r="A142" s="38"/>
      <c r="B142" s="39"/>
      <c r="C142" s="226" t="s">
        <v>133</v>
      </c>
      <c r="D142" s="226" t="s">
        <v>140</v>
      </c>
      <c r="E142" s="227" t="s">
        <v>285</v>
      </c>
      <c r="F142" s="228" t="s">
        <v>286</v>
      </c>
      <c r="G142" s="229" t="s">
        <v>287</v>
      </c>
      <c r="H142" s="230">
        <v>130</v>
      </c>
      <c r="I142" s="231"/>
      <c r="J142" s="232">
        <f>ROUND(I142*H142,2)</f>
        <v>0</v>
      </c>
      <c r="K142" s="228" t="s">
        <v>144</v>
      </c>
      <c r="L142" s="44"/>
      <c r="M142" s="233" t="s">
        <v>1</v>
      </c>
      <c r="N142" s="234" t="s">
        <v>42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0.20499999999999999</v>
      </c>
      <c r="T142" s="236">
        <f>S142*H142</f>
        <v>26.649999999999999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133</v>
      </c>
      <c r="AT142" s="237" t="s">
        <v>140</v>
      </c>
      <c r="AU142" s="237" t="s">
        <v>87</v>
      </c>
      <c r="AY142" s="17" t="s">
        <v>134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85</v>
      </c>
      <c r="BK142" s="238">
        <f>ROUND(I142*H142,2)</f>
        <v>0</v>
      </c>
      <c r="BL142" s="17" t="s">
        <v>133</v>
      </c>
      <c r="BM142" s="237" t="s">
        <v>288</v>
      </c>
    </row>
    <row r="143" s="2" customFormat="1">
      <c r="A143" s="38"/>
      <c r="B143" s="39"/>
      <c r="C143" s="40"/>
      <c r="D143" s="239" t="s">
        <v>147</v>
      </c>
      <c r="E143" s="40"/>
      <c r="F143" s="240" t="s">
        <v>289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87</v>
      </c>
    </row>
    <row r="144" s="14" customFormat="1">
      <c r="A144" s="14"/>
      <c r="B144" s="254"/>
      <c r="C144" s="255"/>
      <c r="D144" s="239" t="s">
        <v>148</v>
      </c>
      <c r="E144" s="256" t="s">
        <v>1</v>
      </c>
      <c r="F144" s="257" t="s">
        <v>728</v>
      </c>
      <c r="G144" s="255"/>
      <c r="H144" s="258">
        <v>130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148</v>
      </c>
      <c r="AU144" s="264" t="s">
        <v>87</v>
      </c>
      <c r="AV144" s="14" t="s">
        <v>87</v>
      </c>
      <c r="AW144" s="14" t="s">
        <v>33</v>
      </c>
      <c r="AX144" s="14" t="s">
        <v>85</v>
      </c>
      <c r="AY144" s="264" t="s">
        <v>134</v>
      </c>
    </row>
    <row r="145" s="2" customFormat="1" ht="16.5" customHeight="1">
      <c r="A145" s="38"/>
      <c r="B145" s="39"/>
      <c r="C145" s="226" t="s">
        <v>137</v>
      </c>
      <c r="D145" s="226" t="s">
        <v>140</v>
      </c>
      <c r="E145" s="227" t="s">
        <v>291</v>
      </c>
      <c r="F145" s="228" t="s">
        <v>292</v>
      </c>
      <c r="G145" s="229" t="s">
        <v>287</v>
      </c>
      <c r="H145" s="230">
        <v>12</v>
      </c>
      <c r="I145" s="231"/>
      <c r="J145" s="232">
        <f>ROUND(I145*H145,2)</f>
        <v>0</v>
      </c>
      <c r="K145" s="228" t="s">
        <v>144</v>
      </c>
      <c r="L145" s="44"/>
      <c r="M145" s="233" t="s">
        <v>1</v>
      </c>
      <c r="N145" s="234" t="s">
        <v>42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0.040000000000000001</v>
      </c>
      <c r="T145" s="236">
        <f>S145*H145</f>
        <v>0.47999999999999998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133</v>
      </c>
      <c r="AT145" s="237" t="s">
        <v>140</v>
      </c>
      <c r="AU145" s="237" t="s">
        <v>87</v>
      </c>
      <c r="AY145" s="17" t="s">
        <v>134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85</v>
      </c>
      <c r="BK145" s="238">
        <f>ROUND(I145*H145,2)</f>
        <v>0</v>
      </c>
      <c r="BL145" s="17" t="s">
        <v>133</v>
      </c>
      <c r="BM145" s="237" t="s">
        <v>293</v>
      </c>
    </row>
    <row r="146" s="2" customFormat="1">
      <c r="A146" s="38"/>
      <c r="B146" s="39"/>
      <c r="C146" s="40"/>
      <c r="D146" s="239" t="s">
        <v>147</v>
      </c>
      <c r="E146" s="40"/>
      <c r="F146" s="240" t="s">
        <v>294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147</v>
      </c>
      <c r="AU146" s="17" t="s">
        <v>87</v>
      </c>
    </row>
    <row r="147" s="14" customFormat="1">
      <c r="A147" s="14"/>
      <c r="B147" s="254"/>
      <c r="C147" s="255"/>
      <c r="D147" s="239" t="s">
        <v>148</v>
      </c>
      <c r="E147" s="256" t="s">
        <v>1</v>
      </c>
      <c r="F147" s="257" t="s">
        <v>729</v>
      </c>
      <c r="G147" s="255"/>
      <c r="H147" s="258">
        <v>12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148</v>
      </c>
      <c r="AU147" s="264" t="s">
        <v>87</v>
      </c>
      <c r="AV147" s="14" t="s">
        <v>87</v>
      </c>
      <c r="AW147" s="14" t="s">
        <v>33</v>
      </c>
      <c r="AX147" s="14" t="s">
        <v>85</v>
      </c>
      <c r="AY147" s="264" t="s">
        <v>134</v>
      </c>
    </row>
    <row r="148" s="2" customFormat="1" ht="16.5" customHeight="1">
      <c r="A148" s="38"/>
      <c r="B148" s="39"/>
      <c r="C148" s="226" t="s">
        <v>169</v>
      </c>
      <c r="D148" s="226" t="s">
        <v>140</v>
      </c>
      <c r="E148" s="227" t="s">
        <v>730</v>
      </c>
      <c r="F148" s="228" t="s">
        <v>731</v>
      </c>
      <c r="G148" s="229" t="s">
        <v>241</v>
      </c>
      <c r="H148" s="230">
        <v>65</v>
      </c>
      <c r="I148" s="231"/>
      <c r="J148" s="232">
        <f>ROUND(I148*H148,2)</f>
        <v>0</v>
      </c>
      <c r="K148" s="228" t="s">
        <v>144</v>
      </c>
      <c r="L148" s="44"/>
      <c r="M148" s="233" t="s">
        <v>1</v>
      </c>
      <c r="N148" s="234" t="s">
        <v>42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133</v>
      </c>
      <c r="AT148" s="237" t="s">
        <v>140</v>
      </c>
      <c r="AU148" s="237" t="s">
        <v>87</v>
      </c>
      <c r="AY148" s="17" t="s">
        <v>134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85</v>
      </c>
      <c r="BK148" s="238">
        <f>ROUND(I148*H148,2)</f>
        <v>0</v>
      </c>
      <c r="BL148" s="17" t="s">
        <v>133</v>
      </c>
      <c r="BM148" s="237" t="s">
        <v>298</v>
      </c>
    </row>
    <row r="149" s="2" customFormat="1">
      <c r="A149" s="38"/>
      <c r="B149" s="39"/>
      <c r="C149" s="40"/>
      <c r="D149" s="239" t="s">
        <v>147</v>
      </c>
      <c r="E149" s="40"/>
      <c r="F149" s="240" t="s">
        <v>732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87</v>
      </c>
    </row>
    <row r="150" s="14" customFormat="1">
      <c r="A150" s="14"/>
      <c r="B150" s="254"/>
      <c r="C150" s="255"/>
      <c r="D150" s="239" t="s">
        <v>148</v>
      </c>
      <c r="E150" s="256" t="s">
        <v>1</v>
      </c>
      <c r="F150" s="257" t="s">
        <v>733</v>
      </c>
      <c r="G150" s="255"/>
      <c r="H150" s="258">
        <v>65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148</v>
      </c>
      <c r="AU150" s="264" t="s">
        <v>87</v>
      </c>
      <c r="AV150" s="14" t="s">
        <v>87</v>
      </c>
      <c r="AW150" s="14" t="s">
        <v>33</v>
      </c>
      <c r="AX150" s="14" t="s">
        <v>85</v>
      </c>
      <c r="AY150" s="264" t="s">
        <v>134</v>
      </c>
    </row>
    <row r="151" s="2" customFormat="1" ht="21.75" customHeight="1">
      <c r="A151" s="38"/>
      <c r="B151" s="39"/>
      <c r="C151" s="226" t="s">
        <v>176</v>
      </c>
      <c r="D151" s="226" t="s">
        <v>140</v>
      </c>
      <c r="E151" s="227" t="s">
        <v>301</v>
      </c>
      <c r="F151" s="228" t="s">
        <v>302</v>
      </c>
      <c r="G151" s="229" t="s">
        <v>303</v>
      </c>
      <c r="H151" s="230">
        <v>0.59999999999999998</v>
      </c>
      <c r="I151" s="231"/>
      <c r="J151" s="232">
        <f>ROUND(I151*H151,2)</f>
        <v>0</v>
      </c>
      <c r="K151" s="228" t="s">
        <v>144</v>
      </c>
      <c r="L151" s="44"/>
      <c r="M151" s="233" t="s">
        <v>1</v>
      </c>
      <c r="N151" s="234" t="s">
        <v>42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133</v>
      </c>
      <c r="AT151" s="237" t="s">
        <v>140</v>
      </c>
      <c r="AU151" s="237" t="s">
        <v>87</v>
      </c>
      <c r="AY151" s="17" t="s">
        <v>134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85</v>
      </c>
      <c r="BK151" s="238">
        <f>ROUND(I151*H151,2)</f>
        <v>0</v>
      </c>
      <c r="BL151" s="17" t="s">
        <v>133</v>
      </c>
      <c r="BM151" s="237" t="s">
        <v>304</v>
      </c>
    </row>
    <row r="152" s="2" customFormat="1">
      <c r="A152" s="38"/>
      <c r="B152" s="39"/>
      <c r="C152" s="40"/>
      <c r="D152" s="239" t="s">
        <v>147</v>
      </c>
      <c r="E152" s="40"/>
      <c r="F152" s="240" t="s">
        <v>305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87</v>
      </c>
    </row>
    <row r="153" s="14" customFormat="1">
      <c r="A153" s="14"/>
      <c r="B153" s="254"/>
      <c r="C153" s="255"/>
      <c r="D153" s="239" t="s">
        <v>148</v>
      </c>
      <c r="E153" s="256" t="s">
        <v>1</v>
      </c>
      <c r="F153" s="257" t="s">
        <v>734</v>
      </c>
      <c r="G153" s="255"/>
      <c r="H153" s="258">
        <v>0.59999999999999998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148</v>
      </c>
      <c r="AU153" s="264" t="s">
        <v>87</v>
      </c>
      <c r="AV153" s="14" t="s">
        <v>87</v>
      </c>
      <c r="AW153" s="14" t="s">
        <v>33</v>
      </c>
      <c r="AX153" s="14" t="s">
        <v>85</v>
      </c>
      <c r="AY153" s="264" t="s">
        <v>134</v>
      </c>
    </row>
    <row r="154" s="2" customFormat="1" ht="16.5" customHeight="1">
      <c r="A154" s="38"/>
      <c r="B154" s="39"/>
      <c r="C154" s="226" t="s">
        <v>182</v>
      </c>
      <c r="D154" s="226" t="s">
        <v>140</v>
      </c>
      <c r="E154" s="227" t="s">
        <v>307</v>
      </c>
      <c r="F154" s="228" t="s">
        <v>308</v>
      </c>
      <c r="G154" s="229" t="s">
        <v>303</v>
      </c>
      <c r="H154" s="230">
        <v>0.17999999999999999</v>
      </c>
      <c r="I154" s="231"/>
      <c r="J154" s="232">
        <f>ROUND(I154*H154,2)</f>
        <v>0</v>
      </c>
      <c r="K154" s="228" t="s">
        <v>144</v>
      </c>
      <c r="L154" s="44"/>
      <c r="M154" s="233" t="s">
        <v>1</v>
      </c>
      <c r="N154" s="234" t="s">
        <v>42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133</v>
      </c>
      <c r="AT154" s="237" t="s">
        <v>140</v>
      </c>
      <c r="AU154" s="237" t="s">
        <v>87</v>
      </c>
      <c r="AY154" s="17" t="s">
        <v>134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85</v>
      </c>
      <c r="BK154" s="238">
        <f>ROUND(I154*H154,2)</f>
        <v>0</v>
      </c>
      <c r="BL154" s="17" t="s">
        <v>133</v>
      </c>
      <c r="BM154" s="237" t="s">
        <v>309</v>
      </c>
    </row>
    <row r="155" s="2" customFormat="1">
      <c r="A155" s="38"/>
      <c r="B155" s="39"/>
      <c r="C155" s="40"/>
      <c r="D155" s="239" t="s">
        <v>147</v>
      </c>
      <c r="E155" s="40"/>
      <c r="F155" s="240" t="s">
        <v>310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87</v>
      </c>
    </row>
    <row r="156" s="14" customFormat="1">
      <c r="A156" s="14"/>
      <c r="B156" s="254"/>
      <c r="C156" s="255"/>
      <c r="D156" s="239" t="s">
        <v>148</v>
      </c>
      <c r="E156" s="256" t="s">
        <v>1</v>
      </c>
      <c r="F156" s="257" t="s">
        <v>735</v>
      </c>
      <c r="G156" s="255"/>
      <c r="H156" s="258">
        <v>0.17999999999999999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148</v>
      </c>
      <c r="AU156" s="264" t="s">
        <v>87</v>
      </c>
      <c r="AV156" s="14" t="s">
        <v>87</v>
      </c>
      <c r="AW156" s="14" t="s">
        <v>33</v>
      </c>
      <c r="AX156" s="14" t="s">
        <v>85</v>
      </c>
      <c r="AY156" s="264" t="s">
        <v>134</v>
      </c>
    </row>
    <row r="157" s="2" customFormat="1" ht="21.75" customHeight="1">
      <c r="A157" s="38"/>
      <c r="B157" s="39"/>
      <c r="C157" s="226" t="s">
        <v>190</v>
      </c>
      <c r="D157" s="226" t="s">
        <v>140</v>
      </c>
      <c r="E157" s="227" t="s">
        <v>338</v>
      </c>
      <c r="F157" s="228" t="s">
        <v>339</v>
      </c>
      <c r="G157" s="229" t="s">
        <v>303</v>
      </c>
      <c r="H157" s="230">
        <v>10.35</v>
      </c>
      <c r="I157" s="231"/>
      <c r="J157" s="232">
        <f>ROUND(I157*H157,2)</f>
        <v>0</v>
      </c>
      <c r="K157" s="228" t="s">
        <v>144</v>
      </c>
      <c r="L157" s="44"/>
      <c r="M157" s="233" t="s">
        <v>1</v>
      </c>
      <c r="N157" s="234" t="s">
        <v>42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133</v>
      </c>
      <c r="AT157" s="237" t="s">
        <v>140</v>
      </c>
      <c r="AU157" s="237" t="s">
        <v>87</v>
      </c>
      <c r="AY157" s="17" t="s">
        <v>134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85</v>
      </c>
      <c r="BK157" s="238">
        <f>ROUND(I157*H157,2)</f>
        <v>0</v>
      </c>
      <c r="BL157" s="17" t="s">
        <v>133</v>
      </c>
      <c r="BM157" s="237" t="s">
        <v>340</v>
      </c>
    </row>
    <row r="158" s="2" customFormat="1">
      <c r="A158" s="38"/>
      <c r="B158" s="39"/>
      <c r="C158" s="40"/>
      <c r="D158" s="239" t="s">
        <v>147</v>
      </c>
      <c r="E158" s="40"/>
      <c r="F158" s="240" t="s">
        <v>341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87</v>
      </c>
    </row>
    <row r="159" s="13" customFormat="1">
      <c r="A159" s="13"/>
      <c r="B159" s="244"/>
      <c r="C159" s="245"/>
      <c r="D159" s="239" t="s">
        <v>148</v>
      </c>
      <c r="E159" s="246" t="s">
        <v>1</v>
      </c>
      <c r="F159" s="247" t="s">
        <v>342</v>
      </c>
      <c r="G159" s="245"/>
      <c r="H159" s="246" t="s">
        <v>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148</v>
      </c>
      <c r="AU159" s="253" t="s">
        <v>87</v>
      </c>
      <c r="AV159" s="13" t="s">
        <v>85</v>
      </c>
      <c r="AW159" s="13" t="s">
        <v>33</v>
      </c>
      <c r="AX159" s="13" t="s">
        <v>77</v>
      </c>
      <c r="AY159" s="253" t="s">
        <v>134</v>
      </c>
    </row>
    <row r="160" s="13" customFormat="1">
      <c r="A160" s="13"/>
      <c r="B160" s="244"/>
      <c r="C160" s="245"/>
      <c r="D160" s="239" t="s">
        <v>148</v>
      </c>
      <c r="E160" s="246" t="s">
        <v>1</v>
      </c>
      <c r="F160" s="247" t="s">
        <v>343</v>
      </c>
      <c r="G160" s="245"/>
      <c r="H160" s="246" t="s">
        <v>1</v>
      </c>
      <c r="I160" s="248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148</v>
      </c>
      <c r="AU160" s="253" t="s">
        <v>87</v>
      </c>
      <c r="AV160" s="13" t="s">
        <v>85</v>
      </c>
      <c r="AW160" s="13" t="s">
        <v>33</v>
      </c>
      <c r="AX160" s="13" t="s">
        <v>77</v>
      </c>
      <c r="AY160" s="253" t="s">
        <v>134</v>
      </c>
    </row>
    <row r="161" s="14" customFormat="1">
      <c r="A161" s="14"/>
      <c r="B161" s="254"/>
      <c r="C161" s="255"/>
      <c r="D161" s="239" t="s">
        <v>148</v>
      </c>
      <c r="E161" s="256" t="s">
        <v>1</v>
      </c>
      <c r="F161" s="257" t="s">
        <v>736</v>
      </c>
      <c r="G161" s="255"/>
      <c r="H161" s="258">
        <v>0.59999999999999998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148</v>
      </c>
      <c r="AU161" s="264" t="s">
        <v>87</v>
      </c>
      <c r="AV161" s="14" t="s">
        <v>87</v>
      </c>
      <c r="AW161" s="14" t="s">
        <v>33</v>
      </c>
      <c r="AX161" s="14" t="s">
        <v>77</v>
      </c>
      <c r="AY161" s="264" t="s">
        <v>134</v>
      </c>
    </row>
    <row r="162" s="14" customFormat="1">
      <c r="A162" s="14"/>
      <c r="B162" s="254"/>
      <c r="C162" s="255"/>
      <c r="D162" s="239" t="s">
        <v>148</v>
      </c>
      <c r="E162" s="256" t="s">
        <v>1</v>
      </c>
      <c r="F162" s="257" t="s">
        <v>737</v>
      </c>
      <c r="G162" s="255"/>
      <c r="H162" s="258">
        <v>9.75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148</v>
      </c>
      <c r="AU162" s="264" t="s">
        <v>87</v>
      </c>
      <c r="AV162" s="14" t="s">
        <v>87</v>
      </c>
      <c r="AW162" s="14" t="s">
        <v>33</v>
      </c>
      <c r="AX162" s="14" t="s">
        <v>77</v>
      </c>
      <c r="AY162" s="264" t="s">
        <v>134</v>
      </c>
    </row>
    <row r="163" s="15" customFormat="1">
      <c r="A163" s="15"/>
      <c r="B163" s="268"/>
      <c r="C163" s="269"/>
      <c r="D163" s="239" t="s">
        <v>148</v>
      </c>
      <c r="E163" s="270" t="s">
        <v>1</v>
      </c>
      <c r="F163" s="271" t="s">
        <v>253</v>
      </c>
      <c r="G163" s="269"/>
      <c r="H163" s="272">
        <v>10.35</v>
      </c>
      <c r="I163" s="273"/>
      <c r="J163" s="269"/>
      <c r="K163" s="269"/>
      <c r="L163" s="274"/>
      <c r="M163" s="275"/>
      <c r="N163" s="276"/>
      <c r="O163" s="276"/>
      <c r="P163" s="276"/>
      <c r="Q163" s="276"/>
      <c r="R163" s="276"/>
      <c r="S163" s="276"/>
      <c r="T163" s="27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8" t="s">
        <v>148</v>
      </c>
      <c r="AU163" s="278" t="s">
        <v>87</v>
      </c>
      <c r="AV163" s="15" t="s">
        <v>133</v>
      </c>
      <c r="AW163" s="15" t="s">
        <v>33</v>
      </c>
      <c r="AX163" s="15" t="s">
        <v>85</v>
      </c>
      <c r="AY163" s="278" t="s">
        <v>134</v>
      </c>
    </row>
    <row r="164" s="2" customFormat="1" ht="24.15" customHeight="1">
      <c r="A164" s="38"/>
      <c r="B164" s="39"/>
      <c r="C164" s="226" t="s">
        <v>197</v>
      </c>
      <c r="D164" s="226" t="s">
        <v>140</v>
      </c>
      <c r="E164" s="227" t="s">
        <v>349</v>
      </c>
      <c r="F164" s="228" t="s">
        <v>350</v>
      </c>
      <c r="G164" s="229" t="s">
        <v>303</v>
      </c>
      <c r="H164" s="230">
        <v>155.25</v>
      </c>
      <c r="I164" s="231"/>
      <c r="J164" s="232">
        <f>ROUND(I164*H164,2)</f>
        <v>0</v>
      </c>
      <c r="K164" s="228" t="s">
        <v>144</v>
      </c>
      <c r="L164" s="44"/>
      <c r="M164" s="233" t="s">
        <v>1</v>
      </c>
      <c r="N164" s="234" t="s">
        <v>42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133</v>
      </c>
      <c r="AT164" s="237" t="s">
        <v>140</v>
      </c>
      <c r="AU164" s="237" t="s">
        <v>87</v>
      </c>
      <c r="AY164" s="17" t="s">
        <v>134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85</v>
      </c>
      <c r="BK164" s="238">
        <f>ROUND(I164*H164,2)</f>
        <v>0</v>
      </c>
      <c r="BL164" s="17" t="s">
        <v>133</v>
      </c>
      <c r="BM164" s="237" t="s">
        <v>351</v>
      </c>
    </row>
    <row r="165" s="2" customFormat="1">
      <c r="A165" s="38"/>
      <c r="B165" s="39"/>
      <c r="C165" s="40"/>
      <c r="D165" s="239" t="s">
        <v>147</v>
      </c>
      <c r="E165" s="40"/>
      <c r="F165" s="240" t="s">
        <v>352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87</v>
      </c>
    </row>
    <row r="166" s="13" customFormat="1">
      <c r="A166" s="13"/>
      <c r="B166" s="244"/>
      <c r="C166" s="245"/>
      <c r="D166" s="239" t="s">
        <v>148</v>
      </c>
      <c r="E166" s="246" t="s">
        <v>1</v>
      </c>
      <c r="F166" s="247" t="s">
        <v>343</v>
      </c>
      <c r="G166" s="245"/>
      <c r="H166" s="246" t="s">
        <v>1</v>
      </c>
      <c r="I166" s="248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148</v>
      </c>
      <c r="AU166" s="253" t="s">
        <v>87</v>
      </c>
      <c r="AV166" s="13" t="s">
        <v>85</v>
      </c>
      <c r="AW166" s="13" t="s">
        <v>33</v>
      </c>
      <c r="AX166" s="13" t="s">
        <v>77</v>
      </c>
      <c r="AY166" s="253" t="s">
        <v>134</v>
      </c>
    </row>
    <row r="167" s="14" customFormat="1">
      <c r="A167" s="14"/>
      <c r="B167" s="254"/>
      <c r="C167" s="255"/>
      <c r="D167" s="239" t="s">
        <v>148</v>
      </c>
      <c r="E167" s="256" t="s">
        <v>1</v>
      </c>
      <c r="F167" s="257" t="s">
        <v>738</v>
      </c>
      <c r="G167" s="255"/>
      <c r="H167" s="258">
        <v>155.25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4" t="s">
        <v>148</v>
      </c>
      <c r="AU167" s="264" t="s">
        <v>87</v>
      </c>
      <c r="AV167" s="14" t="s">
        <v>87</v>
      </c>
      <c r="AW167" s="14" t="s">
        <v>33</v>
      </c>
      <c r="AX167" s="14" t="s">
        <v>85</v>
      </c>
      <c r="AY167" s="264" t="s">
        <v>134</v>
      </c>
    </row>
    <row r="168" s="2" customFormat="1" ht="16.5" customHeight="1">
      <c r="A168" s="38"/>
      <c r="B168" s="39"/>
      <c r="C168" s="226" t="s">
        <v>204</v>
      </c>
      <c r="D168" s="226" t="s">
        <v>140</v>
      </c>
      <c r="E168" s="227" t="s">
        <v>360</v>
      </c>
      <c r="F168" s="228" t="s">
        <v>361</v>
      </c>
      <c r="G168" s="229" t="s">
        <v>362</v>
      </c>
      <c r="H168" s="230">
        <v>18.629999999999999</v>
      </c>
      <c r="I168" s="231"/>
      <c r="J168" s="232">
        <f>ROUND(I168*H168,2)</f>
        <v>0</v>
      </c>
      <c r="K168" s="228" t="s">
        <v>144</v>
      </c>
      <c r="L168" s="44"/>
      <c r="M168" s="233" t="s">
        <v>1</v>
      </c>
      <c r="N168" s="234" t="s">
        <v>42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133</v>
      </c>
      <c r="AT168" s="237" t="s">
        <v>140</v>
      </c>
      <c r="AU168" s="237" t="s">
        <v>87</v>
      </c>
      <c r="AY168" s="17" t="s">
        <v>134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85</v>
      </c>
      <c r="BK168" s="238">
        <f>ROUND(I168*H168,2)</f>
        <v>0</v>
      </c>
      <c r="BL168" s="17" t="s">
        <v>133</v>
      </c>
      <c r="BM168" s="237" t="s">
        <v>363</v>
      </c>
    </row>
    <row r="169" s="2" customFormat="1">
      <c r="A169" s="38"/>
      <c r="B169" s="39"/>
      <c r="C169" s="40"/>
      <c r="D169" s="239" t="s">
        <v>147</v>
      </c>
      <c r="E169" s="40"/>
      <c r="F169" s="240" t="s">
        <v>364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87</v>
      </c>
    </row>
    <row r="170" s="14" customFormat="1">
      <c r="A170" s="14"/>
      <c r="B170" s="254"/>
      <c r="C170" s="255"/>
      <c r="D170" s="239" t="s">
        <v>148</v>
      </c>
      <c r="E170" s="256" t="s">
        <v>1</v>
      </c>
      <c r="F170" s="257" t="s">
        <v>739</v>
      </c>
      <c r="G170" s="255"/>
      <c r="H170" s="258">
        <v>18.629999999999999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148</v>
      </c>
      <c r="AU170" s="264" t="s">
        <v>87</v>
      </c>
      <c r="AV170" s="14" t="s">
        <v>87</v>
      </c>
      <c r="AW170" s="14" t="s">
        <v>33</v>
      </c>
      <c r="AX170" s="14" t="s">
        <v>85</v>
      </c>
      <c r="AY170" s="264" t="s">
        <v>134</v>
      </c>
    </row>
    <row r="171" s="2" customFormat="1" ht="21.75" customHeight="1">
      <c r="A171" s="38"/>
      <c r="B171" s="39"/>
      <c r="C171" s="226" t="s">
        <v>8</v>
      </c>
      <c r="D171" s="226" t="s">
        <v>140</v>
      </c>
      <c r="E171" s="227" t="s">
        <v>393</v>
      </c>
      <c r="F171" s="228" t="s">
        <v>394</v>
      </c>
      <c r="G171" s="229" t="s">
        <v>241</v>
      </c>
      <c r="H171" s="230">
        <v>71</v>
      </c>
      <c r="I171" s="231"/>
      <c r="J171" s="232">
        <f>ROUND(I171*H171,2)</f>
        <v>0</v>
      </c>
      <c r="K171" s="228" t="s">
        <v>144</v>
      </c>
      <c r="L171" s="44"/>
      <c r="M171" s="233" t="s">
        <v>1</v>
      </c>
      <c r="N171" s="234" t="s">
        <v>42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133</v>
      </c>
      <c r="AT171" s="237" t="s">
        <v>140</v>
      </c>
      <c r="AU171" s="237" t="s">
        <v>87</v>
      </c>
      <c r="AY171" s="17" t="s">
        <v>134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85</v>
      </c>
      <c r="BK171" s="238">
        <f>ROUND(I171*H171,2)</f>
        <v>0</v>
      </c>
      <c r="BL171" s="17" t="s">
        <v>133</v>
      </c>
      <c r="BM171" s="237" t="s">
        <v>395</v>
      </c>
    </row>
    <row r="172" s="2" customFormat="1">
      <c r="A172" s="38"/>
      <c r="B172" s="39"/>
      <c r="C172" s="40"/>
      <c r="D172" s="239" t="s">
        <v>147</v>
      </c>
      <c r="E172" s="40"/>
      <c r="F172" s="240" t="s">
        <v>396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87</v>
      </c>
    </row>
    <row r="173" s="14" customFormat="1">
      <c r="A173" s="14"/>
      <c r="B173" s="254"/>
      <c r="C173" s="255"/>
      <c r="D173" s="239" t="s">
        <v>148</v>
      </c>
      <c r="E173" s="256" t="s">
        <v>1</v>
      </c>
      <c r="F173" s="257" t="s">
        <v>740</v>
      </c>
      <c r="G173" s="255"/>
      <c r="H173" s="258">
        <v>71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148</v>
      </c>
      <c r="AU173" s="264" t="s">
        <v>87</v>
      </c>
      <c r="AV173" s="14" t="s">
        <v>87</v>
      </c>
      <c r="AW173" s="14" t="s">
        <v>33</v>
      </c>
      <c r="AX173" s="14" t="s">
        <v>85</v>
      </c>
      <c r="AY173" s="264" t="s">
        <v>134</v>
      </c>
    </row>
    <row r="174" s="2" customFormat="1" ht="16.5" customHeight="1">
      <c r="A174" s="38"/>
      <c r="B174" s="39"/>
      <c r="C174" s="226" t="s">
        <v>216</v>
      </c>
      <c r="D174" s="226" t="s">
        <v>140</v>
      </c>
      <c r="E174" s="227" t="s">
        <v>399</v>
      </c>
      <c r="F174" s="228" t="s">
        <v>400</v>
      </c>
      <c r="G174" s="229" t="s">
        <v>241</v>
      </c>
      <c r="H174" s="230">
        <v>71</v>
      </c>
      <c r="I174" s="231"/>
      <c r="J174" s="232">
        <f>ROUND(I174*H174,2)</f>
        <v>0</v>
      </c>
      <c r="K174" s="228" t="s">
        <v>144</v>
      </c>
      <c r="L174" s="44"/>
      <c r="M174" s="233" t="s">
        <v>1</v>
      </c>
      <c r="N174" s="234" t="s">
        <v>42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133</v>
      </c>
      <c r="AT174" s="237" t="s">
        <v>140</v>
      </c>
      <c r="AU174" s="237" t="s">
        <v>87</v>
      </c>
      <c r="AY174" s="17" t="s">
        <v>134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85</v>
      </c>
      <c r="BK174" s="238">
        <f>ROUND(I174*H174,2)</f>
        <v>0</v>
      </c>
      <c r="BL174" s="17" t="s">
        <v>133</v>
      </c>
      <c r="BM174" s="237" t="s">
        <v>401</v>
      </c>
    </row>
    <row r="175" s="2" customFormat="1">
      <c r="A175" s="38"/>
      <c r="B175" s="39"/>
      <c r="C175" s="40"/>
      <c r="D175" s="239" t="s">
        <v>147</v>
      </c>
      <c r="E175" s="40"/>
      <c r="F175" s="240" t="s">
        <v>402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147</v>
      </c>
      <c r="AU175" s="17" t="s">
        <v>87</v>
      </c>
    </row>
    <row r="176" s="14" customFormat="1">
      <c r="A176" s="14"/>
      <c r="B176" s="254"/>
      <c r="C176" s="255"/>
      <c r="D176" s="239" t="s">
        <v>148</v>
      </c>
      <c r="E176" s="256" t="s">
        <v>1</v>
      </c>
      <c r="F176" s="257" t="s">
        <v>741</v>
      </c>
      <c r="G176" s="255"/>
      <c r="H176" s="258">
        <v>71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148</v>
      </c>
      <c r="AU176" s="264" t="s">
        <v>87</v>
      </c>
      <c r="AV176" s="14" t="s">
        <v>87</v>
      </c>
      <c r="AW176" s="14" t="s">
        <v>33</v>
      </c>
      <c r="AX176" s="14" t="s">
        <v>85</v>
      </c>
      <c r="AY176" s="264" t="s">
        <v>134</v>
      </c>
    </row>
    <row r="177" s="2" customFormat="1" ht="16.5" customHeight="1">
      <c r="A177" s="38"/>
      <c r="B177" s="39"/>
      <c r="C177" s="279" t="s">
        <v>223</v>
      </c>
      <c r="D177" s="279" t="s">
        <v>387</v>
      </c>
      <c r="E177" s="280" t="s">
        <v>405</v>
      </c>
      <c r="F177" s="281" t="s">
        <v>406</v>
      </c>
      <c r="G177" s="282" t="s">
        <v>407</v>
      </c>
      <c r="H177" s="283">
        <v>2.1299999999999999</v>
      </c>
      <c r="I177" s="284"/>
      <c r="J177" s="285">
        <f>ROUND(I177*H177,2)</f>
        <v>0</v>
      </c>
      <c r="K177" s="281" t="s">
        <v>144</v>
      </c>
      <c r="L177" s="286"/>
      <c r="M177" s="287" t="s">
        <v>1</v>
      </c>
      <c r="N177" s="288" t="s">
        <v>42</v>
      </c>
      <c r="O177" s="91"/>
      <c r="P177" s="235">
        <f>O177*H177</f>
        <v>0</v>
      </c>
      <c r="Q177" s="235">
        <v>0.001</v>
      </c>
      <c r="R177" s="235">
        <f>Q177*H177</f>
        <v>0.0021299999999999999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182</v>
      </c>
      <c r="AT177" s="237" t="s">
        <v>387</v>
      </c>
      <c r="AU177" s="237" t="s">
        <v>87</v>
      </c>
      <c r="AY177" s="17" t="s">
        <v>134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85</v>
      </c>
      <c r="BK177" s="238">
        <f>ROUND(I177*H177,2)</f>
        <v>0</v>
      </c>
      <c r="BL177" s="17" t="s">
        <v>133</v>
      </c>
      <c r="BM177" s="237" t="s">
        <v>408</v>
      </c>
    </row>
    <row r="178" s="2" customFormat="1">
      <c r="A178" s="38"/>
      <c r="B178" s="39"/>
      <c r="C178" s="40"/>
      <c r="D178" s="239" t="s">
        <v>147</v>
      </c>
      <c r="E178" s="40"/>
      <c r="F178" s="240" t="s">
        <v>406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87</v>
      </c>
    </row>
    <row r="179" s="13" customFormat="1">
      <c r="A179" s="13"/>
      <c r="B179" s="244"/>
      <c r="C179" s="245"/>
      <c r="D179" s="239" t="s">
        <v>148</v>
      </c>
      <c r="E179" s="246" t="s">
        <v>1</v>
      </c>
      <c r="F179" s="247" t="s">
        <v>742</v>
      </c>
      <c r="G179" s="245"/>
      <c r="H179" s="246" t="s">
        <v>1</v>
      </c>
      <c r="I179" s="248"/>
      <c r="J179" s="245"/>
      <c r="K179" s="245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148</v>
      </c>
      <c r="AU179" s="253" t="s">
        <v>87</v>
      </c>
      <c r="AV179" s="13" t="s">
        <v>85</v>
      </c>
      <c r="AW179" s="13" t="s">
        <v>33</v>
      </c>
      <c r="AX179" s="13" t="s">
        <v>77</v>
      </c>
      <c r="AY179" s="253" t="s">
        <v>134</v>
      </c>
    </row>
    <row r="180" s="14" customFormat="1">
      <c r="A180" s="14"/>
      <c r="B180" s="254"/>
      <c r="C180" s="255"/>
      <c r="D180" s="239" t="s">
        <v>148</v>
      </c>
      <c r="E180" s="256" t="s">
        <v>1</v>
      </c>
      <c r="F180" s="257" t="s">
        <v>743</v>
      </c>
      <c r="G180" s="255"/>
      <c r="H180" s="258">
        <v>2.1299999999999999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148</v>
      </c>
      <c r="AU180" s="264" t="s">
        <v>87</v>
      </c>
      <c r="AV180" s="14" t="s">
        <v>87</v>
      </c>
      <c r="AW180" s="14" t="s">
        <v>33</v>
      </c>
      <c r="AX180" s="14" t="s">
        <v>85</v>
      </c>
      <c r="AY180" s="264" t="s">
        <v>134</v>
      </c>
    </row>
    <row r="181" s="2" customFormat="1" ht="16.5" customHeight="1">
      <c r="A181" s="38"/>
      <c r="B181" s="39"/>
      <c r="C181" s="226" t="s">
        <v>318</v>
      </c>
      <c r="D181" s="226" t="s">
        <v>140</v>
      </c>
      <c r="E181" s="227" t="s">
        <v>412</v>
      </c>
      <c r="F181" s="228" t="s">
        <v>413</v>
      </c>
      <c r="G181" s="229" t="s">
        <v>241</v>
      </c>
      <c r="H181" s="230">
        <v>71</v>
      </c>
      <c r="I181" s="231"/>
      <c r="J181" s="232">
        <f>ROUND(I181*H181,2)</f>
        <v>0</v>
      </c>
      <c r="K181" s="228" t="s">
        <v>144</v>
      </c>
      <c r="L181" s="44"/>
      <c r="M181" s="233" t="s">
        <v>1</v>
      </c>
      <c r="N181" s="234" t="s">
        <v>42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133</v>
      </c>
      <c r="AT181" s="237" t="s">
        <v>140</v>
      </c>
      <c r="AU181" s="237" t="s">
        <v>87</v>
      </c>
      <c r="AY181" s="17" t="s">
        <v>134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85</v>
      </c>
      <c r="BK181" s="238">
        <f>ROUND(I181*H181,2)</f>
        <v>0</v>
      </c>
      <c r="BL181" s="17" t="s">
        <v>133</v>
      </c>
      <c r="BM181" s="237" t="s">
        <v>414</v>
      </c>
    </row>
    <row r="182" s="2" customFormat="1">
      <c r="A182" s="38"/>
      <c r="B182" s="39"/>
      <c r="C182" s="40"/>
      <c r="D182" s="239" t="s">
        <v>147</v>
      </c>
      <c r="E182" s="40"/>
      <c r="F182" s="240" t="s">
        <v>415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87</v>
      </c>
    </row>
    <row r="183" s="14" customFormat="1">
      <c r="A183" s="14"/>
      <c r="B183" s="254"/>
      <c r="C183" s="255"/>
      <c r="D183" s="239" t="s">
        <v>148</v>
      </c>
      <c r="E183" s="256" t="s">
        <v>1</v>
      </c>
      <c r="F183" s="257" t="s">
        <v>744</v>
      </c>
      <c r="G183" s="255"/>
      <c r="H183" s="258">
        <v>71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148</v>
      </c>
      <c r="AU183" s="264" t="s">
        <v>87</v>
      </c>
      <c r="AV183" s="14" t="s">
        <v>87</v>
      </c>
      <c r="AW183" s="14" t="s">
        <v>33</v>
      </c>
      <c r="AX183" s="14" t="s">
        <v>85</v>
      </c>
      <c r="AY183" s="264" t="s">
        <v>134</v>
      </c>
    </row>
    <row r="184" s="2" customFormat="1" ht="16.5" customHeight="1">
      <c r="A184" s="38"/>
      <c r="B184" s="39"/>
      <c r="C184" s="226" t="s">
        <v>324</v>
      </c>
      <c r="D184" s="226" t="s">
        <v>140</v>
      </c>
      <c r="E184" s="227" t="s">
        <v>418</v>
      </c>
      <c r="F184" s="228" t="s">
        <v>419</v>
      </c>
      <c r="G184" s="229" t="s">
        <v>241</v>
      </c>
      <c r="H184" s="230">
        <v>12</v>
      </c>
      <c r="I184" s="231"/>
      <c r="J184" s="232">
        <f>ROUND(I184*H184,2)</f>
        <v>0</v>
      </c>
      <c r="K184" s="228" t="s">
        <v>144</v>
      </c>
      <c r="L184" s="44"/>
      <c r="M184" s="233" t="s">
        <v>1</v>
      </c>
      <c r="N184" s="234" t="s">
        <v>42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133</v>
      </c>
      <c r="AT184" s="237" t="s">
        <v>140</v>
      </c>
      <c r="AU184" s="237" t="s">
        <v>87</v>
      </c>
      <c r="AY184" s="17" t="s">
        <v>134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85</v>
      </c>
      <c r="BK184" s="238">
        <f>ROUND(I184*H184,2)</f>
        <v>0</v>
      </c>
      <c r="BL184" s="17" t="s">
        <v>133</v>
      </c>
      <c r="BM184" s="237" t="s">
        <v>420</v>
      </c>
    </row>
    <row r="185" s="2" customFormat="1">
      <c r="A185" s="38"/>
      <c r="B185" s="39"/>
      <c r="C185" s="40"/>
      <c r="D185" s="239" t="s">
        <v>147</v>
      </c>
      <c r="E185" s="40"/>
      <c r="F185" s="240" t="s">
        <v>421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87</v>
      </c>
    </row>
    <row r="186" s="14" customFormat="1">
      <c r="A186" s="14"/>
      <c r="B186" s="254"/>
      <c r="C186" s="255"/>
      <c r="D186" s="239" t="s">
        <v>148</v>
      </c>
      <c r="E186" s="256" t="s">
        <v>1</v>
      </c>
      <c r="F186" s="257" t="s">
        <v>745</v>
      </c>
      <c r="G186" s="255"/>
      <c r="H186" s="258">
        <v>12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4" t="s">
        <v>148</v>
      </c>
      <c r="AU186" s="264" t="s">
        <v>87</v>
      </c>
      <c r="AV186" s="14" t="s">
        <v>87</v>
      </c>
      <c r="AW186" s="14" t="s">
        <v>33</v>
      </c>
      <c r="AX186" s="14" t="s">
        <v>85</v>
      </c>
      <c r="AY186" s="264" t="s">
        <v>134</v>
      </c>
    </row>
    <row r="187" s="2" customFormat="1" ht="16.5" customHeight="1">
      <c r="A187" s="38"/>
      <c r="B187" s="39"/>
      <c r="C187" s="226" t="s">
        <v>330</v>
      </c>
      <c r="D187" s="226" t="s">
        <v>140</v>
      </c>
      <c r="E187" s="227" t="s">
        <v>424</v>
      </c>
      <c r="F187" s="228" t="s">
        <v>425</v>
      </c>
      <c r="G187" s="229" t="s">
        <v>303</v>
      </c>
      <c r="H187" s="230">
        <v>7.0999999999999996</v>
      </c>
      <c r="I187" s="231"/>
      <c r="J187" s="232">
        <f>ROUND(I187*H187,2)</f>
        <v>0</v>
      </c>
      <c r="K187" s="228" t="s">
        <v>144</v>
      </c>
      <c r="L187" s="44"/>
      <c r="M187" s="233" t="s">
        <v>1</v>
      </c>
      <c r="N187" s="234" t="s">
        <v>42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133</v>
      </c>
      <c r="AT187" s="237" t="s">
        <v>140</v>
      </c>
      <c r="AU187" s="237" t="s">
        <v>87</v>
      </c>
      <c r="AY187" s="17" t="s">
        <v>134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85</v>
      </c>
      <c r="BK187" s="238">
        <f>ROUND(I187*H187,2)</f>
        <v>0</v>
      </c>
      <c r="BL187" s="17" t="s">
        <v>133</v>
      </c>
      <c r="BM187" s="237" t="s">
        <v>426</v>
      </c>
    </row>
    <row r="188" s="2" customFormat="1">
      <c r="A188" s="38"/>
      <c r="B188" s="39"/>
      <c r="C188" s="40"/>
      <c r="D188" s="239" t="s">
        <v>147</v>
      </c>
      <c r="E188" s="40"/>
      <c r="F188" s="240" t="s">
        <v>427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87</v>
      </c>
    </row>
    <row r="189" s="13" customFormat="1">
      <c r="A189" s="13"/>
      <c r="B189" s="244"/>
      <c r="C189" s="245"/>
      <c r="D189" s="239" t="s">
        <v>148</v>
      </c>
      <c r="E189" s="246" t="s">
        <v>1</v>
      </c>
      <c r="F189" s="247" t="s">
        <v>428</v>
      </c>
      <c r="G189" s="245"/>
      <c r="H189" s="246" t="s">
        <v>1</v>
      </c>
      <c r="I189" s="248"/>
      <c r="J189" s="245"/>
      <c r="K189" s="245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148</v>
      </c>
      <c r="AU189" s="253" t="s">
        <v>87</v>
      </c>
      <c r="AV189" s="13" t="s">
        <v>85</v>
      </c>
      <c r="AW189" s="13" t="s">
        <v>33</v>
      </c>
      <c r="AX189" s="13" t="s">
        <v>77</v>
      </c>
      <c r="AY189" s="253" t="s">
        <v>134</v>
      </c>
    </row>
    <row r="190" s="14" customFormat="1">
      <c r="A190" s="14"/>
      <c r="B190" s="254"/>
      <c r="C190" s="255"/>
      <c r="D190" s="239" t="s">
        <v>148</v>
      </c>
      <c r="E190" s="256" t="s">
        <v>1</v>
      </c>
      <c r="F190" s="257" t="s">
        <v>746</v>
      </c>
      <c r="G190" s="255"/>
      <c r="H190" s="258">
        <v>7.0999999999999996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148</v>
      </c>
      <c r="AU190" s="264" t="s">
        <v>87</v>
      </c>
      <c r="AV190" s="14" t="s">
        <v>87</v>
      </c>
      <c r="AW190" s="14" t="s">
        <v>33</v>
      </c>
      <c r="AX190" s="14" t="s">
        <v>85</v>
      </c>
      <c r="AY190" s="264" t="s">
        <v>134</v>
      </c>
    </row>
    <row r="191" s="12" customFormat="1" ht="22.8" customHeight="1">
      <c r="A191" s="12"/>
      <c r="B191" s="210"/>
      <c r="C191" s="211"/>
      <c r="D191" s="212" t="s">
        <v>76</v>
      </c>
      <c r="E191" s="224" t="s">
        <v>137</v>
      </c>
      <c r="F191" s="224" t="s">
        <v>438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SUM(P192:P209)</f>
        <v>0</v>
      </c>
      <c r="Q191" s="218"/>
      <c r="R191" s="219">
        <f>SUM(R192:R209)</f>
        <v>2.4401999999999999</v>
      </c>
      <c r="S191" s="218"/>
      <c r="T191" s="220">
        <f>SUM(T192:T209)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85</v>
      </c>
      <c r="AT191" s="222" t="s">
        <v>76</v>
      </c>
      <c r="AU191" s="222" t="s">
        <v>85</v>
      </c>
      <c r="AY191" s="221" t="s">
        <v>134</v>
      </c>
      <c r="BK191" s="223">
        <f>SUM(BK192:BK209)</f>
        <v>0</v>
      </c>
    </row>
    <row r="192" s="2" customFormat="1" ht="16.5" customHeight="1">
      <c r="A192" s="38"/>
      <c r="B192" s="39"/>
      <c r="C192" s="226" t="s">
        <v>337</v>
      </c>
      <c r="D192" s="226" t="s">
        <v>140</v>
      </c>
      <c r="E192" s="227" t="s">
        <v>747</v>
      </c>
      <c r="F192" s="228" t="s">
        <v>748</v>
      </c>
      <c r="G192" s="229" t="s">
        <v>241</v>
      </c>
      <c r="H192" s="230">
        <v>12</v>
      </c>
      <c r="I192" s="231"/>
      <c r="J192" s="232">
        <f>ROUND(I192*H192,2)</f>
        <v>0</v>
      </c>
      <c r="K192" s="228" t="s">
        <v>144</v>
      </c>
      <c r="L192" s="44"/>
      <c r="M192" s="233" t="s">
        <v>1</v>
      </c>
      <c r="N192" s="234" t="s">
        <v>42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133</v>
      </c>
      <c r="AT192" s="237" t="s">
        <v>140</v>
      </c>
      <c r="AU192" s="237" t="s">
        <v>87</v>
      </c>
      <c r="AY192" s="17" t="s">
        <v>134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85</v>
      </c>
      <c r="BK192" s="238">
        <f>ROUND(I192*H192,2)</f>
        <v>0</v>
      </c>
      <c r="BL192" s="17" t="s">
        <v>133</v>
      </c>
      <c r="BM192" s="237" t="s">
        <v>442</v>
      </c>
    </row>
    <row r="193" s="2" customFormat="1">
      <c r="A193" s="38"/>
      <c r="B193" s="39"/>
      <c r="C193" s="40"/>
      <c r="D193" s="239" t="s">
        <v>147</v>
      </c>
      <c r="E193" s="40"/>
      <c r="F193" s="240" t="s">
        <v>749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87</v>
      </c>
    </row>
    <row r="194" s="13" customFormat="1">
      <c r="A194" s="13"/>
      <c r="B194" s="244"/>
      <c r="C194" s="245"/>
      <c r="D194" s="239" t="s">
        <v>148</v>
      </c>
      <c r="E194" s="246" t="s">
        <v>1</v>
      </c>
      <c r="F194" s="247" t="s">
        <v>444</v>
      </c>
      <c r="G194" s="245"/>
      <c r="H194" s="246" t="s">
        <v>1</v>
      </c>
      <c r="I194" s="248"/>
      <c r="J194" s="245"/>
      <c r="K194" s="245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148</v>
      </c>
      <c r="AU194" s="253" t="s">
        <v>87</v>
      </c>
      <c r="AV194" s="13" t="s">
        <v>85</v>
      </c>
      <c r="AW194" s="13" t="s">
        <v>33</v>
      </c>
      <c r="AX194" s="13" t="s">
        <v>77</v>
      </c>
      <c r="AY194" s="253" t="s">
        <v>134</v>
      </c>
    </row>
    <row r="195" s="14" customFormat="1">
      <c r="A195" s="14"/>
      <c r="B195" s="254"/>
      <c r="C195" s="255"/>
      <c r="D195" s="239" t="s">
        <v>148</v>
      </c>
      <c r="E195" s="256" t="s">
        <v>1</v>
      </c>
      <c r="F195" s="257" t="s">
        <v>750</v>
      </c>
      <c r="G195" s="255"/>
      <c r="H195" s="258">
        <v>12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148</v>
      </c>
      <c r="AU195" s="264" t="s">
        <v>87</v>
      </c>
      <c r="AV195" s="14" t="s">
        <v>87</v>
      </c>
      <c r="AW195" s="14" t="s">
        <v>33</v>
      </c>
      <c r="AX195" s="14" t="s">
        <v>85</v>
      </c>
      <c r="AY195" s="264" t="s">
        <v>134</v>
      </c>
    </row>
    <row r="196" s="2" customFormat="1" ht="16.5" customHeight="1">
      <c r="A196" s="38"/>
      <c r="B196" s="39"/>
      <c r="C196" s="226" t="s">
        <v>348</v>
      </c>
      <c r="D196" s="226" t="s">
        <v>140</v>
      </c>
      <c r="E196" s="227" t="s">
        <v>455</v>
      </c>
      <c r="F196" s="228" t="s">
        <v>456</v>
      </c>
      <c r="G196" s="229" t="s">
        <v>241</v>
      </c>
      <c r="H196" s="230">
        <v>840</v>
      </c>
      <c r="I196" s="231"/>
      <c r="J196" s="232">
        <f>ROUND(I196*H196,2)</f>
        <v>0</v>
      </c>
      <c r="K196" s="228" t="s">
        <v>144</v>
      </c>
      <c r="L196" s="44"/>
      <c r="M196" s="233" t="s">
        <v>1</v>
      </c>
      <c r="N196" s="234" t="s">
        <v>42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133</v>
      </c>
      <c r="AT196" s="237" t="s">
        <v>140</v>
      </c>
      <c r="AU196" s="237" t="s">
        <v>87</v>
      </c>
      <c r="AY196" s="17" t="s">
        <v>134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85</v>
      </c>
      <c r="BK196" s="238">
        <f>ROUND(I196*H196,2)</f>
        <v>0</v>
      </c>
      <c r="BL196" s="17" t="s">
        <v>133</v>
      </c>
      <c r="BM196" s="237" t="s">
        <v>457</v>
      </c>
    </row>
    <row r="197" s="2" customFormat="1">
      <c r="A197" s="38"/>
      <c r="B197" s="39"/>
      <c r="C197" s="40"/>
      <c r="D197" s="239" t="s">
        <v>147</v>
      </c>
      <c r="E197" s="40"/>
      <c r="F197" s="240" t="s">
        <v>458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87</v>
      </c>
    </row>
    <row r="198" s="13" customFormat="1">
      <c r="A198" s="13"/>
      <c r="B198" s="244"/>
      <c r="C198" s="245"/>
      <c r="D198" s="239" t="s">
        <v>148</v>
      </c>
      <c r="E198" s="246" t="s">
        <v>1</v>
      </c>
      <c r="F198" s="247" t="s">
        <v>459</v>
      </c>
      <c r="G198" s="245"/>
      <c r="H198" s="246" t="s">
        <v>1</v>
      </c>
      <c r="I198" s="248"/>
      <c r="J198" s="245"/>
      <c r="K198" s="245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148</v>
      </c>
      <c r="AU198" s="253" t="s">
        <v>87</v>
      </c>
      <c r="AV198" s="13" t="s">
        <v>85</v>
      </c>
      <c r="AW198" s="13" t="s">
        <v>33</v>
      </c>
      <c r="AX198" s="13" t="s">
        <v>77</v>
      </c>
      <c r="AY198" s="253" t="s">
        <v>134</v>
      </c>
    </row>
    <row r="199" s="14" customFormat="1">
      <c r="A199" s="14"/>
      <c r="B199" s="254"/>
      <c r="C199" s="255"/>
      <c r="D199" s="239" t="s">
        <v>148</v>
      </c>
      <c r="E199" s="256" t="s">
        <v>1</v>
      </c>
      <c r="F199" s="257" t="s">
        <v>751</v>
      </c>
      <c r="G199" s="255"/>
      <c r="H199" s="258">
        <v>840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148</v>
      </c>
      <c r="AU199" s="264" t="s">
        <v>87</v>
      </c>
      <c r="AV199" s="14" t="s">
        <v>87</v>
      </c>
      <c r="AW199" s="14" t="s">
        <v>33</v>
      </c>
      <c r="AX199" s="14" t="s">
        <v>85</v>
      </c>
      <c r="AY199" s="264" t="s">
        <v>134</v>
      </c>
    </row>
    <row r="200" s="2" customFormat="1" ht="21.75" customHeight="1">
      <c r="A200" s="38"/>
      <c r="B200" s="39"/>
      <c r="C200" s="226" t="s">
        <v>354</v>
      </c>
      <c r="D200" s="226" t="s">
        <v>140</v>
      </c>
      <c r="E200" s="227" t="s">
        <v>752</v>
      </c>
      <c r="F200" s="228" t="s">
        <v>753</v>
      </c>
      <c r="G200" s="229" t="s">
        <v>241</v>
      </c>
      <c r="H200" s="230">
        <v>840</v>
      </c>
      <c r="I200" s="231"/>
      <c r="J200" s="232">
        <f>ROUND(I200*H200,2)</f>
        <v>0</v>
      </c>
      <c r="K200" s="228" t="s">
        <v>144</v>
      </c>
      <c r="L200" s="44"/>
      <c r="M200" s="233" t="s">
        <v>1</v>
      </c>
      <c r="N200" s="234" t="s">
        <v>42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133</v>
      </c>
      <c r="AT200" s="237" t="s">
        <v>140</v>
      </c>
      <c r="AU200" s="237" t="s">
        <v>87</v>
      </c>
      <c r="AY200" s="17" t="s">
        <v>134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85</v>
      </c>
      <c r="BK200" s="238">
        <f>ROUND(I200*H200,2)</f>
        <v>0</v>
      </c>
      <c r="BL200" s="17" t="s">
        <v>133</v>
      </c>
      <c r="BM200" s="237" t="s">
        <v>754</v>
      </c>
    </row>
    <row r="201" s="2" customFormat="1">
      <c r="A201" s="38"/>
      <c r="B201" s="39"/>
      <c r="C201" s="40"/>
      <c r="D201" s="239" t="s">
        <v>147</v>
      </c>
      <c r="E201" s="40"/>
      <c r="F201" s="240" t="s">
        <v>755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87</v>
      </c>
    </row>
    <row r="202" s="14" customFormat="1">
      <c r="A202" s="14"/>
      <c r="B202" s="254"/>
      <c r="C202" s="255"/>
      <c r="D202" s="239" t="s">
        <v>148</v>
      </c>
      <c r="E202" s="256" t="s">
        <v>1</v>
      </c>
      <c r="F202" s="257" t="s">
        <v>756</v>
      </c>
      <c r="G202" s="255"/>
      <c r="H202" s="258">
        <v>840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148</v>
      </c>
      <c r="AU202" s="264" t="s">
        <v>87</v>
      </c>
      <c r="AV202" s="14" t="s">
        <v>87</v>
      </c>
      <c r="AW202" s="14" t="s">
        <v>33</v>
      </c>
      <c r="AX202" s="14" t="s">
        <v>85</v>
      </c>
      <c r="AY202" s="264" t="s">
        <v>134</v>
      </c>
    </row>
    <row r="203" s="2" customFormat="1" ht="16.5" customHeight="1">
      <c r="A203" s="38"/>
      <c r="B203" s="39"/>
      <c r="C203" s="226" t="s">
        <v>7</v>
      </c>
      <c r="D203" s="226" t="s">
        <v>140</v>
      </c>
      <c r="E203" s="227" t="s">
        <v>757</v>
      </c>
      <c r="F203" s="228" t="s">
        <v>758</v>
      </c>
      <c r="G203" s="229" t="s">
        <v>241</v>
      </c>
      <c r="H203" s="230">
        <v>12</v>
      </c>
      <c r="I203" s="231"/>
      <c r="J203" s="232">
        <f>ROUND(I203*H203,2)</f>
        <v>0</v>
      </c>
      <c r="K203" s="228" t="s">
        <v>144</v>
      </c>
      <c r="L203" s="44"/>
      <c r="M203" s="233" t="s">
        <v>1</v>
      </c>
      <c r="N203" s="234" t="s">
        <v>42</v>
      </c>
      <c r="O203" s="91"/>
      <c r="P203" s="235">
        <f>O203*H203</f>
        <v>0</v>
      </c>
      <c r="Q203" s="235">
        <v>0.089219999999999994</v>
      </c>
      <c r="R203" s="235">
        <f>Q203*H203</f>
        <v>1.07064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133</v>
      </c>
      <c r="AT203" s="237" t="s">
        <v>140</v>
      </c>
      <c r="AU203" s="237" t="s">
        <v>87</v>
      </c>
      <c r="AY203" s="17" t="s">
        <v>134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85</v>
      </c>
      <c r="BK203" s="238">
        <f>ROUND(I203*H203,2)</f>
        <v>0</v>
      </c>
      <c r="BL203" s="17" t="s">
        <v>133</v>
      </c>
      <c r="BM203" s="237" t="s">
        <v>471</v>
      </c>
    </row>
    <row r="204" s="2" customFormat="1">
      <c r="A204" s="38"/>
      <c r="B204" s="39"/>
      <c r="C204" s="40"/>
      <c r="D204" s="239" t="s">
        <v>147</v>
      </c>
      <c r="E204" s="40"/>
      <c r="F204" s="240" t="s">
        <v>759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87</v>
      </c>
    </row>
    <row r="205" s="14" customFormat="1">
      <c r="A205" s="14"/>
      <c r="B205" s="254"/>
      <c r="C205" s="255"/>
      <c r="D205" s="239" t="s">
        <v>148</v>
      </c>
      <c r="E205" s="256" t="s">
        <v>1</v>
      </c>
      <c r="F205" s="257" t="s">
        <v>760</v>
      </c>
      <c r="G205" s="255"/>
      <c r="H205" s="258">
        <v>12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148</v>
      </c>
      <c r="AU205" s="264" t="s">
        <v>87</v>
      </c>
      <c r="AV205" s="14" t="s">
        <v>87</v>
      </c>
      <c r="AW205" s="14" t="s">
        <v>33</v>
      </c>
      <c r="AX205" s="14" t="s">
        <v>85</v>
      </c>
      <c r="AY205" s="264" t="s">
        <v>134</v>
      </c>
    </row>
    <row r="206" s="2" customFormat="1" ht="16.5" customHeight="1">
      <c r="A206" s="38"/>
      <c r="B206" s="39"/>
      <c r="C206" s="279" t="s">
        <v>366</v>
      </c>
      <c r="D206" s="279" t="s">
        <v>387</v>
      </c>
      <c r="E206" s="280" t="s">
        <v>475</v>
      </c>
      <c r="F206" s="281" t="s">
        <v>476</v>
      </c>
      <c r="G206" s="282" t="s">
        <v>241</v>
      </c>
      <c r="H206" s="283">
        <v>12.119999999999999</v>
      </c>
      <c r="I206" s="284"/>
      <c r="J206" s="285">
        <f>ROUND(I206*H206,2)</f>
        <v>0</v>
      </c>
      <c r="K206" s="281" t="s">
        <v>144</v>
      </c>
      <c r="L206" s="286"/>
      <c r="M206" s="287" t="s">
        <v>1</v>
      </c>
      <c r="N206" s="288" t="s">
        <v>42</v>
      </c>
      <c r="O206" s="91"/>
      <c r="P206" s="235">
        <f>O206*H206</f>
        <v>0</v>
      </c>
      <c r="Q206" s="235">
        <v>0.113</v>
      </c>
      <c r="R206" s="235">
        <f>Q206*H206</f>
        <v>1.3695599999999999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182</v>
      </c>
      <c r="AT206" s="237" t="s">
        <v>387</v>
      </c>
      <c r="AU206" s="237" t="s">
        <v>87</v>
      </c>
      <c r="AY206" s="17" t="s">
        <v>134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85</v>
      </c>
      <c r="BK206" s="238">
        <f>ROUND(I206*H206,2)</f>
        <v>0</v>
      </c>
      <c r="BL206" s="17" t="s">
        <v>133</v>
      </c>
      <c r="BM206" s="237" t="s">
        <v>477</v>
      </c>
    </row>
    <row r="207" s="2" customFormat="1">
      <c r="A207" s="38"/>
      <c r="B207" s="39"/>
      <c r="C207" s="40"/>
      <c r="D207" s="239" t="s">
        <v>147</v>
      </c>
      <c r="E207" s="40"/>
      <c r="F207" s="240" t="s">
        <v>476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147</v>
      </c>
      <c r="AU207" s="17" t="s">
        <v>87</v>
      </c>
    </row>
    <row r="208" s="14" customFormat="1">
      <c r="A208" s="14"/>
      <c r="B208" s="254"/>
      <c r="C208" s="255"/>
      <c r="D208" s="239" t="s">
        <v>148</v>
      </c>
      <c r="E208" s="256" t="s">
        <v>1</v>
      </c>
      <c r="F208" s="257" t="s">
        <v>761</v>
      </c>
      <c r="G208" s="255"/>
      <c r="H208" s="258">
        <v>12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4" t="s">
        <v>148</v>
      </c>
      <c r="AU208" s="264" t="s">
        <v>87</v>
      </c>
      <c r="AV208" s="14" t="s">
        <v>87</v>
      </c>
      <c r="AW208" s="14" t="s">
        <v>33</v>
      </c>
      <c r="AX208" s="14" t="s">
        <v>85</v>
      </c>
      <c r="AY208" s="264" t="s">
        <v>134</v>
      </c>
    </row>
    <row r="209" s="14" customFormat="1">
      <c r="A209" s="14"/>
      <c r="B209" s="254"/>
      <c r="C209" s="255"/>
      <c r="D209" s="239" t="s">
        <v>148</v>
      </c>
      <c r="E209" s="255"/>
      <c r="F209" s="257" t="s">
        <v>762</v>
      </c>
      <c r="G209" s="255"/>
      <c r="H209" s="258">
        <v>12.119999999999999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148</v>
      </c>
      <c r="AU209" s="264" t="s">
        <v>87</v>
      </c>
      <c r="AV209" s="14" t="s">
        <v>87</v>
      </c>
      <c r="AW209" s="14" t="s">
        <v>4</v>
      </c>
      <c r="AX209" s="14" t="s">
        <v>85</v>
      </c>
      <c r="AY209" s="264" t="s">
        <v>134</v>
      </c>
    </row>
    <row r="210" s="12" customFormat="1" ht="22.8" customHeight="1">
      <c r="A210" s="12"/>
      <c r="B210" s="210"/>
      <c r="C210" s="211"/>
      <c r="D210" s="212" t="s">
        <v>76</v>
      </c>
      <c r="E210" s="224" t="s">
        <v>190</v>
      </c>
      <c r="F210" s="224" t="s">
        <v>560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SUM(P211:P232)</f>
        <v>0</v>
      </c>
      <c r="Q210" s="218"/>
      <c r="R210" s="219">
        <f>SUM(R211:R232)</f>
        <v>34.523589999999999</v>
      </c>
      <c r="S210" s="218"/>
      <c r="T210" s="220">
        <f>SUM(T211:T232)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85</v>
      </c>
      <c r="AT210" s="222" t="s">
        <v>76</v>
      </c>
      <c r="AU210" s="222" t="s">
        <v>85</v>
      </c>
      <c r="AY210" s="221" t="s">
        <v>134</v>
      </c>
      <c r="BK210" s="223">
        <f>SUM(BK211:BK232)</f>
        <v>0</v>
      </c>
    </row>
    <row r="211" s="2" customFormat="1" ht="16.5" customHeight="1">
      <c r="A211" s="38"/>
      <c r="B211" s="39"/>
      <c r="C211" s="226" t="s">
        <v>377</v>
      </c>
      <c r="D211" s="226" t="s">
        <v>140</v>
      </c>
      <c r="E211" s="227" t="s">
        <v>763</v>
      </c>
      <c r="F211" s="228" t="s">
        <v>764</v>
      </c>
      <c r="G211" s="229" t="s">
        <v>287</v>
      </c>
      <c r="H211" s="230">
        <v>135</v>
      </c>
      <c r="I211" s="231"/>
      <c r="J211" s="232">
        <f>ROUND(I211*H211,2)</f>
        <v>0</v>
      </c>
      <c r="K211" s="228" t="s">
        <v>144</v>
      </c>
      <c r="L211" s="44"/>
      <c r="M211" s="233" t="s">
        <v>1</v>
      </c>
      <c r="N211" s="234" t="s">
        <v>42</v>
      </c>
      <c r="O211" s="91"/>
      <c r="P211" s="235">
        <f>O211*H211</f>
        <v>0</v>
      </c>
      <c r="Q211" s="235">
        <v>0.00012999999999999999</v>
      </c>
      <c r="R211" s="235">
        <f>Q211*H211</f>
        <v>0.01755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133</v>
      </c>
      <c r="AT211" s="237" t="s">
        <v>140</v>
      </c>
      <c r="AU211" s="237" t="s">
        <v>87</v>
      </c>
      <c r="AY211" s="17" t="s">
        <v>134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85</v>
      </c>
      <c r="BK211" s="238">
        <f>ROUND(I211*H211,2)</f>
        <v>0</v>
      </c>
      <c r="BL211" s="17" t="s">
        <v>133</v>
      </c>
      <c r="BM211" s="237" t="s">
        <v>765</v>
      </c>
    </row>
    <row r="212" s="2" customFormat="1">
      <c r="A212" s="38"/>
      <c r="B212" s="39"/>
      <c r="C212" s="40"/>
      <c r="D212" s="239" t="s">
        <v>147</v>
      </c>
      <c r="E212" s="40"/>
      <c r="F212" s="240" t="s">
        <v>766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147</v>
      </c>
      <c r="AU212" s="17" t="s">
        <v>87</v>
      </c>
    </row>
    <row r="213" s="14" customFormat="1">
      <c r="A213" s="14"/>
      <c r="B213" s="254"/>
      <c r="C213" s="255"/>
      <c r="D213" s="239" t="s">
        <v>148</v>
      </c>
      <c r="E213" s="256" t="s">
        <v>1</v>
      </c>
      <c r="F213" s="257" t="s">
        <v>767</v>
      </c>
      <c r="G213" s="255"/>
      <c r="H213" s="258">
        <v>135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148</v>
      </c>
      <c r="AU213" s="264" t="s">
        <v>87</v>
      </c>
      <c r="AV213" s="14" t="s">
        <v>87</v>
      </c>
      <c r="AW213" s="14" t="s">
        <v>33</v>
      </c>
      <c r="AX213" s="14" t="s">
        <v>85</v>
      </c>
      <c r="AY213" s="264" t="s">
        <v>134</v>
      </c>
    </row>
    <row r="214" s="13" customFormat="1">
      <c r="A214" s="13"/>
      <c r="B214" s="244"/>
      <c r="C214" s="245"/>
      <c r="D214" s="239" t="s">
        <v>148</v>
      </c>
      <c r="E214" s="246" t="s">
        <v>1</v>
      </c>
      <c r="F214" s="247" t="s">
        <v>768</v>
      </c>
      <c r="G214" s="245"/>
      <c r="H214" s="246" t="s">
        <v>1</v>
      </c>
      <c r="I214" s="248"/>
      <c r="J214" s="245"/>
      <c r="K214" s="245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148</v>
      </c>
      <c r="AU214" s="253" t="s">
        <v>87</v>
      </c>
      <c r="AV214" s="13" t="s">
        <v>85</v>
      </c>
      <c r="AW214" s="13" t="s">
        <v>33</v>
      </c>
      <c r="AX214" s="13" t="s">
        <v>77</v>
      </c>
      <c r="AY214" s="253" t="s">
        <v>134</v>
      </c>
    </row>
    <row r="215" s="2" customFormat="1" ht="16.5" customHeight="1">
      <c r="A215" s="38"/>
      <c r="B215" s="39"/>
      <c r="C215" s="226" t="s">
        <v>386</v>
      </c>
      <c r="D215" s="226" t="s">
        <v>140</v>
      </c>
      <c r="E215" s="227" t="s">
        <v>769</v>
      </c>
      <c r="F215" s="228" t="s">
        <v>770</v>
      </c>
      <c r="G215" s="229" t="s">
        <v>287</v>
      </c>
      <c r="H215" s="230">
        <v>135</v>
      </c>
      <c r="I215" s="231"/>
      <c r="J215" s="232">
        <f>ROUND(I215*H215,2)</f>
        <v>0</v>
      </c>
      <c r="K215" s="228" t="s">
        <v>144</v>
      </c>
      <c r="L215" s="44"/>
      <c r="M215" s="233" t="s">
        <v>1</v>
      </c>
      <c r="N215" s="234" t="s">
        <v>42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133</v>
      </c>
      <c r="AT215" s="237" t="s">
        <v>140</v>
      </c>
      <c r="AU215" s="237" t="s">
        <v>87</v>
      </c>
      <c r="AY215" s="17" t="s">
        <v>134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85</v>
      </c>
      <c r="BK215" s="238">
        <f>ROUND(I215*H215,2)</f>
        <v>0</v>
      </c>
      <c r="BL215" s="17" t="s">
        <v>133</v>
      </c>
      <c r="BM215" s="237" t="s">
        <v>771</v>
      </c>
    </row>
    <row r="216" s="2" customFormat="1">
      <c r="A216" s="38"/>
      <c r="B216" s="39"/>
      <c r="C216" s="40"/>
      <c r="D216" s="239" t="s">
        <v>147</v>
      </c>
      <c r="E216" s="40"/>
      <c r="F216" s="240" t="s">
        <v>772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147</v>
      </c>
      <c r="AU216" s="17" t="s">
        <v>87</v>
      </c>
    </row>
    <row r="217" s="14" customFormat="1">
      <c r="A217" s="14"/>
      <c r="B217" s="254"/>
      <c r="C217" s="255"/>
      <c r="D217" s="239" t="s">
        <v>148</v>
      </c>
      <c r="E217" s="256" t="s">
        <v>1</v>
      </c>
      <c r="F217" s="257" t="s">
        <v>773</v>
      </c>
      <c r="G217" s="255"/>
      <c r="H217" s="258">
        <v>135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4" t="s">
        <v>148</v>
      </c>
      <c r="AU217" s="264" t="s">
        <v>87</v>
      </c>
      <c r="AV217" s="14" t="s">
        <v>87</v>
      </c>
      <c r="AW217" s="14" t="s">
        <v>33</v>
      </c>
      <c r="AX217" s="14" t="s">
        <v>85</v>
      </c>
      <c r="AY217" s="264" t="s">
        <v>134</v>
      </c>
    </row>
    <row r="218" s="2" customFormat="1" ht="16.5" customHeight="1">
      <c r="A218" s="38"/>
      <c r="B218" s="39"/>
      <c r="C218" s="226" t="s">
        <v>392</v>
      </c>
      <c r="D218" s="226" t="s">
        <v>140</v>
      </c>
      <c r="E218" s="227" t="s">
        <v>568</v>
      </c>
      <c r="F218" s="228" t="s">
        <v>569</v>
      </c>
      <c r="G218" s="229" t="s">
        <v>287</v>
      </c>
      <c r="H218" s="230">
        <v>130</v>
      </c>
      <c r="I218" s="231"/>
      <c r="J218" s="232">
        <f>ROUND(I218*H218,2)</f>
        <v>0</v>
      </c>
      <c r="K218" s="228" t="s">
        <v>144</v>
      </c>
      <c r="L218" s="44"/>
      <c r="M218" s="233" t="s">
        <v>1</v>
      </c>
      <c r="N218" s="234" t="s">
        <v>42</v>
      </c>
      <c r="O218" s="91"/>
      <c r="P218" s="235">
        <f>O218*H218</f>
        <v>0</v>
      </c>
      <c r="Q218" s="235">
        <v>0.16850000000000001</v>
      </c>
      <c r="R218" s="235">
        <f>Q218*H218</f>
        <v>21.905000000000001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133</v>
      </c>
      <c r="AT218" s="237" t="s">
        <v>140</v>
      </c>
      <c r="AU218" s="237" t="s">
        <v>87</v>
      </c>
      <c r="AY218" s="17" t="s">
        <v>134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85</v>
      </c>
      <c r="BK218" s="238">
        <f>ROUND(I218*H218,2)</f>
        <v>0</v>
      </c>
      <c r="BL218" s="17" t="s">
        <v>133</v>
      </c>
      <c r="BM218" s="237" t="s">
        <v>570</v>
      </c>
    </row>
    <row r="219" s="2" customFormat="1">
      <c r="A219" s="38"/>
      <c r="B219" s="39"/>
      <c r="C219" s="40"/>
      <c r="D219" s="239" t="s">
        <v>147</v>
      </c>
      <c r="E219" s="40"/>
      <c r="F219" s="240" t="s">
        <v>571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147</v>
      </c>
      <c r="AU219" s="17" t="s">
        <v>87</v>
      </c>
    </row>
    <row r="220" s="14" customFormat="1">
      <c r="A220" s="14"/>
      <c r="B220" s="254"/>
      <c r="C220" s="255"/>
      <c r="D220" s="239" t="s">
        <v>148</v>
      </c>
      <c r="E220" s="256" t="s">
        <v>1</v>
      </c>
      <c r="F220" s="257" t="s">
        <v>774</v>
      </c>
      <c r="G220" s="255"/>
      <c r="H220" s="258">
        <v>130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4" t="s">
        <v>148</v>
      </c>
      <c r="AU220" s="264" t="s">
        <v>87</v>
      </c>
      <c r="AV220" s="14" t="s">
        <v>87</v>
      </c>
      <c r="AW220" s="14" t="s">
        <v>33</v>
      </c>
      <c r="AX220" s="14" t="s">
        <v>85</v>
      </c>
      <c r="AY220" s="264" t="s">
        <v>134</v>
      </c>
    </row>
    <row r="221" s="13" customFormat="1">
      <c r="A221" s="13"/>
      <c r="B221" s="244"/>
      <c r="C221" s="245"/>
      <c r="D221" s="239" t="s">
        <v>148</v>
      </c>
      <c r="E221" s="246" t="s">
        <v>1</v>
      </c>
      <c r="F221" s="247" t="s">
        <v>574</v>
      </c>
      <c r="G221" s="245"/>
      <c r="H221" s="246" t="s">
        <v>1</v>
      </c>
      <c r="I221" s="248"/>
      <c r="J221" s="245"/>
      <c r="K221" s="245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148</v>
      </c>
      <c r="AU221" s="253" t="s">
        <v>87</v>
      </c>
      <c r="AV221" s="13" t="s">
        <v>85</v>
      </c>
      <c r="AW221" s="13" t="s">
        <v>33</v>
      </c>
      <c r="AX221" s="13" t="s">
        <v>77</v>
      </c>
      <c r="AY221" s="253" t="s">
        <v>134</v>
      </c>
    </row>
    <row r="222" s="13" customFormat="1">
      <c r="A222" s="13"/>
      <c r="B222" s="244"/>
      <c r="C222" s="245"/>
      <c r="D222" s="239" t="s">
        <v>148</v>
      </c>
      <c r="E222" s="246" t="s">
        <v>1</v>
      </c>
      <c r="F222" s="247" t="s">
        <v>775</v>
      </c>
      <c r="G222" s="245"/>
      <c r="H222" s="246" t="s">
        <v>1</v>
      </c>
      <c r="I222" s="248"/>
      <c r="J222" s="245"/>
      <c r="K222" s="245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148</v>
      </c>
      <c r="AU222" s="253" t="s">
        <v>87</v>
      </c>
      <c r="AV222" s="13" t="s">
        <v>85</v>
      </c>
      <c r="AW222" s="13" t="s">
        <v>33</v>
      </c>
      <c r="AX222" s="13" t="s">
        <v>77</v>
      </c>
      <c r="AY222" s="253" t="s">
        <v>134</v>
      </c>
    </row>
    <row r="223" s="2" customFormat="1" ht="16.5" customHeight="1">
      <c r="A223" s="38"/>
      <c r="B223" s="39"/>
      <c r="C223" s="279" t="s">
        <v>398</v>
      </c>
      <c r="D223" s="279" t="s">
        <v>387</v>
      </c>
      <c r="E223" s="280" t="s">
        <v>576</v>
      </c>
      <c r="F223" s="281" t="s">
        <v>577</v>
      </c>
      <c r="G223" s="282" t="s">
        <v>287</v>
      </c>
      <c r="H223" s="283">
        <v>130</v>
      </c>
      <c r="I223" s="284"/>
      <c r="J223" s="285">
        <f>ROUND(I223*H223,2)</f>
        <v>0</v>
      </c>
      <c r="K223" s="281" t="s">
        <v>144</v>
      </c>
      <c r="L223" s="286"/>
      <c r="M223" s="287" t="s">
        <v>1</v>
      </c>
      <c r="N223" s="288" t="s">
        <v>42</v>
      </c>
      <c r="O223" s="91"/>
      <c r="P223" s="235">
        <f>O223*H223</f>
        <v>0</v>
      </c>
      <c r="Q223" s="235">
        <v>0.080000000000000002</v>
      </c>
      <c r="R223" s="235">
        <f>Q223*H223</f>
        <v>10.4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182</v>
      </c>
      <c r="AT223" s="237" t="s">
        <v>387</v>
      </c>
      <c r="AU223" s="237" t="s">
        <v>87</v>
      </c>
      <c r="AY223" s="17" t="s">
        <v>134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85</v>
      </c>
      <c r="BK223" s="238">
        <f>ROUND(I223*H223,2)</f>
        <v>0</v>
      </c>
      <c r="BL223" s="17" t="s">
        <v>133</v>
      </c>
      <c r="BM223" s="237" t="s">
        <v>578</v>
      </c>
    </row>
    <row r="224" s="2" customFormat="1">
      <c r="A224" s="38"/>
      <c r="B224" s="39"/>
      <c r="C224" s="40"/>
      <c r="D224" s="239" t="s">
        <v>147</v>
      </c>
      <c r="E224" s="40"/>
      <c r="F224" s="240" t="s">
        <v>577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147</v>
      </c>
      <c r="AU224" s="17" t="s">
        <v>87</v>
      </c>
    </row>
    <row r="225" s="14" customFormat="1">
      <c r="A225" s="14"/>
      <c r="B225" s="254"/>
      <c r="C225" s="255"/>
      <c r="D225" s="239" t="s">
        <v>148</v>
      </c>
      <c r="E225" s="256" t="s">
        <v>1</v>
      </c>
      <c r="F225" s="257" t="s">
        <v>776</v>
      </c>
      <c r="G225" s="255"/>
      <c r="H225" s="258">
        <v>130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148</v>
      </c>
      <c r="AU225" s="264" t="s">
        <v>87</v>
      </c>
      <c r="AV225" s="14" t="s">
        <v>87</v>
      </c>
      <c r="AW225" s="14" t="s">
        <v>33</v>
      </c>
      <c r="AX225" s="14" t="s">
        <v>85</v>
      </c>
      <c r="AY225" s="264" t="s">
        <v>134</v>
      </c>
    </row>
    <row r="226" s="2" customFormat="1" ht="16.5" customHeight="1">
      <c r="A226" s="38"/>
      <c r="B226" s="39"/>
      <c r="C226" s="226" t="s">
        <v>404</v>
      </c>
      <c r="D226" s="226" t="s">
        <v>140</v>
      </c>
      <c r="E226" s="227" t="s">
        <v>605</v>
      </c>
      <c r="F226" s="228" t="s">
        <v>606</v>
      </c>
      <c r="G226" s="229" t="s">
        <v>287</v>
      </c>
      <c r="H226" s="230">
        <v>12</v>
      </c>
      <c r="I226" s="231"/>
      <c r="J226" s="232">
        <f>ROUND(I226*H226,2)</f>
        <v>0</v>
      </c>
      <c r="K226" s="228" t="s">
        <v>144</v>
      </c>
      <c r="L226" s="44"/>
      <c r="M226" s="233" t="s">
        <v>1</v>
      </c>
      <c r="N226" s="234" t="s">
        <v>42</v>
      </c>
      <c r="O226" s="91"/>
      <c r="P226" s="235">
        <f>O226*H226</f>
        <v>0</v>
      </c>
      <c r="Q226" s="235">
        <v>0.14041999999999999</v>
      </c>
      <c r="R226" s="235">
        <f>Q226*H226</f>
        <v>1.6850399999999999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133</v>
      </c>
      <c r="AT226" s="237" t="s">
        <v>140</v>
      </c>
      <c r="AU226" s="237" t="s">
        <v>87</v>
      </c>
      <c r="AY226" s="17" t="s">
        <v>134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85</v>
      </c>
      <c r="BK226" s="238">
        <f>ROUND(I226*H226,2)</f>
        <v>0</v>
      </c>
      <c r="BL226" s="17" t="s">
        <v>133</v>
      </c>
      <c r="BM226" s="237" t="s">
        <v>607</v>
      </c>
    </row>
    <row r="227" s="2" customFormat="1">
      <c r="A227" s="38"/>
      <c r="B227" s="39"/>
      <c r="C227" s="40"/>
      <c r="D227" s="239" t="s">
        <v>147</v>
      </c>
      <c r="E227" s="40"/>
      <c r="F227" s="240" t="s">
        <v>608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147</v>
      </c>
      <c r="AU227" s="17" t="s">
        <v>87</v>
      </c>
    </row>
    <row r="228" s="14" customFormat="1">
      <c r="A228" s="14"/>
      <c r="B228" s="254"/>
      <c r="C228" s="255"/>
      <c r="D228" s="239" t="s">
        <v>148</v>
      </c>
      <c r="E228" s="256" t="s">
        <v>1</v>
      </c>
      <c r="F228" s="257" t="s">
        <v>777</v>
      </c>
      <c r="G228" s="255"/>
      <c r="H228" s="258">
        <v>12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148</v>
      </c>
      <c r="AU228" s="264" t="s">
        <v>87</v>
      </c>
      <c r="AV228" s="14" t="s">
        <v>87</v>
      </c>
      <c r="AW228" s="14" t="s">
        <v>33</v>
      </c>
      <c r="AX228" s="14" t="s">
        <v>85</v>
      </c>
      <c r="AY228" s="264" t="s">
        <v>134</v>
      </c>
    </row>
    <row r="229" s="13" customFormat="1">
      <c r="A229" s="13"/>
      <c r="B229" s="244"/>
      <c r="C229" s="245"/>
      <c r="D229" s="239" t="s">
        <v>148</v>
      </c>
      <c r="E229" s="246" t="s">
        <v>1</v>
      </c>
      <c r="F229" s="247" t="s">
        <v>574</v>
      </c>
      <c r="G229" s="245"/>
      <c r="H229" s="246" t="s">
        <v>1</v>
      </c>
      <c r="I229" s="248"/>
      <c r="J229" s="245"/>
      <c r="K229" s="245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148</v>
      </c>
      <c r="AU229" s="253" t="s">
        <v>87</v>
      </c>
      <c r="AV229" s="13" t="s">
        <v>85</v>
      </c>
      <c r="AW229" s="13" t="s">
        <v>33</v>
      </c>
      <c r="AX229" s="13" t="s">
        <v>77</v>
      </c>
      <c r="AY229" s="253" t="s">
        <v>134</v>
      </c>
    </row>
    <row r="230" s="2" customFormat="1" ht="16.5" customHeight="1">
      <c r="A230" s="38"/>
      <c r="B230" s="39"/>
      <c r="C230" s="279" t="s">
        <v>411</v>
      </c>
      <c r="D230" s="279" t="s">
        <v>387</v>
      </c>
      <c r="E230" s="280" t="s">
        <v>611</v>
      </c>
      <c r="F230" s="281" t="s">
        <v>612</v>
      </c>
      <c r="G230" s="282" t="s">
        <v>287</v>
      </c>
      <c r="H230" s="283">
        <v>12</v>
      </c>
      <c r="I230" s="284"/>
      <c r="J230" s="285">
        <f>ROUND(I230*H230,2)</f>
        <v>0</v>
      </c>
      <c r="K230" s="281" t="s">
        <v>144</v>
      </c>
      <c r="L230" s="286"/>
      <c r="M230" s="287" t="s">
        <v>1</v>
      </c>
      <c r="N230" s="288" t="s">
        <v>42</v>
      </c>
      <c r="O230" s="91"/>
      <c r="P230" s="235">
        <f>O230*H230</f>
        <v>0</v>
      </c>
      <c r="Q230" s="235">
        <v>0.042999999999999997</v>
      </c>
      <c r="R230" s="235">
        <f>Q230*H230</f>
        <v>0.51600000000000001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182</v>
      </c>
      <c r="AT230" s="237" t="s">
        <v>387</v>
      </c>
      <c r="AU230" s="237" t="s">
        <v>87</v>
      </c>
      <c r="AY230" s="17" t="s">
        <v>134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85</v>
      </c>
      <c r="BK230" s="238">
        <f>ROUND(I230*H230,2)</f>
        <v>0</v>
      </c>
      <c r="BL230" s="17" t="s">
        <v>133</v>
      </c>
      <c r="BM230" s="237" t="s">
        <v>613</v>
      </c>
    </row>
    <row r="231" s="2" customFormat="1">
      <c r="A231" s="38"/>
      <c r="B231" s="39"/>
      <c r="C231" s="40"/>
      <c r="D231" s="239" t="s">
        <v>147</v>
      </c>
      <c r="E231" s="40"/>
      <c r="F231" s="240" t="s">
        <v>612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147</v>
      </c>
      <c r="AU231" s="17" t="s">
        <v>87</v>
      </c>
    </row>
    <row r="232" s="14" customFormat="1">
      <c r="A232" s="14"/>
      <c r="B232" s="254"/>
      <c r="C232" s="255"/>
      <c r="D232" s="239" t="s">
        <v>148</v>
      </c>
      <c r="E232" s="256" t="s">
        <v>1</v>
      </c>
      <c r="F232" s="257" t="s">
        <v>778</v>
      </c>
      <c r="G232" s="255"/>
      <c r="H232" s="258">
        <v>12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4" t="s">
        <v>148</v>
      </c>
      <c r="AU232" s="264" t="s">
        <v>87</v>
      </c>
      <c r="AV232" s="14" t="s">
        <v>87</v>
      </c>
      <c r="AW232" s="14" t="s">
        <v>33</v>
      </c>
      <c r="AX232" s="14" t="s">
        <v>85</v>
      </c>
      <c r="AY232" s="264" t="s">
        <v>134</v>
      </c>
    </row>
    <row r="233" s="12" customFormat="1" ht="22.8" customHeight="1">
      <c r="A233" s="12"/>
      <c r="B233" s="210"/>
      <c r="C233" s="211"/>
      <c r="D233" s="212" t="s">
        <v>76</v>
      </c>
      <c r="E233" s="224" t="s">
        <v>667</v>
      </c>
      <c r="F233" s="224" t="s">
        <v>668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SUM(P234:P271)</f>
        <v>0</v>
      </c>
      <c r="Q233" s="218"/>
      <c r="R233" s="219">
        <f>SUM(R234:R271)</f>
        <v>0</v>
      </c>
      <c r="S233" s="218"/>
      <c r="T233" s="220">
        <f>SUM(T234:T271)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85</v>
      </c>
      <c r="AT233" s="222" t="s">
        <v>76</v>
      </c>
      <c r="AU233" s="222" t="s">
        <v>85</v>
      </c>
      <c r="AY233" s="221" t="s">
        <v>134</v>
      </c>
      <c r="BK233" s="223">
        <f>SUM(BK234:BK271)</f>
        <v>0</v>
      </c>
    </row>
    <row r="234" s="2" customFormat="1" ht="16.5" customHeight="1">
      <c r="A234" s="38"/>
      <c r="B234" s="39"/>
      <c r="C234" s="226" t="s">
        <v>417</v>
      </c>
      <c r="D234" s="226" t="s">
        <v>140</v>
      </c>
      <c r="E234" s="227" t="s">
        <v>670</v>
      </c>
      <c r="F234" s="228" t="s">
        <v>671</v>
      </c>
      <c r="G234" s="229" t="s">
        <v>362</v>
      </c>
      <c r="H234" s="230">
        <v>79.319999999999993</v>
      </c>
      <c r="I234" s="231"/>
      <c r="J234" s="232">
        <f>ROUND(I234*H234,2)</f>
        <v>0</v>
      </c>
      <c r="K234" s="228" t="s">
        <v>144</v>
      </c>
      <c r="L234" s="44"/>
      <c r="M234" s="233" t="s">
        <v>1</v>
      </c>
      <c r="N234" s="234" t="s">
        <v>42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133</v>
      </c>
      <c r="AT234" s="237" t="s">
        <v>140</v>
      </c>
      <c r="AU234" s="237" t="s">
        <v>87</v>
      </c>
      <c r="AY234" s="17" t="s">
        <v>134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85</v>
      </c>
      <c r="BK234" s="238">
        <f>ROUND(I234*H234,2)</f>
        <v>0</v>
      </c>
      <c r="BL234" s="17" t="s">
        <v>133</v>
      </c>
      <c r="BM234" s="237" t="s">
        <v>672</v>
      </c>
    </row>
    <row r="235" s="2" customFormat="1">
      <c r="A235" s="38"/>
      <c r="B235" s="39"/>
      <c r="C235" s="40"/>
      <c r="D235" s="239" t="s">
        <v>147</v>
      </c>
      <c r="E235" s="40"/>
      <c r="F235" s="240" t="s">
        <v>673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147</v>
      </c>
      <c r="AU235" s="17" t="s">
        <v>87</v>
      </c>
    </row>
    <row r="236" s="13" customFormat="1">
      <c r="A236" s="13"/>
      <c r="B236" s="244"/>
      <c r="C236" s="245"/>
      <c r="D236" s="239" t="s">
        <v>148</v>
      </c>
      <c r="E236" s="246" t="s">
        <v>1</v>
      </c>
      <c r="F236" s="247" t="s">
        <v>343</v>
      </c>
      <c r="G236" s="245"/>
      <c r="H236" s="246" t="s">
        <v>1</v>
      </c>
      <c r="I236" s="248"/>
      <c r="J236" s="245"/>
      <c r="K236" s="245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148</v>
      </c>
      <c r="AU236" s="253" t="s">
        <v>87</v>
      </c>
      <c r="AV236" s="13" t="s">
        <v>85</v>
      </c>
      <c r="AW236" s="13" t="s">
        <v>33</v>
      </c>
      <c r="AX236" s="13" t="s">
        <v>77</v>
      </c>
      <c r="AY236" s="253" t="s">
        <v>134</v>
      </c>
    </row>
    <row r="237" s="14" customFormat="1">
      <c r="A237" s="14"/>
      <c r="B237" s="254"/>
      <c r="C237" s="255"/>
      <c r="D237" s="239" t="s">
        <v>148</v>
      </c>
      <c r="E237" s="256" t="s">
        <v>1</v>
      </c>
      <c r="F237" s="257" t="s">
        <v>779</v>
      </c>
      <c r="G237" s="255"/>
      <c r="H237" s="258">
        <v>2.04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148</v>
      </c>
      <c r="AU237" s="264" t="s">
        <v>87</v>
      </c>
      <c r="AV237" s="14" t="s">
        <v>87</v>
      </c>
      <c r="AW237" s="14" t="s">
        <v>33</v>
      </c>
      <c r="AX237" s="14" t="s">
        <v>77</v>
      </c>
      <c r="AY237" s="264" t="s">
        <v>134</v>
      </c>
    </row>
    <row r="238" s="13" customFormat="1">
      <c r="A238" s="13"/>
      <c r="B238" s="244"/>
      <c r="C238" s="245"/>
      <c r="D238" s="239" t="s">
        <v>148</v>
      </c>
      <c r="E238" s="246" t="s">
        <v>1</v>
      </c>
      <c r="F238" s="247" t="s">
        <v>675</v>
      </c>
      <c r="G238" s="245"/>
      <c r="H238" s="246" t="s">
        <v>1</v>
      </c>
      <c r="I238" s="248"/>
      <c r="J238" s="245"/>
      <c r="K238" s="245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148</v>
      </c>
      <c r="AU238" s="253" t="s">
        <v>87</v>
      </c>
      <c r="AV238" s="13" t="s">
        <v>85</v>
      </c>
      <c r="AW238" s="13" t="s">
        <v>33</v>
      </c>
      <c r="AX238" s="13" t="s">
        <v>77</v>
      </c>
      <c r="AY238" s="253" t="s">
        <v>134</v>
      </c>
    </row>
    <row r="239" s="14" customFormat="1">
      <c r="A239" s="14"/>
      <c r="B239" s="254"/>
      <c r="C239" s="255"/>
      <c r="D239" s="239" t="s">
        <v>148</v>
      </c>
      <c r="E239" s="256" t="s">
        <v>1</v>
      </c>
      <c r="F239" s="257" t="s">
        <v>780</v>
      </c>
      <c r="G239" s="255"/>
      <c r="H239" s="258">
        <v>77.280000000000001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4" t="s">
        <v>148</v>
      </c>
      <c r="AU239" s="264" t="s">
        <v>87</v>
      </c>
      <c r="AV239" s="14" t="s">
        <v>87</v>
      </c>
      <c r="AW239" s="14" t="s">
        <v>33</v>
      </c>
      <c r="AX239" s="14" t="s">
        <v>77</v>
      </c>
      <c r="AY239" s="264" t="s">
        <v>134</v>
      </c>
    </row>
    <row r="240" s="15" customFormat="1">
      <c r="A240" s="15"/>
      <c r="B240" s="268"/>
      <c r="C240" s="269"/>
      <c r="D240" s="239" t="s">
        <v>148</v>
      </c>
      <c r="E240" s="270" t="s">
        <v>1</v>
      </c>
      <c r="F240" s="271" t="s">
        <v>253</v>
      </c>
      <c r="G240" s="269"/>
      <c r="H240" s="272">
        <v>79.319999999999993</v>
      </c>
      <c r="I240" s="273"/>
      <c r="J240" s="269"/>
      <c r="K240" s="269"/>
      <c r="L240" s="274"/>
      <c r="M240" s="275"/>
      <c r="N240" s="276"/>
      <c r="O240" s="276"/>
      <c r="P240" s="276"/>
      <c r="Q240" s="276"/>
      <c r="R240" s="276"/>
      <c r="S240" s="276"/>
      <c r="T240" s="27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8" t="s">
        <v>148</v>
      </c>
      <c r="AU240" s="278" t="s">
        <v>87</v>
      </c>
      <c r="AV240" s="15" t="s">
        <v>133</v>
      </c>
      <c r="AW240" s="15" t="s">
        <v>33</v>
      </c>
      <c r="AX240" s="15" t="s">
        <v>85</v>
      </c>
      <c r="AY240" s="278" t="s">
        <v>134</v>
      </c>
    </row>
    <row r="241" s="2" customFormat="1" ht="16.5" customHeight="1">
      <c r="A241" s="38"/>
      <c r="B241" s="39"/>
      <c r="C241" s="226" t="s">
        <v>423</v>
      </c>
      <c r="D241" s="226" t="s">
        <v>140</v>
      </c>
      <c r="E241" s="227" t="s">
        <v>678</v>
      </c>
      <c r="F241" s="228" t="s">
        <v>679</v>
      </c>
      <c r="G241" s="229" t="s">
        <v>362</v>
      </c>
      <c r="H241" s="230">
        <v>203.52000000000001</v>
      </c>
      <c r="I241" s="231"/>
      <c r="J241" s="232">
        <f>ROUND(I241*H241,2)</f>
        <v>0</v>
      </c>
      <c r="K241" s="228" t="s">
        <v>144</v>
      </c>
      <c r="L241" s="44"/>
      <c r="M241" s="233" t="s">
        <v>1</v>
      </c>
      <c r="N241" s="234" t="s">
        <v>42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133</v>
      </c>
      <c r="AT241" s="237" t="s">
        <v>140</v>
      </c>
      <c r="AU241" s="237" t="s">
        <v>87</v>
      </c>
      <c r="AY241" s="17" t="s">
        <v>134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85</v>
      </c>
      <c r="BK241" s="238">
        <f>ROUND(I241*H241,2)</f>
        <v>0</v>
      </c>
      <c r="BL241" s="17" t="s">
        <v>133</v>
      </c>
      <c r="BM241" s="237" t="s">
        <v>680</v>
      </c>
    </row>
    <row r="242" s="2" customFormat="1">
      <c r="A242" s="38"/>
      <c r="B242" s="39"/>
      <c r="C242" s="40"/>
      <c r="D242" s="239" t="s">
        <v>147</v>
      </c>
      <c r="E242" s="40"/>
      <c r="F242" s="240" t="s">
        <v>681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147</v>
      </c>
      <c r="AU242" s="17" t="s">
        <v>87</v>
      </c>
    </row>
    <row r="243" s="13" customFormat="1">
      <c r="A243" s="13"/>
      <c r="B243" s="244"/>
      <c r="C243" s="245"/>
      <c r="D243" s="239" t="s">
        <v>148</v>
      </c>
      <c r="E243" s="246" t="s">
        <v>1</v>
      </c>
      <c r="F243" s="247" t="s">
        <v>343</v>
      </c>
      <c r="G243" s="245"/>
      <c r="H243" s="246" t="s">
        <v>1</v>
      </c>
      <c r="I243" s="248"/>
      <c r="J243" s="245"/>
      <c r="K243" s="245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148</v>
      </c>
      <c r="AU243" s="253" t="s">
        <v>87</v>
      </c>
      <c r="AV243" s="13" t="s">
        <v>85</v>
      </c>
      <c r="AW243" s="13" t="s">
        <v>33</v>
      </c>
      <c r="AX243" s="13" t="s">
        <v>77</v>
      </c>
      <c r="AY243" s="253" t="s">
        <v>134</v>
      </c>
    </row>
    <row r="244" s="14" customFormat="1">
      <c r="A244" s="14"/>
      <c r="B244" s="254"/>
      <c r="C244" s="255"/>
      <c r="D244" s="239" t="s">
        <v>148</v>
      </c>
      <c r="E244" s="256" t="s">
        <v>1</v>
      </c>
      <c r="F244" s="257" t="s">
        <v>781</v>
      </c>
      <c r="G244" s="255"/>
      <c r="H244" s="258">
        <v>48.960000000000001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4" t="s">
        <v>148</v>
      </c>
      <c r="AU244" s="264" t="s">
        <v>87</v>
      </c>
      <c r="AV244" s="14" t="s">
        <v>87</v>
      </c>
      <c r="AW244" s="14" t="s">
        <v>33</v>
      </c>
      <c r="AX244" s="14" t="s">
        <v>77</v>
      </c>
      <c r="AY244" s="264" t="s">
        <v>134</v>
      </c>
    </row>
    <row r="245" s="13" customFormat="1">
      <c r="A245" s="13"/>
      <c r="B245" s="244"/>
      <c r="C245" s="245"/>
      <c r="D245" s="239" t="s">
        <v>148</v>
      </c>
      <c r="E245" s="246" t="s">
        <v>1</v>
      </c>
      <c r="F245" s="247" t="s">
        <v>683</v>
      </c>
      <c r="G245" s="245"/>
      <c r="H245" s="246" t="s">
        <v>1</v>
      </c>
      <c r="I245" s="248"/>
      <c r="J245" s="245"/>
      <c r="K245" s="245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148</v>
      </c>
      <c r="AU245" s="253" t="s">
        <v>87</v>
      </c>
      <c r="AV245" s="13" t="s">
        <v>85</v>
      </c>
      <c r="AW245" s="13" t="s">
        <v>33</v>
      </c>
      <c r="AX245" s="13" t="s">
        <v>77</v>
      </c>
      <c r="AY245" s="253" t="s">
        <v>134</v>
      </c>
    </row>
    <row r="246" s="14" customFormat="1">
      <c r="A246" s="14"/>
      <c r="B246" s="254"/>
      <c r="C246" s="255"/>
      <c r="D246" s="239" t="s">
        <v>148</v>
      </c>
      <c r="E246" s="256" t="s">
        <v>1</v>
      </c>
      <c r="F246" s="257" t="s">
        <v>782</v>
      </c>
      <c r="G246" s="255"/>
      <c r="H246" s="258">
        <v>154.56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4" t="s">
        <v>148</v>
      </c>
      <c r="AU246" s="264" t="s">
        <v>87</v>
      </c>
      <c r="AV246" s="14" t="s">
        <v>87</v>
      </c>
      <c r="AW246" s="14" t="s">
        <v>33</v>
      </c>
      <c r="AX246" s="14" t="s">
        <v>77</v>
      </c>
      <c r="AY246" s="264" t="s">
        <v>134</v>
      </c>
    </row>
    <row r="247" s="15" customFormat="1">
      <c r="A247" s="15"/>
      <c r="B247" s="268"/>
      <c r="C247" s="269"/>
      <c r="D247" s="239" t="s">
        <v>148</v>
      </c>
      <c r="E247" s="270" t="s">
        <v>1</v>
      </c>
      <c r="F247" s="271" t="s">
        <v>253</v>
      </c>
      <c r="G247" s="269"/>
      <c r="H247" s="272">
        <v>203.52000000000001</v>
      </c>
      <c r="I247" s="273"/>
      <c r="J247" s="269"/>
      <c r="K247" s="269"/>
      <c r="L247" s="274"/>
      <c r="M247" s="275"/>
      <c r="N247" s="276"/>
      <c r="O247" s="276"/>
      <c r="P247" s="276"/>
      <c r="Q247" s="276"/>
      <c r="R247" s="276"/>
      <c r="S247" s="276"/>
      <c r="T247" s="27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8" t="s">
        <v>148</v>
      </c>
      <c r="AU247" s="278" t="s">
        <v>87</v>
      </c>
      <c r="AV247" s="15" t="s">
        <v>133</v>
      </c>
      <c r="AW247" s="15" t="s">
        <v>33</v>
      </c>
      <c r="AX247" s="15" t="s">
        <v>85</v>
      </c>
      <c r="AY247" s="278" t="s">
        <v>134</v>
      </c>
    </row>
    <row r="248" s="2" customFormat="1" ht="16.5" customHeight="1">
      <c r="A248" s="38"/>
      <c r="B248" s="39"/>
      <c r="C248" s="226" t="s">
        <v>431</v>
      </c>
      <c r="D248" s="226" t="s">
        <v>140</v>
      </c>
      <c r="E248" s="227" t="s">
        <v>783</v>
      </c>
      <c r="F248" s="228" t="s">
        <v>784</v>
      </c>
      <c r="G248" s="229" t="s">
        <v>362</v>
      </c>
      <c r="H248" s="230">
        <v>3.0600000000000001</v>
      </c>
      <c r="I248" s="231"/>
      <c r="J248" s="232">
        <f>ROUND(I248*H248,2)</f>
        <v>0</v>
      </c>
      <c r="K248" s="228" t="s">
        <v>144</v>
      </c>
      <c r="L248" s="44"/>
      <c r="M248" s="233" t="s">
        <v>1</v>
      </c>
      <c r="N248" s="234" t="s">
        <v>42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133</v>
      </c>
      <c r="AT248" s="237" t="s">
        <v>140</v>
      </c>
      <c r="AU248" s="237" t="s">
        <v>87</v>
      </c>
      <c r="AY248" s="17" t="s">
        <v>134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85</v>
      </c>
      <c r="BK248" s="238">
        <f>ROUND(I248*H248,2)</f>
        <v>0</v>
      </c>
      <c r="BL248" s="17" t="s">
        <v>133</v>
      </c>
      <c r="BM248" s="237" t="s">
        <v>785</v>
      </c>
    </row>
    <row r="249" s="2" customFormat="1">
      <c r="A249" s="38"/>
      <c r="B249" s="39"/>
      <c r="C249" s="40"/>
      <c r="D249" s="239" t="s">
        <v>147</v>
      </c>
      <c r="E249" s="40"/>
      <c r="F249" s="240" t="s">
        <v>786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147</v>
      </c>
      <c r="AU249" s="17" t="s">
        <v>87</v>
      </c>
    </row>
    <row r="250" s="13" customFormat="1">
      <c r="A250" s="13"/>
      <c r="B250" s="244"/>
      <c r="C250" s="245"/>
      <c r="D250" s="239" t="s">
        <v>148</v>
      </c>
      <c r="E250" s="246" t="s">
        <v>1</v>
      </c>
      <c r="F250" s="247" t="s">
        <v>343</v>
      </c>
      <c r="G250" s="245"/>
      <c r="H250" s="246" t="s">
        <v>1</v>
      </c>
      <c r="I250" s="248"/>
      <c r="J250" s="245"/>
      <c r="K250" s="245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148</v>
      </c>
      <c r="AU250" s="253" t="s">
        <v>87</v>
      </c>
      <c r="AV250" s="13" t="s">
        <v>85</v>
      </c>
      <c r="AW250" s="13" t="s">
        <v>33</v>
      </c>
      <c r="AX250" s="13" t="s">
        <v>77</v>
      </c>
      <c r="AY250" s="253" t="s">
        <v>134</v>
      </c>
    </row>
    <row r="251" s="14" customFormat="1">
      <c r="A251" s="14"/>
      <c r="B251" s="254"/>
      <c r="C251" s="255"/>
      <c r="D251" s="239" t="s">
        <v>148</v>
      </c>
      <c r="E251" s="256" t="s">
        <v>1</v>
      </c>
      <c r="F251" s="257" t="s">
        <v>787</v>
      </c>
      <c r="G251" s="255"/>
      <c r="H251" s="258">
        <v>3.0600000000000001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4" t="s">
        <v>148</v>
      </c>
      <c r="AU251" s="264" t="s">
        <v>87</v>
      </c>
      <c r="AV251" s="14" t="s">
        <v>87</v>
      </c>
      <c r="AW251" s="14" t="s">
        <v>33</v>
      </c>
      <c r="AX251" s="14" t="s">
        <v>85</v>
      </c>
      <c r="AY251" s="264" t="s">
        <v>134</v>
      </c>
    </row>
    <row r="252" s="2" customFormat="1" ht="16.5" customHeight="1">
      <c r="A252" s="38"/>
      <c r="B252" s="39"/>
      <c r="C252" s="226" t="s">
        <v>439</v>
      </c>
      <c r="D252" s="226" t="s">
        <v>140</v>
      </c>
      <c r="E252" s="227" t="s">
        <v>788</v>
      </c>
      <c r="F252" s="228" t="s">
        <v>789</v>
      </c>
      <c r="G252" s="229" t="s">
        <v>362</v>
      </c>
      <c r="H252" s="230">
        <v>73.439999999999998</v>
      </c>
      <c r="I252" s="231"/>
      <c r="J252" s="232">
        <f>ROUND(I252*H252,2)</f>
        <v>0</v>
      </c>
      <c r="K252" s="228" t="s">
        <v>144</v>
      </c>
      <c r="L252" s="44"/>
      <c r="M252" s="233" t="s">
        <v>1</v>
      </c>
      <c r="N252" s="234" t="s">
        <v>42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133</v>
      </c>
      <c r="AT252" s="237" t="s">
        <v>140</v>
      </c>
      <c r="AU252" s="237" t="s">
        <v>87</v>
      </c>
      <c r="AY252" s="17" t="s">
        <v>134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85</v>
      </c>
      <c r="BK252" s="238">
        <f>ROUND(I252*H252,2)</f>
        <v>0</v>
      </c>
      <c r="BL252" s="17" t="s">
        <v>133</v>
      </c>
      <c r="BM252" s="237" t="s">
        <v>790</v>
      </c>
    </row>
    <row r="253" s="2" customFormat="1">
      <c r="A253" s="38"/>
      <c r="B253" s="39"/>
      <c r="C253" s="40"/>
      <c r="D253" s="239" t="s">
        <v>147</v>
      </c>
      <c r="E253" s="40"/>
      <c r="F253" s="240" t="s">
        <v>681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147</v>
      </c>
      <c r="AU253" s="17" t="s">
        <v>87</v>
      </c>
    </row>
    <row r="254" s="13" customFormat="1">
      <c r="A254" s="13"/>
      <c r="B254" s="244"/>
      <c r="C254" s="245"/>
      <c r="D254" s="239" t="s">
        <v>148</v>
      </c>
      <c r="E254" s="246" t="s">
        <v>1</v>
      </c>
      <c r="F254" s="247" t="s">
        <v>343</v>
      </c>
      <c r="G254" s="245"/>
      <c r="H254" s="246" t="s">
        <v>1</v>
      </c>
      <c r="I254" s="248"/>
      <c r="J254" s="245"/>
      <c r="K254" s="245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148</v>
      </c>
      <c r="AU254" s="253" t="s">
        <v>87</v>
      </c>
      <c r="AV254" s="13" t="s">
        <v>85</v>
      </c>
      <c r="AW254" s="13" t="s">
        <v>33</v>
      </c>
      <c r="AX254" s="13" t="s">
        <v>77</v>
      </c>
      <c r="AY254" s="253" t="s">
        <v>134</v>
      </c>
    </row>
    <row r="255" s="14" customFormat="1">
      <c r="A255" s="14"/>
      <c r="B255" s="254"/>
      <c r="C255" s="255"/>
      <c r="D255" s="239" t="s">
        <v>148</v>
      </c>
      <c r="E255" s="256" t="s">
        <v>1</v>
      </c>
      <c r="F255" s="257" t="s">
        <v>791</v>
      </c>
      <c r="G255" s="255"/>
      <c r="H255" s="258">
        <v>73.439999999999998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148</v>
      </c>
      <c r="AU255" s="264" t="s">
        <v>87</v>
      </c>
      <c r="AV255" s="14" t="s">
        <v>87</v>
      </c>
      <c r="AW255" s="14" t="s">
        <v>33</v>
      </c>
      <c r="AX255" s="14" t="s">
        <v>85</v>
      </c>
      <c r="AY255" s="264" t="s">
        <v>134</v>
      </c>
    </row>
    <row r="256" s="2" customFormat="1" ht="16.5" customHeight="1">
      <c r="A256" s="38"/>
      <c r="B256" s="39"/>
      <c r="C256" s="226" t="s">
        <v>447</v>
      </c>
      <c r="D256" s="226" t="s">
        <v>140</v>
      </c>
      <c r="E256" s="227" t="s">
        <v>686</v>
      </c>
      <c r="F256" s="228" t="s">
        <v>687</v>
      </c>
      <c r="G256" s="229" t="s">
        <v>362</v>
      </c>
      <c r="H256" s="230">
        <v>27.129999999999999</v>
      </c>
      <c r="I256" s="231"/>
      <c r="J256" s="232">
        <f>ROUND(I256*H256,2)</f>
        <v>0</v>
      </c>
      <c r="K256" s="228" t="s">
        <v>144</v>
      </c>
      <c r="L256" s="44"/>
      <c r="M256" s="233" t="s">
        <v>1</v>
      </c>
      <c r="N256" s="234" t="s">
        <v>42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133</v>
      </c>
      <c r="AT256" s="237" t="s">
        <v>140</v>
      </c>
      <c r="AU256" s="237" t="s">
        <v>87</v>
      </c>
      <c r="AY256" s="17" t="s">
        <v>134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85</v>
      </c>
      <c r="BK256" s="238">
        <f>ROUND(I256*H256,2)</f>
        <v>0</v>
      </c>
      <c r="BL256" s="17" t="s">
        <v>133</v>
      </c>
      <c r="BM256" s="237" t="s">
        <v>688</v>
      </c>
    </row>
    <row r="257" s="2" customFormat="1">
      <c r="A257" s="38"/>
      <c r="B257" s="39"/>
      <c r="C257" s="40"/>
      <c r="D257" s="239" t="s">
        <v>147</v>
      </c>
      <c r="E257" s="40"/>
      <c r="F257" s="240" t="s">
        <v>689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147</v>
      </c>
      <c r="AU257" s="17" t="s">
        <v>87</v>
      </c>
    </row>
    <row r="258" s="13" customFormat="1">
      <c r="A258" s="13"/>
      <c r="B258" s="244"/>
      <c r="C258" s="245"/>
      <c r="D258" s="239" t="s">
        <v>148</v>
      </c>
      <c r="E258" s="246" t="s">
        <v>1</v>
      </c>
      <c r="F258" s="247" t="s">
        <v>343</v>
      </c>
      <c r="G258" s="245"/>
      <c r="H258" s="246" t="s">
        <v>1</v>
      </c>
      <c r="I258" s="248"/>
      <c r="J258" s="245"/>
      <c r="K258" s="245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148</v>
      </c>
      <c r="AU258" s="253" t="s">
        <v>87</v>
      </c>
      <c r="AV258" s="13" t="s">
        <v>85</v>
      </c>
      <c r="AW258" s="13" t="s">
        <v>33</v>
      </c>
      <c r="AX258" s="13" t="s">
        <v>77</v>
      </c>
      <c r="AY258" s="253" t="s">
        <v>134</v>
      </c>
    </row>
    <row r="259" s="14" customFormat="1">
      <c r="A259" s="14"/>
      <c r="B259" s="254"/>
      <c r="C259" s="255"/>
      <c r="D259" s="239" t="s">
        <v>148</v>
      </c>
      <c r="E259" s="256" t="s">
        <v>1</v>
      </c>
      <c r="F259" s="257" t="s">
        <v>792</v>
      </c>
      <c r="G259" s="255"/>
      <c r="H259" s="258">
        <v>27.129999999999999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4" t="s">
        <v>148</v>
      </c>
      <c r="AU259" s="264" t="s">
        <v>87</v>
      </c>
      <c r="AV259" s="14" t="s">
        <v>87</v>
      </c>
      <c r="AW259" s="14" t="s">
        <v>33</v>
      </c>
      <c r="AX259" s="14" t="s">
        <v>85</v>
      </c>
      <c r="AY259" s="264" t="s">
        <v>134</v>
      </c>
    </row>
    <row r="260" s="2" customFormat="1" ht="16.5" customHeight="1">
      <c r="A260" s="38"/>
      <c r="B260" s="39"/>
      <c r="C260" s="226" t="s">
        <v>454</v>
      </c>
      <c r="D260" s="226" t="s">
        <v>140</v>
      </c>
      <c r="E260" s="227" t="s">
        <v>692</v>
      </c>
      <c r="F260" s="228" t="s">
        <v>693</v>
      </c>
      <c r="G260" s="229" t="s">
        <v>362</v>
      </c>
      <c r="H260" s="230">
        <v>651.12</v>
      </c>
      <c r="I260" s="231"/>
      <c r="J260" s="232">
        <f>ROUND(I260*H260,2)</f>
        <v>0</v>
      </c>
      <c r="K260" s="228" t="s">
        <v>144</v>
      </c>
      <c r="L260" s="44"/>
      <c r="M260" s="233" t="s">
        <v>1</v>
      </c>
      <c r="N260" s="234" t="s">
        <v>42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133</v>
      </c>
      <c r="AT260" s="237" t="s">
        <v>140</v>
      </c>
      <c r="AU260" s="237" t="s">
        <v>87</v>
      </c>
      <c r="AY260" s="17" t="s">
        <v>134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85</v>
      </c>
      <c r="BK260" s="238">
        <f>ROUND(I260*H260,2)</f>
        <v>0</v>
      </c>
      <c r="BL260" s="17" t="s">
        <v>133</v>
      </c>
      <c r="BM260" s="237" t="s">
        <v>694</v>
      </c>
    </row>
    <row r="261" s="2" customFormat="1">
      <c r="A261" s="38"/>
      <c r="B261" s="39"/>
      <c r="C261" s="40"/>
      <c r="D261" s="239" t="s">
        <v>147</v>
      </c>
      <c r="E261" s="40"/>
      <c r="F261" s="240" t="s">
        <v>695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147</v>
      </c>
      <c r="AU261" s="17" t="s">
        <v>87</v>
      </c>
    </row>
    <row r="262" s="13" customFormat="1">
      <c r="A262" s="13"/>
      <c r="B262" s="244"/>
      <c r="C262" s="245"/>
      <c r="D262" s="239" t="s">
        <v>148</v>
      </c>
      <c r="E262" s="246" t="s">
        <v>1</v>
      </c>
      <c r="F262" s="247" t="s">
        <v>343</v>
      </c>
      <c r="G262" s="245"/>
      <c r="H262" s="246" t="s">
        <v>1</v>
      </c>
      <c r="I262" s="248"/>
      <c r="J262" s="245"/>
      <c r="K262" s="245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148</v>
      </c>
      <c r="AU262" s="253" t="s">
        <v>87</v>
      </c>
      <c r="AV262" s="13" t="s">
        <v>85</v>
      </c>
      <c r="AW262" s="13" t="s">
        <v>33</v>
      </c>
      <c r="AX262" s="13" t="s">
        <v>77</v>
      </c>
      <c r="AY262" s="253" t="s">
        <v>134</v>
      </c>
    </row>
    <row r="263" s="14" customFormat="1">
      <c r="A263" s="14"/>
      <c r="B263" s="254"/>
      <c r="C263" s="255"/>
      <c r="D263" s="239" t="s">
        <v>148</v>
      </c>
      <c r="E263" s="256" t="s">
        <v>1</v>
      </c>
      <c r="F263" s="257" t="s">
        <v>793</v>
      </c>
      <c r="G263" s="255"/>
      <c r="H263" s="258">
        <v>651.12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4" t="s">
        <v>148</v>
      </c>
      <c r="AU263" s="264" t="s">
        <v>87</v>
      </c>
      <c r="AV263" s="14" t="s">
        <v>87</v>
      </c>
      <c r="AW263" s="14" t="s">
        <v>33</v>
      </c>
      <c r="AX263" s="14" t="s">
        <v>85</v>
      </c>
      <c r="AY263" s="264" t="s">
        <v>134</v>
      </c>
    </row>
    <row r="264" s="2" customFormat="1" ht="21.75" customHeight="1">
      <c r="A264" s="38"/>
      <c r="B264" s="39"/>
      <c r="C264" s="226" t="s">
        <v>461</v>
      </c>
      <c r="D264" s="226" t="s">
        <v>140</v>
      </c>
      <c r="E264" s="227" t="s">
        <v>698</v>
      </c>
      <c r="F264" s="228" t="s">
        <v>699</v>
      </c>
      <c r="G264" s="229" t="s">
        <v>362</v>
      </c>
      <c r="H264" s="230">
        <v>30.190000000000001</v>
      </c>
      <c r="I264" s="231"/>
      <c r="J264" s="232">
        <f>ROUND(I264*H264,2)</f>
        <v>0</v>
      </c>
      <c r="K264" s="228" t="s">
        <v>144</v>
      </c>
      <c r="L264" s="44"/>
      <c r="M264" s="233" t="s">
        <v>1</v>
      </c>
      <c r="N264" s="234" t="s">
        <v>42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133</v>
      </c>
      <c r="AT264" s="237" t="s">
        <v>140</v>
      </c>
      <c r="AU264" s="237" t="s">
        <v>87</v>
      </c>
      <c r="AY264" s="17" t="s">
        <v>134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85</v>
      </c>
      <c r="BK264" s="238">
        <f>ROUND(I264*H264,2)</f>
        <v>0</v>
      </c>
      <c r="BL264" s="17" t="s">
        <v>133</v>
      </c>
      <c r="BM264" s="237" t="s">
        <v>700</v>
      </c>
    </row>
    <row r="265" s="2" customFormat="1">
      <c r="A265" s="38"/>
      <c r="B265" s="39"/>
      <c r="C265" s="40"/>
      <c r="D265" s="239" t="s">
        <v>147</v>
      </c>
      <c r="E265" s="40"/>
      <c r="F265" s="240" t="s">
        <v>701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147</v>
      </c>
      <c r="AU265" s="17" t="s">
        <v>87</v>
      </c>
    </row>
    <row r="266" s="14" customFormat="1">
      <c r="A266" s="14"/>
      <c r="B266" s="254"/>
      <c r="C266" s="255"/>
      <c r="D266" s="239" t="s">
        <v>148</v>
      </c>
      <c r="E266" s="256" t="s">
        <v>1</v>
      </c>
      <c r="F266" s="257" t="s">
        <v>792</v>
      </c>
      <c r="G266" s="255"/>
      <c r="H266" s="258">
        <v>27.129999999999999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148</v>
      </c>
      <c r="AU266" s="264" t="s">
        <v>87</v>
      </c>
      <c r="AV266" s="14" t="s">
        <v>87</v>
      </c>
      <c r="AW266" s="14" t="s">
        <v>33</v>
      </c>
      <c r="AX266" s="14" t="s">
        <v>77</v>
      </c>
      <c r="AY266" s="264" t="s">
        <v>134</v>
      </c>
    </row>
    <row r="267" s="14" customFormat="1">
      <c r="A267" s="14"/>
      <c r="B267" s="254"/>
      <c r="C267" s="255"/>
      <c r="D267" s="239" t="s">
        <v>148</v>
      </c>
      <c r="E267" s="256" t="s">
        <v>1</v>
      </c>
      <c r="F267" s="257" t="s">
        <v>794</v>
      </c>
      <c r="G267" s="255"/>
      <c r="H267" s="258">
        <v>3.0600000000000001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148</v>
      </c>
      <c r="AU267" s="264" t="s">
        <v>87</v>
      </c>
      <c r="AV267" s="14" t="s">
        <v>87</v>
      </c>
      <c r="AW267" s="14" t="s">
        <v>33</v>
      </c>
      <c r="AX267" s="14" t="s">
        <v>77</v>
      </c>
      <c r="AY267" s="264" t="s">
        <v>134</v>
      </c>
    </row>
    <row r="268" s="15" customFormat="1">
      <c r="A268" s="15"/>
      <c r="B268" s="268"/>
      <c r="C268" s="269"/>
      <c r="D268" s="239" t="s">
        <v>148</v>
      </c>
      <c r="E268" s="270" t="s">
        <v>1</v>
      </c>
      <c r="F268" s="271" t="s">
        <v>253</v>
      </c>
      <c r="G268" s="269"/>
      <c r="H268" s="272">
        <v>30.190000000000001</v>
      </c>
      <c r="I268" s="273"/>
      <c r="J268" s="269"/>
      <c r="K268" s="269"/>
      <c r="L268" s="274"/>
      <c r="M268" s="275"/>
      <c r="N268" s="276"/>
      <c r="O268" s="276"/>
      <c r="P268" s="276"/>
      <c r="Q268" s="276"/>
      <c r="R268" s="276"/>
      <c r="S268" s="276"/>
      <c r="T268" s="27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8" t="s">
        <v>148</v>
      </c>
      <c r="AU268" s="278" t="s">
        <v>87</v>
      </c>
      <c r="AV268" s="15" t="s">
        <v>133</v>
      </c>
      <c r="AW268" s="15" t="s">
        <v>33</v>
      </c>
      <c r="AX268" s="15" t="s">
        <v>85</v>
      </c>
      <c r="AY268" s="278" t="s">
        <v>134</v>
      </c>
    </row>
    <row r="269" s="2" customFormat="1" ht="16.5" customHeight="1">
      <c r="A269" s="38"/>
      <c r="B269" s="39"/>
      <c r="C269" s="226" t="s">
        <v>468</v>
      </c>
      <c r="D269" s="226" t="s">
        <v>140</v>
      </c>
      <c r="E269" s="227" t="s">
        <v>704</v>
      </c>
      <c r="F269" s="228" t="s">
        <v>361</v>
      </c>
      <c r="G269" s="229" t="s">
        <v>362</v>
      </c>
      <c r="H269" s="230">
        <v>2.04</v>
      </c>
      <c r="I269" s="231"/>
      <c r="J269" s="232">
        <f>ROUND(I269*H269,2)</f>
        <v>0</v>
      </c>
      <c r="K269" s="228" t="s">
        <v>144</v>
      </c>
      <c r="L269" s="44"/>
      <c r="M269" s="233" t="s">
        <v>1</v>
      </c>
      <c r="N269" s="234" t="s">
        <v>42</v>
      </c>
      <c r="O269" s="91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133</v>
      </c>
      <c r="AT269" s="237" t="s">
        <v>140</v>
      </c>
      <c r="AU269" s="237" t="s">
        <v>87</v>
      </c>
      <c r="AY269" s="17" t="s">
        <v>134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85</v>
      </c>
      <c r="BK269" s="238">
        <f>ROUND(I269*H269,2)</f>
        <v>0</v>
      </c>
      <c r="BL269" s="17" t="s">
        <v>133</v>
      </c>
      <c r="BM269" s="237" t="s">
        <v>705</v>
      </c>
    </row>
    <row r="270" s="2" customFormat="1">
      <c r="A270" s="38"/>
      <c r="B270" s="39"/>
      <c r="C270" s="40"/>
      <c r="D270" s="239" t="s">
        <v>147</v>
      </c>
      <c r="E270" s="40"/>
      <c r="F270" s="240" t="s">
        <v>364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147</v>
      </c>
      <c r="AU270" s="17" t="s">
        <v>87</v>
      </c>
    </row>
    <row r="271" s="14" customFormat="1">
      <c r="A271" s="14"/>
      <c r="B271" s="254"/>
      <c r="C271" s="255"/>
      <c r="D271" s="239" t="s">
        <v>148</v>
      </c>
      <c r="E271" s="256" t="s">
        <v>1</v>
      </c>
      <c r="F271" s="257" t="s">
        <v>795</v>
      </c>
      <c r="G271" s="255"/>
      <c r="H271" s="258">
        <v>2.04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4" t="s">
        <v>148</v>
      </c>
      <c r="AU271" s="264" t="s">
        <v>87</v>
      </c>
      <c r="AV271" s="14" t="s">
        <v>87</v>
      </c>
      <c r="AW271" s="14" t="s">
        <v>33</v>
      </c>
      <c r="AX271" s="14" t="s">
        <v>85</v>
      </c>
      <c r="AY271" s="264" t="s">
        <v>134</v>
      </c>
    </row>
    <row r="272" s="12" customFormat="1" ht="22.8" customHeight="1">
      <c r="A272" s="12"/>
      <c r="B272" s="210"/>
      <c r="C272" s="211"/>
      <c r="D272" s="212" t="s">
        <v>76</v>
      </c>
      <c r="E272" s="224" t="s">
        <v>707</v>
      </c>
      <c r="F272" s="224" t="s">
        <v>708</v>
      </c>
      <c r="G272" s="211"/>
      <c r="H272" s="211"/>
      <c r="I272" s="214"/>
      <c r="J272" s="225">
        <f>BK272</f>
        <v>0</v>
      </c>
      <c r="K272" s="211"/>
      <c r="L272" s="216"/>
      <c r="M272" s="217"/>
      <c r="N272" s="218"/>
      <c r="O272" s="218"/>
      <c r="P272" s="219">
        <f>SUM(P273:P274)</f>
        <v>0</v>
      </c>
      <c r="Q272" s="218"/>
      <c r="R272" s="219">
        <f>SUM(R273:R274)</f>
        <v>0</v>
      </c>
      <c r="S272" s="218"/>
      <c r="T272" s="220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1" t="s">
        <v>85</v>
      </c>
      <c r="AT272" s="222" t="s">
        <v>76</v>
      </c>
      <c r="AU272" s="222" t="s">
        <v>85</v>
      </c>
      <c r="AY272" s="221" t="s">
        <v>134</v>
      </c>
      <c r="BK272" s="223">
        <f>SUM(BK273:BK274)</f>
        <v>0</v>
      </c>
    </row>
    <row r="273" s="2" customFormat="1" ht="21.75" customHeight="1">
      <c r="A273" s="38"/>
      <c r="B273" s="39"/>
      <c r="C273" s="226" t="s">
        <v>474</v>
      </c>
      <c r="D273" s="226" t="s">
        <v>140</v>
      </c>
      <c r="E273" s="227" t="s">
        <v>796</v>
      </c>
      <c r="F273" s="228" t="s">
        <v>797</v>
      </c>
      <c r="G273" s="229" t="s">
        <v>362</v>
      </c>
      <c r="H273" s="230">
        <v>36.973999999999997</v>
      </c>
      <c r="I273" s="231"/>
      <c r="J273" s="232">
        <f>ROUND(I273*H273,2)</f>
        <v>0</v>
      </c>
      <c r="K273" s="228" t="s">
        <v>144</v>
      </c>
      <c r="L273" s="44"/>
      <c r="M273" s="233" t="s">
        <v>1</v>
      </c>
      <c r="N273" s="234" t="s">
        <v>42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133</v>
      </c>
      <c r="AT273" s="237" t="s">
        <v>140</v>
      </c>
      <c r="AU273" s="237" t="s">
        <v>87</v>
      </c>
      <c r="AY273" s="17" t="s">
        <v>134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85</v>
      </c>
      <c r="BK273" s="238">
        <f>ROUND(I273*H273,2)</f>
        <v>0</v>
      </c>
      <c r="BL273" s="17" t="s">
        <v>133</v>
      </c>
      <c r="BM273" s="237" t="s">
        <v>712</v>
      </c>
    </row>
    <row r="274" s="2" customFormat="1">
      <c r="A274" s="38"/>
      <c r="B274" s="39"/>
      <c r="C274" s="40"/>
      <c r="D274" s="239" t="s">
        <v>147</v>
      </c>
      <c r="E274" s="40"/>
      <c r="F274" s="240" t="s">
        <v>798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147</v>
      </c>
      <c r="AU274" s="17" t="s">
        <v>87</v>
      </c>
    </row>
    <row r="275" s="12" customFormat="1" ht="25.92" customHeight="1">
      <c r="A275" s="12"/>
      <c r="B275" s="210"/>
      <c r="C275" s="211"/>
      <c r="D275" s="212" t="s">
        <v>76</v>
      </c>
      <c r="E275" s="213" t="s">
        <v>135</v>
      </c>
      <c r="F275" s="213" t="s">
        <v>136</v>
      </c>
      <c r="G275" s="211"/>
      <c r="H275" s="211"/>
      <c r="I275" s="214"/>
      <c r="J275" s="215">
        <f>BK275</f>
        <v>0</v>
      </c>
      <c r="K275" s="211"/>
      <c r="L275" s="216"/>
      <c r="M275" s="217"/>
      <c r="N275" s="218"/>
      <c r="O275" s="218"/>
      <c r="P275" s="219">
        <f>P276</f>
        <v>0</v>
      </c>
      <c r="Q275" s="218"/>
      <c r="R275" s="219">
        <f>R276</f>
        <v>0</v>
      </c>
      <c r="S275" s="218"/>
      <c r="T275" s="220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1" t="s">
        <v>137</v>
      </c>
      <c r="AT275" s="222" t="s">
        <v>76</v>
      </c>
      <c r="AU275" s="222" t="s">
        <v>77</v>
      </c>
      <c r="AY275" s="221" t="s">
        <v>134</v>
      </c>
      <c r="BK275" s="223">
        <f>BK276</f>
        <v>0</v>
      </c>
    </row>
    <row r="276" s="12" customFormat="1" ht="22.8" customHeight="1">
      <c r="A276" s="12"/>
      <c r="B276" s="210"/>
      <c r="C276" s="211"/>
      <c r="D276" s="212" t="s">
        <v>76</v>
      </c>
      <c r="E276" s="224" t="s">
        <v>138</v>
      </c>
      <c r="F276" s="224" t="s">
        <v>139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SUM(P277:P280)</f>
        <v>0</v>
      </c>
      <c r="Q276" s="218"/>
      <c r="R276" s="219">
        <f>SUM(R277:R280)</f>
        <v>0</v>
      </c>
      <c r="S276" s="218"/>
      <c r="T276" s="220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137</v>
      </c>
      <c r="AT276" s="222" t="s">
        <v>76</v>
      </c>
      <c r="AU276" s="222" t="s">
        <v>85</v>
      </c>
      <c r="AY276" s="221" t="s">
        <v>134</v>
      </c>
      <c r="BK276" s="223">
        <f>SUM(BK277:BK280)</f>
        <v>0</v>
      </c>
    </row>
    <row r="277" s="2" customFormat="1" ht="16.5" customHeight="1">
      <c r="A277" s="38"/>
      <c r="B277" s="39"/>
      <c r="C277" s="226" t="s">
        <v>484</v>
      </c>
      <c r="D277" s="226" t="s">
        <v>140</v>
      </c>
      <c r="E277" s="227" t="s">
        <v>799</v>
      </c>
      <c r="F277" s="228" t="s">
        <v>800</v>
      </c>
      <c r="G277" s="229" t="s">
        <v>801</v>
      </c>
      <c r="H277" s="230">
        <v>6</v>
      </c>
      <c r="I277" s="231"/>
      <c r="J277" s="232">
        <f>ROUND(I277*H277,2)</f>
        <v>0</v>
      </c>
      <c r="K277" s="228" t="s">
        <v>1</v>
      </c>
      <c r="L277" s="44"/>
      <c r="M277" s="233" t="s">
        <v>1</v>
      </c>
      <c r="N277" s="234" t="s">
        <v>42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145</v>
      </c>
      <c r="AT277" s="237" t="s">
        <v>140</v>
      </c>
      <c r="AU277" s="237" t="s">
        <v>87</v>
      </c>
      <c r="AY277" s="17" t="s">
        <v>134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85</v>
      </c>
      <c r="BK277" s="238">
        <f>ROUND(I277*H277,2)</f>
        <v>0</v>
      </c>
      <c r="BL277" s="17" t="s">
        <v>145</v>
      </c>
      <c r="BM277" s="237" t="s">
        <v>802</v>
      </c>
    </row>
    <row r="278" s="2" customFormat="1">
      <c r="A278" s="38"/>
      <c r="B278" s="39"/>
      <c r="C278" s="40"/>
      <c r="D278" s="239" t="s">
        <v>147</v>
      </c>
      <c r="E278" s="40"/>
      <c r="F278" s="240" t="s">
        <v>800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147</v>
      </c>
      <c r="AU278" s="17" t="s">
        <v>87</v>
      </c>
    </row>
    <row r="279" s="13" customFormat="1">
      <c r="A279" s="13"/>
      <c r="B279" s="244"/>
      <c r="C279" s="245"/>
      <c r="D279" s="239" t="s">
        <v>148</v>
      </c>
      <c r="E279" s="246" t="s">
        <v>1</v>
      </c>
      <c r="F279" s="247" t="s">
        <v>803</v>
      </c>
      <c r="G279" s="245"/>
      <c r="H279" s="246" t="s">
        <v>1</v>
      </c>
      <c r="I279" s="248"/>
      <c r="J279" s="245"/>
      <c r="K279" s="245"/>
      <c r="L279" s="249"/>
      <c r="M279" s="250"/>
      <c r="N279" s="251"/>
      <c r="O279" s="251"/>
      <c r="P279" s="251"/>
      <c r="Q279" s="251"/>
      <c r="R279" s="251"/>
      <c r="S279" s="251"/>
      <c r="T279" s="25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3" t="s">
        <v>148</v>
      </c>
      <c r="AU279" s="253" t="s">
        <v>87</v>
      </c>
      <c r="AV279" s="13" t="s">
        <v>85</v>
      </c>
      <c r="AW279" s="13" t="s">
        <v>33</v>
      </c>
      <c r="AX279" s="13" t="s">
        <v>77</v>
      </c>
      <c r="AY279" s="253" t="s">
        <v>134</v>
      </c>
    </row>
    <row r="280" s="14" customFormat="1">
      <c r="A280" s="14"/>
      <c r="B280" s="254"/>
      <c r="C280" s="255"/>
      <c r="D280" s="239" t="s">
        <v>148</v>
      </c>
      <c r="E280" s="256" t="s">
        <v>1</v>
      </c>
      <c r="F280" s="257" t="s">
        <v>804</v>
      </c>
      <c r="G280" s="255"/>
      <c r="H280" s="258">
        <v>6</v>
      </c>
      <c r="I280" s="259"/>
      <c r="J280" s="255"/>
      <c r="K280" s="255"/>
      <c r="L280" s="260"/>
      <c r="M280" s="265"/>
      <c r="N280" s="266"/>
      <c r="O280" s="266"/>
      <c r="P280" s="266"/>
      <c r="Q280" s="266"/>
      <c r="R280" s="266"/>
      <c r="S280" s="266"/>
      <c r="T280" s="26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4" t="s">
        <v>148</v>
      </c>
      <c r="AU280" s="264" t="s">
        <v>87</v>
      </c>
      <c r="AV280" s="14" t="s">
        <v>87</v>
      </c>
      <c r="AW280" s="14" t="s">
        <v>33</v>
      </c>
      <c r="AX280" s="14" t="s">
        <v>85</v>
      </c>
      <c r="AY280" s="264" t="s">
        <v>134</v>
      </c>
    </row>
    <row r="281" s="2" customFormat="1" ht="6.96" customHeight="1">
      <c r="A281" s="38"/>
      <c r="B281" s="66"/>
      <c r="C281" s="67"/>
      <c r="D281" s="67"/>
      <c r="E281" s="67"/>
      <c r="F281" s="67"/>
      <c r="G281" s="67"/>
      <c r="H281" s="67"/>
      <c r="I281" s="67"/>
      <c r="J281" s="67"/>
      <c r="K281" s="67"/>
      <c r="L281" s="44"/>
      <c r="M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</sheetData>
  <sheetProtection sheet="1" autoFilter="0" formatColumns="0" formatRows="0" objects="1" scenarios="1" spinCount="100000" saltValue="iV3HXH0HLZAy/Vw78/uOgJ9/07LEm73Mm2OYNIDpgv7SSGei2cZzya0aeHEC05W3/mobIeVpfNjV0FZSwoj76Q==" hashValue="x3U52Oh4OKa0lox4qb9IdmKPFm+Od8HURVUn8YhT2j36kbiVxQP1i+vzfxqzwQzvE/a8HlzdRd3LaFt4q3CYdg==" algorithmName="SHA-512" password="CC35"/>
  <autoFilter ref="C127:K2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chodníku a veřejného osvětlení v ul. Průběžná, Pelhřimov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805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14. 3. 2025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806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34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806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37</v>
      </c>
      <c r="E30" s="38"/>
      <c r="F30" s="38"/>
      <c r="G30" s="38"/>
      <c r="H30" s="38"/>
      <c r="I30" s="38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39</v>
      </c>
      <c r="G32" s="38"/>
      <c r="H32" s="38"/>
      <c r="I32" s="161" t="s">
        <v>38</v>
      </c>
      <c r="J32" s="161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41</v>
      </c>
      <c r="E33" s="150" t="s">
        <v>42</v>
      </c>
      <c r="F33" s="163">
        <f>ROUND((SUM(BE124:BE321)),  2)</f>
        <v>0</v>
      </c>
      <c r="G33" s="38"/>
      <c r="H33" s="38"/>
      <c r="I33" s="164">
        <v>0.20999999999999999</v>
      </c>
      <c r="J33" s="163">
        <f>ROUND(((SUM(BE124:BE321))*I33),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43</v>
      </c>
      <c r="F34" s="163">
        <f>ROUND((SUM(BF124:BF321)),  2)</f>
        <v>0</v>
      </c>
      <c r="G34" s="38"/>
      <c r="H34" s="38"/>
      <c r="I34" s="164">
        <v>0.12</v>
      </c>
      <c r="J34" s="163">
        <f>ROUND(((SUM(BF124:BF321))*I34),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44</v>
      </c>
      <c r="F35" s="163">
        <f>ROUND((SUM(BG124:BG321)),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45</v>
      </c>
      <c r="F36" s="163">
        <f>ROUND((SUM(BH124:BH321)),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46</v>
      </c>
      <c r="F37" s="163">
        <f>ROUND((SUM(BI124:BI321)),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chodníku a veřejného osvětlení v ul. Průběžná, Pelhřimov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Pelhřimov</v>
      </c>
      <c r="G89" s="40"/>
      <c r="H89" s="40"/>
      <c r="I89" s="32" t="s">
        <v>22</v>
      </c>
      <c r="J89" s="79" t="str">
        <f>IF(J12="","",J12)</f>
        <v>14. 3. 2025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Pelhřimov</v>
      </c>
      <c r="G91" s="40"/>
      <c r="H91" s="40"/>
      <c r="I91" s="32" t="s">
        <v>30</v>
      </c>
      <c r="J91" s="36" t="str">
        <f>E21</f>
        <v>Ing.Jakub Kašparů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Ing.Jakub Kašparů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107</v>
      </c>
      <c r="D94" s="185"/>
      <c r="E94" s="185"/>
      <c r="F94" s="185"/>
      <c r="G94" s="185"/>
      <c r="H94" s="185"/>
      <c r="I94" s="185"/>
      <c r="J94" s="186" t="s">
        <v>108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88"/>
      <c r="C97" s="189"/>
      <c r="D97" s="190" t="s">
        <v>807</v>
      </c>
      <c r="E97" s="191"/>
      <c r="F97" s="191"/>
      <c r="G97" s="191"/>
      <c r="H97" s="191"/>
      <c r="I97" s="191"/>
      <c r="J97" s="192">
        <f>J125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808</v>
      </c>
      <c r="E98" s="196"/>
      <c r="F98" s="196"/>
      <c r="G98" s="196"/>
      <c r="H98" s="196"/>
      <c r="I98" s="196"/>
      <c r="J98" s="197">
        <f>J126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809</v>
      </c>
      <c r="E99" s="191"/>
      <c r="F99" s="191"/>
      <c r="G99" s="191"/>
      <c r="H99" s="191"/>
      <c r="I99" s="191"/>
      <c r="J99" s="192">
        <f>J139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810</v>
      </c>
      <c r="E100" s="196"/>
      <c r="F100" s="196"/>
      <c r="G100" s="196"/>
      <c r="H100" s="196"/>
      <c r="I100" s="196"/>
      <c r="J100" s="197">
        <f>J140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811</v>
      </c>
      <c r="E101" s="196"/>
      <c r="F101" s="196"/>
      <c r="G101" s="196"/>
      <c r="H101" s="196"/>
      <c r="I101" s="196"/>
      <c r="J101" s="197">
        <f>J232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4"/>
      <c r="C102" s="133"/>
      <c r="D102" s="195" t="s">
        <v>812</v>
      </c>
      <c r="E102" s="196"/>
      <c r="F102" s="196"/>
      <c r="G102" s="196"/>
      <c r="H102" s="196"/>
      <c r="I102" s="196"/>
      <c r="J102" s="197">
        <f>J306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112</v>
      </c>
      <c r="E103" s="191"/>
      <c r="F103" s="191"/>
      <c r="G103" s="191"/>
      <c r="H103" s="191"/>
      <c r="I103" s="191"/>
      <c r="J103" s="192">
        <f>J312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113</v>
      </c>
      <c r="E104" s="196"/>
      <c r="F104" s="196"/>
      <c r="G104" s="196"/>
      <c r="H104" s="196"/>
      <c r="I104" s="196"/>
      <c r="J104" s="197">
        <f>J313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Rekonstrukce chodníku a veřejného osvětlení v ul. Průběžná, Pelhřimov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401 - Veřejné osvětlení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Pelhřimov</v>
      </c>
      <c r="G118" s="40"/>
      <c r="H118" s="40"/>
      <c r="I118" s="32" t="s">
        <v>22</v>
      </c>
      <c r="J118" s="79" t="str">
        <f>IF(J12="","",J12)</f>
        <v>14. 3. 2025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Pelhřimov</v>
      </c>
      <c r="G120" s="40"/>
      <c r="H120" s="40"/>
      <c r="I120" s="32" t="s">
        <v>30</v>
      </c>
      <c r="J120" s="36" t="str">
        <f>E21</f>
        <v>Ing.Jakub Kašparů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>Ing.Jakub Kašparů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119</v>
      </c>
      <c r="D123" s="202" t="s">
        <v>62</v>
      </c>
      <c r="E123" s="202" t="s">
        <v>58</v>
      </c>
      <c r="F123" s="202" t="s">
        <v>59</v>
      </c>
      <c r="G123" s="202" t="s">
        <v>120</v>
      </c>
      <c r="H123" s="202" t="s">
        <v>121</v>
      </c>
      <c r="I123" s="202" t="s">
        <v>122</v>
      </c>
      <c r="J123" s="202" t="s">
        <v>108</v>
      </c>
      <c r="K123" s="203" t="s">
        <v>123</v>
      </c>
      <c r="L123" s="204"/>
      <c r="M123" s="100" t="s">
        <v>1</v>
      </c>
      <c r="N123" s="101" t="s">
        <v>41</v>
      </c>
      <c r="O123" s="101" t="s">
        <v>124</v>
      </c>
      <c r="P123" s="101" t="s">
        <v>125</v>
      </c>
      <c r="Q123" s="101" t="s">
        <v>126</v>
      </c>
      <c r="R123" s="101" t="s">
        <v>127</v>
      </c>
      <c r="S123" s="101" t="s">
        <v>128</v>
      </c>
      <c r="T123" s="102" t="s">
        <v>129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130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P125+P139+P312</f>
        <v>0</v>
      </c>
      <c r="Q124" s="104"/>
      <c r="R124" s="207">
        <f>R125+R139+R312</f>
        <v>4.6706375399999995</v>
      </c>
      <c r="S124" s="104"/>
      <c r="T124" s="208">
        <f>T125+T139+T312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110</v>
      </c>
      <c r="BK124" s="209">
        <f>BK125+BK139+BK312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813</v>
      </c>
      <c r="F125" s="213" t="s">
        <v>814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0.086880999999999986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87</v>
      </c>
      <c r="AT125" s="222" t="s">
        <v>76</v>
      </c>
      <c r="AU125" s="222" t="s">
        <v>77</v>
      </c>
      <c r="AY125" s="221" t="s">
        <v>134</v>
      </c>
      <c r="BK125" s="223">
        <f>BK126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815</v>
      </c>
      <c r="F126" s="224" t="s">
        <v>816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SUM(P127:P138)</f>
        <v>0</v>
      </c>
      <c r="Q126" s="218"/>
      <c r="R126" s="219">
        <f>SUM(R127:R138)</f>
        <v>0.086880999999999986</v>
      </c>
      <c r="S126" s="218"/>
      <c r="T126" s="220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87</v>
      </c>
      <c r="AT126" s="222" t="s">
        <v>76</v>
      </c>
      <c r="AU126" s="222" t="s">
        <v>85</v>
      </c>
      <c r="AY126" s="221" t="s">
        <v>134</v>
      </c>
      <c r="BK126" s="223">
        <f>SUM(BK127:BK138)</f>
        <v>0</v>
      </c>
    </row>
    <row r="127" s="2" customFormat="1" ht="16.5" customHeight="1">
      <c r="A127" s="38"/>
      <c r="B127" s="39"/>
      <c r="C127" s="226" t="s">
        <v>85</v>
      </c>
      <c r="D127" s="226" t="s">
        <v>140</v>
      </c>
      <c r="E127" s="227" t="s">
        <v>817</v>
      </c>
      <c r="F127" s="228" t="s">
        <v>818</v>
      </c>
      <c r="G127" s="229" t="s">
        <v>287</v>
      </c>
      <c r="H127" s="230">
        <v>284</v>
      </c>
      <c r="I127" s="231"/>
      <c r="J127" s="232">
        <f>ROUND(I127*H127,2)</f>
        <v>0</v>
      </c>
      <c r="K127" s="228" t="s">
        <v>144</v>
      </c>
      <c r="L127" s="44"/>
      <c r="M127" s="233" t="s">
        <v>1</v>
      </c>
      <c r="N127" s="234" t="s">
        <v>42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324</v>
      </c>
      <c r="AT127" s="237" t="s">
        <v>140</v>
      </c>
      <c r="AU127" s="237" t="s">
        <v>87</v>
      </c>
      <c r="AY127" s="17" t="s">
        <v>134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85</v>
      </c>
      <c r="BK127" s="238">
        <f>ROUND(I127*H127,2)</f>
        <v>0</v>
      </c>
      <c r="BL127" s="17" t="s">
        <v>324</v>
      </c>
      <c r="BM127" s="237" t="s">
        <v>87</v>
      </c>
    </row>
    <row r="128" s="2" customFormat="1">
      <c r="A128" s="38"/>
      <c r="B128" s="39"/>
      <c r="C128" s="40"/>
      <c r="D128" s="239" t="s">
        <v>147</v>
      </c>
      <c r="E128" s="40"/>
      <c r="F128" s="240" t="s">
        <v>819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87</v>
      </c>
    </row>
    <row r="129" s="14" customFormat="1">
      <c r="A129" s="14"/>
      <c r="B129" s="254"/>
      <c r="C129" s="255"/>
      <c r="D129" s="239" t="s">
        <v>148</v>
      </c>
      <c r="E129" s="256" t="s">
        <v>1</v>
      </c>
      <c r="F129" s="257" t="s">
        <v>820</v>
      </c>
      <c r="G129" s="255"/>
      <c r="H129" s="258">
        <v>284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4" t="s">
        <v>148</v>
      </c>
      <c r="AU129" s="264" t="s">
        <v>87</v>
      </c>
      <c r="AV129" s="14" t="s">
        <v>87</v>
      </c>
      <c r="AW129" s="14" t="s">
        <v>33</v>
      </c>
      <c r="AX129" s="14" t="s">
        <v>85</v>
      </c>
      <c r="AY129" s="264" t="s">
        <v>134</v>
      </c>
    </row>
    <row r="130" s="2" customFormat="1" ht="16.5" customHeight="1">
      <c r="A130" s="38"/>
      <c r="B130" s="39"/>
      <c r="C130" s="279" t="s">
        <v>87</v>
      </c>
      <c r="D130" s="279" t="s">
        <v>387</v>
      </c>
      <c r="E130" s="280" t="s">
        <v>821</v>
      </c>
      <c r="F130" s="281" t="s">
        <v>822</v>
      </c>
      <c r="G130" s="282" t="s">
        <v>287</v>
      </c>
      <c r="H130" s="283">
        <v>284</v>
      </c>
      <c r="I130" s="284"/>
      <c r="J130" s="285">
        <f>ROUND(I130*H130,2)</f>
        <v>0</v>
      </c>
      <c r="K130" s="281" t="s">
        <v>144</v>
      </c>
      <c r="L130" s="286"/>
      <c r="M130" s="287" t="s">
        <v>1</v>
      </c>
      <c r="N130" s="288" t="s">
        <v>42</v>
      </c>
      <c r="O130" s="91"/>
      <c r="P130" s="235">
        <f>O130*H130</f>
        <v>0</v>
      </c>
      <c r="Q130" s="235">
        <v>0.00025999999999999998</v>
      </c>
      <c r="R130" s="235">
        <f>Q130*H130</f>
        <v>0.073839999999999989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439</v>
      </c>
      <c r="AT130" s="237" t="s">
        <v>387</v>
      </c>
      <c r="AU130" s="237" t="s">
        <v>87</v>
      </c>
      <c r="AY130" s="17" t="s">
        <v>134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85</v>
      </c>
      <c r="BK130" s="238">
        <f>ROUND(I130*H130,2)</f>
        <v>0</v>
      </c>
      <c r="BL130" s="17" t="s">
        <v>324</v>
      </c>
      <c r="BM130" s="237" t="s">
        <v>133</v>
      </c>
    </row>
    <row r="131" s="2" customFormat="1">
      <c r="A131" s="38"/>
      <c r="B131" s="39"/>
      <c r="C131" s="40"/>
      <c r="D131" s="239" t="s">
        <v>147</v>
      </c>
      <c r="E131" s="40"/>
      <c r="F131" s="240" t="s">
        <v>822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87</v>
      </c>
    </row>
    <row r="132" s="14" customFormat="1">
      <c r="A132" s="14"/>
      <c r="B132" s="254"/>
      <c r="C132" s="255"/>
      <c r="D132" s="239" t="s">
        <v>148</v>
      </c>
      <c r="E132" s="256" t="s">
        <v>1</v>
      </c>
      <c r="F132" s="257" t="s">
        <v>823</v>
      </c>
      <c r="G132" s="255"/>
      <c r="H132" s="258">
        <v>284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4" t="s">
        <v>148</v>
      </c>
      <c r="AU132" s="264" t="s">
        <v>87</v>
      </c>
      <c r="AV132" s="14" t="s">
        <v>87</v>
      </c>
      <c r="AW132" s="14" t="s">
        <v>33</v>
      </c>
      <c r="AX132" s="14" t="s">
        <v>85</v>
      </c>
      <c r="AY132" s="264" t="s">
        <v>134</v>
      </c>
    </row>
    <row r="133" s="2" customFormat="1" ht="16.5" customHeight="1">
      <c r="A133" s="38"/>
      <c r="B133" s="39"/>
      <c r="C133" s="226" t="s">
        <v>156</v>
      </c>
      <c r="D133" s="226" t="s">
        <v>140</v>
      </c>
      <c r="E133" s="227" t="s">
        <v>824</v>
      </c>
      <c r="F133" s="228" t="s">
        <v>825</v>
      </c>
      <c r="G133" s="229" t="s">
        <v>287</v>
      </c>
      <c r="H133" s="230">
        <v>18.899999999999999</v>
      </c>
      <c r="I133" s="231"/>
      <c r="J133" s="232">
        <f>ROUND(I133*H133,2)</f>
        <v>0</v>
      </c>
      <c r="K133" s="228" t="s">
        <v>144</v>
      </c>
      <c r="L133" s="44"/>
      <c r="M133" s="233" t="s">
        <v>1</v>
      </c>
      <c r="N133" s="234" t="s">
        <v>42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324</v>
      </c>
      <c r="AT133" s="237" t="s">
        <v>140</v>
      </c>
      <c r="AU133" s="237" t="s">
        <v>87</v>
      </c>
      <c r="AY133" s="17" t="s">
        <v>134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85</v>
      </c>
      <c r="BK133" s="238">
        <f>ROUND(I133*H133,2)</f>
        <v>0</v>
      </c>
      <c r="BL133" s="17" t="s">
        <v>324</v>
      </c>
      <c r="BM133" s="237" t="s">
        <v>826</v>
      </c>
    </row>
    <row r="134" s="2" customFormat="1">
      <c r="A134" s="38"/>
      <c r="B134" s="39"/>
      <c r="C134" s="40"/>
      <c r="D134" s="239" t="s">
        <v>147</v>
      </c>
      <c r="E134" s="40"/>
      <c r="F134" s="240" t="s">
        <v>827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87</v>
      </c>
    </row>
    <row r="135" s="14" customFormat="1">
      <c r="A135" s="14"/>
      <c r="B135" s="254"/>
      <c r="C135" s="255"/>
      <c r="D135" s="239" t="s">
        <v>148</v>
      </c>
      <c r="E135" s="256" t="s">
        <v>1</v>
      </c>
      <c r="F135" s="257" t="s">
        <v>828</v>
      </c>
      <c r="G135" s="255"/>
      <c r="H135" s="258">
        <v>18.899999999999999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148</v>
      </c>
      <c r="AU135" s="264" t="s">
        <v>87</v>
      </c>
      <c r="AV135" s="14" t="s">
        <v>87</v>
      </c>
      <c r="AW135" s="14" t="s">
        <v>33</v>
      </c>
      <c r="AX135" s="14" t="s">
        <v>85</v>
      </c>
      <c r="AY135" s="264" t="s">
        <v>134</v>
      </c>
    </row>
    <row r="136" s="2" customFormat="1" ht="16.5" customHeight="1">
      <c r="A136" s="38"/>
      <c r="B136" s="39"/>
      <c r="C136" s="279" t="s">
        <v>133</v>
      </c>
      <c r="D136" s="279" t="s">
        <v>387</v>
      </c>
      <c r="E136" s="280" t="s">
        <v>829</v>
      </c>
      <c r="F136" s="281" t="s">
        <v>830</v>
      </c>
      <c r="G136" s="282" t="s">
        <v>287</v>
      </c>
      <c r="H136" s="283">
        <v>18.899999999999999</v>
      </c>
      <c r="I136" s="284"/>
      <c r="J136" s="285">
        <f>ROUND(I136*H136,2)</f>
        <v>0</v>
      </c>
      <c r="K136" s="281" t="s">
        <v>144</v>
      </c>
      <c r="L136" s="286"/>
      <c r="M136" s="287" t="s">
        <v>1</v>
      </c>
      <c r="N136" s="288" t="s">
        <v>42</v>
      </c>
      <c r="O136" s="91"/>
      <c r="P136" s="235">
        <f>O136*H136</f>
        <v>0</v>
      </c>
      <c r="Q136" s="235">
        <v>0.00068999999999999997</v>
      </c>
      <c r="R136" s="235">
        <f>Q136*H136</f>
        <v>0.013040999999999999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439</v>
      </c>
      <c r="AT136" s="237" t="s">
        <v>387</v>
      </c>
      <c r="AU136" s="237" t="s">
        <v>87</v>
      </c>
      <c r="AY136" s="17" t="s">
        <v>134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85</v>
      </c>
      <c r="BK136" s="238">
        <f>ROUND(I136*H136,2)</f>
        <v>0</v>
      </c>
      <c r="BL136" s="17" t="s">
        <v>324</v>
      </c>
      <c r="BM136" s="237" t="s">
        <v>831</v>
      </c>
    </row>
    <row r="137" s="2" customFormat="1">
      <c r="A137" s="38"/>
      <c r="B137" s="39"/>
      <c r="C137" s="40"/>
      <c r="D137" s="239" t="s">
        <v>147</v>
      </c>
      <c r="E137" s="40"/>
      <c r="F137" s="240" t="s">
        <v>830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87</v>
      </c>
    </row>
    <row r="138" s="14" customFormat="1">
      <c r="A138" s="14"/>
      <c r="B138" s="254"/>
      <c r="C138" s="255"/>
      <c r="D138" s="239" t="s">
        <v>148</v>
      </c>
      <c r="E138" s="256" t="s">
        <v>1</v>
      </c>
      <c r="F138" s="257" t="s">
        <v>832</v>
      </c>
      <c r="G138" s="255"/>
      <c r="H138" s="258">
        <v>18.899999999999999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148</v>
      </c>
      <c r="AU138" s="264" t="s">
        <v>87</v>
      </c>
      <c r="AV138" s="14" t="s">
        <v>87</v>
      </c>
      <c r="AW138" s="14" t="s">
        <v>33</v>
      </c>
      <c r="AX138" s="14" t="s">
        <v>85</v>
      </c>
      <c r="AY138" s="264" t="s">
        <v>134</v>
      </c>
    </row>
    <row r="139" s="12" customFormat="1" ht="25.92" customHeight="1">
      <c r="A139" s="12"/>
      <c r="B139" s="210"/>
      <c r="C139" s="211"/>
      <c r="D139" s="212" t="s">
        <v>76</v>
      </c>
      <c r="E139" s="213" t="s">
        <v>387</v>
      </c>
      <c r="F139" s="213" t="s">
        <v>833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P140+P232</f>
        <v>0</v>
      </c>
      <c r="Q139" s="218"/>
      <c r="R139" s="219">
        <f>R140+R232</f>
        <v>4.5837565399999995</v>
      </c>
      <c r="S139" s="218"/>
      <c r="T139" s="220">
        <f>T140+T232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156</v>
      </c>
      <c r="AT139" s="222" t="s">
        <v>76</v>
      </c>
      <c r="AU139" s="222" t="s">
        <v>77</v>
      </c>
      <c r="AY139" s="221" t="s">
        <v>134</v>
      </c>
      <c r="BK139" s="223">
        <f>BK140+BK232</f>
        <v>0</v>
      </c>
    </row>
    <row r="140" s="12" customFormat="1" ht="22.8" customHeight="1">
      <c r="A140" s="12"/>
      <c r="B140" s="210"/>
      <c r="C140" s="211"/>
      <c r="D140" s="212" t="s">
        <v>76</v>
      </c>
      <c r="E140" s="224" t="s">
        <v>834</v>
      </c>
      <c r="F140" s="224" t="s">
        <v>835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SUM(P141:P231)</f>
        <v>0</v>
      </c>
      <c r="Q140" s="218"/>
      <c r="R140" s="219">
        <f>SUM(R141:R231)</f>
        <v>2.0198800000000006</v>
      </c>
      <c r="S140" s="218"/>
      <c r="T140" s="220">
        <f>SUM(T141:T231)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156</v>
      </c>
      <c r="AT140" s="222" t="s">
        <v>76</v>
      </c>
      <c r="AU140" s="222" t="s">
        <v>85</v>
      </c>
      <c r="AY140" s="221" t="s">
        <v>134</v>
      </c>
      <c r="BK140" s="223">
        <f>SUM(BK141:BK231)</f>
        <v>0</v>
      </c>
    </row>
    <row r="141" s="2" customFormat="1" ht="16.5" customHeight="1">
      <c r="A141" s="38"/>
      <c r="B141" s="39"/>
      <c r="C141" s="226" t="s">
        <v>137</v>
      </c>
      <c r="D141" s="226" t="s">
        <v>140</v>
      </c>
      <c r="E141" s="227" t="s">
        <v>836</v>
      </c>
      <c r="F141" s="228" t="s">
        <v>837</v>
      </c>
      <c r="G141" s="229" t="s">
        <v>549</v>
      </c>
      <c r="H141" s="230">
        <v>12</v>
      </c>
      <c r="I141" s="231"/>
      <c r="J141" s="232">
        <f>ROUND(I141*H141,2)</f>
        <v>0</v>
      </c>
      <c r="K141" s="228" t="s">
        <v>144</v>
      </c>
      <c r="L141" s="44"/>
      <c r="M141" s="233" t="s">
        <v>1</v>
      </c>
      <c r="N141" s="234" t="s">
        <v>42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650</v>
      </c>
      <c r="AT141" s="237" t="s">
        <v>140</v>
      </c>
      <c r="AU141" s="237" t="s">
        <v>87</v>
      </c>
      <c r="AY141" s="17" t="s">
        <v>134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85</v>
      </c>
      <c r="BK141" s="238">
        <f>ROUND(I141*H141,2)</f>
        <v>0</v>
      </c>
      <c r="BL141" s="17" t="s">
        <v>650</v>
      </c>
      <c r="BM141" s="237" t="s">
        <v>197</v>
      </c>
    </row>
    <row r="142" s="2" customFormat="1">
      <c r="A142" s="38"/>
      <c r="B142" s="39"/>
      <c r="C142" s="40"/>
      <c r="D142" s="239" t="s">
        <v>147</v>
      </c>
      <c r="E142" s="40"/>
      <c r="F142" s="240" t="s">
        <v>837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87</v>
      </c>
    </row>
    <row r="143" s="14" customFormat="1">
      <c r="A143" s="14"/>
      <c r="B143" s="254"/>
      <c r="C143" s="255"/>
      <c r="D143" s="239" t="s">
        <v>148</v>
      </c>
      <c r="E143" s="256" t="s">
        <v>1</v>
      </c>
      <c r="F143" s="257" t="s">
        <v>838</v>
      </c>
      <c r="G143" s="255"/>
      <c r="H143" s="258">
        <v>5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148</v>
      </c>
      <c r="AU143" s="264" t="s">
        <v>87</v>
      </c>
      <c r="AV143" s="14" t="s">
        <v>87</v>
      </c>
      <c r="AW143" s="14" t="s">
        <v>33</v>
      </c>
      <c r="AX143" s="14" t="s">
        <v>77</v>
      </c>
      <c r="AY143" s="264" t="s">
        <v>134</v>
      </c>
    </row>
    <row r="144" s="14" customFormat="1">
      <c r="A144" s="14"/>
      <c r="B144" s="254"/>
      <c r="C144" s="255"/>
      <c r="D144" s="239" t="s">
        <v>148</v>
      </c>
      <c r="E144" s="256" t="s">
        <v>1</v>
      </c>
      <c r="F144" s="257" t="s">
        <v>839</v>
      </c>
      <c r="G144" s="255"/>
      <c r="H144" s="258">
        <v>7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148</v>
      </c>
      <c r="AU144" s="264" t="s">
        <v>87</v>
      </c>
      <c r="AV144" s="14" t="s">
        <v>87</v>
      </c>
      <c r="AW144" s="14" t="s">
        <v>33</v>
      </c>
      <c r="AX144" s="14" t="s">
        <v>77</v>
      </c>
      <c r="AY144" s="264" t="s">
        <v>134</v>
      </c>
    </row>
    <row r="145" s="15" customFormat="1">
      <c r="A145" s="15"/>
      <c r="B145" s="268"/>
      <c r="C145" s="269"/>
      <c r="D145" s="239" t="s">
        <v>148</v>
      </c>
      <c r="E145" s="270" t="s">
        <v>1</v>
      </c>
      <c r="F145" s="271" t="s">
        <v>253</v>
      </c>
      <c r="G145" s="269"/>
      <c r="H145" s="272">
        <v>12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148</v>
      </c>
      <c r="AU145" s="278" t="s">
        <v>87</v>
      </c>
      <c r="AV145" s="15" t="s">
        <v>133</v>
      </c>
      <c r="AW145" s="15" t="s">
        <v>33</v>
      </c>
      <c r="AX145" s="15" t="s">
        <v>85</v>
      </c>
      <c r="AY145" s="278" t="s">
        <v>134</v>
      </c>
    </row>
    <row r="146" s="2" customFormat="1" ht="16.5" customHeight="1">
      <c r="A146" s="38"/>
      <c r="B146" s="39"/>
      <c r="C146" s="279" t="s">
        <v>169</v>
      </c>
      <c r="D146" s="279" t="s">
        <v>387</v>
      </c>
      <c r="E146" s="280" t="s">
        <v>840</v>
      </c>
      <c r="F146" s="281" t="s">
        <v>841</v>
      </c>
      <c r="G146" s="282" t="s">
        <v>549</v>
      </c>
      <c r="H146" s="283">
        <v>7</v>
      </c>
      <c r="I146" s="284"/>
      <c r="J146" s="285">
        <f>ROUND(I146*H146,2)</f>
        <v>0</v>
      </c>
      <c r="K146" s="281" t="s">
        <v>1</v>
      </c>
      <c r="L146" s="286"/>
      <c r="M146" s="287" t="s">
        <v>1</v>
      </c>
      <c r="N146" s="288" t="s">
        <v>42</v>
      </c>
      <c r="O146" s="91"/>
      <c r="P146" s="235">
        <f>O146*H146</f>
        <v>0</v>
      </c>
      <c r="Q146" s="235">
        <v>0.0086</v>
      </c>
      <c r="R146" s="235">
        <f>Q146*H146</f>
        <v>0.060200000000000004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842</v>
      </c>
      <c r="AT146" s="237" t="s">
        <v>387</v>
      </c>
      <c r="AU146" s="237" t="s">
        <v>87</v>
      </c>
      <c r="AY146" s="17" t="s">
        <v>134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85</v>
      </c>
      <c r="BK146" s="238">
        <f>ROUND(I146*H146,2)</f>
        <v>0</v>
      </c>
      <c r="BL146" s="17" t="s">
        <v>650</v>
      </c>
      <c r="BM146" s="237" t="s">
        <v>843</v>
      </c>
    </row>
    <row r="147" s="2" customFormat="1">
      <c r="A147" s="38"/>
      <c r="B147" s="39"/>
      <c r="C147" s="40"/>
      <c r="D147" s="239" t="s">
        <v>147</v>
      </c>
      <c r="E147" s="40"/>
      <c r="F147" s="240" t="s">
        <v>841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87</v>
      </c>
    </row>
    <row r="148" s="14" customFormat="1">
      <c r="A148" s="14"/>
      <c r="B148" s="254"/>
      <c r="C148" s="255"/>
      <c r="D148" s="239" t="s">
        <v>148</v>
      </c>
      <c r="E148" s="256" t="s">
        <v>1</v>
      </c>
      <c r="F148" s="257" t="s">
        <v>844</v>
      </c>
      <c r="G148" s="255"/>
      <c r="H148" s="258">
        <v>7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148</v>
      </c>
      <c r="AU148" s="264" t="s">
        <v>87</v>
      </c>
      <c r="AV148" s="14" t="s">
        <v>87</v>
      </c>
      <c r="AW148" s="14" t="s">
        <v>33</v>
      </c>
      <c r="AX148" s="14" t="s">
        <v>85</v>
      </c>
      <c r="AY148" s="264" t="s">
        <v>134</v>
      </c>
    </row>
    <row r="149" s="2" customFormat="1" ht="16.5" customHeight="1">
      <c r="A149" s="38"/>
      <c r="B149" s="39"/>
      <c r="C149" s="279" t="s">
        <v>176</v>
      </c>
      <c r="D149" s="279" t="s">
        <v>387</v>
      </c>
      <c r="E149" s="280" t="s">
        <v>845</v>
      </c>
      <c r="F149" s="281" t="s">
        <v>846</v>
      </c>
      <c r="G149" s="282" t="s">
        <v>549</v>
      </c>
      <c r="H149" s="283">
        <v>5</v>
      </c>
      <c r="I149" s="284"/>
      <c r="J149" s="285">
        <f>ROUND(I149*H149,2)</f>
        <v>0</v>
      </c>
      <c r="K149" s="281" t="s">
        <v>1</v>
      </c>
      <c r="L149" s="286"/>
      <c r="M149" s="287" t="s">
        <v>1</v>
      </c>
      <c r="N149" s="288" t="s">
        <v>42</v>
      </c>
      <c r="O149" s="91"/>
      <c r="P149" s="235">
        <f>O149*H149</f>
        <v>0</v>
      </c>
      <c r="Q149" s="235">
        <v>0.0088000000000000005</v>
      </c>
      <c r="R149" s="235">
        <f>Q149*H149</f>
        <v>0.044000000000000004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842</v>
      </c>
      <c r="AT149" s="237" t="s">
        <v>387</v>
      </c>
      <c r="AU149" s="237" t="s">
        <v>87</v>
      </c>
      <c r="AY149" s="17" t="s">
        <v>134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85</v>
      </c>
      <c r="BK149" s="238">
        <f>ROUND(I149*H149,2)</f>
        <v>0</v>
      </c>
      <c r="BL149" s="17" t="s">
        <v>650</v>
      </c>
      <c r="BM149" s="237" t="s">
        <v>847</v>
      </c>
    </row>
    <row r="150" s="2" customFormat="1">
      <c r="A150" s="38"/>
      <c r="B150" s="39"/>
      <c r="C150" s="40"/>
      <c r="D150" s="239" t="s">
        <v>147</v>
      </c>
      <c r="E150" s="40"/>
      <c r="F150" s="240" t="s">
        <v>846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87</v>
      </c>
    </row>
    <row r="151" s="14" customFormat="1">
      <c r="A151" s="14"/>
      <c r="B151" s="254"/>
      <c r="C151" s="255"/>
      <c r="D151" s="239" t="s">
        <v>148</v>
      </c>
      <c r="E151" s="256" t="s">
        <v>1</v>
      </c>
      <c r="F151" s="257" t="s">
        <v>848</v>
      </c>
      <c r="G151" s="255"/>
      <c r="H151" s="258">
        <v>5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148</v>
      </c>
      <c r="AU151" s="264" t="s">
        <v>87</v>
      </c>
      <c r="AV151" s="14" t="s">
        <v>87</v>
      </c>
      <c r="AW151" s="14" t="s">
        <v>33</v>
      </c>
      <c r="AX151" s="14" t="s">
        <v>85</v>
      </c>
      <c r="AY151" s="264" t="s">
        <v>134</v>
      </c>
    </row>
    <row r="152" s="2" customFormat="1" ht="16.5" customHeight="1">
      <c r="A152" s="38"/>
      <c r="B152" s="39"/>
      <c r="C152" s="226" t="s">
        <v>182</v>
      </c>
      <c r="D152" s="226" t="s">
        <v>140</v>
      </c>
      <c r="E152" s="227" t="s">
        <v>849</v>
      </c>
      <c r="F152" s="228" t="s">
        <v>850</v>
      </c>
      <c r="G152" s="229" t="s">
        <v>549</v>
      </c>
      <c r="H152" s="230">
        <v>8</v>
      </c>
      <c r="I152" s="231"/>
      <c r="J152" s="232">
        <f>ROUND(I152*H152,2)</f>
        <v>0</v>
      </c>
      <c r="K152" s="228" t="s">
        <v>144</v>
      </c>
      <c r="L152" s="44"/>
      <c r="M152" s="233" t="s">
        <v>1</v>
      </c>
      <c r="N152" s="234" t="s">
        <v>42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650</v>
      </c>
      <c r="AT152" s="237" t="s">
        <v>140</v>
      </c>
      <c r="AU152" s="237" t="s">
        <v>87</v>
      </c>
      <c r="AY152" s="17" t="s">
        <v>134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85</v>
      </c>
      <c r="BK152" s="238">
        <f>ROUND(I152*H152,2)</f>
        <v>0</v>
      </c>
      <c r="BL152" s="17" t="s">
        <v>650</v>
      </c>
      <c r="BM152" s="237" t="s">
        <v>223</v>
      </c>
    </row>
    <row r="153" s="2" customFormat="1">
      <c r="A153" s="38"/>
      <c r="B153" s="39"/>
      <c r="C153" s="40"/>
      <c r="D153" s="239" t="s">
        <v>147</v>
      </c>
      <c r="E153" s="40"/>
      <c r="F153" s="240" t="s">
        <v>851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87</v>
      </c>
    </row>
    <row r="154" s="14" customFormat="1">
      <c r="A154" s="14"/>
      <c r="B154" s="254"/>
      <c r="C154" s="255"/>
      <c r="D154" s="239" t="s">
        <v>148</v>
      </c>
      <c r="E154" s="256" t="s">
        <v>1</v>
      </c>
      <c r="F154" s="257" t="s">
        <v>852</v>
      </c>
      <c r="G154" s="255"/>
      <c r="H154" s="258">
        <v>8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148</v>
      </c>
      <c r="AU154" s="264" t="s">
        <v>87</v>
      </c>
      <c r="AV154" s="14" t="s">
        <v>87</v>
      </c>
      <c r="AW154" s="14" t="s">
        <v>33</v>
      </c>
      <c r="AX154" s="14" t="s">
        <v>85</v>
      </c>
      <c r="AY154" s="264" t="s">
        <v>134</v>
      </c>
    </row>
    <row r="155" s="2" customFormat="1" ht="16.5" customHeight="1">
      <c r="A155" s="38"/>
      <c r="B155" s="39"/>
      <c r="C155" s="279" t="s">
        <v>190</v>
      </c>
      <c r="D155" s="279" t="s">
        <v>387</v>
      </c>
      <c r="E155" s="280" t="s">
        <v>853</v>
      </c>
      <c r="F155" s="281" t="s">
        <v>854</v>
      </c>
      <c r="G155" s="282" t="s">
        <v>549</v>
      </c>
      <c r="H155" s="283">
        <v>5</v>
      </c>
      <c r="I155" s="284"/>
      <c r="J155" s="285">
        <f>ROUND(I155*H155,2)</f>
        <v>0</v>
      </c>
      <c r="K155" s="281" t="s">
        <v>144</v>
      </c>
      <c r="L155" s="286"/>
      <c r="M155" s="287" t="s">
        <v>1</v>
      </c>
      <c r="N155" s="288" t="s">
        <v>42</v>
      </c>
      <c r="O155" s="91"/>
      <c r="P155" s="235">
        <f>O155*H155</f>
        <v>0</v>
      </c>
      <c r="Q155" s="235">
        <v>0.152</v>
      </c>
      <c r="R155" s="235">
        <f>Q155*H155</f>
        <v>0.76000000000000001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842</v>
      </c>
      <c r="AT155" s="237" t="s">
        <v>387</v>
      </c>
      <c r="AU155" s="237" t="s">
        <v>87</v>
      </c>
      <c r="AY155" s="17" t="s">
        <v>134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85</v>
      </c>
      <c r="BK155" s="238">
        <f>ROUND(I155*H155,2)</f>
        <v>0</v>
      </c>
      <c r="BL155" s="17" t="s">
        <v>650</v>
      </c>
      <c r="BM155" s="237" t="s">
        <v>855</v>
      </c>
    </row>
    <row r="156" s="2" customFormat="1">
      <c r="A156" s="38"/>
      <c r="B156" s="39"/>
      <c r="C156" s="40"/>
      <c r="D156" s="239" t="s">
        <v>147</v>
      </c>
      <c r="E156" s="40"/>
      <c r="F156" s="240" t="s">
        <v>854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87</v>
      </c>
    </row>
    <row r="157" s="14" customFormat="1">
      <c r="A157" s="14"/>
      <c r="B157" s="254"/>
      <c r="C157" s="255"/>
      <c r="D157" s="239" t="s">
        <v>148</v>
      </c>
      <c r="E157" s="256" t="s">
        <v>1</v>
      </c>
      <c r="F157" s="257" t="s">
        <v>856</v>
      </c>
      <c r="G157" s="255"/>
      <c r="H157" s="258">
        <v>5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148</v>
      </c>
      <c r="AU157" s="264" t="s">
        <v>87</v>
      </c>
      <c r="AV157" s="14" t="s">
        <v>87</v>
      </c>
      <c r="AW157" s="14" t="s">
        <v>33</v>
      </c>
      <c r="AX157" s="14" t="s">
        <v>85</v>
      </c>
      <c r="AY157" s="264" t="s">
        <v>134</v>
      </c>
    </row>
    <row r="158" s="2" customFormat="1" ht="16.5" customHeight="1">
      <c r="A158" s="38"/>
      <c r="B158" s="39"/>
      <c r="C158" s="279" t="s">
        <v>197</v>
      </c>
      <c r="D158" s="279" t="s">
        <v>387</v>
      </c>
      <c r="E158" s="280" t="s">
        <v>857</v>
      </c>
      <c r="F158" s="281" t="s">
        <v>858</v>
      </c>
      <c r="G158" s="282" t="s">
        <v>549</v>
      </c>
      <c r="H158" s="283">
        <v>3</v>
      </c>
      <c r="I158" s="284"/>
      <c r="J158" s="285">
        <f>ROUND(I158*H158,2)</f>
        <v>0</v>
      </c>
      <c r="K158" s="281" t="s">
        <v>144</v>
      </c>
      <c r="L158" s="286"/>
      <c r="M158" s="287" t="s">
        <v>1</v>
      </c>
      <c r="N158" s="288" t="s">
        <v>42</v>
      </c>
      <c r="O158" s="91"/>
      <c r="P158" s="235">
        <f>O158*H158</f>
        <v>0</v>
      </c>
      <c r="Q158" s="235">
        <v>0.127</v>
      </c>
      <c r="R158" s="235">
        <f>Q158*H158</f>
        <v>0.38100000000000001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842</v>
      </c>
      <c r="AT158" s="237" t="s">
        <v>387</v>
      </c>
      <c r="AU158" s="237" t="s">
        <v>87</v>
      </c>
      <c r="AY158" s="17" t="s">
        <v>134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85</v>
      </c>
      <c r="BK158" s="238">
        <f>ROUND(I158*H158,2)</f>
        <v>0</v>
      </c>
      <c r="BL158" s="17" t="s">
        <v>650</v>
      </c>
      <c r="BM158" s="237" t="s">
        <v>859</v>
      </c>
    </row>
    <row r="159" s="2" customFormat="1">
      <c r="A159" s="38"/>
      <c r="B159" s="39"/>
      <c r="C159" s="40"/>
      <c r="D159" s="239" t="s">
        <v>147</v>
      </c>
      <c r="E159" s="40"/>
      <c r="F159" s="240" t="s">
        <v>858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147</v>
      </c>
      <c r="AU159" s="17" t="s">
        <v>87</v>
      </c>
    </row>
    <row r="160" s="14" customFormat="1">
      <c r="A160" s="14"/>
      <c r="B160" s="254"/>
      <c r="C160" s="255"/>
      <c r="D160" s="239" t="s">
        <v>148</v>
      </c>
      <c r="E160" s="256" t="s">
        <v>1</v>
      </c>
      <c r="F160" s="257" t="s">
        <v>860</v>
      </c>
      <c r="G160" s="255"/>
      <c r="H160" s="258">
        <v>3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148</v>
      </c>
      <c r="AU160" s="264" t="s">
        <v>87</v>
      </c>
      <c r="AV160" s="14" t="s">
        <v>87</v>
      </c>
      <c r="AW160" s="14" t="s">
        <v>33</v>
      </c>
      <c r="AX160" s="14" t="s">
        <v>85</v>
      </c>
      <c r="AY160" s="264" t="s">
        <v>134</v>
      </c>
    </row>
    <row r="161" s="2" customFormat="1" ht="16.5" customHeight="1">
      <c r="A161" s="38"/>
      <c r="B161" s="39"/>
      <c r="C161" s="226" t="s">
        <v>204</v>
      </c>
      <c r="D161" s="226" t="s">
        <v>140</v>
      </c>
      <c r="E161" s="227" t="s">
        <v>861</v>
      </c>
      <c r="F161" s="228" t="s">
        <v>862</v>
      </c>
      <c r="G161" s="229" t="s">
        <v>549</v>
      </c>
      <c r="H161" s="230">
        <v>10</v>
      </c>
      <c r="I161" s="231"/>
      <c r="J161" s="232">
        <f>ROUND(I161*H161,2)</f>
        <v>0</v>
      </c>
      <c r="K161" s="228" t="s">
        <v>144</v>
      </c>
      <c r="L161" s="44"/>
      <c r="M161" s="233" t="s">
        <v>1</v>
      </c>
      <c r="N161" s="234" t="s">
        <v>42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650</v>
      </c>
      <c r="AT161" s="237" t="s">
        <v>140</v>
      </c>
      <c r="AU161" s="237" t="s">
        <v>87</v>
      </c>
      <c r="AY161" s="17" t="s">
        <v>134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85</v>
      </c>
      <c r="BK161" s="238">
        <f>ROUND(I161*H161,2)</f>
        <v>0</v>
      </c>
      <c r="BL161" s="17" t="s">
        <v>650</v>
      </c>
      <c r="BM161" s="237" t="s">
        <v>863</v>
      </c>
    </row>
    <row r="162" s="2" customFormat="1">
      <c r="A162" s="38"/>
      <c r="B162" s="39"/>
      <c r="C162" s="40"/>
      <c r="D162" s="239" t="s">
        <v>147</v>
      </c>
      <c r="E162" s="40"/>
      <c r="F162" s="240" t="s">
        <v>864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87</v>
      </c>
    </row>
    <row r="163" s="14" customFormat="1">
      <c r="A163" s="14"/>
      <c r="B163" s="254"/>
      <c r="C163" s="255"/>
      <c r="D163" s="239" t="s">
        <v>148</v>
      </c>
      <c r="E163" s="256" t="s">
        <v>1</v>
      </c>
      <c r="F163" s="257" t="s">
        <v>865</v>
      </c>
      <c r="G163" s="255"/>
      <c r="H163" s="258">
        <v>5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148</v>
      </c>
      <c r="AU163" s="264" t="s">
        <v>87</v>
      </c>
      <c r="AV163" s="14" t="s">
        <v>87</v>
      </c>
      <c r="AW163" s="14" t="s">
        <v>33</v>
      </c>
      <c r="AX163" s="14" t="s">
        <v>77</v>
      </c>
      <c r="AY163" s="264" t="s">
        <v>134</v>
      </c>
    </row>
    <row r="164" s="14" customFormat="1">
      <c r="A164" s="14"/>
      <c r="B164" s="254"/>
      <c r="C164" s="255"/>
      <c r="D164" s="239" t="s">
        <v>148</v>
      </c>
      <c r="E164" s="256" t="s">
        <v>1</v>
      </c>
      <c r="F164" s="257" t="s">
        <v>866</v>
      </c>
      <c r="G164" s="255"/>
      <c r="H164" s="258">
        <v>3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148</v>
      </c>
      <c r="AU164" s="264" t="s">
        <v>87</v>
      </c>
      <c r="AV164" s="14" t="s">
        <v>87</v>
      </c>
      <c r="AW164" s="14" t="s">
        <v>33</v>
      </c>
      <c r="AX164" s="14" t="s">
        <v>77</v>
      </c>
      <c r="AY164" s="264" t="s">
        <v>134</v>
      </c>
    </row>
    <row r="165" s="14" customFormat="1">
      <c r="A165" s="14"/>
      <c r="B165" s="254"/>
      <c r="C165" s="255"/>
      <c r="D165" s="239" t="s">
        <v>148</v>
      </c>
      <c r="E165" s="256" t="s">
        <v>1</v>
      </c>
      <c r="F165" s="257" t="s">
        <v>867</v>
      </c>
      <c r="G165" s="255"/>
      <c r="H165" s="258">
        <v>2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4" t="s">
        <v>148</v>
      </c>
      <c r="AU165" s="264" t="s">
        <v>87</v>
      </c>
      <c r="AV165" s="14" t="s">
        <v>87</v>
      </c>
      <c r="AW165" s="14" t="s">
        <v>33</v>
      </c>
      <c r="AX165" s="14" t="s">
        <v>77</v>
      </c>
      <c r="AY165" s="264" t="s">
        <v>134</v>
      </c>
    </row>
    <row r="166" s="15" customFormat="1">
      <c r="A166" s="15"/>
      <c r="B166" s="268"/>
      <c r="C166" s="269"/>
      <c r="D166" s="239" t="s">
        <v>148</v>
      </c>
      <c r="E166" s="270" t="s">
        <v>1</v>
      </c>
      <c r="F166" s="271" t="s">
        <v>253</v>
      </c>
      <c r="G166" s="269"/>
      <c r="H166" s="272">
        <v>10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8" t="s">
        <v>148</v>
      </c>
      <c r="AU166" s="278" t="s">
        <v>87</v>
      </c>
      <c r="AV166" s="15" t="s">
        <v>133</v>
      </c>
      <c r="AW166" s="15" t="s">
        <v>33</v>
      </c>
      <c r="AX166" s="15" t="s">
        <v>85</v>
      </c>
      <c r="AY166" s="278" t="s">
        <v>134</v>
      </c>
    </row>
    <row r="167" s="2" customFormat="1" ht="16.5" customHeight="1">
      <c r="A167" s="38"/>
      <c r="B167" s="39"/>
      <c r="C167" s="279" t="s">
        <v>8</v>
      </c>
      <c r="D167" s="279" t="s">
        <v>387</v>
      </c>
      <c r="E167" s="280" t="s">
        <v>868</v>
      </c>
      <c r="F167" s="281" t="s">
        <v>869</v>
      </c>
      <c r="G167" s="282" t="s">
        <v>549</v>
      </c>
      <c r="H167" s="283">
        <v>5</v>
      </c>
      <c r="I167" s="284"/>
      <c r="J167" s="285">
        <f>ROUND(I167*H167,2)</f>
        <v>0</v>
      </c>
      <c r="K167" s="281" t="s">
        <v>144</v>
      </c>
      <c r="L167" s="286"/>
      <c r="M167" s="287" t="s">
        <v>1</v>
      </c>
      <c r="N167" s="288" t="s">
        <v>42</v>
      </c>
      <c r="O167" s="91"/>
      <c r="P167" s="235">
        <f>O167*H167</f>
        <v>0</v>
      </c>
      <c r="Q167" s="235">
        <v>0.018499999999999999</v>
      </c>
      <c r="R167" s="235">
        <f>Q167*H167</f>
        <v>0.092499999999999999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870</v>
      </c>
      <c r="AT167" s="237" t="s">
        <v>387</v>
      </c>
      <c r="AU167" s="237" t="s">
        <v>87</v>
      </c>
      <c r="AY167" s="17" t="s">
        <v>134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85</v>
      </c>
      <c r="BK167" s="238">
        <f>ROUND(I167*H167,2)</f>
        <v>0</v>
      </c>
      <c r="BL167" s="17" t="s">
        <v>870</v>
      </c>
      <c r="BM167" s="237" t="s">
        <v>871</v>
      </c>
    </row>
    <row r="168" s="2" customFormat="1">
      <c r="A168" s="38"/>
      <c r="B168" s="39"/>
      <c r="C168" s="40"/>
      <c r="D168" s="239" t="s">
        <v>147</v>
      </c>
      <c r="E168" s="40"/>
      <c r="F168" s="240" t="s">
        <v>869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147</v>
      </c>
      <c r="AU168" s="17" t="s">
        <v>87</v>
      </c>
    </row>
    <row r="169" s="14" customFormat="1">
      <c r="A169" s="14"/>
      <c r="B169" s="254"/>
      <c r="C169" s="255"/>
      <c r="D169" s="239" t="s">
        <v>148</v>
      </c>
      <c r="E169" s="256" t="s">
        <v>1</v>
      </c>
      <c r="F169" s="257" t="s">
        <v>856</v>
      </c>
      <c r="G169" s="255"/>
      <c r="H169" s="258">
        <v>5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148</v>
      </c>
      <c r="AU169" s="264" t="s">
        <v>87</v>
      </c>
      <c r="AV169" s="14" t="s">
        <v>87</v>
      </c>
      <c r="AW169" s="14" t="s">
        <v>33</v>
      </c>
      <c r="AX169" s="14" t="s">
        <v>85</v>
      </c>
      <c r="AY169" s="264" t="s">
        <v>134</v>
      </c>
    </row>
    <row r="170" s="2" customFormat="1" ht="16.5" customHeight="1">
      <c r="A170" s="38"/>
      <c r="B170" s="39"/>
      <c r="C170" s="279" t="s">
        <v>216</v>
      </c>
      <c r="D170" s="279" t="s">
        <v>387</v>
      </c>
      <c r="E170" s="280" t="s">
        <v>872</v>
      </c>
      <c r="F170" s="281" t="s">
        <v>873</v>
      </c>
      <c r="G170" s="282" t="s">
        <v>549</v>
      </c>
      <c r="H170" s="283">
        <v>3</v>
      </c>
      <c r="I170" s="284"/>
      <c r="J170" s="285">
        <f>ROUND(I170*H170,2)</f>
        <v>0</v>
      </c>
      <c r="K170" s="281" t="s">
        <v>144</v>
      </c>
      <c r="L170" s="286"/>
      <c r="M170" s="287" t="s">
        <v>1</v>
      </c>
      <c r="N170" s="288" t="s">
        <v>42</v>
      </c>
      <c r="O170" s="91"/>
      <c r="P170" s="235">
        <f>O170*H170</f>
        <v>0</v>
      </c>
      <c r="Q170" s="235">
        <v>0.010500000000000001</v>
      </c>
      <c r="R170" s="235">
        <f>Q170*H170</f>
        <v>0.0315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870</v>
      </c>
      <c r="AT170" s="237" t="s">
        <v>387</v>
      </c>
      <c r="AU170" s="237" t="s">
        <v>87</v>
      </c>
      <c r="AY170" s="17" t="s">
        <v>134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85</v>
      </c>
      <c r="BK170" s="238">
        <f>ROUND(I170*H170,2)</f>
        <v>0</v>
      </c>
      <c r="BL170" s="17" t="s">
        <v>870</v>
      </c>
      <c r="BM170" s="237" t="s">
        <v>874</v>
      </c>
    </row>
    <row r="171" s="2" customFormat="1">
      <c r="A171" s="38"/>
      <c r="B171" s="39"/>
      <c r="C171" s="40"/>
      <c r="D171" s="239" t="s">
        <v>147</v>
      </c>
      <c r="E171" s="40"/>
      <c r="F171" s="240" t="s">
        <v>873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147</v>
      </c>
      <c r="AU171" s="17" t="s">
        <v>87</v>
      </c>
    </row>
    <row r="172" s="14" customFormat="1">
      <c r="A172" s="14"/>
      <c r="B172" s="254"/>
      <c r="C172" s="255"/>
      <c r="D172" s="239" t="s">
        <v>148</v>
      </c>
      <c r="E172" s="256" t="s">
        <v>1</v>
      </c>
      <c r="F172" s="257" t="s">
        <v>875</v>
      </c>
      <c r="G172" s="255"/>
      <c r="H172" s="258">
        <v>3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148</v>
      </c>
      <c r="AU172" s="264" t="s">
        <v>87</v>
      </c>
      <c r="AV172" s="14" t="s">
        <v>87</v>
      </c>
      <c r="AW172" s="14" t="s">
        <v>33</v>
      </c>
      <c r="AX172" s="14" t="s">
        <v>85</v>
      </c>
      <c r="AY172" s="264" t="s">
        <v>134</v>
      </c>
    </row>
    <row r="173" s="2" customFormat="1" ht="16.5" customHeight="1">
      <c r="A173" s="38"/>
      <c r="B173" s="39"/>
      <c r="C173" s="279" t="s">
        <v>223</v>
      </c>
      <c r="D173" s="279" t="s">
        <v>387</v>
      </c>
      <c r="E173" s="280" t="s">
        <v>876</v>
      </c>
      <c r="F173" s="281" t="s">
        <v>877</v>
      </c>
      <c r="G173" s="282" t="s">
        <v>549</v>
      </c>
      <c r="H173" s="283">
        <v>2</v>
      </c>
      <c r="I173" s="284"/>
      <c r="J173" s="285">
        <f>ROUND(I173*H173,2)</f>
        <v>0</v>
      </c>
      <c r="K173" s="281" t="s">
        <v>144</v>
      </c>
      <c r="L173" s="286"/>
      <c r="M173" s="287" t="s">
        <v>1</v>
      </c>
      <c r="N173" s="288" t="s">
        <v>42</v>
      </c>
      <c r="O173" s="91"/>
      <c r="P173" s="235">
        <f>O173*H173</f>
        <v>0</v>
      </c>
      <c r="Q173" s="235">
        <v>0.0080000000000000002</v>
      </c>
      <c r="R173" s="235">
        <f>Q173*H173</f>
        <v>0.016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870</v>
      </c>
      <c r="AT173" s="237" t="s">
        <v>387</v>
      </c>
      <c r="AU173" s="237" t="s">
        <v>87</v>
      </c>
      <c r="AY173" s="17" t="s">
        <v>134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85</v>
      </c>
      <c r="BK173" s="238">
        <f>ROUND(I173*H173,2)</f>
        <v>0</v>
      </c>
      <c r="BL173" s="17" t="s">
        <v>870</v>
      </c>
      <c r="BM173" s="237" t="s">
        <v>878</v>
      </c>
    </row>
    <row r="174" s="2" customFormat="1">
      <c r="A174" s="38"/>
      <c r="B174" s="39"/>
      <c r="C174" s="40"/>
      <c r="D174" s="239" t="s">
        <v>147</v>
      </c>
      <c r="E174" s="40"/>
      <c r="F174" s="240" t="s">
        <v>877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87</v>
      </c>
    </row>
    <row r="175" s="14" customFormat="1">
      <c r="A175" s="14"/>
      <c r="B175" s="254"/>
      <c r="C175" s="255"/>
      <c r="D175" s="239" t="s">
        <v>148</v>
      </c>
      <c r="E175" s="256" t="s">
        <v>1</v>
      </c>
      <c r="F175" s="257" t="s">
        <v>879</v>
      </c>
      <c r="G175" s="255"/>
      <c r="H175" s="258">
        <v>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148</v>
      </c>
      <c r="AU175" s="264" t="s">
        <v>87</v>
      </c>
      <c r="AV175" s="14" t="s">
        <v>87</v>
      </c>
      <c r="AW175" s="14" t="s">
        <v>33</v>
      </c>
      <c r="AX175" s="14" t="s">
        <v>85</v>
      </c>
      <c r="AY175" s="264" t="s">
        <v>134</v>
      </c>
    </row>
    <row r="176" s="2" customFormat="1" ht="16.5" customHeight="1">
      <c r="A176" s="38"/>
      <c r="B176" s="39"/>
      <c r="C176" s="226" t="s">
        <v>318</v>
      </c>
      <c r="D176" s="226" t="s">
        <v>140</v>
      </c>
      <c r="E176" s="227" t="s">
        <v>880</v>
      </c>
      <c r="F176" s="228" t="s">
        <v>881</v>
      </c>
      <c r="G176" s="229" t="s">
        <v>549</v>
      </c>
      <c r="H176" s="230">
        <v>1</v>
      </c>
      <c r="I176" s="231"/>
      <c r="J176" s="232">
        <f>ROUND(I176*H176,2)</f>
        <v>0</v>
      </c>
      <c r="K176" s="228" t="s">
        <v>144</v>
      </c>
      <c r="L176" s="44"/>
      <c r="M176" s="233" t="s">
        <v>1</v>
      </c>
      <c r="N176" s="234" t="s">
        <v>42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650</v>
      </c>
      <c r="AT176" s="237" t="s">
        <v>140</v>
      </c>
      <c r="AU176" s="237" t="s">
        <v>87</v>
      </c>
      <c r="AY176" s="17" t="s">
        <v>134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85</v>
      </c>
      <c r="BK176" s="238">
        <f>ROUND(I176*H176,2)</f>
        <v>0</v>
      </c>
      <c r="BL176" s="17" t="s">
        <v>650</v>
      </c>
      <c r="BM176" s="237" t="s">
        <v>882</v>
      </c>
    </row>
    <row r="177" s="2" customFormat="1">
      <c r="A177" s="38"/>
      <c r="B177" s="39"/>
      <c r="C177" s="40"/>
      <c r="D177" s="239" t="s">
        <v>147</v>
      </c>
      <c r="E177" s="40"/>
      <c r="F177" s="240" t="s">
        <v>883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147</v>
      </c>
      <c r="AU177" s="17" t="s">
        <v>87</v>
      </c>
    </row>
    <row r="178" s="14" customFormat="1">
      <c r="A178" s="14"/>
      <c r="B178" s="254"/>
      <c r="C178" s="255"/>
      <c r="D178" s="239" t="s">
        <v>148</v>
      </c>
      <c r="E178" s="256" t="s">
        <v>1</v>
      </c>
      <c r="F178" s="257" t="s">
        <v>884</v>
      </c>
      <c r="G178" s="255"/>
      <c r="H178" s="258">
        <v>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4" t="s">
        <v>148</v>
      </c>
      <c r="AU178" s="264" t="s">
        <v>87</v>
      </c>
      <c r="AV178" s="14" t="s">
        <v>87</v>
      </c>
      <c r="AW178" s="14" t="s">
        <v>33</v>
      </c>
      <c r="AX178" s="14" t="s">
        <v>85</v>
      </c>
      <c r="AY178" s="264" t="s">
        <v>134</v>
      </c>
    </row>
    <row r="179" s="2" customFormat="1" ht="16.5" customHeight="1">
      <c r="A179" s="38"/>
      <c r="B179" s="39"/>
      <c r="C179" s="279" t="s">
        <v>324</v>
      </c>
      <c r="D179" s="279" t="s">
        <v>387</v>
      </c>
      <c r="E179" s="280" t="s">
        <v>885</v>
      </c>
      <c r="F179" s="281" t="s">
        <v>886</v>
      </c>
      <c r="G179" s="282" t="s">
        <v>549</v>
      </c>
      <c r="H179" s="283">
        <v>1</v>
      </c>
      <c r="I179" s="284"/>
      <c r="J179" s="285">
        <f>ROUND(I179*H179,2)</f>
        <v>0</v>
      </c>
      <c r="K179" s="281" t="s">
        <v>144</v>
      </c>
      <c r="L179" s="286"/>
      <c r="M179" s="287" t="s">
        <v>1</v>
      </c>
      <c r="N179" s="288" t="s">
        <v>42</v>
      </c>
      <c r="O179" s="91"/>
      <c r="P179" s="235">
        <f>O179*H179</f>
        <v>0</v>
      </c>
      <c r="Q179" s="235">
        <v>0.012200000000000001</v>
      </c>
      <c r="R179" s="235">
        <f>Q179*H179</f>
        <v>0.012200000000000001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870</v>
      </c>
      <c r="AT179" s="237" t="s">
        <v>387</v>
      </c>
      <c r="AU179" s="237" t="s">
        <v>87</v>
      </c>
      <c r="AY179" s="17" t="s">
        <v>134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85</v>
      </c>
      <c r="BK179" s="238">
        <f>ROUND(I179*H179,2)</f>
        <v>0</v>
      </c>
      <c r="BL179" s="17" t="s">
        <v>870</v>
      </c>
      <c r="BM179" s="237" t="s">
        <v>887</v>
      </c>
    </row>
    <row r="180" s="2" customFormat="1">
      <c r="A180" s="38"/>
      <c r="B180" s="39"/>
      <c r="C180" s="40"/>
      <c r="D180" s="239" t="s">
        <v>147</v>
      </c>
      <c r="E180" s="40"/>
      <c r="F180" s="240" t="s">
        <v>886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87</v>
      </c>
    </row>
    <row r="181" s="14" customFormat="1">
      <c r="A181" s="14"/>
      <c r="B181" s="254"/>
      <c r="C181" s="255"/>
      <c r="D181" s="239" t="s">
        <v>148</v>
      </c>
      <c r="E181" s="256" t="s">
        <v>1</v>
      </c>
      <c r="F181" s="257" t="s">
        <v>559</v>
      </c>
      <c r="G181" s="255"/>
      <c r="H181" s="258">
        <v>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4" t="s">
        <v>148</v>
      </c>
      <c r="AU181" s="264" t="s">
        <v>87</v>
      </c>
      <c r="AV181" s="14" t="s">
        <v>87</v>
      </c>
      <c r="AW181" s="14" t="s">
        <v>33</v>
      </c>
      <c r="AX181" s="14" t="s">
        <v>85</v>
      </c>
      <c r="AY181" s="264" t="s">
        <v>134</v>
      </c>
    </row>
    <row r="182" s="2" customFormat="1" ht="16.5" customHeight="1">
      <c r="A182" s="38"/>
      <c r="B182" s="39"/>
      <c r="C182" s="226" t="s">
        <v>330</v>
      </c>
      <c r="D182" s="226" t="s">
        <v>140</v>
      </c>
      <c r="E182" s="227" t="s">
        <v>888</v>
      </c>
      <c r="F182" s="228" t="s">
        <v>889</v>
      </c>
      <c r="G182" s="229" t="s">
        <v>549</v>
      </c>
      <c r="H182" s="230">
        <v>8</v>
      </c>
      <c r="I182" s="231"/>
      <c r="J182" s="232">
        <f>ROUND(I182*H182,2)</f>
        <v>0</v>
      </c>
      <c r="K182" s="228" t="s">
        <v>144</v>
      </c>
      <c r="L182" s="44"/>
      <c r="M182" s="233" t="s">
        <v>1</v>
      </c>
      <c r="N182" s="234" t="s">
        <v>42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650</v>
      </c>
      <c r="AT182" s="237" t="s">
        <v>140</v>
      </c>
      <c r="AU182" s="237" t="s">
        <v>87</v>
      </c>
      <c r="AY182" s="17" t="s">
        <v>134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85</v>
      </c>
      <c r="BK182" s="238">
        <f>ROUND(I182*H182,2)</f>
        <v>0</v>
      </c>
      <c r="BL182" s="17" t="s">
        <v>650</v>
      </c>
      <c r="BM182" s="237" t="s">
        <v>386</v>
      </c>
    </row>
    <row r="183" s="2" customFormat="1">
      <c r="A183" s="38"/>
      <c r="B183" s="39"/>
      <c r="C183" s="40"/>
      <c r="D183" s="239" t="s">
        <v>147</v>
      </c>
      <c r="E183" s="40"/>
      <c r="F183" s="240" t="s">
        <v>889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147</v>
      </c>
      <c r="AU183" s="17" t="s">
        <v>87</v>
      </c>
    </row>
    <row r="184" s="14" customFormat="1">
      <c r="A184" s="14"/>
      <c r="B184" s="254"/>
      <c r="C184" s="255"/>
      <c r="D184" s="239" t="s">
        <v>148</v>
      </c>
      <c r="E184" s="256" t="s">
        <v>1</v>
      </c>
      <c r="F184" s="257" t="s">
        <v>890</v>
      </c>
      <c r="G184" s="255"/>
      <c r="H184" s="258">
        <v>8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148</v>
      </c>
      <c r="AU184" s="264" t="s">
        <v>87</v>
      </c>
      <c r="AV184" s="14" t="s">
        <v>87</v>
      </c>
      <c r="AW184" s="14" t="s">
        <v>33</v>
      </c>
      <c r="AX184" s="14" t="s">
        <v>85</v>
      </c>
      <c r="AY184" s="264" t="s">
        <v>134</v>
      </c>
    </row>
    <row r="185" s="2" customFormat="1" ht="16.5" customHeight="1">
      <c r="A185" s="38"/>
      <c r="B185" s="39"/>
      <c r="C185" s="279" t="s">
        <v>337</v>
      </c>
      <c r="D185" s="279" t="s">
        <v>387</v>
      </c>
      <c r="E185" s="280" t="s">
        <v>891</v>
      </c>
      <c r="F185" s="281" t="s">
        <v>892</v>
      </c>
      <c r="G185" s="282" t="s">
        <v>549</v>
      </c>
      <c r="H185" s="283">
        <v>8</v>
      </c>
      <c r="I185" s="284"/>
      <c r="J185" s="285">
        <f>ROUND(I185*H185,2)</f>
        <v>0</v>
      </c>
      <c r="K185" s="281" t="s">
        <v>1</v>
      </c>
      <c r="L185" s="286"/>
      <c r="M185" s="287" t="s">
        <v>1</v>
      </c>
      <c r="N185" s="288" t="s">
        <v>42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842</v>
      </c>
      <c r="AT185" s="237" t="s">
        <v>387</v>
      </c>
      <c r="AU185" s="237" t="s">
        <v>87</v>
      </c>
      <c r="AY185" s="17" t="s">
        <v>134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85</v>
      </c>
      <c r="BK185" s="238">
        <f>ROUND(I185*H185,2)</f>
        <v>0</v>
      </c>
      <c r="BL185" s="17" t="s">
        <v>650</v>
      </c>
      <c r="BM185" s="237" t="s">
        <v>893</v>
      </c>
    </row>
    <row r="186" s="2" customFormat="1">
      <c r="A186" s="38"/>
      <c r="B186" s="39"/>
      <c r="C186" s="40"/>
      <c r="D186" s="239" t="s">
        <v>147</v>
      </c>
      <c r="E186" s="40"/>
      <c r="F186" s="240" t="s">
        <v>892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87</v>
      </c>
    </row>
    <row r="187" s="14" customFormat="1">
      <c r="A187" s="14"/>
      <c r="B187" s="254"/>
      <c r="C187" s="255"/>
      <c r="D187" s="239" t="s">
        <v>148</v>
      </c>
      <c r="E187" s="256" t="s">
        <v>1</v>
      </c>
      <c r="F187" s="257" t="s">
        <v>894</v>
      </c>
      <c r="G187" s="255"/>
      <c r="H187" s="258">
        <v>8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148</v>
      </c>
      <c r="AU187" s="264" t="s">
        <v>87</v>
      </c>
      <c r="AV187" s="14" t="s">
        <v>87</v>
      </c>
      <c r="AW187" s="14" t="s">
        <v>33</v>
      </c>
      <c r="AX187" s="14" t="s">
        <v>85</v>
      </c>
      <c r="AY187" s="264" t="s">
        <v>134</v>
      </c>
    </row>
    <row r="188" s="2" customFormat="1" ht="24.15" customHeight="1">
      <c r="A188" s="38"/>
      <c r="B188" s="39"/>
      <c r="C188" s="226" t="s">
        <v>348</v>
      </c>
      <c r="D188" s="226" t="s">
        <v>140</v>
      </c>
      <c r="E188" s="227" t="s">
        <v>895</v>
      </c>
      <c r="F188" s="228" t="s">
        <v>896</v>
      </c>
      <c r="G188" s="229" t="s">
        <v>287</v>
      </c>
      <c r="H188" s="230">
        <v>300</v>
      </c>
      <c r="I188" s="231"/>
      <c r="J188" s="232">
        <f>ROUND(I188*H188,2)</f>
        <v>0</v>
      </c>
      <c r="K188" s="228" t="s">
        <v>144</v>
      </c>
      <c r="L188" s="44"/>
      <c r="M188" s="233" t="s">
        <v>1</v>
      </c>
      <c r="N188" s="234" t="s">
        <v>42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650</v>
      </c>
      <c r="AT188" s="237" t="s">
        <v>140</v>
      </c>
      <c r="AU188" s="237" t="s">
        <v>87</v>
      </c>
      <c r="AY188" s="17" t="s">
        <v>134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85</v>
      </c>
      <c r="BK188" s="238">
        <f>ROUND(I188*H188,2)</f>
        <v>0</v>
      </c>
      <c r="BL188" s="17" t="s">
        <v>650</v>
      </c>
      <c r="BM188" s="237" t="s">
        <v>411</v>
      </c>
    </row>
    <row r="189" s="2" customFormat="1">
      <c r="A189" s="38"/>
      <c r="B189" s="39"/>
      <c r="C189" s="40"/>
      <c r="D189" s="239" t="s">
        <v>147</v>
      </c>
      <c r="E189" s="40"/>
      <c r="F189" s="240" t="s">
        <v>897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87</v>
      </c>
    </row>
    <row r="190" s="14" customFormat="1">
      <c r="A190" s="14"/>
      <c r="B190" s="254"/>
      <c r="C190" s="255"/>
      <c r="D190" s="239" t="s">
        <v>148</v>
      </c>
      <c r="E190" s="256" t="s">
        <v>1</v>
      </c>
      <c r="F190" s="257" t="s">
        <v>898</v>
      </c>
      <c r="G190" s="255"/>
      <c r="H190" s="258">
        <v>300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148</v>
      </c>
      <c r="AU190" s="264" t="s">
        <v>87</v>
      </c>
      <c r="AV190" s="14" t="s">
        <v>87</v>
      </c>
      <c r="AW190" s="14" t="s">
        <v>33</v>
      </c>
      <c r="AX190" s="14" t="s">
        <v>85</v>
      </c>
      <c r="AY190" s="264" t="s">
        <v>134</v>
      </c>
    </row>
    <row r="191" s="13" customFormat="1">
      <c r="A191" s="13"/>
      <c r="B191" s="244"/>
      <c r="C191" s="245"/>
      <c r="D191" s="239" t="s">
        <v>148</v>
      </c>
      <c r="E191" s="246" t="s">
        <v>1</v>
      </c>
      <c r="F191" s="247" t="s">
        <v>899</v>
      </c>
      <c r="G191" s="245"/>
      <c r="H191" s="246" t="s">
        <v>1</v>
      </c>
      <c r="I191" s="248"/>
      <c r="J191" s="245"/>
      <c r="K191" s="245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148</v>
      </c>
      <c r="AU191" s="253" t="s">
        <v>87</v>
      </c>
      <c r="AV191" s="13" t="s">
        <v>85</v>
      </c>
      <c r="AW191" s="13" t="s">
        <v>33</v>
      </c>
      <c r="AX191" s="13" t="s">
        <v>77</v>
      </c>
      <c r="AY191" s="253" t="s">
        <v>134</v>
      </c>
    </row>
    <row r="192" s="2" customFormat="1" ht="16.5" customHeight="1">
      <c r="A192" s="38"/>
      <c r="B192" s="39"/>
      <c r="C192" s="279" t="s">
        <v>354</v>
      </c>
      <c r="D192" s="279" t="s">
        <v>387</v>
      </c>
      <c r="E192" s="280" t="s">
        <v>900</v>
      </c>
      <c r="F192" s="281" t="s">
        <v>901</v>
      </c>
      <c r="G192" s="282" t="s">
        <v>549</v>
      </c>
      <c r="H192" s="283">
        <v>8</v>
      </c>
      <c r="I192" s="284"/>
      <c r="J192" s="285">
        <f>ROUND(I192*H192,2)</f>
        <v>0</v>
      </c>
      <c r="K192" s="281" t="s">
        <v>1</v>
      </c>
      <c r="L192" s="286"/>
      <c r="M192" s="287" t="s">
        <v>1</v>
      </c>
      <c r="N192" s="288" t="s">
        <v>42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842</v>
      </c>
      <c r="AT192" s="237" t="s">
        <v>387</v>
      </c>
      <c r="AU192" s="237" t="s">
        <v>87</v>
      </c>
      <c r="AY192" s="17" t="s">
        <v>134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85</v>
      </c>
      <c r="BK192" s="238">
        <f>ROUND(I192*H192,2)</f>
        <v>0</v>
      </c>
      <c r="BL192" s="17" t="s">
        <v>650</v>
      </c>
      <c r="BM192" s="237" t="s">
        <v>423</v>
      </c>
    </row>
    <row r="193" s="2" customFormat="1">
      <c r="A193" s="38"/>
      <c r="B193" s="39"/>
      <c r="C193" s="40"/>
      <c r="D193" s="239" t="s">
        <v>147</v>
      </c>
      <c r="E193" s="40"/>
      <c r="F193" s="240" t="s">
        <v>901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87</v>
      </c>
    </row>
    <row r="194" s="14" customFormat="1">
      <c r="A194" s="14"/>
      <c r="B194" s="254"/>
      <c r="C194" s="255"/>
      <c r="D194" s="239" t="s">
        <v>148</v>
      </c>
      <c r="E194" s="256" t="s">
        <v>1</v>
      </c>
      <c r="F194" s="257" t="s">
        <v>902</v>
      </c>
      <c r="G194" s="255"/>
      <c r="H194" s="258">
        <v>8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148</v>
      </c>
      <c r="AU194" s="264" t="s">
        <v>87</v>
      </c>
      <c r="AV194" s="14" t="s">
        <v>87</v>
      </c>
      <c r="AW194" s="14" t="s">
        <v>33</v>
      </c>
      <c r="AX194" s="14" t="s">
        <v>85</v>
      </c>
      <c r="AY194" s="264" t="s">
        <v>134</v>
      </c>
    </row>
    <row r="195" s="2" customFormat="1" ht="16.5" customHeight="1">
      <c r="A195" s="38"/>
      <c r="B195" s="39"/>
      <c r="C195" s="279" t="s">
        <v>7</v>
      </c>
      <c r="D195" s="279" t="s">
        <v>387</v>
      </c>
      <c r="E195" s="280" t="s">
        <v>903</v>
      </c>
      <c r="F195" s="281" t="s">
        <v>904</v>
      </c>
      <c r="G195" s="282" t="s">
        <v>407</v>
      </c>
      <c r="H195" s="283">
        <v>300</v>
      </c>
      <c r="I195" s="284"/>
      <c r="J195" s="285">
        <f>ROUND(I195*H195,2)</f>
        <v>0</v>
      </c>
      <c r="K195" s="281" t="s">
        <v>144</v>
      </c>
      <c r="L195" s="286"/>
      <c r="M195" s="287" t="s">
        <v>1</v>
      </c>
      <c r="N195" s="288" t="s">
        <v>42</v>
      </c>
      <c r="O195" s="91"/>
      <c r="P195" s="235">
        <f>O195*H195</f>
        <v>0</v>
      </c>
      <c r="Q195" s="235">
        <v>0.001</v>
      </c>
      <c r="R195" s="235">
        <f>Q195*H195</f>
        <v>0.29999999999999999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842</v>
      </c>
      <c r="AT195" s="237" t="s">
        <v>387</v>
      </c>
      <c r="AU195" s="237" t="s">
        <v>87</v>
      </c>
      <c r="AY195" s="17" t="s">
        <v>134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85</v>
      </c>
      <c r="BK195" s="238">
        <f>ROUND(I195*H195,2)</f>
        <v>0</v>
      </c>
      <c r="BL195" s="17" t="s">
        <v>650</v>
      </c>
      <c r="BM195" s="237" t="s">
        <v>439</v>
      </c>
    </row>
    <row r="196" s="2" customFormat="1">
      <c r="A196" s="38"/>
      <c r="B196" s="39"/>
      <c r="C196" s="40"/>
      <c r="D196" s="239" t="s">
        <v>147</v>
      </c>
      <c r="E196" s="40"/>
      <c r="F196" s="240" t="s">
        <v>904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147</v>
      </c>
      <c r="AU196" s="17" t="s">
        <v>87</v>
      </c>
    </row>
    <row r="197" s="14" customFormat="1">
      <c r="A197" s="14"/>
      <c r="B197" s="254"/>
      <c r="C197" s="255"/>
      <c r="D197" s="239" t="s">
        <v>148</v>
      </c>
      <c r="E197" s="256" t="s">
        <v>1</v>
      </c>
      <c r="F197" s="257" t="s">
        <v>905</v>
      </c>
      <c r="G197" s="255"/>
      <c r="H197" s="258">
        <v>300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148</v>
      </c>
      <c r="AU197" s="264" t="s">
        <v>87</v>
      </c>
      <c r="AV197" s="14" t="s">
        <v>87</v>
      </c>
      <c r="AW197" s="14" t="s">
        <v>33</v>
      </c>
      <c r="AX197" s="14" t="s">
        <v>85</v>
      </c>
      <c r="AY197" s="264" t="s">
        <v>134</v>
      </c>
    </row>
    <row r="198" s="2" customFormat="1" ht="16.5" customHeight="1">
      <c r="A198" s="38"/>
      <c r="B198" s="39"/>
      <c r="C198" s="226" t="s">
        <v>366</v>
      </c>
      <c r="D198" s="226" t="s">
        <v>140</v>
      </c>
      <c r="E198" s="227" t="s">
        <v>906</v>
      </c>
      <c r="F198" s="228" t="s">
        <v>907</v>
      </c>
      <c r="G198" s="229" t="s">
        <v>549</v>
      </c>
      <c r="H198" s="230">
        <v>24</v>
      </c>
      <c r="I198" s="231"/>
      <c r="J198" s="232">
        <f>ROUND(I198*H198,2)</f>
        <v>0</v>
      </c>
      <c r="K198" s="228" t="s">
        <v>144</v>
      </c>
      <c r="L198" s="44"/>
      <c r="M198" s="233" t="s">
        <v>1</v>
      </c>
      <c r="N198" s="234" t="s">
        <v>42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650</v>
      </c>
      <c r="AT198" s="237" t="s">
        <v>140</v>
      </c>
      <c r="AU198" s="237" t="s">
        <v>87</v>
      </c>
      <c r="AY198" s="17" t="s">
        <v>134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85</v>
      </c>
      <c r="BK198" s="238">
        <f>ROUND(I198*H198,2)</f>
        <v>0</v>
      </c>
      <c r="BL198" s="17" t="s">
        <v>650</v>
      </c>
      <c r="BM198" s="237" t="s">
        <v>454</v>
      </c>
    </row>
    <row r="199" s="2" customFormat="1">
      <c r="A199" s="38"/>
      <c r="B199" s="39"/>
      <c r="C199" s="40"/>
      <c r="D199" s="239" t="s">
        <v>147</v>
      </c>
      <c r="E199" s="40"/>
      <c r="F199" s="240" t="s">
        <v>908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87</v>
      </c>
    </row>
    <row r="200" s="14" customFormat="1">
      <c r="A200" s="14"/>
      <c r="B200" s="254"/>
      <c r="C200" s="255"/>
      <c r="D200" s="239" t="s">
        <v>148</v>
      </c>
      <c r="E200" s="256" t="s">
        <v>1</v>
      </c>
      <c r="F200" s="257" t="s">
        <v>909</v>
      </c>
      <c r="G200" s="255"/>
      <c r="H200" s="258">
        <v>24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148</v>
      </c>
      <c r="AU200" s="264" t="s">
        <v>87</v>
      </c>
      <c r="AV200" s="14" t="s">
        <v>87</v>
      </c>
      <c r="AW200" s="14" t="s">
        <v>33</v>
      </c>
      <c r="AX200" s="14" t="s">
        <v>85</v>
      </c>
      <c r="AY200" s="264" t="s">
        <v>134</v>
      </c>
    </row>
    <row r="201" s="2" customFormat="1" ht="16.5" customHeight="1">
      <c r="A201" s="38"/>
      <c r="B201" s="39"/>
      <c r="C201" s="279" t="s">
        <v>377</v>
      </c>
      <c r="D201" s="279" t="s">
        <v>387</v>
      </c>
      <c r="E201" s="280" t="s">
        <v>910</v>
      </c>
      <c r="F201" s="281" t="s">
        <v>911</v>
      </c>
      <c r="G201" s="282" t="s">
        <v>549</v>
      </c>
      <c r="H201" s="283">
        <v>24</v>
      </c>
      <c r="I201" s="284"/>
      <c r="J201" s="285">
        <f>ROUND(I201*H201,2)</f>
        <v>0</v>
      </c>
      <c r="K201" s="281" t="s">
        <v>144</v>
      </c>
      <c r="L201" s="286"/>
      <c r="M201" s="287" t="s">
        <v>1</v>
      </c>
      <c r="N201" s="288" t="s">
        <v>42</v>
      </c>
      <c r="O201" s="91"/>
      <c r="P201" s="235">
        <f>O201*H201</f>
        <v>0</v>
      </c>
      <c r="Q201" s="235">
        <v>0.00069999999999999999</v>
      </c>
      <c r="R201" s="235">
        <f>Q201*H201</f>
        <v>0.016799999999999999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842</v>
      </c>
      <c r="AT201" s="237" t="s">
        <v>387</v>
      </c>
      <c r="AU201" s="237" t="s">
        <v>87</v>
      </c>
      <c r="AY201" s="17" t="s">
        <v>134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85</v>
      </c>
      <c r="BK201" s="238">
        <f>ROUND(I201*H201,2)</f>
        <v>0</v>
      </c>
      <c r="BL201" s="17" t="s">
        <v>650</v>
      </c>
      <c r="BM201" s="237" t="s">
        <v>468</v>
      </c>
    </row>
    <row r="202" s="2" customFormat="1">
      <c r="A202" s="38"/>
      <c r="B202" s="39"/>
      <c r="C202" s="40"/>
      <c r="D202" s="239" t="s">
        <v>147</v>
      </c>
      <c r="E202" s="40"/>
      <c r="F202" s="240" t="s">
        <v>911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147</v>
      </c>
      <c r="AU202" s="17" t="s">
        <v>87</v>
      </c>
    </row>
    <row r="203" s="14" customFormat="1">
      <c r="A203" s="14"/>
      <c r="B203" s="254"/>
      <c r="C203" s="255"/>
      <c r="D203" s="239" t="s">
        <v>148</v>
      </c>
      <c r="E203" s="256" t="s">
        <v>1</v>
      </c>
      <c r="F203" s="257" t="s">
        <v>912</v>
      </c>
      <c r="G203" s="255"/>
      <c r="H203" s="258">
        <v>24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4" t="s">
        <v>148</v>
      </c>
      <c r="AU203" s="264" t="s">
        <v>87</v>
      </c>
      <c r="AV203" s="14" t="s">
        <v>87</v>
      </c>
      <c r="AW203" s="14" t="s">
        <v>33</v>
      </c>
      <c r="AX203" s="14" t="s">
        <v>85</v>
      </c>
      <c r="AY203" s="264" t="s">
        <v>134</v>
      </c>
    </row>
    <row r="204" s="2" customFormat="1" ht="24.15" customHeight="1">
      <c r="A204" s="38"/>
      <c r="B204" s="39"/>
      <c r="C204" s="226" t="s">
        <v>386</v>
      </c>
      <c r="D204" s="226" t="s">
        <v>140</v>
      </c>
      <c r="E204" s="227" t="s">
        <v>913</v>
      </c>
      <c r="F204" s="228" t="s">
        <v>914</v>
      </c>
      <c r="G204" s="229" t="s">
        <v>287</v>
      </c>
      <c r="H204" s="230">
        <v>133</v>
      </c>
      <c r="I204" s="231"/>
      <c r="J204" s="232">
        <f>ROUND(I204*H204,2)</f>
        <v>0</v>
      </c>
      <c r="K204" s="228" t="s">
        <v>144</v>
      </c>
      <c r="L204" s="44"/>
      <c r="M204" s="233" t="s">
        <v>1</v>
      </c>
      <c r="N204" s="234" t="s">
        <v>42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650</v>
      </c>
      <c r="AT204" s="237" t="s">
        <v>140</v>
      </c>
      <c r="AU204" s="237" t="s">
        <v>87</v>
      </c>
      <c r="AY204" s="17" t="s">
        <v>134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85</v>
      </c>
      <c r="BK204" s="238">
        <f>ROUND(I204*H204,2)</f>
        <v>0</v>
      </c>
      <c r="BL204" s="17" t="s">
        <v>650</v>
      </c>
      <c r="BM204" s="237" t="s">
        <v>484</v>
      </c>
    </row>
    <row r="205" s="2" customFormat="1">
      <c r="A205" s="38"/>
      <c r="B205" s="39"/>
      <c r="C205" s="40"/>
      <c r="D205" s="239" t="s">
        <v>147</v>
      </c>
      <c r="E205" s="40"/>
      <c r="F205" s="240" t="s">
        <v>915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147</v>
      </c>
      <c r="AU205" s="17" t="s">
        <v>87</v>
      </c>
    </row>
    <row r="206" s="14" customFormat="1">
      <c r="A206" s="14"/>
      <c r="B206" s="254"/>
      <c r="C206" s="255"/>
      <c r="D206" s="239" t="s">
        <v>148</v>
      </c>
      <c r="E206" s="256" t="s">
        <v>1</v>
      </c>
      <c r="F206" s="257" t="s">
        <v>916</v>
      </c>
      <c r="G206" s="255"/>
      <c r="H206" s="258">
        <v>133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4" t="s">
        <v>148</v>
      </c>
      <c r="AU206" s="264" t="s">
        <v>87</v>
      </c>
      <c r="AV206" s="14" t="s">
        <v>87</v>
      </c>
      <c r="AW206" s="14" t="s">
        <v>33</v>
      </c>
      <c r="AX206" s="14" t="s">
        <v>85</v>
      </c>
      <c r="AY206" s="264" t="s">
        <v>134</v>
      </c>
    </row>
    <row r="207" s="2" customFormat="1" ht="16.5" customHeight="1">
      <c r="A207" s="38"/>
      <c r="B207" s="39"/>
      <c r="C207" s="279" t="s">
        <v>392</v>
      </c>
      <c r="D207" s="279" t="s">
        <v>387</v>
      </c>
      <c r="E207" s="280" t="s">
        <v>917</v>
      </c>
      <c r="F207" s="281" t="s">
        <v>918</v>
      </c>
      <c r="G207" s="282" t="s">
        <v>287</v>
      </c>
      <c r="H207" s="283">
        <v>133</v>
      </c>
      <c r="I207" s="284"/>
      <c r="J207" s="285">
        <f>ROUND(I207*H207,2)</f>
        <v>0</v>
      </c>
      <c r="K207" s="281" t="s">
        <v>144</v>
      </c>
      <c r="L207" s="286"/>
      <c r="M207" s="287" t="s">
        <v>1</v>
      </c>
      <c r="N207" s="288" t="s">
        <v>42</v>
      </c>
      <c r="O207" s="91"/>
      <c r="P207" s="235">
        <f>O207*H207</f>
        <v>0</v>
      </c>
      <c r="Q207" s="235">
        <v>0.00016000000000000001</v>
      </c>
      <c r="R207" s="235">
        <f>Q207*H207</f>
        <v>0.02128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842</v>
      </c>
      <c r="AT207" s="237" t="s">
        <v>387</v>
      </c>
      <c r="AU207" s="237" t="s">
        <v>87</v>
      </c>
      <c r="AY207" s="17" t="s">
        <v>134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85</v>
      </c>
      <c r="BK207" s="238">
        <f>ROUND(I207*H207,2)</f>
        <v>0</v>
      </c>
      <c r="BL207" s="17" t="s">
        <v>650</v>
      </c>
      <c r="BM207" s="237" t="s">
        <v>498</v>
      </c>
    </row>
    <row r="208" s="2" customFormat="1">
      <c r="A208" s="38"/>
      <c r="B208" s="39"/>
      <c r="C208" s="40"/>
      <c r="D208" s="239" t="s">
        <v>147</v>
      </c>
      <c r="E208" s="40"/>
      <c r="F208" s="240" t="s">
        <v>918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147</v>
      </c>
      <c r="AU208" s="17" t="s">
        <v>87</v>
      </c>
    </row>
    <row r="209" s="14" customFormat="1">
      <c r="A209" s="14"/>
      <c r="B209" s="254"/>
      <c r="C209" s="255"/>
      <c r="D209" s="239" t="s">
        <v>148</v>
      </c>
      <c r="E209" s="256" t="s">
        <v>1</v>
      </c>
      <c r="F209" s="257" t="s">
        <v>919</v>
      </c>
      <c r="G209" s="255"/>
      <c r="H209" s="258">
        <v>133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148</v>
      </c>
      <c r="AU209" s="264" t="s">
        <v>87</v>
      </c>
      <c r="AV209" s="14" t="s">
        <v>87</v>
      </c>
      <c r="AW209" s="14" t="s">
        <v>33</v>
      </c>
      <c r="AX209" s="14" t="s">
        <v>85</v>
      </c>
      <c r="AY209" s="264" t="s">
        <v>134</v>
      </c>
    </row>
    <row r="210" s="2" customFormat="1" ht="24.15" customHeight="1">
      <c r="A210" s="38"/>
      <c r="B210" s="39"/>
      <c r="C210" s="226" t="s">
        <v>398</v>
      </c>
      <c r="D210" s="226" t="s">
        <v>140</v>
      </c>
      <c r="E210" s="227" t="s">
        <v>920</v>
      </c>
      <c r="F210" s="228" t="s">
        <v>921</v>
      </c>
      <c r="G210" s="229" t="s">
        <v>287</v>
      </c>
      <c r="H210" s="230">
        <v>316</v>
      </c>
      <c r="I210" s="231"/>
      <c r="J210" s="232">
        <f>ROUND(I210*H210,2)</f>
        <v>0</v>
      </c>
      <c r="K210" s="228" t="s">
        <v>144</v>
      </c>
      <c r="L210" s="44"/>
      <c r="M210" s="233" t="s">
        <v>1</v>
      </c>
      <c r="N210" s="234" t="s">
        <v>42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650</v>
      </c>
      <c r="AT210" s="237" t="s">
        <v>140</v>
      </c>
      <c r="AU210" s="237" t="s">
        <v>87</v>
      </c>
      <c r="AY210" s="17" t="s">
        <v>134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85</v>
      </c>
      <c r="BK210" s="238">
        <f>ROUND(I210*H210,2)</f>
        <v>0</v>
      </c>
      <c r="BL210" s="17" t="s">
        <v>650</v>
      </c>
      <c r="BM210" s="237" t="s">
        <v>512</v>
      </c>
    </row>
    <row r="211" s="2" customFormat="1">
      <c r="A211" s="38"/>
      <c r="B211" s="39"/>
      <c r="C211" s="40"/>
      <c r="D211" s="239" t="s">
        <v>147</v>
      </c>
      <c r="E211" s="40"/>
      <c r="F211" s="240" t="s">
        <v>922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147</v>
      </c>
      <c r="AU211" s="17" t="s">
        <v>87</v>
      </c>
    </row>
    <row r="212" s="14" customFormat="1">
      <c r="A212" s="14"/>
      <c r="B212" s="254"/>
      <c r="C212" s="255"/>
      <c r="D212" s="239" t="s">
        <v>148</v>
      </c>
      <c r="E212" s="256" t="s">
        <v>1</v>
      </c>
      <c r="F212" s="257" t="s">
        <v>923</v>
      </c>
      <c r="G212" s="255"/>
      <c r="H212" s="258">
        <v>316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4" t="s">
        <v>148</v>
      </c>
      <c r="AU212" s="264" t="s">
        <v>87</v>
      </c>
      <c r="AV212" s="14" t="s">
        <v>87</v>
      </c>
      <c r="AW212" s="14" t="s">
        <v>33</v>
      </c>
      <c r="AX212" s="14" t="s">
        <v>85</v>
      </c>
      <c r="AY212" s="264" t="s">
        <v>134</v>
      </c>
    </row>
    <row r="213" s="2" customFormat="1" ht="16.5" customHeight="1">
      <c r="A213" s="38"/>
      <c r="B213" s="39"/>
      <c r="C213" s="279" t="s">
        <v>404</v>
      </c>
      <c r="D213" s="279" t="s">
        <v>387</v>
      </c>
      <c r="E213" s="280" t="s">
        <v>924</v>
      </c>
      <c r="F213" s="281" t="s">
        <v>925</v>
      </c>
      <c r="G213" s="282" t="s">
        <v>287</v>
      </c>
      <c r="H213" s="283">
        <v>316</v>
      </c>
      <c r="I213" s="284"/>
      <c r="J213" s="285">
        <f>ROUND(I213*H213,2)</f>
        <v>0</v>
      </c>
      <c r="K213" s="281" t="s">
        <v>144</v>
      </c>
      <c r="L213" s="286"/>
      <c r="M213" s="287" t="s">
        <v>1</v>
      </c>
      <c r="N213" s="288" t="s">
        <v>42</v>
      </c>
      <c r="O213" s="91"/>
      <c r="P213" s="235">
        <f>O213*H213</f>
        <v>0</v>
      </c>
      <c r="Q213" s="235">
        <v>0.00089999999999999998</v>
      </c>
      <c r="R213" s="235">
        <f>Q213*H213</f>
        <v>0.28439999999999999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842</v>
      </c>
      <c r="AT213" s="237" t="s">
        <v>387</v>
      </c>
      <c r="AU213" s="237" t="s">
        <v>87</v>
      </c>
      <c r="AY213" s="17" t="s">
        <v>134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85</v>
      </c>
      <c r="BK213" s="238">
        <f>ROUND(I213*H213,2)</f>
        <v>0</v>
      </c>
      <c r="BL213" s="17" t="s">
        <v>650</v>
      </c>
      <c r="BM213" s="237" t="s">
        <v>527</v>
      </c>
    </row>
    <row r="214" s="2" customFormat="1">
      <c r="A214" s="38"/>
      <c r="B214" s="39"/>
      <c r="C214" s="40"/>
      <c r="D214" s="239" t="s">
        <v>147</v>
      </c>
      <c r="E214" s="40"/>
      <c r="F214" s="240" t="s">
        <v>925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147</v>
      </c>
      <c r="AU214" s="17" t="s">
        <v>87</v>
      </c>
    </row>
    <row r="215" s="14" customFormat="1">
      <c r="A215" s="14"/>
      <c r="B215" s="254"/>
      <c r="C215" s="255"/>
      <c r="D215" s="239" t="s">
        <v>148</v>
      </c>
      <c r="E215" s="256" t="s">
        <v>1</v>
      </c>
      <c r="F215" s="257" t="s">
        <v>926</v>
      </c>
      <c r="G215" s="255"/>
      <c r="H215" s="258">
        <v>316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4" t="s">
        <v>148</v>
      </c>
      <c r="AU215" s="264" t="s">
        <v>87</v>
      </c>
      <c r="AV215" s="14" t="s">
        <v>87</v>
      </c>
      <c r="AW215" s="14" t="s">
        <v>33</v>
      </c>
      <c r="AX215" s="14" t="s">
        <v>85</v>
      </c>
      <c r="AY215" s="264" t="s">
        <v>134</v>
      </c>
    </row>
    <row r="216" s="2" customFormat="1" ht="21.75" customHeight="1">
      <c r="A216" s="38"/>
      <c r="B216" s="39"/>
      <c r="C216" s="226" t="s">
        <v>411</v>
      </c>
      <c r="D216" s="226" t="s">
        <v>140</v>
      </c>
      <c r="E216" s="227" t="s">
        <v>927</v>
      </c>
      <c r="F216" s="228" t="s">
        <v>928</v>
      </c>
      <c r="G216" s="229" t="s">
        <v>549</v>
      </c>
      <c r="H216" s="230">
        <v>16</v>
      </c>
      <c r="I216" s="231"/>
      <c r="J216" s="232">
        <f>ROUND(I216*H216,2)</f>
        <v>0</v>
      </c>
      <c r="K216" s="228" t="s">
        <v>144</v>
      </c>
      <c r="L216" s="44"/>
      <c r="M216" s="233" t="s">
        <v>1</v>
      </c>
      <c r="N216" s="234" t="s">
        <v>42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650</v>
      </c>
      <c r="AT216" s="237" t="s">
        <v>140</v>
      </c>
      <c r="AU216" s="237" t="s">
        <v>87</v>
      </c>
      <c r="AY216" s="17" t="s">
        <v>134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85</v>
      </c>
      <c r="BK216" s="238">
        <f>ROUND(I216*H216,2)</f>
        <v>0</v>
      </c>
      <c r="BL216" s="17" t="s">
        <v>650</v>
      </c>
      <c r="BM216" s="237" t="s">
        <v>540</v>
      </c>
    </row>
    <row r="217" s="2" customFormat="1">
      <c r="A217" s="38"/>
      <c r="B217" s="39"/>
      <c r="C217" s="40"/>
      <c r="D217" s="239" t="s">
        <v>147</v>
      </c>
      <c r="E217" s="40"/>
      <c r="F217" s="240" t="s">
        <v>929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147</v>
      </c>
      <c r="AU217" s="17" t="s">
        <v>87</v>
      </c>
    </row>
    <row r="218" s="13" customFormat="1">
      <c r="A218" s="13"/>
      <c r="B218" s="244"/>
      <c r="C218" s="245"/>
      <c r="D218" s="239" t="s">
        <v>148</v>
      </c>
      <c r="E218" s="246" t="s">
        <v>1</v>
      </c>
      <c r="F218" s="247" t="s">
        <v>930</v>
      </c>
      <c r="G218" s="245"/>
      <c r="H218" s="246" t="s">
        <v>1</v>
      </c>
      <c r="I218" s="248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148</v>
      </c>
      <c r="AU218" s="253" t="s">
        <v>87</v>
      </c>
      <c r="AV218" s="13" t="s">
        <v>85</v>
      </c>
      <c r="AW218" s="13" t="s">
        <v>33</v>
      </c>
      <c r="AX218" s="13" t="s">
        <v>77</v>
      </c>
      <c r="AY218" s="253" t="s">
        <v>134</v>
      </c>
    </row>
    <row r="219" s="14" customFormat="1">
      <c r="A219" s="14"/>
      <c r="B219" s="254"/>
      <c r="C219" s="255"/>
      <c r="D219" s="239" t="s">
        <v>148</v>
      </c>
      <c r="E219" s="256" t="s">
        <v>1</v>
      </c>
      <c r="F219" s="257" t="s">
        <v>931</v>
      </c>
      <c r="G219" s="255"/>
      <c r="H219" s="258">
        <v>16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148</v>
      </c>
      <c r="AU219" s="264" t="s">
        <v>87</v>
      </c>
      <c r="AV219" s="14" t="s">
        <v>87</v>
      </c>
      <c r="AW219" s="14" t="s">
        <v>33</v>
      </c>
      <c r="AX219" s="14" t="s">
        <v>85</v>
      </c>
      <c r="AY219" s="264" t="s">
        <v>134</v>
      </c>
    </row>
    <row r="220" s="2" customFormat="1" ht="16.5" customHeight="1">
      <c r="A220" s="38"/>
      <c r="B220" s="39"/>
      <c r="C220" s="226" t="s">
        <v>417</v>
      </c>
      <c r="D220" s="226" t="s">
        <v>140</v>
      </c>
      <c r="E220" s="227" t="s">
        <v>932</v>
      </c>
      <c r="F220" s="228" t="s">
        <v>933</v>
      </c>
      <c r="G220" s="229" t="s">
        <v>287</v>
      </c>
      <c r="H220" s="230">
        <v>284</v>
      </c>
      <c r="I220" s="231"/>
      <c r="J220" s="232">
        <f>ROUND(I220*H220,2)</f>
        <v>0</v>
      </c>
      <c r="K220" s="228" t="s">
        <v>144</v>
      </c>
      <c r="L220" s="44"/>
      <c r="M220" s="233" t="s">
        <v>1</v>
      </c>
      <c r="N220" s="234" t="s">
        <v>42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650</v>
      </c>
      <c r="AT220" s="237" t="s">
        <v>140</v>
      </c>
      <c r="AU220" s="237" t="s">
        <v>87</v>
      </c>
      <c r="AY220" s="17" t="s">
        <v>134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85</v>
      </c>
      <c r="BK220" s="238">
        <f>ROUND(I220*H220,2)</f>
        <v>0</v>
      </c>
      <c r="BL220" s="17" t="s">
        <v>650</v>
      </c>
      <c r="BM220" s="237" t="s">
        <v>555</v>
      </c>
    </row>
    <row r="221" s="2" customFormat="1">
      <c r="A221" s="38"/>
      <c r="B221" s="39"/>
      <c r="C221" s="40"/>
      <c r="D221" s="239" t="s">
        <v>147</v>
      </c>
      <c r="E221" s="40"/>
      <c r="F221" s="240" t="s">
        <v>934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147</v>
      </c>
      <c r="AU221" s="17" t="s">
        <v>87</v>
      </c>
    </row>
    <row r="222" s="14" customFormat="1">
      <c r="A222" s="14"/>
      <c r="B222" s="254"/>
      <c r="C222" s="255"/>
      <c r="D222" s="239" t="s">
        <v>148</v>
      </c>
      <c r="E222" s="256" t="s">
        <v>1</v>
      </c>
      <c r="F222" s="257" t="s">
        <v>935</v>
      </c>
      <c r="G222" s="255"/>
      <c r="H222" s="258">
        <v>284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148</v>
      </c>
      <c r="AU222" s="264" t="s">
        <v>87</v>
      </c>
      <c r="AV222" s="14" t="s">
        <v>87</v>
      </c>
      <c r="AW222" s="14" t="s">
        <v>33</v>
      </c>
      <c r="AX222" s="14" t="s">
        <v>85</v>
      </c>
      <c r="AY222" s="264" t="s">
        <v>134</v>
      </c>
    </row>
    <row r="223" s="2" customFormat="1" ht="16.5" customHeight="1">
      <c r="A223" s="38"/>
      <c r="B223" s="39"/>
      <c r="C223" s="226" t="s">
        <v>423</v>
      </c>
      <c r="D223" s="226" t="s">
        <v>140</v>
      </c>
      <c r="E223" s="227" t="s">
        <v>936</v>
      </c>
      <c r="F223" s="228" t="s">
        <v>937</v>
      </c>
      <c r="G223" s="229" t="s">
        <v>549</v>
      </c>
      <c r="H223" s="230">
        <v>1</v>
      </c>
      <c r="I223" s="231"/>
      <c r="J223" s="232">
        <f>ROUND(I223*H223,2)</f>
        <v>0</v>
      </c>
      <c r="K223" s="228" t="s">
        <v>1</v>
      </c>
      <c r="L223" s="44"/>
      <c r="M223" s="233" t="s">
        <v>1</v>
      </c>
      <c r="N223" s="234" t="s">
        <v>42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650</v>
      </c>
      <c r="AT223" s="237" t="s">
        <v>140</v>
      </c>
      <c r="AU223" s="237" t="s">
        <v>87</v>
      </c>
      <c r="AY223" s="17" t="s">
        <v>134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85</v>
      </c>
      <c r="BK223" s="238">
        <f>ROUND(I223*H223,2)</f>
        <v>0</v>
      </c>
      <c r="BL223" s="17" t="s">
        <v>650</v>
      </c>
      <c r="BM223" s="237" t="s">
        <v>583</v>
      </c>
    </row>
    <row r="224" s="2" customFormat="1">
      <c r="A224" s="38"/>
      <c r="B224" s="39"/>
      <c r="C224" s="40"/>
      <c r="D224" s="239" t="s">
        <v>147</v>
      </c>
      <c r="E224" s="40"/>
      <c r="F224" s="240" t="s">
        <v>937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147</v>
      </c>
      <c r="AU224" s="17" t="s">
        <v>87</v>
      </c>
    </row>
    <row r="225" s="14" customFormat="1">
      <c r="A225" s="14"/>
      <c r="B225" s="254"/>
      <c r="C225" s="255"/>
      <c r="D225" s="239" t="s">
        <v>148</v>
      </c>
      <c r="E225" s="256" t="s">
        <v>1</v>
      </c>
      <c r="F225" s="257" t="s">
        <v>938</v>
      </c>
      <c r="G225" s="255"/>
      <c r="H225" s="258">
        <v>1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148</v>
      </c>
      <c r="AU225" s="264" t="s">
        <v>87</v>
      </c>
      <c r="AV225" s="14" t="s">
        <v>87</v>
      </c>
      <c r="AW225" s="14" t="s">
        <v>33</v>
      </c>
      <c r="AX225" s="14" t="s">
        <v>85</v>
      </c>
      <c r="AY225" s="264" t="s">
        <v>134</v>
      </c>
    </row>
    <row r="226" s="2" customFormat="1" ht="16.5" customHeight="1">
      <c r="A226" s="38"/>
      <c r="B226" s="39"/>
      <c r="C226" s="279" t="s">
        <v>431</v>
      </c>
      <c r="D226" s="279" t="s">
        <v>387</v>
      </c>
      <c r="E226" s="280" t="s">
        <v>939</v>
      </c>
      <c r="F226" s="281" t="s">
        <v>940</v>
      </c>
      <c r="G226" s="282" t="s">
        <v>143</v>
      </c>
      <c r="H226" s="283">
        <v>1</v>
      </c>
      <c r="I226" s="284"/>
      <c r="J226" s="285">
        <f>ROUND(I226*H226,2)</f>
        <v>0</v>
      </c>
      <c r="K226" s="281" t="s">
        <v>1</v>
      </c>
      <c r="L226" s="286"/>
      <c r="M226" s="287" t="s">
        <v>1</v>
      </c>
      <c r="N226" s="288" t="s">
        <v>42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842</v>
      </c>
      <c r="AT226" s="237" t="s">
        <v>387</v>
      </c>
      <c r="AU226" s="237" t="s">
        <v>87</v>
      </c>
      <c r="AY226" s="17" t="s">
        <v>134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85</v>
      </c>
      <c r="BK226" s="238">
        <f>ROUND(I226*H226,2)</f>
        <v>0</v>
      </c>
      <c r="BL226" s="17" t="s">
        <v>650</v>
      </c>
      <c r="BM226" s="237" t="s">
        <v>594</v>
      </c>
    </row>
    <row r="227" s="2" customFormat="1">
      <c r="A227" s="38"/>
      <c r="B227" s="39"/>
      <c r="C227" s="40"/>
      <c r="D227" s="239" t="s">
        <v>147</v>
      </c>
      <c r="E227" s="40"/>
      <c r="F227" s="240" t="s">
        <v>940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147</v>
      </c>
      <c r="AU227" s="17" t="s">
        <v>87</v>
      </c>
    </row>
    <row r="228" s="14" customFormat="1">
      <c r="A228" s="14"/>
      <c r="B228" s="254"/>
      <c r="C228" s="255"/>
      <c r="D228" s="239" t="s">
        <v>148</v>
      </c>
      <c r="E228" s="256" t="s">
        <v>1</v>
      </c>
      <c r="F228" s="257" t="s">
        <v>941</v>
      </c>
      <c r="G228" s="255"/>
      <c r="H228" s="258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148</v>
      </c>
      <c r="AU228" s="264" t="s">
        <v>87</v>
      </c>
      <c r="AV228" s="14" t="s">
        <v>87</v>
      </c>
      <c r="AW228" s="14" t="s">
        <v>33</v>
      </c>
      <c r="AX228" s="14" t="s">
        <v>85</v>
      </c>
      <c r="AY228" s="264" t="s">
        <v>134</v>
      </c>
    </row>
    <row r="229" s="2" customFormat="1" ht="21.75" customHeight="1">
      <c r="A229" s="38"/>
      <c r="B229" s="39"/>
      <c r="C229" s="226" t="s">
        <v>439</v>
      </c>
      <c r="D229" s="226" t="s">
        <v>140</v>
      </c>
      <c r="E229" s="227" t="s">
        <v>942</v>
      </c>
      <c r="F229" s="228" t="s">
        <v>943</v>
      </c>
      <c r="G229" s="229" t="s">
        <v>549</v>
      </c>
      <c r="H229" s="230">
        <v>1</v>
      </c>
      <c r="I229" s="231"/>
      <c r="J229" s="232">
        <f>ROUND(I229*H229,2)</f>
        <v>0</v>
      </c>
      <c r="K229" s="228" t="s">
        <v>144</v>
      </c>
      <c r="L229" s="44"/>
      <c r="M229" s="233" t="s">
        <v>1</v>
      </c>
      <c r="N229" s="234" t="s">
        <v>42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650</v>
      </c>
      <c r="AT229" s="237" t="s">
        <v>140</v>
      </c>
      <c r="AU229" s="237" t="s">
        <v>87</v>
      </c>
      <c r="AY229" s="17" t="s">
        <v>134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85</v>
      </c>
      <c r="BK229" s="238">
        <f>ROUND(I229*H229,2)</f>
        <v>0</v>
      </c>
      <c r="BL229" s="17" t="s">
        <v>650</v>
      </c>
      <c r="BM229" s="237" t="s">
        <v>604</v>
      </c>
    </row>
    <row r="230" s="2" customFormat="1">
      <c r="A230" s="38"/>
      <c r="B230" s="39"/>
      <c r="C230" s="40"/>
      <c r="D230" s="239" t="s">
        <v>147</v>
      </c>
      <c r="E230" s="40"/>
      <c r="F230" s="240" t="s">
        <v>944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147</v>
      </c>
      <c r="AU230" s="17" t="s">
        <v>87</v>
      </c>
    </row>
    <row r="231" s="14" customFormat="1">
      <c r="A231" s="14"/>
      <c r="B231" s="254"/>
      <c r="C231" s="255"/>
      <c r="D231" s="239" t="s">
        <v>148</v>
      </c>
      <c r="E231" s="256" t="s">
        <v>1</v>
      </c>
      <c r="F231" s="257" t="s">
        <v>945</v>
      </c>
      <c r="G231" s="255"/>
      <c r="H231" s="258">
        <v>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148</v>
      </c>
      <c r="AU231" s="264" t="s">
        <v>87</v>
      </c>
      <c r="AV231" s="14" t="s">
        <v>87</v>
      </c>
      <c r="AW231" s="14" t="s">
        <v>33</v>
      </c>
      <c r="AX231" s="14" t="s">
        <v>85</v>
      </c>
      <c r="AY231" s="264" t="s">
        <v>134</v>
      </c>
    </row>
    <row r="232" s="12" customFormat="1" ht="22.8" customHeight="1">
      <c r="A232" s="12"/>
      <c r="B232" s="210"/>
      <c r="C232" s="211"/>
      <c r="D232" s="212" t="s">
        <v>76</v>
      </c>
      <c r="E232" s="224" t="s">
        <v>946</v>
      </c>
      <c r="F232" s="224" t="s">
        <v>947</v>
      </c>
      <c r="G232" s="211"/>
      <c r="H232" s="211"/>
      <c r="I232" s="214"/>
      <c r="J232" s="225">
        <f>BK232</f>
        <v>0</v>
      </c>
      <c r="K232" s="211"/>
      <c r="L232" s="216"/>
      <c r="M232" s="217"/>
      <c r="N232" s="218"/>
      <c r="O232" s="218"/>
      <c r="P232" s="219">
        <f>P233+SUM(P234:P306)</f>
        <v>0</v>
      </c>
      <c r="Q232" s="218"/>
      <c r="R232" s="219">
        <f>R233+SUM(R234:R306)</f>
        <v>2.5638765399999994</v>
      </c>
      <c r="S232" s="218"/>
      <c r="T232" s="220">
        <f>T233+SUM(T234:T306)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1" t="s">
        <v>156</v>
      </c>
      <c r="AT232" s="222" t="s">
        <v>76</v>
      </c>
      <c r="AU232" s="222" t="s">
        <v>85</v>
      </c>
      <c r="AY232" s="221" t="s">
        <v>134</v>
      </c>
      <c r="BK232" s="223">
        <f>BK233+SUM(BK234:BK306)</f>
        <v>0</v>
      </c>
    </row>
    <row r="233" s="2" customFormat="1" ht="16.5" customHeight="1">
      <c r="A233" s="38"/>
      <c r="B233" s="39"/>
      <c r="C233" s="226" t="s">
        <v>447</v>
      </c>
      <c r="D233" s="226" t="s">
        <v>140</v>
      </c>
      <c r="E233" s="227" t="s">
        <v>948</v>
      </c>
      <c r="F233" s="228" t="s">
        <v>949</v>
      </c>
      <c r="G233" s="229" t="s">
        <v>950</v>
      </c>
      <c r="H233" s="230">
        <v>0.28399999999999997</v>
      </c>
      <c r="I233" s="231"/>
      <c r="J233" s="232">
        <f>ROUND(I233*H233,2)</f>
        <v>0</v>
      </c>
      <c r="K233" s="228" t="s">
        <v>144</v>
      </c>
      <c r="L233" s="44"/>
      <c r="M233" s="233" t="s">
        <v>1</v>
      </c>
      <c r="N233" s="234" t="s">
        <v>42</v>
      </c>
      <c r="O233" s="91"/>
      <c r="P233" s="235">
        <f>O233*H233</f>
        <v>0</v>
      </c>
      <c r="Q233" s="235">
        <v>0.0088000000000000005</v>
      </c>
      <c r="R233" s="235">
        <f>Q233*H233</f>
        <v>0.0024992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650</v>
      </c>
      <c r="AT233" s="237" t="s">
        <v>140</v>
      </c>
      <c r="AU233" s="237" t="s">
        <v>87</v>
      </c>
      <c r="AY233" s="17" t="s">
        <v>134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85</v>
      </c>
      <c r="BK233" s="238">
        <f>ROUND(I233*H233,2)</f>
        <v>0</v>
      </c>
      <c r="BL233" s="17" t="s">
        <v>650</v>
      </c>
      <c r="BM233" s="237" t="s">
        <v>614</v>
      </c>
    </row>
    <row r="234" s="2" customFormat="1">
      <c r="A234" s="38"/>
      <c r="B234" s="39"/>
      <c r="C234" s="40"/>
      <c r="D234" s="239" t="s">
        <v>147</v>
      </c>
      <c r="E234" s="40"/>
      <c r="F234" s="240" t="s">
        <v>951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147</v>
      </c>
      <c r="AU234" s="17" t="s">
        <v>87</v>
      </c>
    </row>
    <row r="235" s="14" customFormat="1">
      <c r="A235" s="14"/>
      <c r="B235" s="254"/>
      <c r="C235" s="255"/>
      <c r="D235" s="239" t="s">
        <v>148</v>
      </c>
      <c r="E235" s="256" t="s">
        <v>1</v>
      </c>
      <c r="F235" s="257" t="s">
        <v>952</v>
      </c>
      <c r="G235" s="255"/>
      <c r="H235" s="258">
        <v>0.28399999999999997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4" t="s">
        <v>148</v>
      </c>
      <c r="AU235" s="264" t="s">
        <v>87</v>
      </c>
      <c r="AV235" s="14" t="s">
        <v>87</v>
      </c>
      <c r="AW235" s="14" t="s">
        <v>33</v>
      </c>
      <c r="AX235" s="14" t="s">
        <v>85</v>
      </c>
      <c r="AY235" s="264" t="s">
        <v>134</v>
      </c>
    </row>
    <row r="236" s="2" customFormat="1" ht="16.5" customHeight="1">
      <c r="A236" s="38"/>
      <c r="B236" s="39"/>
      <c r="C236" s="226" t="s">
        <v>454</v>
      </c>
      <c r="D236" s="226" t="s">
        <v>140</v>
      </c>
      <c r="E236" s="227" t="s">
        <v>953</v>
      </c>
      <c r="F236" s="228" t="s">
        <v>954</v>
      </c>
      <c r="G236" s="229" t="s">
        <v>303</v>
      </c>
      <c r="H236" s="230">
        <v>1.0169999999999999</v>
      </c>
      <c r="I236" s="231"/>
      <c r="J236" s="232">
        <f>ROUND(I236*H236,2)</f>
        <v>0</v>
      </c>
      <c r="K236" s="228" t="s">
        <v>144</v>
      </c>
      <c r="L236" s="44"/>
      <c r="M236" s="233" t="s">
        <v>1</v>
      </c>
      <c r="N236" s="234" t="s">
        <v>42</v>
      </c>
      <c r="O236" s="91"/>
      <c r="P236" s="235">
        <f>O236*H236</f>
        <v>0</v>
      </c>
      <c r="Q236" s="235">
        <v>2.3010199999999998</v>
      </c>
      <c r="R236" s="235">
        <f>Q236*H236</f>
        <v>2.3401373399999996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650</v>
      </c>
      <c r="AT236" s="237" t="s">
        <v>140</v>
      </c>
      <c r="AU236" s="237" t="s">
        <v>87</v>
      </c>
      <c r="AY236" s="17" t="s">
        <v>134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85</v>
      </c>
      <c r="BK236" s="238">
        <f>ROUND(I236*H236,2)</f>
        <v>0</v>
      </c>
      <c r="BL236" s="17" t="s">
        <v>650</v>
      </c>
      <c r="BM236" s="237" t="s">
        <v>955</v>
      </c>
    </row>
    <row r="237" s="2" customFormat="1">
      <c r="A237" s="38"/>
      <c r="B237" s="39"/>
      <c r="C237" s="40"/>
      <c r="D237" s="239" t="s">
        <v>147</v>
      </c>
      <c r="E237" s="40"/>
      <c r="F237" s="240" t="s">
        <v>956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147</v>
      </c>
      <c r="AU237" s="17" t="s">
        <v>87</v>
      </c>
    </row>
    <row r="238" s="14" customFormat="1">
      <c r="A238" s="14"/>
      <c r="B238" s="254"/>
      <c r="C238" s="255"/>
      <c r="D238" s="239" t="s">
        <v>148</v>
      </c>
      <c r="E238" s="256" t="s">
        <v>1</v>
      </c>
      <c r="F238" s="257" t="s">
        <v>957</v>
      </c>
      <c r="G238" s="255"/>
      <c r="H238" s="258">
        <v>1.0169999999999999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148</v>
      </c>
      <c r="AU238" s="264" t="s">
        <v>87</v>
      </c>
      <c r="AV238" s="14" t="s">
        <v>87</v>
      </c>
      <c r="AW238" s="14" t="s">
        <v>33</v>
      </c>
      <c r="AX238" s="14" t="s">
        <v>85</v>
      </c>
      <c r="AY238" s="264" t="s">
        <v>134</v>
      </c>
    </row>
    <row r="239" s="13" customFormat="1">
      <c r="A239" s="13"/>
      <c r="B239" s="244"/>
      <c r="C239" s="245"/>
      <c r="D239" s="239" t="s">
        <v>148</v>
      </c>
      <c r="E239" s="246" t="s">
        <v>1</v>
      </c>
      <c r="F239" s="247" t="s">
        <v>958</v>
      </c>
      <c r="G239" s="245"/>
      <c r="H239" s="246" t="s">
        <v>1</v>
      </c>
      <c r="I239" s="248"/>
      <c r="J239" s="245"/>
      <c r="K239" s="245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148</v>
      </c>
      <c r="AU239" s="253" t="s">
        <v>87</v>
      </c>
      <c r="AV239" s="13" t="s">
        <v>85</v>
      </c>
      <c r="AW239" s="13" t="s">
        <v>33</v>
      </c>
      <c r="AX239" s="13" t="s">
        <v>77</v>
      </c>
      <c r="AY239" s="253" t="s">
        <v>134</v>
      </c>
    </row>
    <row r="240" s="2" customFormat="1" ht="16.5" customHeight="1">
      <c r="A240" s="38"/>
      <c r="B240" s="39"/>
      <c r="C240" s="279" t="s">
        <v>461</v>
      </c>
      <c r="D240" s="279" t="s">
        <v>387</v>
      </c>
      <c r="E240" s="280" t="s">
        <v>959</v>
      </c>
      <c r="F240" s="281" t="s">
        <v>960</v>
      </c>
      <c r="G240" s="282" t="s">
        <v>549</v>
      </c>
      <c r="H240" s="283">
        <v>8</v>
      </c>
      <c r="I240" s="284"/>
      <c r="J240" s="285">
        <f>ROUND(I240*H240,2)</f>
        <v>0</v>
      </c>
      <c r="K240" s="281" t="s">
        <v>1</v>
      </c>
      <c r="L240" s="286"/>
      <c r="M240" s="287" t="s">
        <v>1</v>
      </c>
      <c r="N240" s="288" t="s">
        <v>42</v>
      </c>
      <c r="O240" s="91"/>
      <c r="P240" s="235">
        <f>O240*H240</f>
        <v>0</v>
      </c>
      <c r="Q240" s="235">
        <v>0.02418</v>
      </c>
      <c r="R240" s="235">
        <f>Q240*H240</f>
        <v>0.19344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842</v>
      </c>
      <c r="AT240" s="237" t="s">
        <v>387</v>
      </c>
      <c r="AU240" s="237" t="s">
        <v>87</v>
      </c>
      <c r="AY240" s="17" t="s">
        <v>134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85</v>
      </c>
      <c r="BK240" s="238">
        <f>ROUND(I240*H240,2)</f>
        <v>0</v>
      </c>
      <c r="BL240" s="17" t="s">
        <v>650</v>
      </c>
      <c r="BM240" s="237" t="s">
        <v>961</v>
      </c>
    </row>
    <row r="241" s="2" customFormat="1">
      <c r="A241" s="38"/>
      <c r="B241" s="39"/>
      <c r="C241" s="40"/>
      <c r="D241" s="239" t="s">
        <v>147</v>
      </c>
      <c r="E241" s="40"/>
      <c r="F241" s="240" t="s">
        <v>960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147</v>
      </c>
      <c r="AU241" s="17" t="s">
        <v>87</v>
      </c>
    </row>
    <row r="242" s="14" customFormat="1">
      <c r="A242" s="14"/>
      <c r="B242" s="254"/>
      <c r="C242" s="255"/>
      <c r="D242" s="239" t="s">
        <v>148</v>
      </c>
      <c r="E242" s="256" t="s">
        <v>1</v>
      </c>
      <c r="F242" s="257" t="s">
        <v>962</v>
      </c>
      <c r="G242" s="255"/>
      <c r="H242" s="258">
        <v>8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148</v>
      </c>
      <c r="AU242" s="264" t="s">
        <v>87</v>
      </c>
      <c r="AV242" s="14" t="s">
        <v>87</v>
      </c>
      <c r="AW242" s="14" t="s">
        <v>33</v>
      </c>
      <c r="AX242" s="14" t="s">
        <v>85</v>
      </c>
      <c r="AY242" s="264" t="s">
        <v>134</v>
      </c>
    </row>
    <row r="243" s="2" customFormat="1" ht="16.5" customHeight="1">
      <c r="A243" s="38"/>
      <c r="B243" s="39"/>
      <c r="C243" s="226" t="s">
        <v>468</v>
      </c>
      <c r="D243" s="226" t="s">
        <v>140</v>
      </c>
      <c r="E243" s="227" t="s">
        <v>963</v>
      </c>
      <c r="F243" s="228" t="s">
        <v>964</v>
      </c>
      <c r="G243" s="229" t="s">
        <v>303</v>
      </c>
      <c r="H243" s="230">
        <v>2.9159999999999999</v>
      </c>
      <c r="I243" s="231"/>
      <c r="J243" s="232">
        <f>ROUND(I243*H243,2)</f>
        <v>0</v>
      </c>
      <c r="K243" s="228" t="s">
        <v>144</v>
      </c>
      <c r="L243" s="44"/>
      <c r="M243" s="233" t="s">
        <v>1</v>
      </c>
      <c r="N243" s="234" t="s">
        <v>42</v>
      </c>
      <c r="O243" s="91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650</v>
      </c>
      <c r="AT243" s="237" t="s">
        <v>140</v>
      </c>
      <c r="AU243" s="237" t="s">
        <v>87</v>
      </c>
      <c r="AY243" s="17" t="s">
        <v>134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85</v>
      </c>
      <c r="BK243" s="238">
        <f>ROUND(I243*H243,2)</f>
        <v>0</v>
      </c>
      <c r="BL243" s="17" t="s">
        <v>650</v>
      </c>
      <c r="BM243" s="237" t="s">
        <v>965</v>
      </c>
    </row>
    <row r="244" s="2" customFormat="1">
      <c r="A244" s="38"/>
      <c r="B244" s="39"/>
      <c r="C244" s="40"/>
      <c r="D244" s="239" t="s">
        <v>147</v>
      </c>
      <c r="E244" s="40"/>
      <c r="F244" s="240" t="s">
        <v>966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147</v>
      </c>
      <c r="AU244" s="17" t="s">
        <v>87</v>
      </c>
    </row>
    <row r="245" s="14" customFormat="1">
      <c r="A245" s="14"/>
      <c r="B245" s="254"/>
      <c r="C245" s="255"/>
      <c r="D245" s="239" t="s">
        <v>148</v>
      </c>
      <c r="E245" s="256" t="s">
        <v>1</v>
      </c>
      <c r="F245" s="257" t="s">
        <v>967</v>
      </c>
      <c r="G245" s="255"/>
      <c r="H245" s="258">
        <v>2.9159999999999999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148</v>
      </c>
      <c r="AU245" s="264" t="s">
        <v>87</v>
      </c>
      <c r="AV245" s="14" t="s">
        <v>87</v>
      </c>
      <c r="AW245" s="14" t="s">
        <v>33</v>
      </c>
      <c r="AX245" s="14" t="s">
        <v>85</v>
      </c>
      <c r="AY245" s="264" t="s">
        <v>134</v>
      </c>
    </row>
    <row r="246" s="2" customFormat="1" ht="16.5" customHeight="1">
      <c r="A246" s="38"/>
      <c r="B246" s="39"/>
      <c r="C246" s="226" t="s">
        <v>474</v>
      </c>
      <c r="D246" s="226" t="s">
        <v>140</v>
      </c>
      <c r="E246" s="227" t="s">
        <v>968</v>
      </c>
      <c r="F246" s="228" t="s">
        <v>969</v>
      </c>
      <c r="G246" s="229" t="s">
        <v>287</v>
      </c>
      <c r="H246" s="230">
        <v>193</v>
      </c>
      <c r="I246" s="231"/>
      <c r="J246" s="232">
        <f>ROUND(I246*H246,2)</f>
        <v>0</v>
      </c>
      <c r="K246" s="228" t="s">
        <v>144</v>
      </c>
      <c r="L246" s="44"/>
      <c r="M246" s="233" t="s">
        <v>1</v>
      </c>
      <c r="N246" s="234" t="s">
        <v>42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650</v>
      </c>
      <c r="AT246" s="237" t="s">
        <v>140</v>
      </c>
      <c r="AU246" s="237" t="s">
        <v>87</v>
      </c>
      <c r="AY246" s="17" t="s">
        <v>134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85</v>
      </c>
      <c r="BK246" s="238">
        <f>ROUND(I246*H246,2)</f>
        <v>0</v>
      </c>
      <c r="BL246" s="17" t="s">
        <v>650</v>
      </c>
      <c r="BM246" s="237" t="s">
        <v>970</v>
      </c>
    </row>
    <row r="247" s="2" customFormat="1">
      <c r="A247" s="38"/>
      <c r="B247" s="39"/>
      <c r="C247" s="40"/>
      <c r="D247" s="239" t="s">
        <v>147</v>
      </c>
      <c r="E247" s="40"/>
      <c r="F247" s="240" t="s">
        <v>971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147</v>
      </c>
      <c r="AU247" s="17" t="s">
        <v>87</v>
      </c>
    </row>
    <row r="248" s="14" customFormat="1">
      <c r="A248" s="14"/>
      <c r="B248" s="254"/>
      <c r="C248" s="255"/>
      <c r="D248" s="239" t="s">
        <v>148</v>
      </c>
      <c r="E248" s="256" t="s">
        <v>1</v>
      </c>
      <c r="F248" s="257" t="s">
        <v>972</v>
      </c>
      <c r="G248" s="255"/>
      <c r="H248" s="258">
        <v>193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4" t="s">
        <v>148</v>
      </c>
      <c r="AU248" s="264" t="s">
        <v>87</v>
      </c>
      <c r="AV248" s="14" t="s">
        <v>87</v>
      </c>
      <c r="AW248" s="14" t="s">
        <v>33</v>
      </c>
      <c r="AX248" s="14" t="s">
        <v>85</v>
      </c>
      <c r="AY248" s="264" t="s">
        <v>134</v>
      </c>
    </row>
    <row r="249" s="13" customFormat="1">
      <c r="A249" s="13"/>
      <c r="B249" s="244"/>
      <c r="C249" s="245"/>
      <c r="D249" s="239" t="s">
        <v>148</v>
      </c>
      <c r="E249" s="246" t="s">
        <v>1</v>
      </c>
      <c r="F249" s="247" t="s">
        <v>973</v>
      </c>
      <c r="G249" s="245"/>
      <c r="H249" s="246" t="s">
        <v>1</v>
      </c>
      <c r="I249" s="248"/>
      <c r="J249" s="245"/>
      <c r="K249" s="245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148</v>
      </c>
      <c r="AU249" s="253" t="s">
        <v>87</v>
      </c>
      <c r="AV249" s="13" t="s">
        <v>85</v>
      </c>
      <c r="AW249" s="13" t="s">
        <v>33</v>
      </c>
      <c r="AX249" s="13" t="s">
        <v>77</v>
      </c>
      <c r="AY249" s="253" t="s">
        <v>134</v>
      </c>
    </row>
    <row r="250" s="2" customFormat="1" ht="16.5" customHeight="1">
      <c r="A250" s="38"/>
      <c r="B250" s="39"/>
      <c r="C250" s="226" t="s">
        <v>484</v>
      </c>
      <c r="D250" s="226" t="s">
        <v>140</v>
      </c>
      <c r="E250" s="227" t="s">
        <v>974</v>
      </c>
      <c r="F250" s="228" t="s">
        <v>975</v>
      </c>
      <c r="G250" s="229" t="s">
        <v>287</v>
      </c>
      <c r="H250" s="230">
        <v>77</v>
      </c>
      <c r="I250" s="231"/>
      <c r="J250" s="232">
        <f>ROUND(I250*H250,2)</f>
        <v>0</v>
      </c>
      <c r="K250" s="228" t="s">
        <v>144</v>
      </c>
      <c r="L250" s="44"/>
      <c r="M250" s="233" t="s">
        <v>1</v>
      </c>
      <c r="N250" s="234" t="s">
        <v>42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650</v>
      </c>
      <c r="AT250" s="237" t="s">
        <v>140</v>
      </c>
      <c r="AU250" s="237" t="s">
        <v>87</v>
      </c>
      <c r="AY250" s="17" t="s">
        <v>134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85</v>
      </c>
      <c r="BK250" s="238">
        <f>ROUND(I250*H250,2)</f>
        <v>0</v>
      </c>
      <c r="BL250" s="17" t="s">
        <v>650</v>
      </c>
      <c r="BM250" s="237" t="s">
        <v>976</v>
      </c>
    </row>
    <row r="251" s="2" customFormat="1">
      <c r="A251" s="38"/>
      <c r="B251" s="39"/>
      <c r="C251" s="40"/>
      <c r="D251" s="239" t="s">
        <v>147</v>
      </c>
      <c r="E251" s="40"/>
      <c r="F251" s="240" t="s">
        <v>977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147</v>
      </c>
      <c r="AU251" s="17" t="s">
        <v>87</v>
      </c>
    </row>
    <row r="252" s="14" customFormat="1">
      <c r="A252" s="14"/>
      <c r="B252" s="254"/>
      <c r="C252" s="255"/>
      <c r="D252" s="239" t="s">
        <v>148</v>
      </c>
      <c r="E252" s="256" t="s">
        <v>1</v>
      </c>
      <c r="F252" s="257" t="s">
        <v>978</v>
      </c>
      <c r="G252" s="255"/>
      <c r="H252" s="258">
        <v>77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4" t="s">
        <v>148</v>
      </c>
      <c r="AU252" s="264" t="s">
        <v>87</v>
      </c>
      <c r="AV252" s="14" t="s">
        <v>87</v>
      </c>
      <c r="AW252" s="14" t="s">
        <v>33</v>
      </c>
      <c r="AX252" s="14" t="s">
        <v>85</v>
      </c>
      <c r="AY252" s="264" t="s">
        <v>134</v>
      </c>
    </row>
    <row r="253" s="2" customFormat="1" ht="16.5" customHeight="1">
      <c r="A253" s="38"/>
      <c r="B253" s="39"/>
      <c r="C253" s="226" t="s">
        <v>492</v>
      </c>
      <c r="D253" s="226" t="s">
        <v>140</v>
      </c>
      <c r="E253" s="227" t="s">
        <v>979</v>
      </c>
      <c r="F253" s="228" t="s">
        <v>980</v>
      </c>
      <c r="G253" s="229" t="s">
        <v>287</v>
      </c>
      <c r="H253" s="230">
        <v>8</v>
      </c>
      <c r="I253" s="231"/>
      <c r="J253" s="232">
        <f>ROUND(I253*H253,2)</f>
        <v>0</v>
      </c>
      <c r="K253" s="228" t="s">
        <v>144</v>
      </c>
      <c r="L253" s="44"/>
      <c r="M253" s="233" t="s">
        <v>1</v>
      </c>
      <c r="N253" s="234" t="s">
        <v>42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650</v>
      </c>
      <c r="AT253" s="237" t="s">
        <v>140</v>
      </c>
      <c r="AU253" s="237" t="s">
        <v>87</v>
      </c>
      <c r="AY253" s="17" t="s">
        <v>134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85</v>
      </c>
      <c r="BK253" s="238">
        <f>ROUND(I253*H253,2)</f>
        <v>0</v>
      </c>
      <c r="BL253" s="17" t="s">
        <v>650</v>
      </c>
      <c r="BM253" s="237" t="s">
        <v>981</v>
      </c>
    </row>
    <row r="254" s="2" customFormat="1">
      <c r="A254" s="38"/>
      <c r="B254" s="39"/>
      <c r="C254" s="40"/>
      <c r="D254" s="239" t="s">
        <v>147</v>
      </c>
      <c r="E254" s="40"/>
      <c r="F254" s="240" t="s">
        <v>982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147</v>
      </c>
      <c r="AU254" s="17" t="s">
        <v>87</v>
      </c>
    </row>
    <row r="255" s="14" customFormat="1">
      <c r="A255" s="14"/>
      <c r="B255" s="254"/>
      <c r="C255" s="255"/>
      <c r="D255" s="239" t="s">
        <v>148</v>
      </c>
      <c r="E255" s="256" t="s">
        <v>1</v>
      </c>
      <c r="F255" s="257" t="s">
        <v>983</v>
      </c>
      <c r="G255" s="255"/>
      <c r="H255" s="258">
        <v>8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148</v>
      </c>
      <c r="AU255" s="264" t="s">
        <v>87</v>
      </c>
      <c r="AV255" s="14" t="s">
        <v>87</v>
      </c>
      <c r="AW255" s="14" t="s">
        <v>33</v>
      </c>
      <c r="AX255" s="14" t="s">
        <v>85</v>
      </c>
      <c r="AY255" s="264" t="s">
        <v>134</v>
      </c>
    </row>
    <row r="256" s="2" customFormat="1" ht="21.75" customHeight="1">
      <c r="A256" s="38"/>
      <c r="B256" s="39"/>
      <c r="C256" s="226" t="s">
        <v>498</v>
      </c>
      <c r="D256" s="226" t="s">
        <v>140</v>
      </c>
      <c r="E256" s="227" t="s">
        <v>984</v>
      </c>
      <c r="F256" s="228" t="s">
        <v>985</v>
      </c>
      <c r="G256" s="229" t="s">
        <v>303</v>
      </c>
      <c r="H256" s="230">
        <v>10.867000000000001</v>
      </c>
      <c r="I256" s="231"/>
      <c r="J256" s="232">
        <f>ROUND(I256*H256,2)</f>
        <v>0</v>
      </c>
      <c r="K256" s="228" t="s">
        <v>144</v>
      </c>
      <c r="L256" s="44"/>
      <c r="M256" s="233" t="s">
        <v>1</v>
      </c>
      <c r="N256" s="234" t="s">
        <v>42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650</v>
      </c>
      <c r="AT256" s="237" t="s">
        <v>140</v>
      </c>
      <c r="AU256" s="237" t="s">
        <v>87</v>
      </c>
      <c r="AY256" s="17" t="s">
        <v>134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85</v>
      </c>
      <c r="BK256" s="238">
        <f>ROUND(I256*H256,2)</f>
        <v>0</v>
      </c>
      <c r="BL256" s="17" t="s">
        <v>650</v>
      </c>
      <c r="BM256" s="237" t="s">
        <v>986</v>
      </c>
    </row>
    <row r="257" s="2" customFormat="1">
      <c r="A257" s="38"/>
      <c r="B257" s="39"/>
      <c r="C257" s="40"/>
      <c r="D257" s="239" t="s">
        <v>147</v>
      </c>
      <c r="E257" s="40"/>
      <c r="F257" s="240" t="s">
        <v>987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147</v>
      </c>
      <c r="AU257" s="17" t="s">
        <v>87</v>
      </c>
    </row>
    <row r="258" s="13" customFormat="1">
      <c r="A258" s="13"/>
      <c r="B258" s="244"/>
      <c r="C258" s="245"/>
      <c r="D258" s="239" t="s">
        <v>148</v>
      </c>
      <c r="E258" s="246" t="s">
        <v>1</v>
      </c>
      <c r="F258" s="247" t="s">
        <v>988</v>
      </c>
      <c r="G258" s="245"/>
      <c r="H258" s="246" t="s">
        <v>1</v>
      </c>
      <c r="I258" s="248"/>
      <c r="J258" s="245"/>
      <c r="K258" s="245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148</v>
      </c>
      <c r="AU258" s="253" t="s">
        <v>87</v>
      </c>
      <c r="AV258" s="13" t="s">
        <v>85</v>
      </c>
      <c r="AW258" s="13" t="s">
        <v>33</v>
      </c>
      <c r="AX258" s="13" t="s">
        <v>77</v>
      </c>
      <c r="AY258" s="253" t="s">
        <v>134</v>
      </c>
    </row>
    <row r="259" s="13" customFormat="1">
      <c r="A259" s="13"/>
      <c r="B259" s="244"/>
      <c r="C259" s="245"/>
      <c r="D259" s="239" t="s">
        <v>148</v>
      </c>
      <c r="E259" s="246" t="s">
        <v>1</v>
      </c>
      <c r="F259" s="247" t="s">
        <v>343</v>
      </c>
      <c r="G259" s="245"/>
      <c r="H259" s="246" t="s">
        <v>1</v>
      </c>
      <c r="I259" s="248"/>
      <c r="J259" s="245"/>
      <c r="K259" s="245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148</v>
      </c>
      <c r="AU259" s="253" t="s">
        <v>87</v>
      </c>
      <c r="AV259" s="13" t="s">
        <v>85</v>
      </c>
      <c r="AW259" s="13" t="s">
        <v>33</v>
      </c>
      <c r="AX259" s="13" t="s">
        <v>77</v>
      </c>
      <c r="AY259" s="253" t="s">
        <v>134</v>
      </c>
    </row>
    <row r="260" s="14" customFormat="1">
      <c r="A260" s="14"/>
      <c r="B260" s="254"/>
      <c r="C260" s="255"/>
      <c r="D260" s="239" t="s">
        <v>148</v>
      </c>
      <c r="E260" s="256" t="s">
        <v>1</v>
      </c>
      <c r="F260" s="257" t="s">
        <v>989</v>
      </c>
      <c r="G260" s="255"/>
      <c r="H260" s="258">
        <v>10.867000000000001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148</v>
      </c>
      <c r="AU260" s="264" t="s">
        <v>87</v>
      </c>
      <c r="AV260" s="14" t="s">
        <v>87</v>
      </c>
      <c r="AW260" s="14" t="s">
        <v>33</v>
      </c>
      <c r="AX260" s="14" t="s">
        <v>85</v>
      </c>
      <c r="AY260" s="264" t="s">
        <v>134</v>
      </c>
    </row>
    <row r="261" s="2" customFormat="1" ht="24.15" customHeight="1">
      <c r="A261" s="38"/>
      <c r="B261" s="39"/>
      <c r="C261" s="226" t="s">
        <v>506</v>
      </c>
      <c r="D261" s="226" t="s">
        <v>140</v>
      </c>
      <c r="E261" s="227" t="s">
        <v>990</v>
      </c>
      <c r="F261" s="228" t="s">
        <v>991</v>
      </c>
      <c r="G261" s="229" t="s">
        <v>303</v>
      </c>
      <c r="H261" s="230">
        <v>260.80799999999999</v>
      </c>
      <c r="I261" s="231"/>
      <c r="J261" s="232">
        <f>ROUND(I261*H261,2)</f>
        <v>0</v>
      </c>
      <c r="K261" s="228" t="s">
        <v>144</v>
      </c>
      <c r="L261" s="44"/>
      <c r="M261" s="233" t="s">
        <v>1</v>
      </c>
      <c r="N261" s="234" t="s">
        <v>42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650</v>
      </c>
      <c r="AT261" s="237" t="s">
        <v>140</v>
      </c>
      <c r="AU261" s="237" t="s">
        <v>87</v>
      </c>
      <c r="AY261" s="17" t="s">
        <v>134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85</v>
      </c>
      <c r="BK261" s="238">
        <f>ROUND(I261*H261,2)</f>
        <v>0</v>
      </c>
      <c r="BL261" s="17" t="s">
        <v>650</v>
      </c>
      <c r="BM261" s="237" t="s">
        <v>992</v>
      </c>
    </row>
    <row r="262" s="2" customFormat="1">
      <c r="A262" s="38"/>
      <c r="B262" s="39"/>
      <c r="C262" s="40"/>
      <c r="D262" s="239" t="s">
        <v>147</v>
      </c>
      <c r="E262" s="40"/>
      <c r="F262" s="240" t="s">
        <v>993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147</v>
      </c>
      <c r="AU262" s="17" t="s">
        <v>87</v>
      </c>
    </row>
    <row r="263" s="13" customFormat="1">
      <c r="A263" s="13"/>
      <c r="B263" s="244"/>
      <c r="C263" s="245"/>
      <c r="D263" s="239" t="s">
        <v>148</v>
      </c>
      <c r="E263" s="246" t="s">
        <v>1</v>
      </c>
      <c r="F263" s="247" t="s">
        <v>343</v>
      </c>
      <c r="G263" s="245"/>
      <c r="H263" s="246" t="s">
        <v>1</v>
      </c>
      <c r="I263" s="248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148</v>
      </c>
      <c r="AU263" s="253" t="s">
        <v>87</v>
      </c>
      <c r="AV263" s="13" t="s">
        <v>85</v>
      </c>
      <c r="AW263" s="13" t="s">
        <v>33</v>
      </c>
      <c r="AX263" s="13" t="s">
        <v>77</v>
      </c>
      <c r="AY263" s="253" t="s">
        <v>134</v>
      </c>
    </row>
    <row r="264" s="14" customFormat="1">
      <c r="A264" s="14"/>
      <c r="B264" s="254"/>
      <c r="C264" s="255"/>
      <c r="D264" s="239" t="s">
        <v>148</v>
      </c>
      <c r="E264" s="256" t="s">
        <v>1</v>
      </c>
      <c r="F264" s="257" t="s">
        <v>994</v>
      </c>
      <c r="G264" s="255"/>
      <c r="H264" s="258">
        <v>260.80799999999999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4" t="s">
        <v>148</v>
      </c>
      <c r="AU264" s="264" t="s">
        <v>87</v>
      </c>
      <c r="AV264" s="14" t="s">
        <v>87</v>
      </c>
      <c r="AW264" s="14" t="s">
        <v>33</v>
      </c>
      <c r="AX264" s="14" t="s">
        <v>85</v>
      </c>
      <c r="AY264" s="264" t="s">
        <v>134</v>
      </c>
    </row>
    <row r="265" s="2" customFormat="1" ht="16.5" customHeight="1">
      <c r="A265" s="38"/>
      <c r="B265" s="39"/>
      <c r="C265" s="226" t="s">
        <v>512</v>
      </c>
      <c r="D265" s="226" t="s">
        <v>140</v>
      </c>
      <c r="E265" s="227" t="s">
        <v>995</v>
      </c>
      <c r="F265" s="228" t="s">
        <v>996</v>
      </c>
      <c r="G265" s="229" t="s">
        <v>362</v>
      </c>
      <c r="H265" s="230">
        <v>19.561</v>
      </c>
      <c r="I265" s="231"/>
      <c r="J265" s="232">
        <f>ROUND(I265*H265,2)</f>
        <v>0</v>
      </c>
      <c r="K265" s="228" t="s">
        <v>144</v>
      </c>
      <c r="L265" s="44"/>
      <c r="M265" s="233" t="s">
        <v>1</v>
      </c>
      <c r="N265" s="234" t="s">
        <v>42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650</v>
      </c>
      <c r="AT265" s="237" t="s">
        <v>140</v>
      </c>
      <c r="AU265" s="237" t="s">
        <v>87</v>
      </c>
      <c r="AY265" s="17" t="s">
        <v>134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85</v>
      </c>
      <c r="BK265" s="238">
        <f>ROUND(I265*H265,2)</f>
        <v>0</v>
      </c>
      <c r="BL265" s="17" t="s">
        <v>650</v>
      </c>
      <c r="BM265" s="237" t="s">
        <v>997</v>
      </c>
    </row>
    <row r="266" s="2" customFormat="1">
      <c r="A266" s="38"/>
      <c r="B266" s="39"/>
      <c r="C266" s="40"/>
      <c r="D266" s="239" t="s">
        <v>147</v>
      </c>
      <c r="E266" s="40"/>
      <c r="F266" s="240" t="s">
        <v>998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147</v>
      </c>
      <c r="AU266" s="17" t="s">
        <v>87</v>
      </c>
    </row>
    <row r="267" s="14" customFormat="1">
      <c r="A267" s="14"/>
      <c r="B267" s="254"/>
      <c r="C267" s="255"/>
      <c r="D267" s="239" t="s">
        <v>148</v>
      </c>
      <c r="E267" s="256" t="s">
        <v>1</v>
      </c>
      <c r="F267" s="257" t="s">
        <v>999</v>
      </c>
      <c r="G267" s="255"/>
      <c r="H267" s="258">
        <v>19.561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148</v>
      </c>
      <c r="AU267" s="264" t="s">
        <v>87</v>
      </c>
      <c r="AV267" s="14" t="s">
        <v>87</v>
      </c>
      <c r="AW267" s="14" t="s">
        <v>33</v>
      </c>
      <c r="AX267" s="14" t="s">
        <v>85</v>
      </c>
      <c r="AY267" s="264" t="s">
        <v>134</v>
      </c>
    </row>
    <row r="268" s="2" customFormat="1" ht="16.5" customHeight="1">
      <c r="A268" s="38"/>
      <c r="B268" s="39"/>
      <c r="C268" s="226" t="s">
        <v>520</v>
      </c>
      <c r="D268" s="226" t="s">
        <v>140</v>
      </c>
      <c r="E268" s="227" t="s">
        <v>1000</v>
      </c>
      <c r="F268" s="228" t="s">
        <v>1001</v>
      </c>
      <c r="G268" s="229" t="s">
        <v>303</v>
      </c>
      <c r="H268" s="230">
        <v>10.867000000000001</v>
      </c>
      <c r="I268" s="231"/>
      <c r="J268" s="232">
        <f>ROUND(I268*H268,2)</f>
        <v>0</v>
      </c>
      <c r="K268" s="228" t="s">
        <v>144</v>
      </c>
      <c r="L268" s="44"/>
      <c r="M268" s="233" t="s">
        <v>1</v>
      </c>
      <c r="N268" s="234" t="s">
        <v>42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650</v>
      </c>
      <c r="AT268" s="237" t="s">
        <v>140</v>
      </c>
      <c r="AU268" s="237" t="s">
        <v>87</v>
      </c>
      <c r="AY268" s="17" t="s">
        <v>134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85</v>
      </c>
      <c r="BK268" s="238">
        <f>ROUND(I268*H268,2)</f>
        <v>0</v>
      </c>
      <c r="BL268" s="17" t="s">
        <v>650</v>
      </c>
      <c r="BM268" s="237" t="s">
        <v>1002</v>
      </c>
    </row>
    <row r="269" s="2" customFormat="1">
      <c r="A269" s="38"/>
      <c r="B269" s="39"/>
      <c r="C269" s="40"/>
      <c r="D269" s="239" t="s">
        <v>147</v>
      </c>
      <c r="E269" s="40"/>
      <c r="F269" s="240" t="s">
        <v>1003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147</v>
      </c>
      <c r="AU269" s="17" t="s">
        <v>87</v>
      </c>
    </row>
    <row r="270" s="13" customFormat="1">
      <c r="A270" s="13"/>
      <c r="B270" s="244"/>
      <c r="C270" s="245"/>
      <c r="D270" s="239" t="s">
        <v>148</v>
      </c>
      <c r="E270" s="246" t="s">
        <v>1</v>
      </c>
      <c r="F270" s="247" t="s">
        <v>1004</v>
      </c>
      <c r="G270" s="245"/>
      <c r="H270" s="246" t="s">
        <v>1</v>
      </c>
      <c r="I270" s="248"/>
      <c r="J270" s="245"/>
      <c r="K270" s="245"/>
      <c r="L270" s="249"/>
      <c r="M270" s="250"/>
      <c r="N270" s="251"/>
      <c r="O270" s="251"/>
      <c r="P270" s="251"/>
      <c r="Q270" s="251"/>
      <c r="R270" s="251"/>
      <c r="S270" s="251"/>
      <c r="T270" s="25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3" t="s">
        <v>148</v>
      </c>
      <c r="AU270" s="253" t="s">
        <v>87</v>
      </c>
      <c r="AV270" s="13" t="s">
        <v>85</v>
      </c>
      <c r="AW270" s="13" t="s">
        <v>33</v>
      </c>
      <c r="AX270" s="13" t="s">
        <v>77</v>
      </c>
      <c r="AY270" s="253" t="s">
        <v>134</v>
      </c>
    </row>
    <row r="271" s="13" customFormat="1">
      <c r="A271" s="13"/>
      <c r="B271" s="244"/>
      <c r="C271" s="245"/>
      <c r="D271" s="239" t="s">
        <v>148</v>
      </c>
      <c r="E271" s="246" t="s">
        <v>1</v>
      </c>
      <c r="F271" s="247" t="s">
        <v>1005</v>
      </c>
      <c r="G271" s="245"/>
      <c r="H271" s="246" t="s">
        <v>1</v>
      </c>
      <c r="I271" s="248"/>
      <c r="J271" s="245"/>
      <c r="K271" s="245"/>
      <c r="L271" s="249"/>
      <c r="M271" s="250"/>
      <c r="N271" s="251"/>
      <c r="O271" s="251"/>
      <c r="P271" s="251"/>
      <c r="Q271" s="251"/>
      <c r="R271" s="251"/>
      <c r="S271" s="251"/>
      <c r="T271" s="25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3" t="s">
        <v>148</v>
      </c>
      <c r="AU271" s="253" t="s">
        <v>87</v>
      </c>
      <c r="AV271" s="13" t="s">
        <v>85</v>
      </c>
      <c r="AW271" s="13" t="s">
        <v>33</v>
      </c>
      <c r="AX271" s="13" t="s">
        <v>77</v>
      </c>
      <c r="AY271" s="253" t="s">
        <v>134</v>
      </c>
    </row>
    <row r="272" s="13" customFormat="1">
      <c r="A272" s="13"/>
      <c r="B272" s="244"/>
      <c r="C272" s="245"/>
      <c r="D272" s="239" t="s">
        <v>148</v>
      </c>
      <c r="E272" s="246" t="s">
        <v>1</v>
      </c>
      <c r="F272" s="247" t="s">
        <v>1006</v>
      </c>
      <c r="G272" s="245"/>
      <c r="H272" s="246" t="s">
        <v>1</v>
      </c>
      <c r="I272" s="248"/>
      <c r="J272" s="245"/>
      <c r="K272" s="245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148</v>
      </c>
      <c r="AU272" s="253" t="s">
        <v>87</v>
      </c>
      <c r="AV272" s="13" t="s">
        <v>85</v>
      </c>
      <c r="AW272" s="13" t="s">
        <v>33</v>
      </c>
      <c r="AX272" s="13" t="s">
        <v>77</v>
      </c>
      <c r="AY272" s="253" t="s">
        <v>134</v>
      </c>
    </row>
    <row r="273" s="14" customFormat="1">
      <c r="A273" s="14"/>
      <c r="B273" s="254"/>
      <c r="C273" s="255"/>
      <c r="D273" s="239" t="s">
        <v>148</v>
      </c>
      <c r="E273" s="256" t="s">
        <v>1</v>
      </c>
      <c r="F273" s="257" t="s">
        <v>1007</v>
      </c>
      <c r="G273" s="255"/>
      <c r="H273" s="258">
        <v>1.0169999999999999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148</v>
      </c>
      <c r="AU273" s="264" t="s">
        <v>87</v>
      </c>
      <c r="AV273" s="14" t="s">
        <v>87</v>
      </c>
      <c r="AW273" s="14" t="s">
        <v>33</v>
      </c>
      <c r="AX273" s="14" t="s">
        <v>77</v>
      </c>
      <c r="AY273" s="264" t="s">
        <v>134</v>
      </c>
    </row>
    <row r="274" s="13" customFormat="1">
      <c r="A274" s="13"/>
      <c r="B274" s="244"/>
      <c r="C274" s="245"/>
      <c r="D274" s="239" t="s">
        <v>148</v>
      </c>
      <c r="E274" s="246" t="s">
        <v>1</v>
      </c>
      <c r="F274" s="247" t="s">
        <v>1008</v>
      </c>
      <c r="G274" s="245"/>
      <c r="H274" s="246" t="s">
        <v>1</v>
      </c>
      <c r="I274" s="248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3" t="s">
        <v>148</v>
      </c>
      <c r="AU274" s="253" t="s">
        <v>87</v>
      </c>
      <c r="AV274" s="13" t="s">
        <v>85</v>
      </c>
      <c r="AW274" s="13" t="s">
        <v>33</v>
      </c>
      <c r="AX274" s="13" t="s">
        <v>77</v>
      </c>
      <c r="AY274" s="253" t="s">
        <v>134</v>
      </c>
    </row>
    <row r="275" s="14" customFormat="1">
      <c r="A275" s="14"/>
      <c r="B275" s="254"/>
      <c r="C275" s="255"/>
      <c r="D275" s="239" t="s">
        <v>148</v>
      </c>
      <c r="E275" s="256" t="s">
        <v>1</v>
      </c>
      <c r="F275" s="257" t="s">
        <v>1009</v>
      </c>
      <c r="G275" s="255"/>
      <c r="H275" s="258">
        <v>9.4499999999999993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148</v>
      </c>
      <c r="AU275" s="264" t="s">
        <v>87</v>
      </c>
      <c r="AV275" s="14" t="s">
        <v>87</v>
      </c>
      <c r="AW275" s="14" t="s">
        <v>33</v>
      </c>
      <c r="AX275" s="14" t="s">
        <v>77</v>
      </c>
      <c r="AY275" s="264" t="s">
        <v>134</v>
      </c>
    </row>
    <row r="276" s="14" customFormat="1">
      <c r="A276" s="14"/>
      <c r="B276" s="254"/>
      <c r="C276" s="255"/>
      <c r="D276" s="239" t="s">
        <v>148</v>
      </c>
      <c r="E276" s="256" t="s">
        <v>1</v>
      </c>
      <c r="F276" s="257" t="s">
        <v>1010</v>
      </c>
      <c r="G276" s="255"/>
      <c r="H276" s="258">
        <v>0.40000000000000002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4" t="s">
        <v>148</v>
      </c>
      <c r="AU276" s="264" t="s">
        <v>87</v>
      </c>
      <c r="AV276" s="14" t="s">
        <v>87</v>
      </c>
      <c r="AW276" s="14" t="s">
        <v>33</v>
      </c>
      <c r="AX276" s="14" t="s">
        <v>77</v>
      </c>
      <c r="AY276" s="264" t="s">
        <v>134</v>
      </c>
    </row>
    <row r="277" s="15" customFormat="1">
      <c r="A277" s="15"/>
      <c r="B277" s="268"/>
      <c r="C277" s="269"/>
      <c r="D277" s="239" t="s">
        <v>148</v>
      </c>
      <c r="E277" s="270" t="s">
        <v>1</v>
      </c>
      <c r="F277" s="271" t="s">
        <v>253</v>
      </c>
      <c r="G277" s="269"/>
      <c r="H277" s="272">
        <v>10.867000000000001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8" t="s">
        <v>148</v>
      </c>
      <c r="AU277" s="278" t="s">
        <v>87</v>
      </c>
      <c r="AV277" s="15" t="s">
        <v>133</v>
      </c>
      <c r="AW277" s="15" t="s">
        <v>33</v>
      </c>
      <c r="AX277" s="15" t="s">
        <v>85</v>
      </c>
      <c r="AY277" s="278" t="s">
        <v>134</v>
      </c>
    </row>
    <row r="278" s="2" customFormat="1" ht="16.5" customHeight="1">
      <c r="A278" s="38"/>
      <c r="B278" s="39"/>
      <c r="C278" s="226" t="s">
        <v>527</v>
      </c>
      <c r="D278" s="226" t="s">
        <v>140</v>
      </c>
      <c r="E278" s="227" t="s">
        <v>1011</v>
      </c>
      <c r="F278" s="228" t="s">
        <v>1012</v>
      </c>
      <c r="G278" s="229" t="s">
        <v>303</v>
      </c>
      <c r="H278" s="230">
        <v>1.899</v>
      </c>
      <c r="I278" s="231"/>
      <c r="J278" s="232">
        <f>ROUND(I278*H278,2)</f>
        <v>0</v>
      </c>
      <c r="K278" s="228" t="s">
        <v>144</v>
      </c>
      <c r="L278" s="44"/>
      <c r="M278" s="233" t="s">
        <v>1</v>
      </c>
      <c r="N278" s="234" t="s">
        <v>42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650</v>
      </c>
      <c r="AT278" s="237" t="s">
        <v>140</v>
      </c>
      <c r="AU278" s="237" t="s">
        <v>87</v>
      </c>
      <c r="AY278" s="17" t="s">
        <v>134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85</v>
      </c>
      <c r="BK278" s="238">
        <f>ROUND(I278*H278,2)</f>
        <v>0</v>
      </c>
      <c r="BL278" s="17" t="s">
        <v>650</v>
      </c>
      <c r="BM278" s="237" t="s">
        <v>1013</v>
      </c>
    </row>
    <row r="279" s="2" customFormat="1">
      <c r="A279" s="38"/>
      <c r="B279" s="39"/>
      <c r="C279" s="40"/>
      <c r="D279" s="239" t="s">
        <v>147</v>
      </c>
      <c r="E279" s="40"/>
      <c r="F279" s="240" t="s">
        <v>1014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147</v>
      </c>
      <c r="AU279" s="17" t="s">
        <v>87</v>
      </c>
    </row>
    <row r="280" s="14" customFormat="1">
      <c r="A280" s="14"/>
      <c r="B280" s="254"/>
      <c r="C280" s="255"/>
      <c r="D280" s="239" t="s">
        <v>148</v>
      </c>
      <c r="E280" s="256" t="s">
        <v>1</v>
      </c>
      <c r="F280" s="257" t="s">
        <v>1015</v>
      </c>
      <c r="G280" s="255"/>
      <c r="H280" s="258">
        <v>1.899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4" t="s">
        <v>148</v>
      </c>
      <c r="AU280" s="264" t="s">
        <v>87</v>
      </c>
      <c r="AV280" s="14" t="s">
        <v>87</v>
      </c>
      <c r="AW280" s="14" t="s">
        <v>33</v>
      </c>
      <c r="AX280" s="14" t="s">
        <v>85</v>
      </c>
      <c r="AY280" s="264" t="s">
        <v>134</v>
      </c>
    </row>
    <row r="281" s="2" customFormat="1" ht="16.5" customHeight="1">
      <c r="A281" s="38"/>
      <c r="B281" s="39"/>
      <c r="C281" s="226" t="s">
        <v>534</v>
      </c>
      <c r="D281" s="226" t="s">
        <v>140</v>
      </c>
      <c r="E281" s="227" t="s">
        <v>1016</v>
      </c>
      <c r="F281" s="228" t="s">
        <v>1017</v>
      </c>
      <c r="G281" s="229" t="s">
        <v>287</v>
      </c>
      <c r="H281" s="230">
        <v>193</v>
      </c>
      <c r="I281" s="231"/>
      <c r="J281" s="232">
        <f>ROUND(I281*H281,2)</f>
        <v>0</v>
      </c>
      <c r="K281" s="228" t="s">
        <v>144</v>
      </c>
      <c r="L281" s="44"/>
      <c r="M281" s="233" t="s">
        <v>1</v>
      </c>
      <c r="N281" s="234" t="s">
        <v>42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650</v>
      </c>
      <c r="AT281" s="237" t="s">
        <v>140</v>
      </c>
      <c r="AU281" s="237" t="s">
        <v>87</v>
      </c>
      <c r="AY281" s="17" t="s">
        <v>134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85</v>
      </c>
      <c r="BK281" s="238">
        <f>ROUND(I281*H281,2)</f>
        <v>0</v>
      </c>
      <c r="BL281" s="17" t="s">
        <v>650</v>
      </c>
      <c r="BM281" s="237" t="s">
        <v>1018</v>
      </c>
    </row>
    <row r="282" s="2" customFormat="1">
      <c r="A282" s="38"/>
      <c r="B282" s="39"/>
      <c r="C282" s="40"/>
      <c r="D282" s="239" t="s">
        <v>147</v>
      </c>
      <c r="E282" s="40"/>
      <c r="F282" s="240" t="s">
        <v>1019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147</v>
      </c>
      <c r="AU282" s="17" t="s">
        <v>87</v>
      </c>
    </row>
    <row r="283" s="14" customFormat="1">
      <c r="A283" s="14"/>
      <c r="B283" s="254"/>
      <c r="C283" s="255"/>
      <c r="D283" s="239" t="s">
        <v>148</v>
      </c>
      <c r="E283" s="256" t="s">
        <v>1</v>
      </c>
      <c r="F283" s="257" t="s">
        <v>1020</v>
      </c>
      <c r="G283" s="255"/>
      <c r="H283" s="258">
        <v>193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148</v>
      </c>
      <c r="AU283" s="264" t="s">
        <v>87</v>
      </c>
      <c r="AV283" s="14" t="s">
        <v>87</v>
      </c>
      <c r="AW283" s="14" t="s">
        <v>33</v>
      </c>
      <c r="AX283" s="14" t="s">
        <v>85</v>
      </c>
      <c r="AY283" s="264" t="s">
        <v>134</v>
      </c>
    </row>
    <row r="284" s="2" customFormat="1" ht="16.5" customHeight="1">
      <c r="A284" s="38"/>
      <c r="B284" s="39"/>
      <c r="C284" s="226" t="s">
        <v>540</v>
      </c>
      <c r="D284" s="226" t="s">
        <v>140</v>
      </c>
      <c r="E284" s="227" t="s">
        <v>1021</v>
      </c>
      <c r="F284" s="228" t="s">
        <v>1022</v>
      </c>
      <c r="G284" s="229" t="s">
        <v>287</v>
      </c>
      <c r="H284" s="230">
        <v>77</v>
      </c>
      <c r="I284" s="231"/>
      <c r="J284" s="232">
        <f>ROUND(I284*H284,2)</f>
        <v>0</v>
      </c>
      <c r="K284" s="228" t="s">
        <v>144</v>
      </c>
      <c r="L284" s="44"/>
      <c r="M284" s="233" t="s">
        <v>1</v>
      </c>
      <c r="N284" s="234" t="s">
        <v>42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650</v>
      </c>
      <c r="AT284" s="237" t="s">
        <v>140</v>
      </c>
      <c r="AU284" s="237" t="s">
        <v>87</v>
      </c>
      <c r="AY284" s="17" t="s">
        <v>134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85</v>
      </c>
      <c r="BK284" s="238">
        <f>ROUND(I284*H284,2)</f>
        <v>0</v>
      </c>
      <c r="BL284" s="17" t="s">
        <v>650</v>
      </c>
      <c r="BM284" s="237" t="s">
        <v>1023</v>
      </c>
    </row>
    <row r="285" s="2" customFormat="1">
      <c r="A285" s="38"/>
      <c r="B285" s="39"/>
      <c r="C285" s="40"/>
      <c r="D285" s="239" t="s">
        <v>147</v>
      </c>
      <c r="E285" s="40"/>
      <c r="F285" s="240" t="s">
        <v>1024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147</v>
      </c>
      <c r="AU285" s="17" t="s">
        <v>87</v>
      </c>
    </row>
    <row r="286" s="14" customFormat="1">
      <c r="A286" s="14"/>
      <c r="B286" s="254"/>
      <c r="C286" s="255"/>
      <c r="D286" s="239" t="s">
        <v>148</v>
      </c>
      <c r="E286" s="256" t="s">
        <v>1</v>
      </c>
      <c r="F286" s="257" t="s">
        <v>1025</v>
      </c>
      <c r="G286" s="255"/>
      <c r="H286" s="258">
        <v>77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4" t="s">
        <v>148</v>
      </c>
      <c r="AU286" s="264" t="s">
        <v>87</v>
      </c>
      <c r="AV286" s="14" t="s">
        <v>87</v>
      </c>
      <c r="AW286" s="14" t="s">
        <v>33</v>
      </c>
      <c r="AX286" s="14" t="s">
        <v>85</v>
      </c>
      <c r="AY286" s="264" t="s">
        <v>134</v>
      </c>
    </row>
    <row r="287" s="2" customFormat="1" ht="16.5" customHeight="1">
      <c r="A287" s="38"/>
      <c r="B287" s="39"/>
      <c r="C287" s="226" t="s">
        <v>546</v>
      </c>
      <c r="D287" s="226" t="s">
        <v>140</v>
      </c>
      <c r="E287" s="227" t="s">
        <v>1026</v>
      </c>
      <c r="F287" s="228" t="s">
        <v>1027</v>
      </c>
      <c r="G287" s="229" t="s">
        <v>287</v>
      </c>
      <c r="H287" s="230">
        <v>8</v>
      </c>
      <c r="I287" s="231"/>
      <c r="J287" s="232">
        <f>ROUND(I287*H287,2)</f>
        <v>0</v>
      </c>
      <c r="K287" s="228" t="s">
        <v>144</v>
      </c>
      <c r="L287" s="44"/>
      <c r="M287" s="233" t="s">
        <v>1</v>
      </c>
      <c r="N287" s="234" t="s">
        <v>42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650</v>
      </c>
      <c r="AT287" s="237" t="s">
        <v>140</v>
      </c>
      <c r="AU287" s="237" t="s">
        <v>87</v>
      </c>
      <c r="AY287" s="17" t="s">
        <v>134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85</v>
      </c>
      <c r="BK287" s="238">
        <f>ROUND(I287*H287,2)</f>
        <v>0</v>
      </c>
      <c r="BL287" s="17" t="s">
        <v>650</v>
      </c>
      <c r="BM287" s="237" t="s">
        <v>1028</v>
      </c>
    </row>
    <row r="288" s="2" customFormat="1">
      <c r="A288" s="38"/>
      <c r="B288" s="39"/>
      <c r="C288" s="40"/>
      <c r="D288" s="239" t="s">
        <v>147</v>
      </c>
      <c r="E288" s="40"/>
      <c r="F288" s="240" t="s">
        <v>1029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147</v>
      </c>
      <c r="AU288" s="17" t="s">
        <v>87</v>
      </c>
    </row>
    <row r="289" s="14" customFormat="1">
      <c r="A289" s="14"/>
      <c r="B289" s="254"/>
      <c r="C289" s="255"/>
      <c r="D289" s="239" t="s">
        <v>148</v>
      </c>
      <c r="E289" s="256" t="s">
        <v>1</v>
      </c>
      <c r="F289" s="257" t="s">
        <v>1030</v>
      </c>
      <c r="G289" s="255"/>
      <c r="H289" s="258">
        <v>8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4" t="s">
        <v>148</v>
      </c>
      <c r="AU289" s="264" t="s">
        <v>87</v>
      </c>
      <c r="AV289" s="14" t="s">
        <v>87</v>
      </c>
      <c r="AW289" s="14" t="s">
        <v>33</v>
      </c>
      <c r="AX289" s="14" t="s">
        <v>85</v>
      </c>
      <c r="AY289" s="264" t="s">
        <v>134</v>
      </c>
    </row>
    <row r="290" s="2" customFormat="1" ht="24.15" customHeight="1">
      <c r="A290" s="38"/>
      <c r="B290" s="39"/>
      <c r="C290" s="226" t="s">
        <v>555</v>
      </c>
      <c r="D290" s="226" t="s">
        <v>140</v>
      </c>
      <c r="E290" s="227" t="s">
        <v>1031</v>
      </c>
      <c r="F290" s="228" t="s">
        <v>1032</v>
      </c>
      <c r="G290" s="229" t="s">
        <v>241</v>
      </c>
      <c r="H290" s="230">
        <v>139</v>
      </c>
      <c r="I290" s="231"/>
      <c r="J290" s="232">
        <f>ROUND(I290*H290,2)</f>
        <v>0</v>
      </c>
      <c r="K290" s="228" t="s">
        <v>144</v>
      </c>
      <c r="L290" s="44"/>
      <c r="M290" s="233" t="s">
        <v>1</v>
      </c>
      <c r="N290" s="234" t="s">
        <v>42</v>
      </c>
      <c r="O290" s="91"/>
      <c r="P290" s="235">
        <f>O290*H290</f>
        <v>0</v>
      </c>
      <c r="Q290" s="235">
        <v>2.0000000000000002E-05</v>
      </c>
      <c r="R290" s="235">
        <f>Q290*H290</f>
        <v>0.0027800000000000004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650</v>
      </c>
      <c r="AT290" s="237" t="s">
        <v>140</v>
      </c>
      <c r="AU290" s="237" t="s">
        <v>87</v>
      </c>
      <c r="AY290" s="17" t="s">
        <v>134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85</v>
      </c>
      <c r="BK290" s="238">
        <f>ROUND(I290*H290,2)</f>
        <v>0</v>
      </c>
      <c r="BL290" s="17" t="s">
        <v>650</v>
      </c>
      <c r="BM290" s="237" t="s">
        <v>1033</v>
      </c>
    </row>
    <row r="291" s="2" customFormat="1">
      <c r="A291" s="38"/>
      <c r="B291" s="39"/>
      <c r="C291" s="40"/>
      <c r="D291" s="239" t="s">
        <v>147</v>
      </c>
      <c r="E291" s="40"/>
      <c r="F291" s="240" t="s">
        <v>1034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147</v>
      </c>
      <c r="AU291" s="17" t="s">
        <v>87</v>
      </c>
    </row>
    <row r="292" s="13" customFormat="1">
      <c r="A292" s="13"/>
      <c r="B292" s="244"/>
      <c r="C292" s="245"/>
      <c r="D292" s="239" t="s">
        <v>148</v>
      </c>
      <c r="E292" s="246" t="s">
        <v>1</v>
      </c>
      <c r="F292" s="247" t="s">
        <v>1035</v>
      </c>
      <c r="G292" s="245"/>
      <c r="H292" s="246" t="s">
        <v>1</v>
      </c>
      <c r="I292" s="248"/>
      <c r="J292" s="245"/>
      <c r="K292" s="245"/>
      <c r="L292" s="249"/>
      <c r="M292" s="250"/>
      <c r="N292" s="251"/>
      <c r="O292" s="251"/>
      <c r="P292" s="251"/>
      <c r="Q292" s="251"/>
      <c r="R292" s="251"/>
      <c r="S292" s="251"/>
      <c r="T292" s="25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3" t="s">
        <v>148</v>
      </c>
      <c r="AU292" s="253" t="s">
        <v>87</v>
      </c>
      <c r="AV292" s="13" t="s">
        <v>85</v>
      </c>
      <c r="AW292" s="13" t="s">
        <v>33</v>
      </c>
      <c r="AX292" s="13" t="s">
        <v>77</v>
      </c>
      <c r="AY292" s="253" t="s">
        <v>134</v>
      </c>
    </row>
    <row r="293" s="13" customFormat="1">
      <c r="A293" s="13"/>
      <c r="B293" s="244"/>
      <c r="C293" s="245"/>
      <c r="D293" s="239" t="s">
        <v>148</v>
      </c>
      <c r="E293" s="246" t="s">
        <v>1</v>
      </c>
      <c r="F293" s="247" t="s">
        <v>1036</v>
      </c>
      <c r="G293" s="245"/>
      <c r="H293" s="246" t="s">
        <v>1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148</v>
      </c>
      <c r="AU293" s="253" t="s">
        <v>87</v>
      </c>
      <c r="AV293" s="13" t="s">
        <v>85</v>
      </c>
      <c r="AW293" s="13" t="s">
        <v>33</v>
      </c>
      <c r="AX293" s="13" t="s">
        <v>77</v>
      </c>
      <c r="AY293" s="253" t="s">
        <v>134</v>
      </c>
    </row>
    <row r="294" s="14" customFormat="1">
      <c r="A294" s="14"/>
      <c r="B294" s="254"/>
      <c r="C294" s="255"/>
      <c r="D294" s="239" t="s">
        <v>148</v>
      </c>
      <c r="E294" s="256" t="s">
        <v>1</v>
      </c>
      <c r="F294" s="257" t="s">
        <v>1037</v>
      </c>
      <c r="G294" s="255"/>
      <c r="H294" s="258">
        <v>139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4" t="s">
        <v>148</v>
      </c>
      <c r="AU294" s="264" t="s">
        <v>87</v>
      </c>
      <c r="AV294" s="14" t="s">
        <v>87</v>
      </c>
      <c r="AW294" s="14" t="s">
        <v>33</v>
      </c>
      <c r="AX294" s="14" t="s">
        <v>85</v>
      </c>
      <c r="AY294" s="264" t="s">
        <v>134</v>
      </c>
    </row>
    <row r="295" s="2" customFormat="1" ht="16.5" customHeight="1">
      <c r="A295" s="38"/>
      <c r="B295" s="39"/>
      <c r="C295" s="226" t="s">
        <v>561</v>
      </c>
      <c r="D295" s="226" t="s">
        <v>140</v>
      </c>
      <c r="E295" s="227" t="s">
        <v>1038</v>
      </c>
      <c r="F295" s="228" t="s">
        <v>1039</v>
      </c>
      <c r="G295" s="229" t="s">
        <v>287</v>
      </c>
      <c r="H295" s="230">
        <v>270</v>
      </c>
      <c r="I295" s="231"/>
      <c r="J295" s="232">
        <f>ROUND(I295*H295,2)</f>
        <v>0</v>
      </c>
      <c r="K295" s="228" t="s">
        <v>144</v>
      </c>
      <c r="L295" s="44"/>
      <c r="M295" s="233" t="s">
        <v>1</v>
      </c>
      <c r="N295" s="234" t="s">
        <v>42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650</v>
      </c>
      <c r="AT295" s="237" t="s">
        <v>140</v>
      </c>
      <c r="AU295" s="237" t="s">
        <v>87</v>
      </c>
      <c r="AY295" s="17" t="s">
        <v>134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85</v>
      </c>
      <c r="BK295" s="238">
        <f>ROUND(I295*H295,2)</f>
        <v>0</v>
      </c>
      <c r="BL295" s="17" t="s">
        <v>650</v>
      </c>
      <c r="BM295" s="237" t="s">
        <v>1040</v>
      </c>
    </row>
    <row r="296" s="2" customFormat="1">
      <c r="A296" s="38"/>
      <c r="B296" s="39"/>
      <c r="C296" s="40"/>
      <c r="D296" s="239" t="s">
        <v>147</v>
      </c>
      <c r="E296" s="40"/>
      <c r="F296" s="240" t="s">
        <v>1041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147</v>
      </c>
      <c r="AU296" s="17" t="s">
        <v>87</v>
      </c>
    </row>
    <row r="297" s="13" customFormat="1">
      <c r="A297" s="13"/>
      <c r="B297" s="244"/>
      <c r="C297" s="245"/>
      <c r="D297" s="239" t="s">
        <v>148</v>
      </c>
      <c r="E297" s="246" t="s">
        <v>1</v>
      </c>
      <c r="F297" s="247" t="s">
        <v>1042</v>
      </c>
      <c r="G297" s="245"/>
      <c r="H297" s="246" t="s">
        <v>1</v>
      </c>
      <c r="I297" s="248"/>
      <c r="J297" s="245"/>
      <c r="K297" s="245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148</v>
      </c>
      <c r="AU297" s="253" t="s">
        <v>87</v>
      </c>
      <c r="AV297" s="13" t="s">
        <v>85</v>
      </c>
      <c r="AW297" s="13" t="s">
        <v>33</v>
      </c>
      <c r="AX297" s="13" t="s">
        <v>77</v>
      </c>
      <c r="AY297" s="253" t="s">
        <v>134</v>
      </c>
    </row>
    <row r="298" s="14" customFormat="1">
      <c r="A298" s="14"/>
      <c r="B298" s="254"/>
      <c r="C298" s="255"/>
      <c r="D298" s="239" t="s">
        <v>148</v>
      </c>
      <c r="E298" s="256" t="s">
        <v>1</v>
      </c>
      <c r="F298" s="257" t="s">
        <v>1043</v>
      </c>
      <c r="G298" s="255"/>
      <c r="H298" s="258">
        <v>270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4" t="s">
        <v>148</v>
      </c>
      <c r="AU298" s="264" t="s">
        <v>87</v>
      </c>
      <c r="AV298" s="14" t="s">
        <v>87</v>
      </c>
      <c r="AW298" s="14" t="s">
        <v>33</v>
      </c>
      <c r="AX298" s="14" t="s">
        <v>85</v>
      </c>
      <c r="AY298" s="264" t="s">
        <v>134</v>
      </c>
    </row>
    <row r="299" s="2" customFormat="1" ht="16.5" customHeight="1">
      <c r="A299" s="38"/>
      <c r="B299" s="39"/>
      <c r="C299" s="226" t="s">
        <v>567</v>
      </c>
      <c r="D299" s="226" t="s">
        <v>140</v>
      </c>
      <c r="E299" s="227" t="s">
        <v>1044</v>
      </c>
      <c r="F299" s="228" t="s">
        <v>1045</v>
      </c>
      <c r="G299" s="229" t="s">
        <v>287</v>
      </c>
      <c r="H299" s="230">
        <v>8</v>
      </c>
      <c r="I299" s="231"/>
      <c r="J299" s="232">
        <f>ROUND(I299*H299,2)</f>
        <v>0</v>
      </c>
      <c r="K299" s="228" t="s">
        <v>144</v>
      </c>
      <c r="L299" s="44"/>
      <c r="M299" s="233" t="s">
        <v>1</v>
      </c>
      <c r="N299" s="234" t="s">
        <v>42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650</v>
      </c>
      <c r="AT299" s="237" t="s">
        <v>140</v>
      </c>
      <c r="AU299" s="237" t="s">
        <v>87</v>
      </c>
      <c r="AY299" s="17" t="s">
        <v>134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85</v>
      </c>
      <c r="BK299" s="238">
        <f>ROUND(I299*H299,2)</f>
        <v>0</v>
      </c>
      <c r="BL299" s="17" t="s">
        <v>650</v>
      </c>
      <c r="BM299" s="237" t="s">
        <v>1046</v>
      </c>
    </row>
    <row r="300" s="2" customFormat="1">
      <c r="A300" s="38"/>
      <c r="B300" s="39"/>
      <c r="C300" s="40"/>
      <c r="D300" s="239" t="s">
        <v>147</v>
      </c>
      <c r="E300" s="40"/>
      <c r="F300" s="240" t="s">
        <v>1047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147</v>
      </c>
      <c r="AU300" s="17" t="s">
        <v>87</v>
      </c>
    </row>
    <row r="301" s="13" customFormat="1">
      <c r="A301" s="13"/>
      <c r="B301" s="244"/>
      <c r="C301" s="245"/>
      <c r="D301" s="239" t="s">
        <v>148</v>
      </c>
      <c r="E301" s="246" t="s">
        <v>1</v>
      </c>
      <c r="F301" s="247" t="s">
        <v>1042</v>
      </c>
      <c r="G301" s="245"/>
      <c r="H301" s="246" t="s">
        <v>1</v>
      </c>
      <c r="I301" s="248"/>
      <c r="J301" s="245"/>
      <c r="K301" s="245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148</v>
      </c>
      <c r="AU301" s="253" t="s">
        <v>87</v>
      </c>
      <c r="AV301" s="13" t="s">
        <v>85</v>
      </c>
      <c r="AW301" s="13" t="s">
        <v>33</v>
      </c>
      <c r="AX301" s="13" t="s">
        <v>77</v>
      </c>
      <c r="AY301" s="253" t="s">
        <v>134</v>
      </c>
    </row>
    <row r="302" s="14" customFormat="1">
      <c r="A302" s="14"/>
      <c r="B302" s="254"/>
      <c r="C302" s="255"/>
      <c r="D302" s="239" t="s">
        <v>148</v>
      </c>
      <c r="E302" s="256" t="s">
        <v>1</v>
      </c>
      <c r="F302" s="257" t="s">
        <v>1048</v>
      </c>
      <c r="G302" s="255"/>
      <c r="H302" s="258">
        <v>8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148</v>
      </c>
      <c r="AU302" s="264" t="s">
        <v>87</v>
      </c>
      <c r="AV302" s="14" t="s">
        <v>87</v>
      </c>
      <c r="AW302" s="14" t="s">
        <v>33</v>
      </c>
      <c r="AX302" s="14" t="s">
        <v>85</v>
      </c>
      <c r="AY302" s="264" t="s">
        <v>134</v>
      </c>
    </row>
    <row r="303" s="2" customFormat="1" ht="16.5" customHeight="1">
      <c r="A303" s="38"/>
      <c r="B303" s="39"/>
      <c r="C303" s="226" t="s">
        <v>575</v>
      </c>
      <c r="D303" s="226" t="s">
        <v>140</v>
      </c>
      <c r="E303" s="227" t="s">
        <v>1049</v>
      </c>
      <c r="F303" s="228" t="s">
        <v>1050</v>
      </c>
      <c r="G303" s="229" t="s">
        <v>287</v>
      </c>
      <c r="H303" s="230">
        <v>278</v>
      </c>
      <c r="I303" s="231"/>
      <c r="J303" s="232">
        <f>ROUND(I303*H303,2)</f>
        <v>0</v>
      </c>
      <c r="K303" s="228" t="s">
        <v>144</v>
      </c>
      <c r="L303" s="44"/>
      <c r="M303" s="233" t="s">
        <v>1</v>
      </c>
      <c r="N303" s="234" t="s">
        <v>42</v>
      </c>
      <c r="O303" s="91"/>
      <c r="P303" s="235">
        <f>O303*H303</f>
        <v>0</v>
      </c>
      <c r="Q303" s="235">
        <v>9.0000000000000006E-05</v>
      </c>
      <c r="R303" s="235">
        <f>Q303*H303</f>
        <v>0.025020000000000001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650</v>
      </c>
      <c r="AT303" s="237" t="s">
        <v>140</v>
      </c>
      <c r="AU303" s="237" t="s">
        <v>87</v>
      </c>
      <c r="AY303" s="17" t="s">
        <v>134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85</v>
      </c>
      <c r="BK303" s="238">
        <f>ROUND(I303*H303,2)</f>
        <v>0</v>
      </c>
      <c r="BL303" s="17" t="s">
        <v>650</v>
      </c>
      <c r="BM303" s="237" t="s">
        <v>1051</v>
      </c>
    </row>
    <row r="304" s="2" customFormat="1">
      <c r="A304" s="38"/>
      <c r="B304" s="39"/>
      <c r="C304" s="40"/>
      <c r="D304" s="239" t="s">
        <v>147</v>
      </c>
      <c r="E304" s="40"/>
      <c r="F304" s="240" t="s">
        <v>1052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147</v>
      </c>
      <c r="AU304" s="17" t="s">
        <v>87</v>
      </c>
    </row>
    <row r="305" s="14" customFormat="1">
      <c r="A305" s="14"/>
      <c r="B305" s="254"/>
      <c r="C305" s="255"/>
      <c r="D305" s="239" t="s">
        <v>148</v>
      </c>
      <c r="E305" s="256" t="s">
        <v>1</v>
      </c>
      <c r="F305" s="257" t="s">
        <v>1053</v>
      </c>
      <c r="G305" s="255"/>
      <c r="H305" s="258">
        <v>278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4" t="s">
        <v>148</v>
      </c>
      <c r="AU305" s="264" t="s">
        <v>87</v>
      </c>
      <c r="AV305" s="14" t="s">
        <v>87</v>
      </c>
      <c r="AW305" s="14" t="s">
        <v>33</v>
      </c>
      <c r="AX305" s="14" t="s">
        <v>85</v>
      </c>
      <c r="AY305" s="264" t="s">
        <v>134</v>
      </c>
    </row>
    <row r="306" s="12" customFormat="1" ht="20.88" customHeight="1">
      <c r="A306" s="12"/>
      <c r="B306" s="210"/>
      <c r="C306" s="211"/>
      <c r="D306" s="212" t="s">
        <v>76</v>
      </c>
      <c r="E306" s="224" t="s">
        <v>667</v>
      </c>
      <c r="F306" s="224" t="s">
        <v>668</v>
      </c>
      <c r="G306" s="211"/>
      <c r="H306" s="211"/>
      <c r="I306" s="214"/>
      <c r="J306" s="225">
        <f>BK306</f>
        <v>0</v>
      </c>
      <c r="K306" s="211"/>
      <c r="L306" s="216"/>
      <c r="M306" s="217"/>
      <c r="N306" s="218"/>
      <c r="O306" s="218"/>
      <c r="P306" s="219">
        <f>SUM(P307:P311)</f>
        <v>0</v>
      </c>
      <c r="Q306" s="218"/>
      <c r="R306" s="219">
        <f>SUM(R307:R311)</f>
        <v>0</v>
      </c>
      <c r="S306" s="218"/>
      <c r="T306" s="220">
        <f>SUM(T307:T311)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1" t="s">
        <v>85</v>
      </c>
      <c r="AT306" s="222" t="s">
        <v>76</v>
      </c>
      <c r="AU306" s="222" t="s">
        <v>87</v>
      </c>
      <c r="AY306" s="221" t="s">
        <v>134</v>
      </c>
      <c r="BK306" s="223">
        <f>SUM(BK307:BK311)</f>
        <v>0</v>
      </c>
    </row>
    <row r="307" s="2" customFormat="1" ht="16.5" customHeight="1">
      <c r="A307" s="38"/>
      <c r="B307" s="39"/>
      <c r="C307" s="226" t="s">
        <v>583</v>
      </c>
      <c r="D307" s="226" t="s">
        <v>140</v>
      </c>
      <c r="E307" s="227" t="s">
        <v>1054</v>
      </c>
      <c r="F307" s="228" t="s">
        <v>1055</v>
      </c>
      <c r="G307" s="229" t="s">
        <v>549</v>
      </c>
      <c r="H307" s="230">
        <v>3</v>
      </c>
      <c r="I307" s="231"/>
      <c r="J307" s="232">
        <f>ROUND(I307*H307,2)</f>
        <v>0</v>
      </c>
      <c r="K307" s="228" t="s">
        <v>1</v>
      </c>
      <c r="L307" s="44"/>
      <c r="M307" s="233" t="s">
        <v>1</v>
      </c>
      <c r="N307" s="234" t="s">
        <v>42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133</v>
      </c>
      <c r="AT307" s="237" t="s">
        <v>140</v>
      </c>
      <c r="AU307" s="237" t="s">
        <v>156</v>
      </c>
      <c r="AY307" s="17" t="s">
        <v>134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85</v>
      </c>
      <c r="BK307" s="238">
        <f>ROUND(I307*H307,2)</f>
        <v>0</v>
      </c>
      <c r="BL307" s="17" t="s">
        <v>133</v>
      </c>
      <c r="BM307" s="237" t="s">
        <v>1056</v>
      </c>
    </row>
    <row r="308" s="2" customFormat="1">
      <c r="A308" s="38"/>
      <c r="B308" s="39"/>
      <c r="C308" s="40"/>
      <c r="D308" s="239" t="s">
        <v>147</v>
      </c>
      <c r="E308" s="40"/>
      <c r="F308" s="240" t="s">
        <v>1055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147</v>
      </c>
      <c r="AU308" s="17" t="s">
        <v>156</v>
      </c>
    </row>
    <row r="309" s="14" customFormat="1">
      <c r="A309" s="14"/>
      <c r="B309" s="254"/>
      <c r="C309" s="255"/>
      <c r="D309" s="239" t="s">
        <v>148</v>
      </c>
      <c r="E309" s="256" t="s">
        <v>1</v>
      </c>
      <c r="F309" s="257" t="s">
        <v>1057</v>
      </c>
      <c r="G309" s="255"/>
      <c r="H309" s="258">
        <v>3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4" t="s">
        <v>148</v>
      </c>
      <c r="AU309" s="264" t="s">
        <v>156</v>
      </c>
      <c r="AV309" s="14" t="s">
        <v>87</v>
      </c>
      <c r="AW309" s="14" t="s">
        <v>33</v>
      </c>
      <c r="AX309" s="14" t="s">
        <v>85</v>
      </c>
      <c r="AY309" s="264" t="s">
        <v>134</v>
      </c>
    </row>
    <row r="310" s="13" customFormat="1">
      <c r="A310" s="13"/>
      <c r="B310" s="244"/>
      <c r="C310" s="245"/>
      <c r="D310" s="239" t="s">
        <v>148</v>
      </c>
      <c r="E310" s="246" t="s">
        <v>1</v>
      </c>
      <c r="F310" s="247" t="s">
        <v>1058</v>
      </c>
      <c r="G310" s="245"/>
      <c r="H310" s="246" t="s">
        <v>1</v>
      </c>
      <c r="I310" s="248"/>
      <c r="J310" s="245"/>
      <c r="K310" s="245"/>
      <c r="L310" s="249"/>
      <c r="M310" s="250"/>
      <c r="N310" s="251"/>
      <c r="O310" s="251"/>
      <c r="P310" s="251"/>
      <c r="Q310" s="251"/>
      <c r="R310" s="251"/>
      <c r="S310" s="251"/>
      <c r="T310" s="25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3" t="s">
        <v>148</v>
      </c>
      <c r="AU310" s="253" t="s">
        <v>156</v>
      </c>
      <c r="AV310" s="13" t="s">
        <v>85</v>
      </c>
      <c r="AW310" s="13" t="s">
        <v>33</v>
      </c>
      <c r="AX310" s="13" t="s">
        <v>77</v>
      </c>
      <c r="AY310" s="253" t="s">
        <v>134</v>
      </c>
    </row>
    <row r="311" s="13" customFormat="1">
      <c r="A311" s="13"/>
      <c r="B311" s="244"/>
      <c r="C311" s="245"/>
      <c r="D311" s="239" t="s">
        <v>148</v>
      </c>
      <c r="E311" s="246" t="s">
        <v>1</v>
      </c>
      <c r="F311" s="247" t="s">
        <v>1059</v>
      </c>
      <c r="G311" s="245"/>
      <c r="H311" s="246" t="s">
        <v>1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148</v>
      </c>
      <c r="AU311" s="253" t="s">
        <v>156</v>
      </c>
      <c r="AV311" s="13" t="s">
        <v>85</v>
      </c>
      <c r="AW311" s="13" t="s">
        <v>33</v>
      </c>
      <c r="AX311" s="13" t="s">
        <v>77</v>
      </c>
      <c r="AY311" s="253" t="s">
        <v>134</v>
      </c>
    </row>
    <row r="312" s="12" customFormat="1" ht="25.92" customHeight="1">
      <c r="A312" s="12"/>
      <c r="B312" s="210"/>
      <c r="C312" s="211"/>
      <c r="D312" s="212" t="s">
        <v>76</v>
      </c>
      <c r="E312" s="213" t="s">
        <v>135</v>
      </c>
      <c r="F312" s="213" t="s">
        <v>136</v>
      </c>
      <c r="G312" s="211"/>
      <c r="H312" s="211"/>
      <c r="I312" s="214"/>
      <c r="J312" s="215">
        <f>BK312</f>
        <v>0</v>
      </c>
      <c r="K312" s="211"/>
      <c r="L312" s="216"/>
      <c r="M312" s="217"/>
      <c r="N312" s="218"/>
      <c r="O312" s="218"/>
      <c r="P312" s="219">
        <f>P313</f>
        <v>0</v>
      </c>
      <c r="Q312" s="218"/>
      <c r="R312" s="219">
        <f>R313</f>
        <v>0</v>
      </c>
      <c r="S312" s="218"/>
      <c r="T312" s="220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137</v>
      </c>
      <c r="AT312" s="222" t="s">
        <v>76</v>
      </c>
      <c r="AU312" s="222" t="s">
        <v>77</v>
      </c>
      <c r="AY312" s="221" t="s">
        <v>134</v>
      </c>
      <c r="BK312" s="223">
        <f>BK313</f>
        <v>0</v>
      </c>
    </row>
    <row r="313" s="12" customFormat="1" ht="22.8" customHeight="1">
      <c r="A313" s="12"/>
      <c r="B313" s="210"/>
      <c r="C313" s="211"/>
      <c r="D313" s="212" t="s">
        <v>76</v>
      </c>
      <c r="E313" s="224" t="s">
        <v>138</v>
      </c>
      <c r="F313" s="224" t="s">
        <v>139</v>
      </c>
      <c r="G313" s="211"/>
      <c r="H313" s="211"/>
      <c r="I313" s="214"/>
      <c r="J313" s="225">
        <f>BK313</f>
        <v>0</v>
      </c>
      <c r="K313" s="211"/>
      <c r="L313" s="216"/>
      <c r="M313" s="217"/>
      <c r="N313" s="218"/>
      <c r="O313" s="218"/>
      <c r="P313" s="219">
        <f>SUM(P314:P321)</f>
        <v>0</v>
      </c>
      <c r="Q313" s="218"/>
      <c r="R313" s="219">
        <f>SUM(R314:R321)</f>
        <v>0</v>
      </c>
      <c r="S313" s="218"/>
      <c r="T313" s="220">
        <f>SUM(T314:T321)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137</v>
      </c>
      <c r="AT313" s="222" t="s">
        <v>76</v>
      </c>
      <c r="AU313" s="222" t="s">
        <v>85</v>
      </c>
      <c r="AY313" s="221" t="s">
        <v>134</v>
      </c>
      <c r="BK313" s="223">
        <f>SUM(BK314:BK321)</f>
        <v>0</v>
      </c>
    </row>
    <row r="314" s="2" customFormat="1" ht="16.5" customHeight="1">
      <c r="A314" s="38"/>
      <c r="B314" s="39"/>
      <c r="C314" s="226" t="s">
        <v>588</v>
      </c>
      <c r="D314" s="226" t="s">
        <v>140</v>
      </c>
      <c r="E314" s="227" t="s">
        <v>157</v>
      </c>
      <c r="F314" s="228" t="s">
        <v>1060</v>
      </c>
      <c r="G314" s="229" t="s">
        <v>143</v>
      </c>
      <c r="H314" s="230">
        <v>1</v>
      </c>
      <c r="I314" s="231"/>
      <c r="J314" s="232">
        <f>ROUND(I314*H314,2)</f>
        <v>0</v>
      </c>
      <c r="K314" s="228" t="s">
        <v>144</v>
      </c>
      <c r="L314" s="44"/>
      <c r="M314" s="233" t="s">
        <v>1</v>
      </c>
      <c r="N314" s="234" t="s">
        <v>42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145</v>
      </c>
      <c r="AT314" s="237" t="s">
        <v>140</v>
      </c>
      <c r="AU314" s="237" t="s">
        <v>87</v>
      </c>
      <c r="AY314" s="17" t="s">
        <v>134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85</v>
      </c>
      <c r="BK314" s="238">
        <f>ROUND(I314*H314,2)</f>
        <v>0</v>
      </c>
      <c r="BL314" s="17" t="s">
        <v>145</v>
      </c>
      <c r="BM314" s="237" t="s">
        <v>1061</v>
      </c>
    </row>
    <row r="315" s="2" customFormat="1">
      <c r="A315" s="38"/>
      <c r="B315" s="39"/>
      <c r="C315" s="40"/>
      <c r="D315" s="239" t="s">
        <v>147</v>
      </c>
      <c r="E315" s="40"/>
      <c r="F315" s="240" t="s">
        <v>1060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147</v>
      </c>
      <c r="AU315" s="17" t="s">
        <v>87</v>
      </c>
    </row>
    <row r="316" s="13" customFormat="1">
      <c r="A316" s="13"/>
      <c r="B316" s="244"/>
      <c r="C316" s="245"/>
      <c r="D316" s="239" t="s">
        <v>148</v>
      </c>
      <c r="E316" s="246" t="s">
        <v>1</v>
      </c>
      <c r="F316" s="247" t="s">
        <v>1062</v>
      </c>
      <c r="G316" s="245"/>
      <c r="H316" s="246" t="s">
        <v>1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148</v>
      </c>
      <c r="AU316" s="253" t="s">
        <v>87</v>
      </c>
      <c r="AV316" s="13" t="s">
        <v>85</v>
      </c>
      <c r="AW316" s="13" t="s">
        <v>33</v>
      </c>
      <c r="AX316" s="13" t="s">
        <v>77</v>
      </c>
      <c r="AY316" s="253" t="s">
        <v>134</v>
      </c>
    </row>
    <row r="317" s="14" customFormat="1">
      <c r="A317" s="14"/>
      <c r="B317" s="254"/>
      <c r="C317" s="255"/>
      <c r="D317" s="239" t="s">
        <v>148</v>
      </c>
      <c r="E317" s="256" t="s">
        <v>1</v>
      </c>
      <c r="F317" s="257" t="s">
        <v>1063</v>
      </c>
      <c r="G317" s="255"/>
      <c r="H317" s="258">
        <v>1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4" t="s">
        <v>148</v>
      </c>
      <c r="AU317" s="264" t="s">
        <v>87</v>
      </c>
      <c r="AV317" s="14" t="s">
        <v>87</v>
      </c>
      <c r="AW317" s="14" t="s">
        <v>33</v>
      </c>
      <c r="AX317" s="14" t="s">
        <v>85</v>
      </c>
      <c r="AY317" s="264" t="s">
        <v>134</v>
      </c>
    </row>
    <row r="318" s="2" customFormat="1" ht="16.5" customHeight="1">
      <c r="A318" s="38"/>
      <c r="B318" s="39"/>
      <c r="C318" s="226" t="s">
        <v>594</v>
      </c>
      <c r="D318" s="226" t="s">
        <v>140</v>
      </c>
      <c r="E318" s="227" t="s">
        <v>161</v>
      </c>
      <c r="F318" s="228" t="s">
        <v>162</v>
      </c>
      <c r="G318" s="229" t="s">
        <v>143</v>
      </c>
      <c r="H318" s="230">
        <v>1</v>
      </c>
      <c r="I318" s="231"/>
      <c r="J318" s="232">
        <f>ROUND(I318*H318,2)</f>
        <v>0</v>
      </c>
      <c r="K318" s="228" t="s">
        <v>144</v>
      </c>
      <c r="L318" s="44"/>
      <c r="M318" s="233" t="s">
        <v>1</v>
      </c>
      <c r="N318" s="234" t="s">
        <v>42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145</v>
      </c>
      <c r="AT318" s="237" t="s">
        <v>140</v>
      </c>
      <c r="AU318" s="237" t="s">
        <v>87</v>
      </c>
      <c r="AY318" s="17" t="s">
        <v>134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85</v>
      </c>
      <c r="BK318" s="238">
        <f>ROUND(I318*H318,2)</f>
        <v>0</v>
      </c>
      <c r="BL318" s="17" t="s">
        <v>145</v>
      </c>
      <c r="BM318" s="237" t="s">
        <v>1064</v>
      </c>
    </row>
    <row r="319" s="2" customFormat="1">
      <c r="A319" s="38"/>
      <c r="B319" s="39"/>
      <c r="C319" s="40"/>
      <c r="D319" s="239" t="s">
        <v>147</v>
      </c>
      <c r="E319" s="40"/>
      <c r="F319" s="240" t="s">
        <v>162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147</v>
      </c>
      <c r="AU319" s="17" t="s">
        <v>87</v>
      </c>
    </row>
    <row r="320" s="13" customFormat="1">
      <c r="A320" s="13"/>
      <c r="B320" s="244"/>
      <c r="C320" s="245"/>
      <c r="D320" s="239" t="s">
        <v>148</v>
      </c>
      <c r="E320" s="246" t="s">
        <v>1</v>
      </c>
      <c r="F320" s="247" t="s">
        <v>1065</v>
      </c>
      <c r="G320" s="245"/>
      <c r="H320" s="246" t="s">
        <v>1</v>
      </c>
      <c r="I320" s="248"/>
      <c r="J320" s="245"/>
      <c r="K320" s="245"/>
      <c r="L320" s="249"/>
      <c r="M320" s="250"/>
      <c r="N320" s="251"/>
      <c r="O320" s="251"/>
      <c r="P320" s="251"/>
      <c r="Q320" s="251"/>
      <c r="R320" s="251"/>
      <c r="S320" s="251"/>
      <c r="T320" s="25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3" t="s">
        <v>148</v>
      </c>
      <c r="AU320" s="253" t="s">
        <v>87</v>
      </c>
      <c r="AV320" s="13" t="s">
        <v>85</v>
      </c>
      <c r="AW320" s="13" t="s">
        <v>33</v>
      </c>
      <c r="AX320" s="13" t="s">
        <v>77</v>
      </c>
      <c r="AY320" s="253" t="s">
        <v>134</v>
      </c>
    </row>
    <row r="321" s="14" customFormat="1">
      <c r="A321" s="14"/>
      <c r="B321" s="254"/>
      <c r="C321" s="255"/>
      <c r="D321" s="239" t="s">
        <v>148</v>
      </c>
      <c r="E321" s="256" t="s">
        <v>1</v>
      </c>
      <c r="F321" s="257" t="s">
        <v>1066</v>
      </c>
      <c r="G321" s="255"/>
      <c r="H321" s="258">
        <v>1</v>
      </c>
      <c r="I321" s="259"/>
      <c r="J321" s="255"/>
      <c r="K321" s="255"/>
      <c r="L321" s="260"/>
      <c r="M321" s="265"/>
      <c r="N321" s="266"/>
      <c r="O321" s="266"/>
      <c r="P321" s="266"/>
      <c r="Q321" s="266"/>
      <c r="R321" s="266"/>
      <c r="S321" s="266"/>
      <c r="T321" s="26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4" t="s">
        <v>148</v>
      </c>
      <c r="AU321" s="264" t="s">
        <v>87</v>
      </c>
      <c r="AV321" s="14" t="s">
        <v>87</v>
      </c>
      <c r="AW321" s="14" t="s">
        <v>33</v>
      </c>
      <c r="AX321" s="14" t="s">
        <v>85</v>
      </c>
      <c r="AY321" s="264" t="s">
        <v>134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67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YllLZDxFGdASZ+oFhKR/3TuWDHx4sHYq5XghNGeousis84cbOCi+RbXpUjQgjpKRA704XqoNSM/Ck7Lp9P14mw==" hashValue="O6yeiFW+ezTy5RnDkrNraSArI6za6xlT/oWd6AlLi2lYMD/zqYgVJgvlVsxzLWU0Fupwgx/dPawM3oDdn2iAWw==" algorithmName="SHA-512" password="CC35"/>
  <autoFilter ref="C123:K32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chodníku a veřejného osvětlení v ul. Průběžná, Pelhřimov</v>
      </c>
      <c r="F7" s="150"/>
      <c r="G7" s="150"/>
      <c r="H7" s="150"/>
      <c r="L7" s="20"/>
    </row>
    <row r="8" s="1" customFormat="1" ht="12" customHeight="1">
      <c r="B8" s="20"/>
      <c r="D8" s="150" t="s">
        <v>104</v>
      </c>
      <c r="L8" s="20"/>
    </row>
    <row r="9" s="2" customFormat="1" ht="16.5" customHeight="1">
      <c r="A9" s="38"/>
      <c r="B9" s="44"/>
      <c r="C9" s="38"/>
      <c r="D9" s="38"/>
      <c r="E9" s="151" t="s">
        <v>805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714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1067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14. 3. 2025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806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806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37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39</v>
      </c>
      <c r="G34" s="38"/>
      <c r="H34" s="38"/>
      <c r="I34" s="161" t="s">
        <v>38</v>
      </c>
      <c r="J34" s="161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41</v>
      </c>
      <c r="E35" s="150" t="s">
        <v>42</v>
      </c>
      <c r="F35" s="163">
        <f>ROUND((SUM(BE125:BE228)),  2)</f>
        <v>0</v>
      </c>
      <c r="G35" s="38"/>
      <c r="H35" s="38"/>
      <c r="I35" s="164">
        <v>0.20999999999999999</v>
      </c>
      <c r="J35" s="163">
        <f>ROUND(((SUM(BE125:BE228))*I35),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43</v>
      </c>
      <c r="F36" s="163">
        <f>ROUND((SUM(BF125:BF228)),  2)</f>
        <v>0</v>
      </c>
      <c r="G36" s="38"/>
      <c r="H36" s="38"/>
      <c r="I36" s="164">
        <v>0.12</v>
      </c>
      <c r="J36" s="163">
        <f>ROUND(((SUM(BF125:BF228))*I36),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ROUND((SUM(BG125:BG228)),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45</v>
      </c>
      <c r="F38" s="163">
        <f>ROUND((SUM(BH125:BH228)),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46</v>
      </c>
      <c r="F39" s="163">
        <f>ROUND((SUM(BI125:BI228)),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50</v>
      </c>
      <c r="E50" s="173"/>
      <c r="F50" s="173"/>
      <c r="G50" s="172" t="s">
        <v>51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5"/>
      <c r="J61" s="177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54</v>
      </c>
      <c r="E65" s="178"/>
      <c r="F65" s="178"/>
      <c r="G65" s="172" t="s">
        <v>55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5"/>
      <c r="J76" s="177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chodníku a veřejného osvětlení v ul. Průběžná, Pelhřimov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714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401a - Doplnění VO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Pelhřimov</v>
      </c>
      <c r="G91" s="40"/>
      <c r="H91" s="40"/>
      <c r="I91" s="32" t="s">
        <v>22</v>
      </c>
      <c r="J91" s="79" t="str">
        <f>IF(J14="","",J14)</f>
        <v>14. 3. 2025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Město Pelhřimov</v>
      </c>
      <c r="G93" s="40"/>
      <c r="H93" s="40"/>
      <c r="I93" s="32" t="s">
        <v>30</v>
      </c>
      <c r="J93" s="36" t="str">
        <f>E23</f>
        <v>Ing.Jakub Kašparů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Ing.Jakub Kašparů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107</v>
      </c>
      <c r="D96" s="185"/>
      <c r="E96" s="185"/>
      <c r="F96" s="185"/>
      <c r="G96" s="185"/>
      <c r="H96" s="185"/>
      <c r="I96" s="185"/>
      <c r="J96" s="186" t="s">
        <v>108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109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110</v>
      </c>
    </row>
    <row r="99" s="9" customFormat="1" ht="24.96" customHeight="1">
      <c r="A99" s="9"/>
      <c r="B99" s="188"/>
      <c r="C99" s="189"/>
      <c r="D99" s="190" t="s">
        <v>807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808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809</v>
      </c>
      <c r="E101" s="191"/>
      <c r="F101" s="191"/>
      <c r="G101" s="191"/>
      <c r="H101" s="191"/>
      <c r="I101" s="191"/>
      <c r="J101" s="192">
        <f>J134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810</v>
      </c>
      <c r="E102" s="196"/>
      <c r="F102" s="196"/>
      <c r="G102" s="196"/>
      <c r="H102" s="196"/>
      <c r="I102" s="196"/>
      <c r="J102" s="197">
        <f>J135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811</v>
      </c>
      <c r="E103" s="196"/>
      <c r="F103" s="196"/>
      <c r="G103" s="196"/>
      <c r="H103" s="196"/>
      <c r="I103" s="196"/>
      <c r="J103" s="197">
        <f>J177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Rekonstrukce chodníku a veřejného osvětlení v ul. Průběžná, Pelhřimov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805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714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401a - Doplnění VO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Pelhřimov</v>
      </c>
      <c r="G119" s="40"/>
      <c r="H119" s="40"/>
      <c r="I119" s="32" t="s">
        <v>22</v>
      </c>
      <c r="J119" s="79" t="str">
        <f>IF(J14="","",J14)</f>
        <v>14. 3. 2025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>Město Pelhřimov</v>
      </c>
      <c r="G121" s="40"/>
      <c r="H121" s="40"/>
      <c r="I121" s="32" t="s">
        <v>30</v>
      </c>
      <c r="J121" s="36" t="str">
        <f>E23</f>
        <v>Ing.Jakub Kašparů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34</v>
      </c>
      <c r="J122" s="36" t="str">
        <f>E26</f>
        <v>Ing.Jakub Kašparů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119</v>
      </c>
      <c r="D124" s="202" t="s">
        <v>62</v>
      </c>
      <c r="E124" s="202" t="s">
        <v>58</v>
      </c>
      <c r="F124" s="202" t="s">
        <v>59</v>
      </c>
      <c r="G124" s="202" t="s">
        <v>120</v>
      </c>
      <c r="H124" s="202" t="s">
        <v>121</v>
      </c>
      <c r="I124" s="202" t="s">
        <v>122</v>
      </c>
      <c r="J124" s="202" t="s">
        <v>108</v>
      </c>
      <c r="K124" s="203" t="s">
        <v>123</v>
      </c>
      <c r="L124" s="204"/>
      <c r="M124" s="100" t="s">
        <v>1</v>
      </c>
      <c r="N124" s="101" t="s">
        <v>41</v>
      </c>
      <c r="O124" s="101" t="s">
        <v>124</v>
      </c>
      <c r="P124" s="101" t="s">
        <v>125</v>
      </c>
      <c r="Q124" s="101" t="s">
        <v>126</v>
      </c>
      <c r="R124" s="101" t="s">
        <v>127</v>
      </c>
      <c r="S124" s="101" t="s">
        <v>128</v>
      </c>
      <c r="T124" s="102" t="s">
        <v>129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130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P126+P134</f>
        <v>0</v>
      </c>
      <c r="Q125" s="104"/>
      <c r="R125" s="207">
        <f>R126+R134</f>
        <v>0.47459754000000004</v>
      </c>
      <c r="S125" s="104"/>
      <c r="T125" s="208">
        <f>T126+T134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110</v>
      </c>
      <c r="BK125" s="209">
        <f>BK126+BK134</f>
        <v>0</v>
      </c>
    </row>
    <row r="126" s="12" customFormat="1" ht="25.92" customHeight="1">
      <c r="A126" s="12"/>
      <c r="B126" s="210"/>
      <c r="C126" s="211"/>
      <c r="D126" s="212" t="s">
        <v>76</v>
      </c>
      <c r="E126" s="213" t="s">
        <v>813</v>
      </c>
      <c r="F126" s="213" t="s">
        <v>814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</f>
        <v>0</v>
      </c>
      <c r="Q126" s="218"/>
      <c r="R126" s="219">
        <f>R127</f>
        <v>0.0025999999999999999</v>
      </c>
      <c r="S126" s="218"/>
      <c r="T126" s="22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87</v>
      </c>
      <c r="AT126" s="222" t="s">
        <v>76</v>
      </c>
      <c r="AU126" s="222" t="s">
        <v>77</v>
      </c>
      <c r="AY126" s="221" t="s">
        <v>134</v>
      </c>
      <c r="BK126" s="223">
        <f>BK127</f>
        <v>0</v>
      </c>
    </row>
    <row r="127" s="12" customFormat="1" ht="22.8" customHeight="1">
      <c r="A127" s="12"/>
      <c r="B127" s="210"/>
      <c r="C127" s="211"/>
      <c r="D127" s="212" t="s">
        <v>76</v>
      </c>
      <c r="E127" s="224" t="s">
        <v>815</v>
      </c>
      <c r="F127" s="224" t="s">
        <v>816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SUM(P128:P133)</f>
        <v>0</v>
      </c>
      <c r="Q127" s="218"/>
      <c r="R127" s="219">
        <f>SUM(R128:R133)</f>
        <v>0.0025999999999999999</v>
      </c>
      <c r="S127" s="218"/>
      <c r="T127" s="22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87</v>
      </c>
      <c r="AT127" s="222" t="s">
        <v>76</v>
      </c>
      <c r="AU127" s="222" t="s">
        <v>85</v>
      </c>
      <c r="AY127" s="221" t="s">
        <v>134</v>
      </c>
      <c r="BK127" s="223">
        <f>SUM(BK128:BK133)</f>
        <v>0</v>
      </c>
    </row>
    <row r="128" s="2" customFormat="1" ht="16.5" customHeight="1">
      <c r="A128" s="38"/>
      <c r="B128" s="39"/>
      <c r="C128" s="226" t="s">
        <v>85</v>
      </c>
      <c r="D128" s="226" t="s">
        <v>140</v>
      </c>
      <c r="E128" s="227" t="s">
        <v>817</v>
      </c>
      <c r="F128" s="228" t="s">
        <v>818</v>
      </c>
      <c r="G128" s="229" t="s">
        <v>287</v>
      </c>
      <c r="H128" s="230">
        <v>10</v>
      </c>
      <c r="I128" s="231"/>
      <c r="J128" s="232">
        <f>ROUND(I128*H128,2)</f>
        <v>0</v>
      </c>
      <c r="K128" s="228" t="s">
        <v>144</v>
      </c>
      <c r="L128" s="44"/>
      <c r="M128" s="233" t="s">
        <v>1</v>
      </c>
      <c r="N128" s="234" t="s">
        <v>42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324</v>
      </c>
      <c r="AT128" s="237" t="s">
        <v>140</v>
      </c>
      <c r="AU128" s="237" t="s">
        <v>87</v>
      </c>
      <c r="AY128" s="17" t="s">
        <v>134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85</v>
      </c>
      <c r="BK128" s="238">
        <f>ROUND(I128*H128,2)</f>
        <v>0</v>
      </c>
      <c r="BL128" s="17" t="s">
        <v>324</v>
      </c>
      <c r="BM128" s="237" t="s">
        <v>87</v>
      </c>
    </row>
    <row r="129" s="2" customFormat="1">
      <c r="A129" s="38"/>
      <c r="B129" s="39"/>
      <c r="C129" s="40"/>
      <c r="D129" s="239" t="s">
        <v>147</v>
      </c>
      <c r="E129" s="40"/>
      <c r="F129" s="240" t="s">
        <v>819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87</v>
      </c>
    </row>
    <row r="130" s="14" customFormat="1">
      <c r="A130" s="14"/>
      <c r="B130" s="254"/>
      <c r="C130" s="255"/>
      <c r="D130" s="239" t="s">
        <v>148</v>
      </c>
      <c r="E130" s="256" t="s">
        <v>1</v>
      </c>
      <c r="F130" s="257" t="s">
        <v>1068</v>
      </c>
      <c r="G130" s="255"/>
      <c r="H130" s="258">
        <v>10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148</v>
      </c>
      <c r="AU130" s="264" t="s">
        <v>87</v>
      </c>
      <c r="AV130" s="14" t="s">
        <v>87</v>
      </c>
      <c r="AW130" s="14" t="s">
        <v>33</v>
      </c>
      <c r="AX130" s="14" t="s">
        <v>85</v>
      </c>
      <c r="AY130" s="264" t="s">
        <v>134</v>
      </c>
    </row>
    <row r="131" s="2" customFormat="1" ht="16.5" customHeight="1">
      <c r="A131" s="38"/>
      <c r="B131" s="39"/>
      <c r="C131" s="279" t="s">
        <v>87</v>
      </c>
      <c r="D131" s="279" t="s">
        <v>387</v>
      </c>
      <c r="E131" s="280" t="s">
        <v>821</v>
      </c>
      <c r="F131" s="281" t="s">
        <v>822</v>
      </c>
      <c r="G131" s="282" t="s">
        <v>287</v>
      </c>
      <c r="H131" s="283">
        <v>10</v>
      </c>
      <c r="I131" s="284"/>
      <c r="J131" s="285">
        <f>ROUND(I131*H131,2)</f>
        <v>0</v>
      </c>
      <c r="K131" s="281" t="s">
        <v>144</v>
      </c>
      <c r="L131" s="286"/>
      <c r="M131" s="287" t="s">
        <v>1</v>
      </c>
      <c r="N131" s="288" t="s">
        <v>42</v>
      </c>
      <c r="O131" s="91"/>
      <c r="P131" s="235">
        <f>O131*H131</f>
        <v>0</v>
      </c>
      <c r="Q131" s="235">
        <v>0.00025999999999999998</v>
      </c>
      <c r="R131" s="235">
        <f>Q131*H131</f>
        <v>0.0025999999999999999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439</v>
      </c>
      <c r="AT131" s="237" t="s">
        <v>387</v>
      </c>
      <c r="AU131" s="237" t="s">
        <v>87</v>
      </c>
      <c r="AY131" s="17" t="s">
        <v>134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85</v>
      </c>
      <c r="BK131" s="238">
        <f>ROUND(I131*H131,2)</f>
        <v>0</v>
      </c>
      <c r="BL131" s="17" t="s">
        <v>324</v>
      </c>
      <c r="BM131" s="237" t="s">
        <v>133</v>
      </c>
    </row>
    <row r="132" s="2" customFormat="1">
      <c r="A132" s="38"/>
      <c r="B132" s="39"/>
      <c r="C132" s="40"/>
      <c r="D132" s="239" t="s">
        <v>147</v>
      </c>
      <c r="E132" s="40"/>
      <c r="F132" s="240" t="s">
        <v>822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87</v>
      </c>
    </row>
    <row r="133" s="14" customFormat="1">
      <c r="A133" s="14"/>
      <c r="B133" s="254"/>
      <c r="C133" s="255"/>
      <c r="D133" s="239" t="s">
        <v>148</v>
      </c>
      <c r="E133" s="256" t="s">
        <v>1</v>
      </c>
      <c r="F133" s="257" t="s">
        <v>1069</v>
      </c>
      <c r="G133" s="255"/>
      <c r="H133" s="258">
        <v>10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148</v>
      </c>
      <c r="AU133" s="264" t="s">
        <v>87</v>
      </c>
      <c r="AV133" s="14" t="s">
        <v>87</v>
      </c>
      <c r="AW133" s="14" t="s">
        <v>33</v>
      </c>
      <c r="AX133" s="14" t="s">
        <v>85</v>
      </c>
      <c r="AY133" s="264" t="s">
        <v>134</v>
      </c>
    </row>
    <row r="134" s="12" customFormat="1" ht="25.92" customHeight="1">
      <c r="A134" s="12"/>
      <c r="B134" s="210"/>
      <c r="C134" s="211"/>
      <c r="D134" s="212" t="s">
        <v>76</v>
      </c>
      <c r="E134" s="213" t="s">
        <v>387</v>
      </c>
      <c r="F134" s="213" t="s">
        <v>833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P135+P177</f>
        <v>0</v>
      </c>
      <c r="Q134" s="218"/>
      <c r="R134" s="219">
        <f>R135+R177</f>
        <v>0.47199754000000005</v>
      </c>
      <c r="S134" s="218"/>
      <c r="T134" s="220">
        <f>T135+T177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156</v>
      </c>
      <c r="AT134" s="222" t="s">
        <v>76</v>
      </c>
      <c r="AU134" s="222" t="s">
        <v>77</v>
      </c>
      <c r="AY134" s="221" t="s">
        <v>134</v>
      </c>
      <c r="BK134" s="223">
        <f>BK135+BK177</f>
        <v>0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834</v>
      </c>
      <c r="F135" s="224" t="s">
        <v>835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SUM(P136:P176)</f>
        <v>0</v>
      </c>
      <c r="Q135" s="218"/>
      <c r="R135" s="219">
        <f>SUM(R136:R176)</f>
        <v>0.15459999999999999</v>
      </c>
      <c r="S135" s="218"/>
      <c r="T135" s="220">
        <f>SUM(T136:T176)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156</v>
      </c>
      <c r="AT135" s="222" t="s">
        <v>76</v>
      </c>
      <c r="AU135" s="222" t="s">
        <v>85</v>
      </c>
      <c r="AY135" s="221" t="s">
        <v>134</v>
      </c>
      <c r="BK135" s="223">
        <f>SUM(BK136:BK176)</f>
        <v>0</v>
      </c>
    </row>
    <row r="136" s="2" customFormat="1" ht="16.5" customHeight="1">
      <c r="A136" s="38"/>
      <c r="B136" s="39"/>
      <c r="C136" s="226" t="s">
        <v>156</v>
      </c>
      <c r="D136" s="226" t="s">
        <v>140</v>
      </c>
      <c r="E136" s="227" t="s">
        <v>836</v>
      </c>
      <c r="F136" s="228" t="s">
        <v>837</v>
      </c>
      <c r="G136" s="229" t="s">
        <v>549</v>
      </c>
      <c r="H136" s="230">
        <v>1</v>
      </c>
      <c r="I136" s="231"/>
      <c r="J136" s="232">
        <f>ROUND(I136*H136,2)</f>
        <v>0</v>
      </c>
      <c r="K136" s="228" t="s">
        <v>144</v>
      </c>
      <c r="L136" s="44"/>
      <c r="M136" s="233" t="s">
        <v>1</v>
      </c>
      <c r="N136" s="234" t="s">
        <v>42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650</v>
      </c>
      <c r="AT136" s="237" t="s">
        <v>140</v>
      </c>
      <c r="AU136" s="237" t="s">
        <v>87</v>
      </c>
      <c r="AY136" s="17" t="s">
        <v>134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85</v>
      </c>
      <c r="BK136" s="238">
        <f>ROUND(I136*H136,2)</f>
        <v>0</v>
      </c>
      <c r="BL136" s="17" t="s">
        <v>650</v>
      </c>
      <c r="BM136" s="237" t="s">
        <v>197</v>
      </c>
    </row>
    <row r="137" s="2" customFormat="1">
      <c r="A137" s="38"/>
      <c r="B137" s="39"/>
      <c r="C137" s="40"/>
      <c r="D137" s="239" t="s">
        <v>147</v>
      </c>
      <c r="E137" s="40"/>
      <c r="F137" s="240" t="s">
        <v>837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87</v>
      </c>
    </row>
    <row r="138" s="14" customFormat="1">
      <c r="A138" s="14"/>
      <c r="B138" s="254"/>
      <c r="C138" s="255"/>
      <c r="D138" s="239" t="s">
        <v>148</v>
      </c>
      <c r="E138" s="256" t="s">
        <v>1</v>
      </c>
      <c r="F138" s="257" t="s">
        <v>1070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148</v>
      </c>
      <c r="AU138" s="264" t="s">
        <v>87</v>
      </c>
      <c r="AV138" s="14" t="s">
        <v>87</v>
      </c>
      <c r="AW138" s="14" t="s">
        <v>33</v>
      </c>
      <c r="AX138" s="14" t="s">
        <v>85</v>
      </c>
      <c r="AY138" s="264" t="s">
        <v>134</v>
      </c>
    </row>
    <row r="139" s="2" customFormat="1" ht="16.5" customHeight="1">
      <c r="A139" s="38"/>
      <c r="B139" s="39"/>
      <c r="C139" s="279" t="s">
        <v>133</v>
      </c>
      <c r="D139" s="279" t="s">
        <v>387</v>
      </c>
      <c r="E139" s="280" t="s">
        <v>840</v>
      </c>
      <c r="F139" s="281" t="s">
        <v>841</v>
      </c>
      <c r="G139" s="282" t="s">
        <v>549</v>
      </c>
      <c r="H139" s="283">
        <v>1</v>
      </c>
      <c r="I139" s="284"/>
      <c r="J139" s="285">
        <f>ROUND(I139*H139,2)</f>
        <v>0</v>
      </c>
      <c r="K139" s="281" t="s">
        <v>1</v>
      </c>
      <c r="L139" s="286"/>
      <c r="M139" s="287" t="s">
        <v>1</v>
      </c>
      <c r="N139" s="288" t="s">
        <v>42</v>
      </c>
      <c r="O139" s="91"/>
      <c r="P139" s="235">
        <f>O139*H139</f>
        <v>0</v>
      </c>
      <c r="Q139" s="235">
        <v>0.0086</v>
      </c>
      <c r="R139" s="235">
        <f>Q139*H139</f>
        <v>0.0086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842</v>
      </c>
      <c r="AT139" s="237" t="s">
        <v>387</v>
      </c>
      <c r="AU139" s="237" t="s">
        <v>87</v>
      </c>
      <c r="AY139" s="17" t="s">
        <v>134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85</v>
      </c>
      <c r="BK139" s="238">
        <f>ROUND(I139*H139,2)</f>
        <v>0</v>
      </c>
      <c r="BL139" s="17" t="s">
        <v>650</v>
      </c>
      <c r="BM139" s="237" t="s">
        <v>843</v>
      </c>
    </row>
    <row r="140" s="2" customFormat="1">
      <c r="A140" s="38"/>
      <c r="B140" s="39"/>
      <c r="C140" s="40"/>
      <c r="D140" s="239" t="s">
        <v>147</v>
      </c>
      <c r="E140" s="40"/>
      <c r="F140" s="240" t="s">
        <v>841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87</v>
      </c>
    </row>
    <row r="141" s="14" customFormat="1">
      <c r="A141" s="14"/>
      <c r="B141" s="254"/>
      <c r="C141" s="255"/>
      <c r="D141" s="239" t="s">
        <v>148</v>
      </c>
      <c r="E141" s="256" t="s">
        <v>1</v>
      </c>
      <c r="F141" s="257" t="s">
        <v>1071</v>
      </c>
      <c r="G141" s="255"/>
      <c r="H141" s="258">
        <v>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4" t="s">
        <v>148</v>
      </c>
      <c r="AU141" s="264" t="s">
        <v>87</v>
      </c>
      <c r="AV141" s="14" t="s">
        <v>87</v>
      </c>
      <c r="AW141" s="14" t="s">
        <v>33</v>
      </c>
      <c r="AX141" s="14" t="s">
        <v>85</v>
      </c>
      <c r="AY141" s="264" t="s">
        <v>134</v>
      </c>
    </row>
    <row r="142" s="2" customFormat="1" ht="16.5" customHeight="1">
      <c r="A142" s="38"/>
      <c r="B142" s="39"/>
      <c r="C142" s="226" t="s">
        <v>137</v>
      </c>
      <c r="D142" s="226" t="s">
        <v>140</v>
      </c>
      <c r="E142" s="227" t="s">
        <v>849</v>
      </c>
      <c r="F142" s="228" t="s">
        <v>850</v>
      </c>
      <c r="G142" s="229" t="s">
        <v>549</v>
      </c>
      <c r="H142" s="230">
        <v>1</v>
      </c>
      <c r="I142" s="231"/>
      <c r="J142" s="232">
        <f>ROUND(I142*H142,2)</f>
        <v>0</v>
      </c>
      <c r="K142" s="228" t="s">
        <v>144</v>
      </c>
      <c r="L142" s="44"/>
      <c r="M142" s="233" t="s">
        <v>1</v>
      </c>
      <c r="N142" s="234" t="s">
        <v>42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650</v>
      </c>
      <c r="AT142" s="237" t="s">
        <v>140</v>
      </c>
      <c r="AU142" s="237" t="s">
        <v>87</v>
      </c>
      <c r="AY142" s="17" t="s">
        <v>134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85</v>
      </c>
      <c r="BK142" s="238">
        <f>ROUND(I142*H142,2)</f>
        <v>0</v>
      </c>
      <c r="BL142" s="17" t="s">
        <v>650</v>
      </c>
      <c r="BM142" s="237" t="s">
        <v>223</v>
      </c>
    </row>
    <row r="143" s="2" customFormat="1">
      <c r="A143" s="38"/>
      <c r="B143" s="39"/>
      <c r="C143" s="40"/>
      <c r="D143" s="239" t="s">
        <v>147</v>
      </c>
      <c r="E143" s="40"/>
      <c r="F143" s="240" t="s">
        <v>851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87</v>
      </c>
    </row>
    <row r="144" s="14" customFormat="1">
      <c r="A144" s="14"/>
      <c r="B144" s="254"/>
      <c r="C144" s="255"/>
      <c r="D144" s="239" t="s">
        <v>148</v>
      </c>
      <c r="E144" s="256" t="s">
        <v>1</v>
      </c>
      <c r="F144" s="257" t="s">
        <v>1072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148</v>
      </c>
      <c r="AU144" s="264" t="s">
        <v>87</v>
      </c>
      <c r="AV144" s="14" t="s">
        <v>87</v>
      </c>
      <c r="AW144" s="14" t="s">
        <v>33</v>
      </c>
      <c r="AX144" s="14" t="s">
        <v>85</v>
      </c>
      <c r="AY144" s="264" t="s">
        <v>134</v>
      </c>
    </row>
    <row r="145" s="2" customFormat="1" ht="16.5" customHeight="1">
      <c r="A145" s="38"/>
      <c r="B145" s="39"/>
      <c r="C145" s="279" t="s">
        <v>169</v>
      </c>
      <c r="D145" s="279" t="s">
        <v>387</v>
      </c>
      <c r="E145" s="280" t="s">
        <v>857</v>
      </c>
      <c r="F145" s="281" t="s">
        <v>858</v>
      </c>
      <c r="G145" s="282" t="s">
        <v>549</v>
      </c>
      <c r="H145" s="283">
        <v>1</v>
      </c>
      <c r="I145" s="284"/>
      <c r="J145" s="285">
        <f>ROUND(I145*H145,2)</f>
        <v>0</v>
      </c>
      <c r="K145" s="281" t="s">
        <v>144</v>
      </c>
      <c r="L145" s="286"/>
      <c r="M145" s="287" t="s">
        <v>1</v>
      </c>
      <c r="N145" s="288" t="s">
        <v>42</v>
      </c>
      <c r="O145" s="91"/>
      <c r="P145" s="235">
        <f>O145*H145</f>
        <v>0</v>
      </c>
      <c r="Q145" s="235">
        <v>0.127</v>
      </c>
      <c r="R145" s="235">
        <f>Q145*H145</f>
        <v>0.127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842</v>
      </c>
      <c r="AT145" s="237" t="s">
        <v>387</v>
      </c>
      <c r="AU145" s="237" t="s">
        <v>87</v>
      </c>
      <c r="AY145" s="17" t="s">
        <v>134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85</v>
      </c>
      <c r="BK145" s="238">
        <f>ROUND(I145*H145,2)</f>
        <v>0</v>
      </c>
      <c r="BL145" s="17" t="s">
        <v>650</v>
      </c>
      <c r="BM145" s="237" t="s">
        <v>859</v>
      </c>
    </row>
    <row r="146" s="2" customFormat="1">
      <c r="A146" s="38"/>
      <c r="B146" s="39"/>
      <c r="C146" s="40"/>
      <c r="D146" s="239" t="s">
        <v>147</v>
      </c>
      <c r="E146" s="40"/>
      <c r="F146" s="240" t="s">
        <v>858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147</v>
      </c>
      <c r="AU146" s="17" t="s">
        <v>87</v>
      </c>
    </row>
    <row r="147" s="14" customFormat="1">
      <c r="A147" s="14"/>
      <c r="B147" s="254"/>
      <c r="C147" s="255"/>
      <c r="D147" s="239" t="s">
        <v>148</v>
      </c>
      <c r="E147" s="256" t="s">
        <v>1</v>
      </c>
      <c r="F147" s="257" t="s">
        <v>559</v>
      </c>
      <c r="G147" s="255"/>
      <c r="H147" s="258">
        <v>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148</v>
      </c>
      <c r="AU147" s="264" t="s">
        <v>87</v>
      </c>
      <c r="AV147" s="14" t="s">
        <v>87</v>
      </c>
      <c r="AW147" s="14" t="s">
        <v>33</v>
      </c>
      <c r="AX147" s="14" t="s">
        <v>85</v>
      </c>
      <c r="AY147" s="264" t="s">
        <v>134</v>
      </c>
    </row>
    <row r="148" s="2" customFormat="1" ht="16.5" customHeight="1">
      <c r="A148" s="38"/>
      <c r="B148" s="39"/>
      <c r="C148" s="226" t="s">
        <v>176</v>
      </c>
      <c r="D148" s="226" t="s">
        <v>140</v>
      </c>
      <c r="E148" s="227" t="s">
        <v>888</v>
      </c>
      <c r="F148" s="228" t="s">
        <v>889</v>
      </c>
      <c r="G148" s="229" t="s">
        <v>549</v>
      </c>
      <c r="H148" s="230">
        <v>1</v>
      </c>
      <c r="I148" s="231"/>
      <c r="J148" s="232">
        <f>ROUND(I148*H148,2)</f>
        <v>0</v>
      </c>
      <c r="K148" s="228" t="s">
        <v>144</v>
      </c>
      <c r="L148" s="44"/>
      <c r="M148" s="233" t="s">
        <v>1</v>
      </c>
      <c r="N148" s="234" t="s">
        <v>42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650</v>
      </c>
      <c r="AT148" s="237" t="s">
        <v>140</v>
      </c>
      <c r="AU148" s="237" t="s">
        <v>87</v>
      </c>
      <c r="AY148" s="17" t="s">
        <v>134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85</v>
      </c>
      <c r="BK148" s="238">
        <f>ROUND(I148*H148,2)</f>
        <v>0</v>
      </c>
      <c r="BL148" s="17" t="s">
        <v>650</v>
      </c>
      <c r="BM148" s="237" t="s">
        <v>386</v>
      </c>
    </row>
    <row r="149" s="2" customFormat="1">
      <c r="A149" s="38"/>
      <c r="B149" s="39"/>
      <c r="C149" s="40"/>
      <c r="D149" s="239" t="s">
        <v>147</v>
      </c>
      <c r="E149" s="40"/>
      <c r="F149" s="240" t="s">
        <v>889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87</v>
      </c>
    </row>
    <row r="150" s="14" customFormat="1">
      <c r="A150" s="14"/>
      <c r="B150" s="254"/>
      <c r="C150" s="255"/>
      <c r="D150" s="239" t="s">
        <v>148</v>
      </c>
      <c r="E150" s="256" t="s">
        <v>1</v>
      </c>
      <c r="F150" s="257" t="s">
        <v>1073</v>
      </c>
      <c r="G150" s="255"/>
      <c r="H150" s="258">
        <v>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148</v>
      </c>
      <c r="AU150" s="264" t="s">
        <v>87</v>
      </c>
      <c r="AV150" s="14" t="s">
        <v>87</v>
      </c>
      <c r="AW150" s="14" t="s">
        <v>33</v>
      </c>
      <c r="AX150" s="14" t="s">
        <v>85</v>
      </c>
      <c r="AY150" s="264" t="s">
        <v>134</v>
      </c>
    </row>
    <row r="151" s="2" customFormat="1" ht="16.5" customHeight="1">
      <c r="A151" s="38"/>
      <c r="B151" s="39"/>
      <c r="C151" s="279" t="s">
        <v>182</v>
      </c>
      <c r="D151" s="279" t="s">
        <v>387</v>
      </c>
      <c r="E151" s="280" t="s">
        <v>891</v>
      </c>
      <c r="F151" s="281" t="s">
        <v>892</v>
      </c>
      <c r="G151" s="282" t="s">
        <v>549</v>
      </c>
      <c r="H151" s="283">
        <v>1</v>
      </c>
      <c r="I151" s="284"/>
      <c r="J151" s="285">
        <f>ROUND(I151*H151,2)</f>
        <v>0</v>
      </c>
      <c r="K151" s="281" t="s">
        <v>1</v>
      </c>
      <c r="L151" s="286"/>
      <c r="M151" s="287" t="s">
        <v>1</v>
      </c>
      <c r="N151" s="288" t="s">
        <v>42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842</v>
      </c>
      <c r="AT151" s="237" t="s">
        <v>387</v>
      </c>
      <c r="AU151" s="237" t="s">
        <v>87</v>
      </c>
      <c r="AY151" s="17" t="s">
        <v>134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85</v>
      </c>
      <c r="BK151" s="238">
        <f>ROUND(I151*H151,2)</f>
        <v>0</v>
      </c>
      <c r="BL151" s="17" t="s">
        <v>650</v>
      </c>
      <c r="BM151" s="237" t="s">
        <v>893</v>
      </c>
    </row>
    <row r="152" s="2" customFormat="1">
      <c r="A152" s="38"/>
      <c r="B152" s="39"/>
      <c r="C152" s="40"/>
      <c r="D152" s="239" t="s">
        <v>147</v>
      </c>
      <c r="E152" s="40"/>
      <c r="F152" s="240" t="s">
        <v>892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87</v>
      </c>
    </row>
    <row r="153" s="14" customFormat="1">
      <c r="A153" s="14"/>
      <c r="B153" s="254"/>
      <c r="C153" s="255"/>
      <c r="D153" s="239" t="s">
        <v>148</v>
      </c>
      <c r="E153" s="256" t="s">
        <v>1</v>
      </c>
      <c r="F153" s="257" t="s">
        <v>559</v>
      </c>
      <c r="G153" s="255"/>
      <c r="H153" s="258">
        <v>1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148</v>
      </c>
      <c r="AU153" s="264" t="s">
        <v>87</v>
      </c>
      <c r="AV153" s="14" t="s">
        <v>87</v>
      </c>
      <c r="AW153" s="14" t="s">
        <v>33</v>
      </c>
      <c r="AX153" s="14" t="s">
        <v>85</v>
      </c>
      <c r="AY153" s="264" t="s">
        <v>134</v>
      </c>
    </row>
    <row r="154" s="2" customFormat="1" ht="24.15" customHeight="1">
      <c r="A154" s="38"/>
      <c r="B154" s="39"/>
      <c r="C154" s="226" t="s">
        <v>190</v>
      </c>
      <c r="D154" s="226" t="s">
        <v>140</v>
      </c>
      <c r="E154" s="227" t="s">
        <v>895</v>
      </c>
      <c r="F154" s="228" t="s">
        <v>896</v>
      </c>
      <c r="G154" s="229" t="s">
        <v>287</v>
      </c>
      <c r="H154" s="230">
        <v>10</v>
      </c>
      <c r="I154" s="231"/>
      <c r="J154" s="232">
        <f>ROUND(I154*H154,2)</f>
        <v>0</v>
      </c>
      <c r="K154" s="228" t="s">
        <v>144</v>
      </c>
      <c r="L154" s="44"/>
      <c r="M154" s="233" t="s">
        <v>1</v>
      </c>
      <c r="N154" s="234" t="s">
        <v>42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650</v>
      </c>
      <c r="AT154" s="237" t="s">
        <v>140</v>
      </c>
      <c r="AU154" s="237" t="s">
        <v>87</v>
      </c>
      <c r="AY154" s="17" t="s">
        <v>134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85</v>
      </c>
      <c r="BK154" s="238">
        <f>ROUND(I154*H154,2)</f>
        <v>0</v>
      </c>
      <c r="BL154" s="17" t="s">
        <v>650</v>
      </c>
      <c r="BM154" s="237" t="s">
        <v>411</v>
      </c>
    </row>
    <row r="155" s="2" customFormat="1">
      <c r="A155" s="38"/>
      <c r="B155" s="39"/>
      <c r="C155" s="40"/>
      <c r="D155" s="239" t="s">
        <v>147</v>
      </c>
      <c r="E155" s="40"/>
      <c r="F155" s="240" t="s">
        <v>897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87</v>
      </c>
    </row>
    <row r="156" s="14" customFormat="1">
      <c r="A156" s="14"/>
      <c r="B156" s="254"/>
      <c r="C156" s="255"/>
      <c r="D156" s="239" t="s">
        <v>148</v>
      </c>
      <c r="E156" s="256" t="s">
        <v>1</v>
      </c>
      <c r="F156" s="257" t="s">
        <v>1074</v>
      </c>
      <c r="G156" s="255"/>
      <c r="H156" s="258">
        <v>10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148</v>
      </c>
      <c r="AU156" s="264" t="s">
        <v>87</v>
      </c>
      <c r="AV156" s="14" t="s">
        <v>87</v>
      </c>
      <c r="AW156" s="14" t="s">
        <v>33</v>
      </c>
      <c r="AX156" s="14" t="s">
        <v>85</v>
      </c>
      <c r="AY156" s="264" t="s">
        <v>134</v>
      </c>
    </row>
    <row r="157" s="13" customFormat="1">
      <c r="A157" s="13"/>
      <c r="B157" s="244"/>
      <c r="C157" s="245"/>
      <c r="D157" s="239" t="s">
        <v>148</v>
      </c>
      <c r="E157" s="246" t="s">
        <v>1</v>
      </c>
      <c r="F157" s="247" t="s">
        <v>1075</v>
      </c>
      <c r="G157" s="245"/>
      <c r="H157" s="246" t="s">
        <v>1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148</v>
      </c>
      <c r="AU157" s="253" t="s">
        <v>87</v>
      </c>
      <c r="AV157" s="13" t="s">
        <v>85</v>
      </c>
      <c r="AW157" s="13" t="s">
        <v>33</v>
      </c>
      <c r="AX157" s="13" t="s">
        <v>77</v>
      </c>
      <c r="AY157" s="253" t="s">
        <v>134</v>
      </c>
    </row>
    <row r="158" s="2" customFormat="1" ht="16.5" customHeight="1">
      <c r="A158" s="38"/>
      <c r="B158" s="39"/>
      <c r="C158" s="279" t="s">
        <v>197</v>
      </c>
      <c r="D158" s="279" t="s">
        <v>387</v>
      </c>
      <c r="E158" s="280" t="s">
        <v>900</v>
      </c>
      <c r="F158" s="281" t="s">
        <v>901</v>
      </c>
      <c r="G158" s="282" t="s">
        <v>549</v>
      </c>
      <c r="H158" s="283">
        <v>1</v>
      </c>
      <c r="I158" s="284"/>
      <c r="J158" s="285">
        <f>ROUND(I158*H158,2)</f>
        <v>0</v>
      </c>
      <c r="K158" s="281" t="s">
        <v>1</v>
      </c>
      <c r="L158" s="286"/>
      <c r="M158" s="287" t="s">
        <v>1</v>
      </c>
      <c r="N158" s="288" t="s">
        <v>42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842</v>
      </c>
      <c r="AT158" s="237" t="s">
        <v>387</v>
      </c>
      <c r="AU158" s="237" t="s">
        <v>87</v>
      </c>
      <c r="AY158" s="17" t="s">
        <v>134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85</v>
      </c>
      <c r="BK158" s="238">
        <f>ROUND(I158*H158,2)</f>
        <v>0</v>
      </c>
      <c r="BL158" s="17" t="s">
        <v>650</v>
      </c>
      <c r="BM158" s="237" t="s">
        <v>423</v>
      </c>
    </row>
    <row r="159" s="2" customFormat="1">
      <c r="A159" s="38"/>
      <c r="B159" s="39"/>
      <c r="C159" s="40"/>
      <c r="D159" s="239" t="s">
        <v>147</v>
      </c>
      <c r="E159" s="40"/>
      <c r="F159" s="240" t="s">
        <v>901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147</v>
      </c>
      <c r="AU159" s="17" t="s">
        <v>87</v>
      </c>
    </row>
    <row r="160" s="14" customFormat="1">
      <c r="A160" s="14"/>
      <c r="B160" s="254"/>
      <c r="C160" s="255"/>
      <c r="D160" s="239" t="s">
        <v>148</v>
      </c>
      <c r="E160" s="256" t="s">
        <v>1</v>
      </c>
      <c r="F160" s="257" t="s">
        <v>1076</v>
      </c>
      <c r="G160" s="255"/>
      <c r="H160" s="258">
        <v>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148</v>
      </c>
      <c r="AU160" s="264" t="s">
        <v>87</v>
      </c>
      <c r="AV160" s="14" t="s">
        <v>87</v>
      </c>
      <c r="AW160" s="14" t="s">
        <v>33</v>
      </c>
      <c r="AX160" s="14" t="s">
        <v>85</v>
      </c>
      <c r="AY160" s="264" t="s">
        <v>134</v>
      </c>
    </row>
    <row r="161" s="2" customFormat="1" ht="16.5" customHeight="1">
      <c r="A161" s="38"/>
      <c r="B161" s="39"/>
      <c r="C161" s="279" t="s">
        <v>204</v>
      </c>
      <c r="D161" s="279" t="s">
        <v>387</v>
      </c>
      <c r="E161" s="280" t="s">
        <v>903</v>
      </c>
      <c r="F161" s="281" t="s">
        <v>904</v>
      </c>
      <c r="G161" s="282" t="s">
        <v>407</v>
      </c>
      <c r="H161" s="283">
        <v>10</v>
      </c>
      <c r="I161" s="284"/>
      <c r="J161" s="285">
        <f>ROUND(I161*H161,2)</f>
        <v>0</v>
      </c>
      <c r="K161" s="281" t="s">
        <v>144</v>
      </c>
      <c r="L161" s="286"/>
      <c r="M161" s="287" t="s">
        <v>1</v>
      </c>
      <c r="N161" s="288" t="s">
        <v>42</v>
      </c>
      <c r="O161" s="91"/>
      <c r="P161" s="235">
        <f>O161*H161</f>
        <v>0</v>
      </c>
      <c r="Q161" s="235">
        <v>0.001</v>
      </c>
      <c r="R161" s="235">
        <f>Q161*H161</f>
        <v>0.01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842</v>
      </c>
      <c r="AT161" s="237" t="s">
        <v>387</v>
      </c>
      <c r="AU161" s="237" t="s">
        <v>87</v>
      </c>
      <c r="AY161" s="17" t="s">
        <v>134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85</v>
      </c>
      <c r="BK161" s="238">
        <f>ROUND(I161*H161,2)</f>
        <v>0</v>
      </c>
      <c r="BL161" s="17" t="s">
        <v>650</v>
      </c>
      <c r="BM161" s="237" t="s">
        <v>439</v>
      </c>
    </row>
    <row r="162" s="2" customFormat="1">
      <c r="A162" s="38"/>
      <c r="B162" s="39"/>
      <c r="C162" s="40"/>
      <c r="D162" s="239" t="s">
        <v>147</v>
      </c>
      <c r="E162" s="40"/>
      <c r="F162" s="240" t="s">
        <v>904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87</v>
      </c>
    </row>
    <row r="163" s="14" customFormat="1">
      <c r="A163" s="14"/>
      <c r="B163" s="254"/>
      <c r="C163" s="255"/>
      <c r="D163" s="239" t="s">
        <v>148</v>
      </c>
      <c r="E163" s="256" t="s">
        <v>1</v>
      </c>
      <c r="F163" s="257" t="s">
        <v>1069</v>
      </c>
      <c r="G163" s="255"/>
      <c r="H163" s="258">
        <v>10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148</v>
      </c>
      <c r="AU163" s="264" t="s">
        <v>87</v>
      </c>
      <c r="AV163" s="14" t="s">
        <v>87</v>
      </c>
      <c r="AW163" s="14" t="s">
        <v>33</v>
      </c>
      <c r="AX163" s="14" t="s">
        <v>85</v>
      </c>
      <c r="AY163" s="264" t="s">
        <v>134</v>
      </c>
    </row>
    <row r="164" s="2" customFormat="1" ht="24.15" customHeight="1">
      <c r="A164" s="38"/>
      <c r="B164" s="39"/>
      <c r="C164" s="226" t="s">
        <v>8</v>
      </c>
      <c r="D164" s="226" t="s">
        <v>140</v>
      </c>
      <c r="E164" s="227" t="s">
        <v>920</v>
      </c>
      <c r="F164" s="228" t="s">
        <v>921</v>
      </c>
      <c r="G164" s="229" t="s">
        <v>287</v>
      </c>
      <c r="H164" s="230">
        <v>10</v>
      </c>
      <c r="I164" s="231"/>
      <c r="J164" s="232">
        <f>ROUND(I164*H164,2)</f>
        <v>0</v>
      </c>
      <c r="K164" s="228" t="s">
        <v>144</v>
      </c>
      <c r="L164" s="44"/>
      <c r="M164" s="233" t="s">
        <v>1</v>
      </c>
      <c r="N164" s="234" t="s">
        <v>42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650</v>
      </c>
      <c r="AT164" s="237" t="s">
        <v>140</v>
      </c>
      <c r="AU164" s="237" t="s">
        <v>87</v>
      </c>
      <c r="AY164" s="17" t="s">
        <v>134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85</v>
      </c>
      <c r="BK164" s="238">
        <f>ROUND(I164*H164,2)</f>
        <v>0</v>
      </c>
      <c r="BL164" s="17" t="s">
        <v>650</v>
      </c>
      <c r="BM164" s="237" t="s">
        <v>512</v>
      </c>
    </row>
    <row r="165" s="2" customFormat="1">
      <c r="A165" s="38"/>
      <c r="B165" s="39"/>
      <c r="C165" s="40"/>
      <c r="D165" s="239" t="s">
        <v>147</v>
      </c>
      <c r="E165" s="40"/>
      <c r="F165" s="240" t="s">
        <v>922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87</v>
      </c>
    </row>
    <row r="166" s="14" customFormat="1">
      <c r="A166" s="14"/>
      <c r="B166" s="254"/>
      <c r="C166" s="255"/>
      <c r="D166" s="239" t="s">
        <v>148</v>
      </c>
      <c r="E166" s="256" t="s">
        <v>1</v>
      </c>
      <c r="F166" s="257" t="s">
        <v>1077</v>
      </c>
      <c r="G166" s="255"/>
      <c r="H166" s="258">
        <v>10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148</v>
      </c>
      <c r="AU166" s="264" t="s">
        <v>87</v>
      </c>
      <c r="AV166" s="14" t="s">
        <v>87</v>
      </c>
      <c r="AW166" s="14" t="s">
        <v>33</v>
      </c>
      <c r="AX166" s="14" t="s">
        <v>85</v>
      </c>
      <c r="AY166" s="264" t="s">
        <v>134</v>
      </c>
    </row>
    <row r="167" s="2" customFormat="1" ht="16.5" customHeight="1">
      <c r="A167" s="38"/>
      <c r="B167" s="39"/>
      <c r="C167" s="279" t="s">
        <v>216</v>
      </c>
      <c r="D167" s="279" t="s">
        <v>387</v>
      </c>
      <c r="E167" s="280" t="s">
        <v>924</v>
      </c>
      <c r="F167" s="281" t="s">
        <v>925</v>
      </c>
      <c r="G167" s="282" t="s">
        <v>287</v>
      </c>
      <c r="H167" s="283">
        <v>10</v>
      </c>
      <c r="I167" s="284"/>
      <c r="J167" s="285">
        <f>ROUND(I167*H167,2)</f>
        <v>0</v>
      </c>
      <c r="K167" s="281" t="s">
        <v>144</v>
      </c>
      <c r="L167" s="286"/>
      <c r="M167" s="287" t="s">
        <v>1</v>
      </c>
      <c r="N167" s="288" t="s">
        <v>42</v>
      </c>
      <c r="O167" s="91"/>
      <c r="P167" s="235">
        <f>O167*H167</f>
        <v>0</v>
      </c>
      <c r="Q167" s="235">
        <v>0.00089999999999999998</v>
      </c>
      <c r="R167" s="235">
        <f>Q167*H167</f>
        <v>0.0089999999999999993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842</v>
      </c>
      <c r="AT167" s="237" t="s">
        <v>387</v>
      </c>
      <c r="AU167" s="237" t="s">
        <v>87</v>
      </c>
      <c r="AY167" s="17" t="s">
        <v>134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85</v>
      </c>
      <c r="BK167" s="238">
        <f>ROUND(I167*H167,2)</f>
        <v>0</v>
      </c>
      <c r="BL167" s="17" t="s">
        <v>650</v>
      </c>
      <c r="BM167" s="237" t="s">
        <v>527</v>
      </c>
    </row>
    <row r="168" s="2" customFormat="1">
      <c r="A168" s="38"/>
      <c r="B168" s="39"/>
      <c r="C168" s="40"/>
      <c r="D168" s="239" t="s">
        <v>147</v>
      </c>
      <c r="E168" s="40"/>
      <c r="F168" s="240" t="s">
        <v>925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147</v>
      </c>
      <c r="AU168" s="17" t="s">
        <v>87</v>
      </c>
    </row>
    <row r="169" s="14" customFormat="1">
      <c r="A169" s="14"/>
      <c r="B169" s="254"/>
      <c r="C169" s="255"/>
      <c r="D169" s="239" t="s">
        <v>148</v>
      </c>
      <c r="E169" s="256" t="s">
        <v>1</v>
      </c>
      <c r="F169" s="257" t="s">
        <v>1078</v>
      </c>
      <c r="G169" s="255"/>
      <c r="H169" s="258">
        <v>10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148</v>
      </c>
      <c r="AU169" s="264" t="s">
        <v>87</v>
      </c>
      <c r="AV169" s="14" t="s">
        <v>87</v>
      </c>
      <c r="AW169" s="14" t="s">
        <v>33</v>
      </c>
      <c r="AX169" s="14" t="s">
        <v>85</v>
      </c>
      <c r="AY169" s="264" t="s">
        <v>134</v>
      </c>
    </row>
    <row r="170" s="2" customFormat="1" ht="21.75" customHeight="1">
      <c r="A170" s="38"/>
      <c r="B170" s="39"/>
      <c r="C170" s="226" t="s">
        <v>223</v>
      </c>
      <c r="D170" s="226" t="s">
        <v>140</v>
      </c>
      <c r="E170" s="227" t="s">
        <v>927</v>
      </c>
      <c r="F170" s="228" t="s">
        <v>928</v>
      </c>
      <c r="G170" s="229" t="s">
        <v>549</v>
      </c>
      <c r="H170" s="230">
        <v>1</v>
      </c>
      <c r="I170" s="231"/>
      <c r="J170" s="232">
        <f>ROUND(I170*H170,2)</f>
        <v>0</v>
      </c>
      <c r="K170" s="228" t="s">
        <v>144</v>
      </c>
      <c r="L170" s="44"/>
      <c r="M170" s="233" t="s">
        <v>1</v>
      </c>
      <c r="N170" s="234" t="s">
        <v>42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650</v>
      </c>
      <c r="AT170" s="237" t="s">
        <v>140</v>
      </c>
      <c r="AU170" s="237" t="s">
        <v>87</v>
      </c>
      <c r="AY170" s="17" t="s">
        <v>134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85</v>
      </c>
      <c r="BK170" s="238">
        <f>ROUND(I170*H170,2)</f>
        <v>0</v>
      </c>
      <c r="BL170" s="17" t="s">
        <v>650</v>
      </c>
      <c r="BM170" s="237" t="s">
        <v>540</v>
      </c>
    </row>
    <row r="171" s="2" customFormat="1">
      <c r="A171" s="38"/>
      <c r="B171" s="39"/>
      <c r="C171" s="40"/>
      <c r="D171" s="239" t="s">
        <v>147</v>
      </c>
      <c r="E171" s="40"/>
      <c r="F171" s="240" t="s">
        <v>929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147</v>
      </c>
      <c r="AU171" s="17" t="s">
        <v>87</v>
      </c>
    </row>
    <row r="172" s="13" customFormat="1">
      <c r="A172" s="13"/>
      <c r="B172" s="244"/>
      <c r="C172" s="245"/>
      <c r="D172" s="239" t="s">
        <v>148</v>
      </c>
      <c r="E172" s="246" t="s">
        <v>1</v>
      </c>
      <c r="F172" s="247" t="s">
        <v>930</v>
      </c>
      <c r="G172" s="245"/>
      <c r="H172" s="246" t="s">
        <v>1</v>
      </c>
      <c r="I172" s="248"/>
      <c r="J172" s="245"/>
      <c r="K172" s="245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148</v>
      </c>
      <c r="AU172" s="253" t="s">
        <v>87</v>
      </c>
      <c r="AV172" s="13" t="s">
        <v>85</v>
      </c>
      <c r="AW172" s="13" t="s">
        <v>33</v>
      </c>
      <c r="AX172" s="13" t="s">
        <v>77</v>
      </c>
      <c r="AY172" s="253" t="s">
        <v>134</v>
      </c>
    </row>
    <row r="173" s="14" customFormat="1">
      <c r="A173" s="14"/>
      <c r="B173" s="254"/>
      <c r="C173" s="255"/>
      <c r="D173" s="239" t="s">
        <v>148</v>
      </c>
      <c r="E173" s="256" t="s">
        <v>1</v>
      </c>
      <c r="F173" s="257" t="s">
        <v>938</v>
      </c>
      <c r="G173" s="255"/>
      <c r="H173" s="258">
        <v>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148</v>
      </c>
      <c r="AU173" s="264" t="s">
        <v>87</v>
      </c>
      <c r="AV173" s="14" t="s">
        <v>87</v>
      </c>
      <c r="AW173" s="14" t="s">
        <v>33</v>
      </c>
      <c r="AX173" s="14" t="s">
        <v>85</v>
      </c>
      <c r="AY173" s="264" t="s">
        <v>134</v>
      </c>
    </row>
    <row r="174" s="2" customFormat="1" ht="16.5" customHeight="1">
      <c r="A174" s="38"/>
      <c r="B174" s="39"/>
      <c r="C174" s="226" t="s">
        <v>318</v>
      </c>
      <c r="D174" s="226" t="s">
        <v>140</v>
      </c>
      <c r="E174" s="227" t="s">
        <v>932</v>
      </c>
      <c r="F174" s="228" t="s">
        <v>933</v>
      </c>
      <c r="G174" s="229" t="s">
        <v>287</v>
      </c>
      <c r="H174" s="230">
        <v>10</v>
      </c>
      <c r="I174" s="231"/>
      <c r="J174" s="232">
        <f>ROUND(I174*H174,2)</f>
        <v>0</v>
      </c>
      <c r="K174" s="228" t="s">
        <v>144</v>
      </c>
      <c r="L174" s="44"/>
      <c r="M174" s="233" t="s">
        <v>1</v>
      </c>
      <c r="N174" s="234" t="s">
        <v>42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650</v>
      </c>
      <c r="AT174" s="237" t="s">
        <v>140</v>
      </c>
      <c r="AU174" s="237" t="s">
        <v>87</v>
      </c>
      <c r="AY174" s="17" t="s">
        <v>134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85</v>
      </c>
      <c r="BK174" s="238">
        <f>ROUND(I174*H174,2)</f>
        <v>0</v>
      </c>
      <c r="BL174" s="17" t="s">
        <v>650</v>
      </c>
      <c r="BM174" s="237" t="s">
        <v>555</v>
      </c>
    </row>
    <row r="175" s="2" customFormat="1">
      <c r="A175" s="38"/>
      <c r="B175" s="39"/>
      <c r="C175" s="40"/>
      <c r="D175" s="239" t="s">
        <v>147</v>
      </c>
      <c r="E175" s="40"/>
      <c r="F175" s="240" t="s">
        <v>934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147</v>
      </c>
      <c r="AU175" s="17" t="s">
        <v>87</v>
      </c>
    </row>
    <row r="176" s="14" customFormat="1">
      <c r="A176" s="14"/>
      <c r="B176" s="254"/>
      <c r="C176" s="255"/>
      <c r="D176" s="239" t="s">
        <v>148</v>
      </c>
      <c r="E176" s="256" t="s">
        <v>1</v>
      </c>
      <c r="F176" s="257" t="s">
        <v>1079</v>
      </c>
      <c r="G176" s="255"/>
      <c r="H176" s="258">
        <v>10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148</v>
      </c>
      <c r="AU176" s="264" t="s">
        <v>87</v>
      </c>
      <c r="AV176" s="14" t="s">
        <v>87</v>
      </c>
      <c r="AW176" s="14" t="s">
        <v>33</v>
      </c>
      <c r="AX176" s="14" t="s">
        <v>85</v>
      </c>
      <c r="AY176" s="264" t="s">
        <v>134</v>
      </c>
    </row>
    <row r="177" s="12" customFormat="1" ht="22.8" customHeight="1">
      <c r="A177" s="12"/>
      <c r="B177" s="210"/>
      <c r="C177" s="211"/>
      <c r="D177" s="212" t="s">
        <v>76</v>
      </c>
      <c r="E177" s="224" t="s">
        <v>946</v>
      </c>
      <c r="F177" s="224" t="s">
        <v>947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SUM(P178:P228)</f>
        <v>0</v>
      </c>
      <c r="Q177" s="218"/>
      <c r="R177" s="219">
        <f>SUM(R178:R228)</f>
        <v>0.31739754000000003</v>
      </c>
      <c r="S177" s="218"/>
      <c r="T177" s="220">
        <f>SUM(T178:T228)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156</v>
      </c>
      <c r="AT177" s="222" t="s">
        <v>76</v>
      </c>
      <c r="AU177" s="222" t="s">
        <v>85</v>
      </c>
      <c r="AY177" s="221" t="s">
        <v>134</v>
      </c>
      <c r="BK177" s="223">
        <f>SUM(BK178:BK228)</f>
        <v>0</v>
      </c>
    </row>
    <row r="178" s="2" customFormat="1" ht="16.5" customHeight="1">
      <c r="A178" s="38"/>
      <c r="B178" s="39"/>
      <c r="C178" s="226" t="s">
        <v>324</v>
      </c>
      <c r="D178" s="226" t="s">
        <v>140</v>
      </c>
      <c r="E178" s="227" t="s">
        <v>948</v>
      </c>
      <c r="F178" s="228" t="s">
        <v>949</v>
      </c>
      <c r="G178" s="229" t="s">
        <v>950</v>
      </c>
      <c r="H178" s="230">
        <v>0.01</v>
      </c>
      <c r="I178" s="231"/>
      <c r="J178" s="232">
        <f>ROUND(I178*H178,2)</f>
        <v>0</v>
      </c>
      <c r="K178" s="228" t="s">
        <v>144</v>
      </c>
      <c r="L178" s="44"/>
      <c r="M178" s="233" t="s">
        <v>1</v>
      </c>
      <c r="N178" s="234" t="s">
        <v>42</v>
      </c>
      <c r="O178" s="91"/>
      <c r="P178" s="235">
        <f>O178*H178</f>
        <v>0</v>
      </c>
      <c r="Q178" s="235">
        <v>0.0088000000000000005</v>
      </c>
      <c r="R178" s="235">
        <f>Q178*H178</f>
        <v>8.8000000000000011E-05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650</v>
      </c>
      <c r="AT178" s="237" t="s">
        <v>140</v>
      </c>
      <c r="AU178" s="237" t="s">
        <v>87</v>
      </c>
      <c r="AY178" s="17" t="s">
        <v>134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85</v>
      </c>
      <c r="BK178" s="238">
        <f>ROUND(I178*H178,2)</f>
        <v>0</v>
      </c>
      <c r="BL178" s="17" t="s">
        <v>650</v>
      </c>
      <c r="BM178" s="237" t="s">
        <v>614</v>
      </c>
    </row>
    <row r="179" s="2" customFormat="1">
      <c r="A179" s="38"/>
      <c r="B179" s="39"/>
      <c r="C179" s="40"/>
      <c r="D179" s="239" t="s">
        <v>147</v>
      </c>
      <c r="E179" s="40"/>
      <c r="F179" s="240" t="s">
        <v>951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147</v>
      </c>
      <c r="AU179" s="17" t="s">
        <v>87</v>
      </c>
    </row>
    <row r="180" s="14" customFormat="1">
      <c r="A180" s="14"/>
      <c r="B180" s="254"/>
      <c r="C180" s="255"/>
      <c r="D180" s="239" t="s">
        <v>148</v>
      </c>
      <c r="E180" s="256" t="s">
        <v>1</v>
      </c>
      <c r="F180" s="257" t="s">
        <v>1080</v>
      </c>
      <c r="G180" s="255"/>
      <c r="H180" s="258">
        <v>0.01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148</v>
      </c>
      <c r="AU180" s="264" t="s">
        <v>87</v>
      </c>
      <c r="AV180" s="14" t="s">
        <v>87</v>
      </c>
      <c r="AW180" s="14" t="s">
        <v>33</v>
      </c>
      <c r="AX180" s="14" t="s">
        <v>85</v>
      </c>
      <c r="AY180" s="264" t="s">
        <v>134</v>
      </c>
    </row>
    <row r="181" s="2" customFormat="1" ht="16.5" customHeight="1">
      <c r="A181" s="38"/>
      <c r="B181" s="39"/>
      <c r="C181" s="226" t="s">
        <v>330</v>
      </c>
      <c r="D181" s="226" t="s">
        <v>140</v>
      </c>
      <c r="E181" s="227" t="s">
        <v>953</v>
      </c>
      <c r="F181" s="228" t="s">
        <v>954</v>
      </c>
      <c r="G181" s="229" t="s">
        <v>303</v>
      </c>
      <c r="H181" s="230">
        <v>0.127</v>
      </c>
      <c r="I181" s="231"/>
      <c r="J181" s="232">
        <f>ROUND(I181*H181,2)</f>
        <v>0</v>
      </c>
      <c r="K181" s="228" t="s">
        <v>144</v>
      </c>
      <c r="L181" s="44"/>
      <c r="M181" s="233" t="s">
        <v>1</v>
      </c>
      <c r="N181" s="234" t="s">
        <v>42</v>
      </c>
      <c r="O181" s="91"/>
      <c r="P181" s="235">
        <f>O181*H181</f>
        <v>0</v>
      </c>
      <c r="Q181" s="235">
        <v>2.3010199999999998</v>
      </c>
      <c r="R181" s="235">
        <f>Q181*H181</f>
        <v>0.29222954000000001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650</v>
      </c>
      <c r="AT181" s="237" t="s">
        <v>140</v>
      </c>
      <c r="AU181" s="237" t="s">
        <v>87</v>
      </c>
      <c r="AY181" s="17" t="s">
        <v>134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85</v>
      </c>
      <c r="BK181" s="238">
        <f>ROUND(I181*H181,2)</f>
        <v>0</v>
      </c>
      <c r="BL181" s="17" t="s">
        <v>650</v>
      </c>
      <c r="BM181" s="237" t="s">
        <v>955</v>
      </c>
    </row>
    <row r="182" s="2" customFormat="1">
      <c r="A182" s="38"/>
      <c r="B182" s="39"/>
      <c r="C182" s="40"/>
      <c r="D182" s="239" t="s">
        <v>147</v>
      </c>
      <c r="E182" s="40"/>
      <c r="F182" s="240" t="s">
        <v>956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87</v>
      </c>
    </row>
    <row r="183" s="14" customFormat="1">
      <c r="A183" s="14"/>
      <c r="B183" s="254"/>
      <c r="C183" s="255"/>
      <c r="D183" s="239" t="s">
        <v>148</v>
      </c>
      <c r="E183" s="256" t="s">
        <v>1</v>
      </c>
      <c r="F183" s="257" t="s">
        <v>1081</v>
      </c>
      <c r="G183" s="255"/>
      <c r="H183" s="258">
        <v>0.127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148</v>
      </c>
      <c r="AU183" s="264" t="s">
        <v>87</v>
      </c>
      <c r="AV183" s="14" t="s">
        <v>87</v>
      </c>
      <c r="AW183" s="14" t="s">
        <v>33</v>
      </c>
      <c r="AX183" s="14" t="s">
        <v>85</v>
      </c>
      <c r="AY183" s="264" t="s">
        <v>134</v>
      </c>
    </row>
    <row r="184" s="13" customFormat="1">
      <c r="A184" s="13"/>
      <c r="B184" s="244"/>
      <c r="C184" s="245"/>
      <c r="D184" s="239" t="s">
        <v>148</v>
      </c>
      <c r="E184" s="246" t="s">
        <v>1</v>
      </c>
      <c r="F184" s="247" t="s">
        <v>958</v>
      </c>
      <c r="G184" s="245"/>
      <c r="H184" s="246" t="s">
        <v>1</v>
      </c>
      <c r="I184" s="248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148</v>
      </c>
      <c r="AU184" s="253" t="s">
        <v>87</v>
      </c>
      <c r="AV184" s="13" t="s">
        <v>85</v>
      </c>
      <c r="AW184" s="13" t="s">
        <v>33</v>
      </c>
      <c r="AX184" s="13" t="s">
        <v>77</v>
      </c>
      <c r="AY184" s="253" t="s">
        <v>134</v>
      </c>
    </row>
    <row r="185" s="2" customFormat="1" ht="16.5" customHeight="1">
      <c r="A185" s="38"/>
      <c r="B185" s="39"/>
      <c r="C185" s="279" t="s">
        <v>337</v>
      </c>
      <c r="D185" s="279" t="s">
        <v>387</v>
      </c>
      <c r="E185" s="280" t="s">
        <v>959</v>
      </c>
      <c r="F185" s="281" t="s">
        <v>960</v>
      </c>
      <c r="G185" s="282" t="s">
        <v>549</v>
      </c>
      <c r="H185" s="283">
        <v>1</v>
      </c>
      <c r="I185" s="284"/>
      <c r="J185" s="285">
        <f>ROUND(I185*H185,2)</f>
        <v>0</v>
      </c>
      <c r="K185" s="281" t="s">
        <v>1</v>
      </c>
      <c r="L185" s="286"/>
      <c r="M185" s="287" t="s">
        <v>1</v>
      </c>
      <c r="N185" s="288" t="s">
        <v>42</v>
      </c>
      <c r="O185" s="91"/>
      <c r="P185" s="235">
        <f>O185*H185</f>
        <v>0</v>
      </c>
      <c r="Q185" s="235">
        <v>0.02418</v>
      </c>
      <c r="R185" s="235">
        <f>Q185*H185</f>
        <v>0.02418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842</v>
      </c>
      <c r="AT185" s="237" t="s">
        <v>387</v>
      </c>
      <c r="AU185" s="237" t="s">
        <v>87</v>
      </c>
      <c r="AY185" s="17" t="s">
        <v>134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85</v>
      </c>
      <c r="BK185" s="238">
        <f>ROUND(I185*H185,2)</f>
        <v>0</v>
      </c>
      <c r="BL185" s="17" t="s">
        <v>650</v>
      </c>
      <c r="BM185" s="237" t="s">
        <v>961</v>
      </c>
    </row>
    <row r="186" s="2" customFormat="1">
      <c r="A186" s="38"/>
      <c r="B186" s="39"/>
      <c r="C186" s="40"/>
      <c r="D186" s="239" t="s">
        <v>147</v>
      </c>
      <c r="E186" s="40"/>
      <c r="F186" s="240" t="s">
        <v>960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87</v>
      </c>
    </row>
    <row r="187" s="14" customFormat="1">
      <c r="A187" s="14"/>
      <c r="B187" s="254"/>
      <c r="C187" s="255"/>
      <c r="D187" s="239" t="s">
        <v>148</v>
      </c>
      <c r="E187" s="256" t="s">
        <v>1</v>
      </c>
      <c r="F187" s="257" t="s">
        <v>1082</v>
      </c>
      <c r="G187" s="255"/>
      <c r="H187" s="258">
        <v>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148</v>
      </c>
      <c r="AU187" s="264" t="s">
        <v>87</v>
      </c>
      <c r="AV187" s="14" t="s">
        <v>87</v>
      </c>
      <c r="AW187" s="14" t="s">
        <v>33</v>
      </c>
      <c r="AX187" s="14" t="s">
        <v>85</v>
      </c>
      <c r="AY187" s="264" t="s">
        <v>134</v>
      </c>
    </row>
    <row r="188" s="2" customFormat="1" ht="16.5" customHeight="1">
      <c r="A188" s="38"/>
      <c r="B188" s="39"/>
      <c r="C188" s="226" t="s">
        <v>348</v>
      </c>
      <c r="D188" s="226" t="s">
        <v>140</v>
      </c>
      <c r="E188" s="227" t="s">
        <v>963</v>
      </c>
      <c r="F188" s="228" t="s">
        <v>964</v>
      </c>
      <c r="G188" s="229" t="s">
        <v>303</v>
      </c>
      <c r="H188" s="230">
        <v>0.36499999999999999</v>
      </c>
      <c r="I188" s="231"/>
      <c r="J188" s="232">
        <f>ROUND(I188*H188,2)</f>
        <v>0</v>
      </c>
      <c r="K188" s="228" t="s">
        <v>144</v>
      </c>
      <c r="L188" s="44"/>
      <c r="M188" s="233" t="s">
        <v>1</v>
      </c>
      <c r="N188" s="234" t="s">
        <v>42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650</v>
      </c>
      <c r="AT188" s="237" t="s">
        <v>140</v>
      </c>
      <c r="AU188" s="237" t="s">
        <v>87</v>
      </c>
      <c r="AY188" s="17" t="s">
        <v>134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85</v>
      </c>
      <c r="BK188" s="238">
        <f>ROUND(I188*H188,2)</f>
        <v>0</v>
      </c>
      <c r="BL188" s="17" t="s">
        <v>650</v>
      </c>
      <c r="BM188" s="237" t="s">
        <v>965</v>
      </c>
    </row>
    <row r="189" s="2" customFormat="1">
      <c r="A189" s="38"/>
      <c r="B189" s="39"/>
      <c r="C189" s="40"/>
      <c r="D189" s="239" t="s">
        <v>147</v>
      </c>
      <c r="E189" s="40"/>
      <c r="F189" s="240" t="s">
        <v>966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87</v>
      </c>
    </row>
    <row r="190" s="14" customFormat="1">
      <c r="A190" s="14"/>
      <c r="B190" s="254"/>
      <c r="C190" s="255"/>
      <c r="D190" s="239" t="s">
        <v>148</v>
      </c>
      <c r="E190" s="256" t="s">
        <v>1</v>
      </c>
      <c r="F190" s="257" t="s">
        <v>1083</v>
      </c>
      <c r="G190" s="255"/>
      <c r="H190" s="258">
        <v>0.36499999999999999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148</v>
      </c>
      <c r="AU190" s="264" t="s">
        <v>87</v>
      </c>
      <c r="AV190" s="14" t="s">
        <v>87</v>
      </c>
      <c r="AW190" s="14" t="s">
        <v>33</v>
      </c>
      <c r="AX190" s="14" t="s">
        <v>85</v>
      </c>
      <c r="AY190" s="264" t="s">
        <v>134</v>
      </c>
    </row>
    <row r="191" s="2" customFormat="1" ht="16.5" customHeight="1">
      <c r="A191" s="38"/>
      <c r="B191" s="39"/>
      <c r="C191" s="226" t="s">
        <v>354</v>
      </c>
      <c r="D191" s="226" t="s">
        <v>140</v>
      </c>
      <c r="E191" s="227" t="s">
        <v>974</v>
      </c>
      <c r="F191" s="228" t="s">
        <v>975</v>
      </c>
      <c r="G191" s="229" t="s">
        <v>287</v>
      </c>
      <c r="H191" s="230">
        <v>10</v>
      </c>
      <c r="I191" s="231"/>
      <c r="J191" s="232">
        <f>ROUND(I191*H191,2)</f>
        <v>0</v>
      </c>
      <c r="K191" s="228" t="s">
        <v>144</v>
      </c>
      <c r="L191" s="44"/>
      <c r="M191" s="233" t="s">
        <v>1</v>
      </c>
      <c r="N191" s="234" t="s">
        <v>42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650</v>
      </c>
      <c r="AT191" s="237" t="s">
        <v>140</v>
      </c>
      <c r="AU191" s="237" t="s">
        <v>87</v>
      </c>
      <c r="AY191" s="17" t="s">
        <v>134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85</v>
      </c>
      <c r="BK191" s="238">
        <f>ROUND(I191*H191,2)</f>
        <v>0</v>
      </c>
      <c r="BL191" s="17" t="s">
        <v>650</v>
      </c>
      <c r="BM191" s="237" t="s">
        <v>976</v>
      </c>
    </row>
    <row r="192" s="2" customFormat="1">
      <c r="A192" s="38"/>
      <c r="B192" s="39"/>
      <c r="C192" s="40"/>
      <c r="D192" s="239" t="s">
        <v>147</v>
      </c>
      <c r="E192" s="40"/>
      <c r="F192" s="240" t="s">
        <v>977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147</v>
      </c>
      <c r="AU192" s="17" t="s">
        <v>87</v>
      </c>
    </row>
    <row r="193" s="14" customFormat="1">
      <c r="A193" s="14"/>
      <c r="B193" s="254"/>
      <c r="C193" s="255"/>
      <c r="D193" s="239" t="s">
        <v>148</v>
      </c>
      <c r="E193" s="256" t="s">
        <v>1</v>
      </c>
      <c r="F193" s="257" t="s">
        <v>1084</v>
      </c>
      <c r="G193" s="255"/>
      <c r="H193" s="258">
        <v>10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148</v>
      </c>
      <c r="AU193" s="264" t="s">
        <v>87</v>
      </c>
      <c r="AV193" s="14" t="s">
        <v>87</v>
      </c>
      <c r="AW193" s="14" t="s">
        <v>33</v>
      </c>
      <c r="AX193" s="14" t="s">
        <v>85</v>
      </c>
      <c r="AY193" s="264" t="s">
        <v>134</v>
      </c>
    </row>
    <row r="194" s="2" customFormat="1" ht="21.75" customHeight="1">
      <c r="A194" s="38"/>
      <c r="B194" s="39"/>
      <c r="C194" s="226" t="s">
        <v>7</v>
      </c>
      <c r="D194" s="226" t="s">
        <v>140</v>
      </c>
      <c r="E194" s="227" t="s">
        <v>984</v>
      </c>
      <c r="F194" s="228" t="s">
        <v>985</v>
      </c>
      <c r="G194" s="229" t="s">
        <v>303</v>
      </c>
      <c r="H194" s="230">
        <v>0.52700000000000002</v>
      </c>
      <c r="I194" s="231"/>
      <c r="J194" s="232">
        <f>ROUND(I194*H194,2)</f>
        <v>0</v>
      </c>
      <c r="K194" s="228" t="s">
        <v>144</v>
      </c>
      <c r="L194" s="44"/>
      <c r="M194" s="233" t="s">
        <v>1</v>
      </c>
      <c r="N194" s="234" t="s">
        <v>42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650</v>
      </c>
      <c r="AT194" s="237" t="s">
        <v>140</v>
      </c>
      <c r="AU194" s="237" t="s">
        <v>87</v>
      </c>
      <c r="AY194" s="17" t="s">
        <v>134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85</v>
      </c>
      <c r="BK194" s="238">
        <f>ROUND(I194*H194,2)</f>
        <v>0</v>
      </c>
      <c r="BL194" s="17" t="s">
        <v>650</v>
      </c>
      <c r="BM194" s="237" t="s">
        <v>986</v>
      </c>
    </row>
    <row r="195" s="2" customFormat="1">
      <c r="A195" s="38"/>
      <c r="B195" s="39"/>
      <c r="C195" s="40"/>
      <c r="D195" s="239" t="s">
        <v>147</v>
      </c>
      <c r="E195" s="40"/>
      <c r="F195" s="240" t="s">
        <v>987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87</v>
      </c>
    </row>
    <row r="196" s="13" customFormat="1">
      <c r="A196" s="13"/>
      <c r="B196" s="244"/>
      <c r="C196" s="245"/>
      <c r="D196" s="239" t="s">
        <v>148</v>
      </c>
      <c r="E196" s="246" t="s">
        <v>1</v>
      </c>
      <c r="F196" s="247" t="s">
        <v>988</v>
      </c>
      <c r="G196" s="245"/>
      <c r="H196" s="246" t="s">
        <v>1</v>
      </c>
      <c r="I196" s="248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148</v>
      </c>
      <c r="AU196" s="253" t="s">
        <v>87</v>
      </c>
      <c r="AV196" s="13" t="s">
        <v>85</v>
      </c>
      <c r="AW196" s="13" t="s">
        <v>33</v>
      </c>
      <c r="AX196" s="13" t="s">
        <v>77</v>
      </c>
      <c r="AY196" s="253" t="s">
        <v>134</v>
      </c>
    </row>
    <row r="197" s="13" customFormat="1">
      <c r="A197" s="13"/>
      <c r="B197" s="244"/>
      <c r="C197" s="245"/>
      <c r="D197" s="239" t="s">
        <v>148</v>
      </c>
      <c r="E197" s="246" t="s">
        <v>1</v>
      </c>
      <c r="F197" s="247" t="s">
        <v>343</v>
      </c>
      <c r="G197" s="245"/>
      <c r="H197" s="246" t="s">
        <v>1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148</v>
      </c>
      <c r="AU197" s="253" t="s">
        <v>87</v>
      </c>
      <c r="AV197" s="13" t="s">
        <v>85</v>
      </c>
      <c r="AW197" s="13" t="s">
        <v>33</v>
      </c>
      <c r="AX197" s="13" t="s">
        <v>77</v>
      </c>
      <c r="AY197" s="253" t="s">
        <v>134</v>
      </c>
    </row>
    <row r="198" s="14" customFormat="1">
      <c r="A198" s="14"/>
      <c r="B198" s="254"/>
      <c r="C198" s="255"/>
      <c r="D198" s="239" t="s">
        <v>148</v>
      </c>
      <c r="E198" s="256" t="s">
        <v>1</v>
      </c>
      <c r="F198" s="257" t="s">
        <v>1085</v>
      </c>
      <c r="G198" s="255"/>
      <c r="H198" s="258">
        <v>0.52700000000000002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148</v>
      </c>
      <c r="AU198" s="264" t="s">
        <v>87</v>
      </c>
      <c r="AV198" s="14" t="s">
        <v>87</v>
      </c>
      <c r="AW198" s="14" t="s">
        <v>33</v>
      </c>
      <c r="AX198" s="14" t="s">
        <v>85</v>
      </c>
      <c r="AY198" s="264" t="s">
        <v>134</v>
      </c>
    </row>
    <row r="199" s="2" customFormat="1" ht="24.15" customHeight="1">
      <c r="A199" s="38"/>
      <c r="B199" s="39"/>
      <c r="C199" s="226" t="s">
        <v>366</v>
      </c>
      <c r="D199" s="226" t="s">
        <v>140</v>
      </c>
      <c r="E199" s="227" t="s">
        <v>990</v>
      </c>
      <c r="F199" s="228" t="s">
        <v>991</v>
      </c>
      <c r="G199" s="229" t="s">
        <v>303</v>
      </c>
      <c r="H199" s="230">
        <v>12.648</v>
      </c>
      <c r="I199" s="231"/>
      <c r="J199" s="232">
        <f>ROUND(I199*H199,2)</f>
        <v>0</v>
      </c>
      <c r="K199" s="228" t="s">
        <v>144</v>
      </c>
      <c r="L199" s="44"/>
      <c r="M199" s="233" t="s">
        <v>1</v>
      </c>
      <c r="N199" s="234" t="s">
        <v>42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650</v>
      </c>
      <c r="AT199" s="237" t="s">
        <v>140</v>
      </c>
      <c r="AU199" s="237" t="s">
        <v>87</v>
      </c>
      <c r="AY199" s="17" t="s">
        <v>134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85</v>
      </c>
      <c r="BK199" s="238">
        <f>ROUND(I199*H199,2)</f>
        <v>0</v>
      </c>
      <c r="BL199" s="17" t="s">
        <v>650</v>
      </c>
      <c r="BM199" s="237" t="s">
        <v>992</v>
      </c>
    </row>
    <row r="200" s="2" customFormat="1">
      <c r="A200" s="38"/>
      <c r="B200" s="39"/>
      <c r="C200" s="40"/>
      <c r="D200" s="239" t="s">
        <v>147</v>
      </c>
      <c r="E200" s="40"/>
      <c r="F200" s="240" t="s">
        <v>993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147</v>
      </c>
      <c r="AU200" s="17" t="s">
        <v>87</v>
      </c>
    </row>
    <row r="201" s="13" customFormat="1">
      <c r="A201" s="13"/>
      <c r="B201" s="244"/>
      <c r="C201" s="245"/>
      <c r="D201" s="239" t="s">
        <v>148</v>
      </c>
      <c r="E201" s="246" t="s">
        <v>1</v>
      </c>
      <c r="F201" s="247" t="s">
        <v>343</v>
      </c>
      <c r="G201" s="245"/>
      <c r="H201" s="246" t="s">
        <v>1</v>
      </c>
      <c r="I201" s="248"/>
      <c r="J201" s="245"/>
      <c r="K201" s="245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148</v>
      </c>
      <c r="AU201" s="253" t="s">
        <v>87</v>
      </c>
      <c r="AV201" s="13" t="s">
        <v>85</v>
      </c>
      <c r="AW201" s="13" t="s">
        <v>33</v>
      </c>
      <c r="AX201" s="13" t="s">
        <v>77</v>
      </c>
      <c r="AY201" s="253" t="s">
        <v>134</v>
      </c>
    </row>
    <row r="202" s="14" customFormat="1">
      <c r="A202" s="14"/>
      <c r="B202" s="254"/>
      <c r="C202" s="255"/>
      <c r="D202" s="239" t="s">
        <v>148</v>
      </c>
      <c r="E202" s="256" t="s">
        <v>1</v>
      </c>
      <c r="F202" s="257" t="s">
        <v>1086</v>
      </c>
      <c r="G202" s="255"/>
      <c r="H202" s="258">
        <v>12.648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148</v>
      </c>
      <c r="AU202" s="264" t="s">
        <v>87</v>
      </c>
      <c r="AV202" s="14" t="s">
        <v>87</v>
      </c>
      <c r="AW202" s="14" t="s">
        <v>33</v>
      </c>
      <c r="AX202" s="14" t="s">
        <v>85</v>
      </c>
      <c r="AY202" s="264" t="s">
        <v>134</v>
      </c>
    </row>
    <row r="203" s="2" customFormat="1" ht="16.5" customHeight="1">
      <c r="A203" s="38"/>
      <c r="B203" s="39"/>
      <c r="C203" s="226" t="s">
        <v>377</v>
      </c>
      <c r="D203" s="226" t="s">
        <v>140</v>
      </c>
      <c r="E203" s="227" t="s">
        <v>995</v>
      </c>
      <c r="F203" s="228" t="s">
        <v>996</v>
      </c>
      <c r="G203" s="229" t="s">
        <v>362</v>
      </c>
      <c r="H203" s="230">
        <v>0.94899999999999995</v>
      </c>
      <c r="I203" s="231"/>
      <c r="J203" s="232">
        <f>ROUND(I203*H203,2)</f>
        <v>0</v>
      </c>
      <c r="K203" s="228" t="s">
        <v>144</v>
      </c>
      <c r="L203" s="44"/>
      <c r="M203" s="233" t="s">
        <v>1</v>
      </c>
      <c r="N203" s="234" t="s">
        <v>42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650</v>
      </c>
      <c r="AT203" s="237" t="s">
        <v>140</v>
      </c>
      <c r="AU203" s="237" t="s">
        <v>87</v>
      </c>
      <c r="AY203" s="17" t="s">
        <v>134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85</v>
      </c>
      <c r="BK203" s="238">
        <f>ROUND(I203*H203,2)</f>
        <v>0</v>
      </c>
      <c r="BL203" s="17" t="s">
        <v>650</v>
      </c>
      <c r="BM203" s="237" t="s">
        <v>997</v>
      </c>
    </row>
    <row r="204" s="2" customFormat="1">
      <c r="A204" s="38"/>
      <c r="B204" s="39"/>
      <c r="C204" s="40"/>
      <c r="D204" s="239" t="s">
        <v>147</v>
      </c>
      <c r="E204" s="40"/>
      <c r="F204" s="240" t="s">
        <v>998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87</v>
      </c>
    </row>
    <row r="205" s="14" customFormat="1">
      <c r="A205" s="14"/>
      <c r="B205" s="254"/>
      <c r="C205" s="255"/>
      <c r="D205" s="239" t="s">
        <v>148</v>
      </c>
      <c r="E205" s="256" t="s">
        <v>1</v>
      </c>
      <c r="F205" s="257" t="s">
        <v>1087</v>
      </c>
      <c r="G205" s="255"/>
      <c r="H205" s="258">
        <v>0.94899999999999995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148</v>
      </c>
      <c r="AU205" s="264" t="s">
        <v>87</v>
      </c>
      <c r="AV205" s="14" t="s">
        <v>87</v>
      </c>
      <c r="AW205" s="14" t="s">
        <v>33</v>
      </c>
      <c r="AX205" s="14" t="s">
        <v>85</v>
      </c>
      <c r="AY205" s="264" t="s">
        <v>134</v>
      </c>
    </row>
    <row r="206" s="2" customFormat="1" ht="16.5" customHeight="1">
      <c r="A206" s="38"/>
      <c r="B206" s="39"/>
      <c r="C206" s="226" t="s">
        <v>386</v>
      </c>
      <c r="D206" s="226" t="s">
        <v>140</v>
      </c>
      <c r="E206" s="227" t="s">
        <v>1000</v>
      </c>
      <c r="F206" s="228" t="s">
        <v>1001</v>
      </c>
      <c r="G206" s="229" t="s">
        <v>303</v>
      </c>
      <c r="H206" s="230">
        <v>0.52700000000000002</v>
      </c>
      <c r="I206" s="231"/>
      <c r="J206" s="232">
        <f>ROUND(I206*H206,2)</f>
        <v>0</v>
      </c>
      <c r="K206" s="228" t="s">
        <v>144</v>
      </c>
      <c r="L206" s="44"/>
      <c r="M206" s="233" t="s">
        <v>1</v>
      </c>
      <c r="N206" s="234" t="s">
        <v>42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650</v>
      </c>
      <c r="AT206" s="237" t="s">
        <v>140</v>
      </c>
      <c r="AU206" s="237" t="s">
        <v>87</v>
      </c>
      <c r="AY206" s="17" t="s">
        <v>134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85</v>
      </c>
      <c r="BK206" s="238">
        <f>ROUND(I206*H206,2)</f>
        <v>0</v>
      </c>
      <c r="BL206" s="17" t="s">
        <v>650</v>
      </c>
      <c r="BM206" s="237" t="s">
        <v>1002</v>
      </c>
    </row>
    <row r="207" s="2" customFormat="1">
      <c r="A207" s="38"/>
      <c r="B207" s="39"/>
      <c r="C207" s="40"/>
      <c r="D207" s="239" t="s">
        <v>147</v>
      </c>
      <c r="E207" s="40"/>
      <c r="F207" s="240" t="s">
        <v>1003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147</v>
      </c>
      <c r="AU207" s="17" t="s">
        <v>87</v>
      </c>
    </row>
    <row r="208" s="13" customFormat="1">
      <c r="A208" s="13"/>
      <c r="B208" s="244"/>
      <c r="C208" s="245"/>
      <c r="D208" s="239" t="s">
        <v>148</v>
      </c>
      <c r="E208" s="246" t="s">
        <v>1</v>
      </c>
      <c r="F208" s="247" t="s">
        <v>1004</v>
      </c>
      <c r="G208" s="245"/>
      <c r="H208" s="246" t="s">
        <v>1</v>
      </c>
      <c r="I208" s="248"/>
      <c r="J208" s="245"/>
      <c r="K208" s="245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148</v>
      </c>
      <c r="AU208" s="253" t="s">
        <v>87</v>
      </c>
      <c r="AV208" s="13" t="s">
        <v>85</v>
      </c>
      <c r="AW208" s="13" t="s">
        <v>33</v>
      </c>
      <c r="AX208" s="13" t="s">
        <v>77</v>
      </c>
      <c r="AY208" s="253" t="s">
        <v>134</v>
      </c>
    </row>
    <row r="209" s="13" customFormat="1">
      <c r="A209" s="13"/>
      <c r="B209" s="244"/>
      <c r="C209" s="245"/>
      <c r="D209" s="239" t="s">
        <v>148</v>
      </c>
      <c r="E209" s="246" t="s">
        <v>1</v>
      </c>
      <c r="F209" s="247" t="s">
        <v>1005</v>
      </c>
      <c r="G209" s="245"/>
      <c r="H209" s="246" t="s">
        <v>1</v>
      </c>
      <c r="I209" s="248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148</v>
      </c>
      <c r="AU209" s="253" t="s">
        <v>87</v>
      </c>
      <c r="AV209" s="13" t="s">
        <v>85</v>
      </c>
      <c r="AW209" s="13" t="s">
        <v>33</v>
      </c>
      <c r="AX209" s="13" t="s">
        <v>77</v>
      </c>
      <c r="AY209" s="253" t="s">
        <v>134</v>
      </c>
    </row>
    <row r="210" s="13" customFormat="1">
      <c r="A210" s="13"/>
      <c r="B210" s="244"/>
      <c r="C210" s="245"/>
      <c r="D210" s="239" t="s">
        <v>148</v>
      </c>
      <c r="E210" s="246" t="s">
        <v>1</v>
      </c>
      <c r="F210" s="247" t="s">
        <v>1006</v>
      </c>
      <c r="G210" s="245"/>
      <c r="H210" s="246" t="s">
        <v>1</v>
      </c>
      <c r="I210" s="248"/>
      <c r="J210" s="245"/>
      <c r="K210" s="245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148</v>
      </c>
      <c r="AU210" s="253" t="s">
        <v>87</v>
      </c>
      <c r="AV210" s="13" t="s">
        <v>85</v>
      </c>
      <c r="AW210" s="13" t="s">
        <v>33</v>
      </c>
      <c r="AX210" s="13" t="s">
        <v>77</v>
      </c>
      <c r="AY210" s="253" t="s">
        <v>134</v>
      </c>
    </row>
    <row r="211" s="14" customFormat="1">
      <c r="A211" s="14"/>
      <c r="B211" s="254"/>
      <c r="C211" s="255"/>
      <c r="D211" s="239" t="s">
        <v>148</v>
      </c>
      <c r="E211" s="256" t="s">
        <v>1</v>
      </c>
      <c r="F211" s="257" t="s">
        <v>1088</v>
      </c>
      <c r="G211" s="255"/>
      <c r="H211" s="258">
        <v>0.127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148</v>
      </c>
      <c r="AU211" s="264" t="s">
        <v>87</v>
      </c>
      <c r="AV211" s="14" t="s">
        <v>87</v>
      </c>
      <c r="AW211" s="14" t="s">
        <v>33</v>
      </c>
      <c r="AX211" s="14" t="s">
        <v>77</v>
      </c>
      <c r="AY211" s="264" t="s">
        <v>134</v>
      </c>
    </row>
    <row r="212" s="13" customFormat="1">
      <c r="A212" s="13"/>
      <c r="B212" s="244"/>
      <c r="C212" s="245"/>
      <c r="D212" s="239" t="s">
        <v>148</v>
      </c>
      <c r="E212" s="246" t="s">
        <v>1</v>
      </c>
      <c r="F212" s="247" t="s">
        <v>1008</v>
      </c>
      <c r="G212" s="245"/>
      <c r="H212" s="246" t="s">
        <v>1</v>
      </c>
      <c r="I212" s="248"/>
      <c r="J212" s="245"/>
      <c r="K212" s="245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148</v>
      </c>
      <c r="AU212" s="253" t="s">
        <v>87</v>
      </c>
      <c r="AV212" s="13" t="s">
        <v>85</v>
      </c>
      <c r="AW212" s="13" t="s">
        <v>33</v>
      </c>
      <c r="AX212" s="13" t="s">
        <v>77</v>
      </c>
      <c r="AY212" s="253" t="s">
        <v>134</v>
      </c>
    </row>
    <row r="213" s="14" customFormat="1">
      <c r="A213" s="14"/>
      <c r="B213" s="254"/>
      <c r="C213" s="255"/>
      <c r="D213" s="239" t="s">
        <v>148</v>
      </c>
      <c r="E213" s="256" t="s">
        <v>1</v>
      </c>
      <c r="F213" s="257" t="s">
        <v>1089</v>
      </c>
      <c r="G213" s="255"/>
      <c r="H213" s="258">
        <v>0.34999999999999998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148</v>
      </c>
      <c r="AU213" s="264" t="s">
        <v>87</v>
      </c>
      <c r="AV213" s="14" t="s">
        <v>87</v>
      </c>
      <c r="AW213" s="14" t="s">
        <v>33</v>
      </c>
      <c r="AX213" s="14" t="s">
        <v>77</v>
      </c>
      <c r="AY213" s="264" t="s">
        <v>134</v>
      </c>
    </row>
    <row r="214" s="14" customFormat="1">
      <c r="A214" s="14"/>
      <c r="B214" s="254"/>
      <c r="C214" s="255"/>
      <c r="D214" s="239" t="s">
        <v>148</v>
      </c>
      <c r="E214" s="256" t="s">
        <v>1</v>
      </c>
      <c r="F214" s="257" t="s">
        <v>1090</v>
      </c>
      <c r="G214" s="255"/>
      <c r="H214" s="258">
        <v>0.050000000000000003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4" t="s">
        <v>148</v>
      </c>
      <c r="AU214" s="264" t="s">
        <v>87</v>
      </c>
      <c r="AV214" s="14" t="s">
        <v>87</v>
      </c>
      <c r="AW214" s="14" t="s">
        <v>33</v>
      </c>
      <c r="AX214" s="14" t="s">
        <v>77</v>
      </c>
      <c r="AY214" s="264" t="s">
        <v>134</v>
      </c>
    </row>
    <row r="215" s="15" customFormat="1">
      <c r="A215" s="15"/>
      <c r="B215" s="268"/>
      <c r="C215" s="269"/>
      <c r="D215" s="239" t="s">
        <v>148</v>
      </c>
      <c r="E215" s="270" t="s">
        <v>1</v>
      </c>
      <c r="F215" s="271" t="s">
        <v>253</v>
      </c>
      <c r="G215" s="269"/>
      <c r="H215" s="272">
        <v>0.52700000000000002</v>
      </c>
      <c r="I215" s="273"/>
      <c r="J215" s="269"/>
      <c r="K215" s="269"/>
      <c r="L215" s="274"/>
      <c r="M215" s="275"/>
      <c r="N215" s="276"/>
      <c r="O215" s="276"/>
      <c r="P215" s="276"/>
      <c r="Q215" s="276"/>
      <c r="R215" s="276"/>
      <c r="S215" s="276"/>
      <c r="T215" s="27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8" t="s">
        <v>148</v>
      </c>
      <c r="AU215" s="278" t="s">
        <v>87</v>
      </c>
      <c r="AV215" s="15" t="s">
        <v>133</v>
      </c>
      <c r="AW215" s="15" t="s">
        <v>33</v>
      </c>
      <c r="AX215" s="15" t="s">
        <v>85</v>
      </c>
      <c r="AY215" s="278" t="s">
        <v>134</v>
      </c>
    </row>
    <row r="216" s="2" customFormat="1" ht="16.5" customHeight="1">
      <c r="A216" s="38"/>
      <c r="B216" s="39"/>
      <c r="C216" s="226" t="s">
        <v>392</v>
      </c>
      <c r="D216" s="226" t="s">
        <v>140</v>
      </c>
      <c r="E216" s="227" t="s">
        <v>1011</v>
      </c>
      <c r="F216" s="228" t="s">
        <v>1012</v>
      </c>
      <c r="G216" s="229" t="s">
        <v>303</v>
      </c>
      <c r="H216" s="230">
        <v>0.23799999999999999</v>
      </c>
      <c r="I216" s="231"/>
      <c r="J216" s="232">
        <f>ROUND(I216*H216,2)</f>
        <v>0</v>
      </c>
      <c r="K216" s="228" t="s">
        <v>144</v>
      </c>
      <c r="L216" s="44"/>
      <c r="M216" s="233" t="s">
        <v>1</v>
      </c>
      <c r="N216" s="234" t="s">
        <v>42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650</v>
      </c>
      <c r="AT216" s="237" t="s">
        <v>140</v>
      </c>
      <c r="AU216" s="237" t="s">
        <v>87</v>
      </c>
      <c r="AY216" s="17" t="s">
        <v>134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85</v>
      </c>
      <c r="BK216" s="238">
        <f>ROUND(I216*H216,2)</f>
        <v>0</v>
      </c>
      <c r="BL216" s="17" t="s">
        <v>650</v>
      </c>
      <c r="BM216" s="237" t="s">
        <v>1013</v>
      </c>
    </row>
    <row r="217" s="2" customFormat="1">
      <c r="A217" s="38"/>
      <c r="B217" s="39"/>
      <c r="C217" s="40"/>
      <c r="D217" s="239" t="s">
        <v>147</v>
      </c>
      <c r="E217" s="40"/>
      <c r="F217" s="240" t="s">
        <v>1014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147</v>
      </c>
      <c r="AU217" s="17" t="s">
        <v>87</v>
      </c>
    </row>
    <row r="218" s="14" customFormat="1">
      <c r="A218" s="14"/>
      <c r="B218" s="254"/>
      <c r="C218" s="255"/>
      <c r="D218" s="239" t="s">
        <v>148</v>
      </c>
      <c r="E218" s="256" t="s">
        <v>1</v>
      </c>
      <c r="F218" s="257" t="s">
        <v>1091</v>
      </c>
      <c r="G218" s="255"/>
      <c r="H218" s="258">
        <v>0.23799999999999999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4" t="s">
        <v>148</v>
      </c>
      <c r="AU218" s="264" t="s">
        <v>87</v>
      </c>
      <c r="AV218" s="14" t="s">
        <v>87</v>
      </c>
      <c r="AW218" s="14" t="s">
        <v>33</v>
      </c>
      <c r="AX218" s="14" t="s">
        <v>85</v>
      </c>
      <c r="AY218" s="264" t="s">
        <v>134</v>
      </c>
    </row>
    <row r="219" s="2" customFormat="1" ht="16.5" customHeight="1">
      <c r="A219" s="38"/>
      <c r="B219" s="39"/>
      <c r="C219" s="226" t="s">
        <v>398</v>
      </c>
      <c r="D219" s="226" t="s">
        <v>140</v>
      </c>
      <c r="E219" s="227" t="s">
        <v>1021</v>
      </c>
      <c r="F219" s="228" t="s">
        <v>1022</v>
      </c>
      <c r="G219" s="229" t="s">
        <v>287</v>
      </c>
      <c r="H219" s="230">
        <v>10</v>
      </c>
      <c r="I219" s="231"/>
      <c r="J219" s="232">
        <f>ROUND(I219*H219,2)</f>
        <v>0</v>
      </c>
      <c r="K219" s="228" t="s">
        <v>144</v>
      </c>
      <c r="L219" s="44"/>
      <c r="M219" s="233" t="s">
        <v>1</v>
      </c>
      <c r="N219" s="234" t="s">
        <v>42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650</v>
      </c>
      <c r="AT219" s="237" t="s">
        <v>140</v>
      </c>
      <c r="AU219" s="237" t="s">
        <v>87</v>
      </c>
      <c r="AY219" s="17" t="s">
        <v>134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85</v>
      </c>
      <c r="BK219" s="238">
        <f>ROUND(I219*H219,2)</f>
        <v>0</v>
      </c>
      <c r="BL219" s="17" t="s">
        <v>650</v>
      </c>
      <c r="BM219" s="237" t="s">
        <v>1023</v>
      </c>
    </row>
    <row r="220" s="2" customFormat="1">
      <c r="A220" s="38"/>
      <c r="B220" s="39"/>
      <c r="C220" s="40"/>
      <c r="D220" s="239" t="s">
        <v>147</v>
      </c>
      <c r="E220" s="40"/>
      <c r="F220" s="240" t="s">
        <v>1024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147</v>
      </c>
      <c r="AU220" s="17" t="s">
        <v>87</v>
      </c>
    </row>
    <row r="221" s="14" customFormat="1">
      <c r="A221" s="14"/>
      <c r="B221" s="254"/>
      <c r="C221" s="255"/>
      <c r="D221" s="239" t="s">
        <v>148</v>
      </c>
      <c r="E221" s="256" t="s">
        <v>1</v>
      </c>
      <c r="F221" s="257" t="s">
        <v>1092</v>
      </c>
      <c r="G221" s="255"/>
      <c r="H221" s="258">
        <v>10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4" t="s">
        <v>148</v>
      </c>
      <c r="AU221" s="264" t="s">
        <v>87</v>
      </c>
      <c r="AV221" s="14" t="s">
        <v>87</v>
      </c>
      <c r="AW221" s="14" t="s">
        <v>33</v>
      </c>
      <c r="AX221" s="14" t="s">
        <v>85</v>
      </c>
      <c r="AY221" s="264" t="s">
        <v>134</v>
      </c>
    </row>
    <row r="222" s="2" customFormat="1" ht="16.5" customHeight="1">
      <c r="A222" s="38"/>
      <c r="B222" s="39"/>
      <c r="C222" s="226" t="s">
        <v>404</v>
      </c>
      <c r="D222" s="226" t="s">
        <v>140</v>
      </c>
      <c r="E222" s="227" t="s">
        <v>1038</v>
      </c>
      <c r="F222" s="228" t="s">
        <v>1039</v>
      </c>
      <c r="G222" s="229" t="s">
        <v>287</v>
      </c>
      <c r="H222" s="230">
        <v>10</v>
      </c>
      <c r="I222" s="231"/>
      <c r="J222" s="232">
        <f>ROUND(I222*H222,2)</f>
        <v>0</v>
      </c>
      <c r="K222" s="228" t="s">
        <v>144</v>
      </c>
      <c r="L222" s="44"/>
      <c r="M222" s="233" t="s">
        <v>1</v>
      </c>
      <c r="N222" s="234" t="s">
        <v>42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650</v>
      </c>
      <c r="AT222" s="237" t="s">
        <v>140</v>
      </c>
      <c r="AU222" s="237" t="s">
        <v>87</v>
      </c>
      <c r="AY222" s="17" t="s">
        <v>134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85</v>
      </c>
      <c r="BK222" s="238">
        <f>ROUND(I222*H222,2)</f>
        <v>0</v>
      </c>
      <c r="BL222" s="17" t="s">
        <v>650</v>
      </c>
      <c r="BM222" s="237" t="s">
        <v>1040</v>
      </c>
    </row>
    <row r="223" s="2" customFormat="1">
      <c r="A223" s="38"/>
      <c r="B223" s="39"/>
      <c r="C223" s="40"/>
      <c r="D223" s="239" t="s">
        <v>147</v>
      </c>
      <c r="E223" s="40"/>
      <c r="F223" s="240" t="s">
        <v>1041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147</v>
      </c>
      <c r="AU223" s="17" t="s">
        <v>87</v>
      </c>
    </row>
    <row r="224" s="13" customFormat="1">
      <c r="A224" s="13"/>
      <c r="B224" s="244"/>
      <c r="C224" s="245"/>
      <c r="D224" s="239" t="s">
        <v>148</v>
      </c>
      <c r="E224" s="246" t="s">
        <v>1</v>
      </c>
      <c r="F224" s="247" t="s">
        <v>1042</v>
      </c>
      <c r="G224" s="245"/>
      <c r="H224" s="246" t="s">
        <v>1</v>
      </c>
      <c r="I224" s="248"/>
      <c r="J224" s="245"/>
      <c r="K224" s="245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148</v>
      </c>
      <c r="AU224" s="253" t="s">
        <v>87</v>
      </c>
      <c r="AV224" s="13" t="s">
        <v>85</v>
      </c>
      <c r="AW224" s="13" t="s">
        <v>33</v>
      </c>
      <c r="AX224" s="13" t="s">
        <v>77</v>
      </c>
      <c r="AY224" s="253" t="s">
        <v>134</v>
      </c>
    </row>
    <row r="225" s="14" customFormat="1">
      <c r="A225" s="14"/>
      <c r="B225" s="254"/>
      <c r="C225" s="255"/>
      <c r="D225" s="239" t="s">
        <v>148</v>
      </c>
      <c r="E225" s="256" t="s">
        <v>1</v>
      </c>
      <c r="F225" s="257" t="s">
        <v>1093</v>
      </c>
      <c r="G225" s="255"/>
      <c r="H225" s="258">
        <v>10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148</v>
      </c>
      <c r="AU225" s="264" t="s">
        <v>87</v>
      </c>
      <c r="AV225" s="14" t="s">
        <v>87</v>
      </c>
      <c r="AW225" s="14" t="s">
        <v>33</v>
      </c>
      <c r="AX225" s="14" t="s">
        <v>85</v>
      </c>
      <c r="AY225" s="264" t="s">
        <v>134</v>
      </c>
    </row>
    <row r="226" s="2" customFormat="1" ht="16.5" customHeight="1">
      <c r="A226" s="38"/>
      <c r="B226" s="39"/>
      <c r="C226" s="226" t="s">
        <v>411</v>
      </c>
      <c r="D226" s="226" t="s">
        <v>140</v>
      </c>
      <c r="E226" s="227" t="s">
        <v>1049</v>
      </c>
      <c r="F226" s="228" t="s">
        <v>1050</v>
      </c>
      <c r="G226" s="229" t="s">
        <v>287</v>
      </c>
      <c r="H226" s="230">
        <v>10</v>
      </c>
      <c r="I226" s="231"/>
      <c r="J226" s="232">
        <f>ROUND(I226*H226,2)</f>
        <v>0</v>
      </c>
      <c r="K226" s="228" t="s">
        <v>144</v>
      </c>
      <c r="L226" s="44"/>
      <c r="M226" s="233" t="s">
        <v>1</v>
      </c>
      <c r="N226" s="234" t="s">
        <v>42</v>
      </c>
      <c r="O226" s="91"/>
      <c r="P226" s="235">
        <f>O226*H226</f>
        <v>0</v>
      </c>
      <c r="Q226" s="235">
        <v>9.0000000000000006E-05</v>
      </c>
      <c r="R226" s="235">
        <f>Q226*H226</f>
        <v>0.00090000000000000008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650</v>
      </c>
      <c r="AT226" s="237" t="s">
        <v>140</v>
      </c>
      <c r="AU226" s="237" t="s">
        <v>87</v>
      </c>
      <c r="AY226" s="17" t="s">
        <v>134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85</v>
      </c>
      <c r="BK226" s="238">
        <f>ROUND(I226*H226,2)</f>
        <v>0</v>
      </c>
      <c r="BL226" s="17" t="s">
        <v>650</v>
      </c>
      <c r="BM226" s="237" t="s">
        <v>1051</v>
      </c>
    </row>
    <row r="227" s="2" customFormat="1">
      <c r="A227" s="38"/>
      <c r="B227" s="39"/>
      <c r="C227" s="40"/>
      <c r="D227" s="239" t="s">
        <v>147</v>
      </c>
      <c r="E227" s="40"/>
      <c r="F227" s="240" t="s">
        <v>1052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147</v>
      </c>
      <c r="AU227" s="17" t="s">
        <v>87</v>
      </c>
    </row>
    <row r="228" s="14" customFormat="1">
      <c r="A228" s="14"/>
      <c r="B228" s="254"/>
      <c r="C228" s="255"/>
      <c r="D228" s="239" t="s">
        <v>148</v>
      </c>
      <c r="E228" s="256" t="s">
        <v>1</v>
      </c>
      <c r="F228" s="257" t="s">
        <v>1094</v>
      </c>
      <c r="G228" s="255"/>
      <c r="H228" s="258">
        <v>10</v>
      </c>
      <c r="I228" s="259"/>
      <c r="J228" s="255"/>
      <c r="K228" s="255"/>
      <c r="L228" s="260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148</v>
      </c>
      <c r="AU228" s="264" t="s">
        <v>87</v>
      </c>
      <c r="AV228" s="14" t="s">
        <v>87</v>
      </c>
      <c r="AW228" s="14" t="s">
        <v>33</v>
      </c>
      <c r="AX228" s="14" t="s">
        <v>85</v>
      </c>
      <c r="AY228" s="264" t="s">
        <v>134</v>
      </c>
    </row>
    <row r="229" s="2" customFormat="1" ht="6.96" customHeight="1">
      <c r="A229" s="38"/>
      <c r="B229" s="66"/>
      <c r="C229" s="67"/>
      <c r="D229" s="67"/>
      <c r="E229" s="67"/>
      <c r="F229" s="67"/>
      <c r="G229" s="67"/>
      <c r="H229" s="67"/>
      <c r="I229" s="67"/>
      <c r="J229" s="67"/>
      <c r="K229" s="67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h3oQvQKZR48ek9Z8GN9Fah03Jt8jrqofzGAVXme+nbou3rM8hwv6eZc90uXAgVq4rgqmJZEG5dLCWcDmuv9zhQ==" hashValue="J2DQoya8RkfSssPy63YrPpoLVGvvN+C1/H7hYgTOhrf6nfcAPJQP2qcnuQsxV02tfEDWTVQnteP/XTy3mfVxgg==" algorithmName="SHA-512" password="CC35"/>
  <autoFilter ref="C124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 urs</dc:creator>
  <cp:lastModifiedBy>kros\kros urs</cp:lastModifiedBy>
  <dcterms:created xsi:type="dcterms:W3CDTF">2025-03-17T09:20:27Z</dcterms:created>
  <dcterms:modified xsi:type="dcterms:W3CDTF">2025-03-17T09:20:31Z</dcterms:modified>
</cp:coreProperties>
</file>