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4000" windowHeight="9735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Rekapitulace!$G$27</definedName>
    <definedName name="Dodavka0">Položky!#REF!</definedName>
    <definedName name="HSV">Rekapitulace!$E$27</definedName>
    <definedName name="HSV0">Položky!#REF!</definedName>
    <definedName name="HZS">Rekapitulace!$I$27</definedName>
    <definedName name="HZS0">Položky!#REF!</definedName>
    <definedName name="JKSO">'Krycí list'!$F$4</definedName>
    <definedName name="MJ">'Krycí list'!$G$4</definedName>
    <definedName name="Mont">Rekapitulace!$H$27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list'!$C$8</definedName>
    <definedName name="_xlnm.Print_Area" localSheetId="0">'Krycí list'!$A$1:$G$45</definedName>
    <definedName name="_xlnm.Print_Area" localSheetId="2">Položky!$A$1:$G$194</definedName>
    <definedName name="_xlnm.Print_Area" localSheetId="1">Rekapitulace!$A$1:$I$33</definedName>
    <definedName name="PocetMJ">'Krycí list'!$G$7</definedName>
    <definedName name="Poznamka">'Krycí list'!$B$37</definedName>
    <definedName name="Projektant">'Krycí list'!$C$7</definedName>
    <definedName name="PSV">Rekapitulace!$F$27</definedName>
    <definedName name="PSV0">Položky!#REF!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Rekapitulace!$H$33</definedName>
    <definedName name="VRNKc">Rekapitulace!$E$32</definedName>
    <definedName name="VRNnazev">Rekapitulace!$A$32</definedName>
    <definedName name="VRNproc">Rekapitulace!$F$32</definedName>
    <definedName name="VRNzakl">Rekapitulace!$G$32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193" i="3"/>
  <c r="BE194" s="1"/>
  <c r="I26" i="2" s="1"/>
  <c r="BC193" i="3"/>
  <c r="BB193"/>
  <c r="BB194" s="1"/>
  <c r="F26" i="2" s="1"/>
  <c r="BA193" i="3"/>
  <c r="BA194" s="1"/>
  <c r="E26" i="2" s="1"/>
  <c r="G193" i="3"/>
  <c r="BD193" s="1"/>
  <c r="BD194" s="1"/>
  <c r="H26" i="2" s="1"/>
  <c r="B26"/>
  <c r="A26"/>
  <c r="BC194" i="3"/>
  <c r="G26" i="2" s="1"/>
  <c r="C194" i="3"/>
  <c r="BE190"/>
  <c r="BC190"/>
  <c r="BB190"/>
  <c r="BA190"/>
  <c r="G190"/>
  <c r="BD190" s="1"/>
  <c r="BE189"/>
  <c r="BC189"/>
  <c r="BB189"/>
  <c r="BA189"/>
  <c r="BA191" s="1"/>
  <c r="E25" i="2" s="1"/>
  <c r="G189" i="3"/>
  <c r="BD189" s="1"/>
  <c r="BE188"/>
  <c r="BC188"/>
  <c r="BB188"/>
  <c r="BA188"/>
  <c r="G188"/>
  <c r="BD188" s="1"/>
  <c r="BE187"/>
  <c r="BC187"/>
  <c r="BB187"/>
  <c r="BA187"/>
  <c r="G187"/>
  <c r="BD187" s="1"/>
  <c r="B25" i="2"/>
  <c r="A25"/>
  <c r="C191" i="3"/>
  <c r="BE184"/>
  <c r="BD184"/>
  <c r="BD185" s="1"/>
  <c r="H24" i="2" s="1"/>
  <c r="BC184" i="3"/>
  <c r="BC185" s="1"/>
  <c r="G24" i="2" s="1"/>
  <c r="BA184" i="3"/>
  <c r="G184"/>
  <c r="G185" s="1"/>
  <c r="B24" i="2"/>
  <c r="A24"/>
  <c r="BE185" i="3"/>
  <c r="I24" i="2" s="1"/>
  <c r="BA185" i="3"/>
  <c r="E24" i="2" s="1"/>
  <c r="C185" i="3"/>
  <c r="BE181"/>
  <c r="BD181"/>
  <c r="BD182" s="1"/>
  <c r="H23" i="2" s="1"/>
  <c r="BC181" i="3"/>
  <c r="BC182" s="1"/>
  <c r="G23" i="2" s="1"/>
  <c r="BA181" i="3"/>
  <c r="G181"/>
  <c r="G182" s="1"/>
  <c r="B23" i="2"/>
  <c r="A23"/>
  <c r="BE182" i="3"/>
  <c r="I23" i="2" s="1"/>
  <c r="BA182" i="3"/>
  <c r="E23" i="2" s="1"/>
  <c r="C182" i="3"/>
  <c r="BE178"/>
  <c r="BD178"/>
  <c r="BC178"/>
  <c r="BA178"/>
  <c r="G178"/>
  <c r="BB178" s="1"/>
  <c r="BE177"/>
  <c r="BD177"/>
  <c r="BC177"/>
  <c r="BC179" s="1"/>
  <c r="G22" i="2" s="1"/>
  <c r="BA177" i="3"/>
  <c r="G177"/>
  <c r="BB177" s="1"/>
  <c r="BE176"/>
  <c r="BE179" s="1"/>
  <c r="I22" i="2" s="1"/>
  <c r="BD176" i="3"/>
  <c r="BC176"/>
  <c r="BA176"/>
  <c r="G176"/>
  <c r="G179" s="1"/>
  <c r="B22" i="2"/>
  <c r="A22"/>
  <c r="C179" i="3"/>
  <c r="BE173"/>
  <c r="BD173"/>
  <c r="BC173"/>
  <c r="BA173"/>
  <c r="G173"/>
  <c r="BB173" s="1"/>
  <c r="BE172"/>
  <c r="BD172"/>
  <c r="BC172"/>
  <c r="BA172"/>
  <c r="G172"/>
  <c r="BB172" s="1"/>
  <c r="BE171"/>
  <c r="BD171"/>
  <c r="BC171"/>
  <c r="BA171"/>
  <c r="G171"/>
  <c r="BB171" s="1"/>
  <c r="BE170"/>
  <c r="BD170"/>
  <c r="BC170"/>
  <c r="BA170"/>
  <c r="G170"/>
  <c r="BB170" s="1"/>
  <c r="BE169"/>
  <c r="BD169"/>
  <c r="BC169"/>
  <c r="BA169"/>
  <c r="G169"/>
  <c r="BB169" s="1"/>
  <c r="BE168"/>
  <c r="BD168"/>
  <c r="BC168"/>
  <c r="BA168"/>
  <c r="G168"/>
  <c r="BB168" s="1"/>
  <c r="BE167"/>
  <c r="BD167"/>
  <c r="BC167"/>
  <c r="BA167"/>
  <c r="G167"/>
  <c r="BB167" s="1"/>
  <c r="BE166"/>
  <c r="BD166"/>
  <c r="BC166"/>
  <c r="BB166"/>
  <c r="BA166"/>
  <c r="G166"/>
  <c r="BE165"/>
  <c r="BD165"/>
  <c r="BC165"/>
  <c r="BA165"/>
  <c r="G165"/>
  <c r="BB165" s="1"/>
  <c r="BE164"/>
  <c r="BD164"/>
  <c r="BC164"/>
  <c r="BB164"/>
  <c r="BA164"/>
  <c r="G164"/>
  <c r="BE163"/>
  <c r="BD163"/>
  <c r="BC163"/>
  <c r="BA163"/>
  <c r="G163"/>
  <c r="BB163" s="1"/>
  <c r="BE162"/>
  <c r="BD162"/>
  <c r="BC162"/>
  <c r="BA162"/>
  <c r="G162"/>
  <c r="BB162" s="1"/>
  <c r="BE161"/>
  <c r="BD161"/>
  <c r="BC161"/>
  <c r="BA161"/>
  <c r="G161"/>
  <c r="BB161" s="1"/>
  <c r="BE160"/>
  <c r="BD160"/>
  <c r="BC160"/>
  <c r="BA160"/>
  <c r="G160"/>
  <c r="BB160" s="1"/>
  <c r="BE159"/>
  <c r="BD159"/>
  <c r="BC159"/>
  <c r="BA159"/>
  <c r="G159"/>
  <c r="BB159" s="1"/>
  <c r="BE158"/>
  <c r="BD158"/>
  <c r="BC158"/>
  <c r="BA158"/>
  <c r="G158"/>
  <c r="BB158" s="1"/>
  <c r="BE157"/>
  <c r="BD157"/>
  <c r="BC157"/>
  <c r="BA157"/>
  <c r="G157"/>
  <c r="BB157" s="1"/>
  <c r="BE156"/>
  <c r="BD156"/>
  <c r="BC156"/>
  <c r="BA156"/>
  <c r="G156"/>
  <c r="BB156" s="1"/>
  <c r="BE155"/>
  <c r="BD155"/>
  <c r="BC155"/>
  <c r="BA155"/>
  <c r="G155"/>
  <c r="BB155" s="1"/>
  <c r="BE154"/>
  <c r="BD154"/>
  <c r="BC154"/>
  <c r="BA154"/>
  <c r="G154"/>
  <c r="BB154" s="1"/>
  <c r="BE153"/>
  <c r="BD153"/>
  <c r="BC153"/>
  <c r="BA153"/>
  <c r="G153"/>
  <c r="BB153" s="1"/>
  <c r="BE152"/>
  <c r="BD152"/>
  <c r="BC152"/>
  <c r="BA152"/>
  <c r="G152"/>
  <c r="BB152" s="1"/>
  <c r="BE151"/>
  <c r="BD151"/>
  <c r="BC151"/>
  <c r="BA151"/>
  <c r="G151"/>
  <c r="BB151" s="1"/>
  <c r="BE150"/>
  <c r="BD150"/>
  <c r="BC150"/>
  <c r="BB150"/>
  <c r="BA150"/>
  <c r="G150"/>
  <c r="BE149"/>
  <c r="BD149"/>
  <c r="BC149"/>
  <c r="BA149"/>
  <c r="G149"/>
  <c r="BB149" s="1"/>
  <c r="BE148"/>
  <c r="BD148"/>
  <c r="BC148"/>
  <c r="BB148"/>
  <c r="BA148"/>
  <c r="G148"/>
  <c r="BE147"/>
  <c r="BD147"/>
  <c r="BC147"/>
  <c r="BA147"/>
  <c r="G147"/>
  <c r="BB147" s="1"/>
  <c r="BE146"/>
  <c r="BD146"/>
  <c r="BC146"/>
  <c r="BA146"/>
  <c r="G146"/>
  <c r="BB146" s="1"/>
  <c r="BE145"/>
  <c r="BD145"/>
  <c r="BC145"/>
  <c r="BA145"/>
  <c r="G145"/>
  <c r="BB145" s="1"/>
  <c r="BE144"/>
  <c r="BD144"/>
  <c r="BC144"/>
  <c r="BA144"/>
  <c r="G144"/>
  <c r="BB144" s="1"/>
  <c r="BE143"/>
  <c r="BD143"/>
  <c r="BC143"/>
  <c r="BA143"/>
  <c r="G143"/>
  <c r="BB143" s="1"/>
  <c r="BE142"/>
  <c r="BD142"/>
  <c r="BC142"/>
  <c r="BB142"/>
  <c r="BA142"/>
  <c r="G142"/>
  <c r="BE141"/>
  <c r="BD141"/>
  <c r="BC141"/>
  <c r="BA141"/>
  <c r="G141"/>
  <c r="BB141" s="1"/>
  <c r="BE140"/>
  <c r="BD140"/>
  <c r="BC140"/>
  <c r="BB140"/>
  <c r="BA140"/>
  <c r="G140"/>
  <c r="B21" i="2"/>
  <c r="A21"/>
  <c r="C174" i="3"/>
  <c r="BE137"/>
  <c r="BD137"/>
  <c r="BC137"/>
  <c r="BB137"/>
  <c r="BA137"/>
  <c r="G137"/>
  <c r="BE136"/>
  <c r="BD136"/>
  <c r="BC136"/>
  <c r="BA136"/>
  <c r="G136"/>
  <c r="BB136" s="1"/>
  <c r="BE135"/>
  <c r="BD135"/>
  <c r="BC135"/>
  <c r="BA135"/>
  <c r="G135"/>
  <c r="BB135" s="1"/>
  <c r="BE134"/>
  <c r="BD134"/>
  <c r="BC134"/>
  <c r="BA134"/>
  <c r="G134"/>
  <c r="BB134" s="1"/>
  <c r="BE133"/>
  <c r="BD133"/>
  <c r="BC133"/>
  <c r="BA133"/>
  <c r="G133"/>
  <c r="BB133" s="1"/>
  <c r="BE132"/>
  <c r="BD132"/>
  <c r="BC132"/>
  <c r="BA132"/>
  <c r="G132"/>
  <c r="BB132" s="1"/>
  <c r="BE131"/>
  <c r="BD131"/>
  <c r="BC131"/>
  <c r="BB131"/>
  <c r="BA131"/>
  <c r="G131"/>
  <c r="BE130"/>
  <c r="BD130"/>
  <c r="BC130"/>
  <c r="BA130"/>
  <c r="G130"/>
  <c r="BB130" s="1"/>
  <c r="BE129"/>
  <c r="BD129"/>
  <c r="BC129"/>
  <c r="BB129"/>
  <c r="BA129"/>
  <c r="G129"/>
  <c r="BE128"/>
  <c r="BD128"/>
  <c r="BC128"/>
  <c r="BA128"/>
  <c r="G128"/>
  <c r="BB128" s="1"/>
  <c r="BE127"/>
  <c r="BD127"/>
  <c r="BC127"/>
  <c r="BA127"/>
  <c r="G127"/>
  <c r="BB127" s="1"/>
  <c r="BE126"/>
  <c r="BD126"/>
  <c r="BC126"/>
  <c r="BA126"/>
  <c r="G126"/>
  <c r="BB126" s="1"/>
  <c r="BE125"/>
  <c r="BD125"/>
  <c r="BC125"/>
  <c r="BA125"/>
  <c r="G125"/>
  <c r="BB125" s="1"/>
  <c r="BE124"/>
  <c r="BD124"/>
  <c r="BC124"/>
  <c r="BA124"/>
  <c r="G124"/>
  <c r="BB124" s="1"/>
  <c r="BE123"/>
  <c r="BD123"/>
  <c r="BC123"/>
  <c r="BB123"/>
  <c r="BA123"/>
  <c r="G123"/>
  <c r="BE122"/>
  <c r="BD122"/>
  <c r="BC122"/>
  <c r="BA122"/>
  <c r="G122"/>
  <c r="BB122" s="1"/>
  <c r="BE121"/>
  <c r="BD121"/>
  <c r="BC121"/>
  <c r="BA121"/>
  <c r="G121"/>
  <c r="BB121" s="1"/>
  <c r="BE120"/>
  <c r="BD120"/>
  <c r="BC120"/>
  <c r="BA120"/>
  <c r="G120"/>
  <c r="BB120" s="1"/>
  <c r="BE119"/>
  <c r="BD119"/>
  <c r="BC119"/>
  <c r="BA119"/>
  <c r="G119"/>
  <c r="BB119" s="1"/>
  <c r="BE118"/>
  <c r="BD118"/>
  <c r="BC118"/>
  <c r="BA118"/>
  <c r="G118"/>
  <c r="B20" i="2"/>
  <c r="A20"/>
  <c r="C138" i="3"/>
  <c r="BE115"/>
  <c r="BD115"/>
  <c r="BC115"/>
  <c r="BA115"/>
  <c r="G115"/>
  <c r="BB115" s="1"/>
  <c r="BE114"/>
  <c r="BD114"/>
  <c r="BC114"/>
  <c r="BA114"/>
  <c r="G114"/>
  <c r="BB114" s="1"/>
  <c r="BE113"/>
  <c r="BD113"/>
  <c r="BC113"/>
  <c r="BA113"/>
  <c r="G113"/>
  <c r="BB113" s="1"/>
  <c r="BE112"/>
  <c r="BD112"/>
  <c r="BC112"/>
  <c r="BA112"/>
  <c r="G112"/>
  <c r="BB112" s="1"/>
  <c r="BE111"/>
  <c r="BD111"/>
  <c r="BC111"/>
  <c r="BA111"/>
  <c r="G111"/>
  <c r="BB111" s="1"/>
  <c r="BE110"/>
  <c r="BD110"/>
  <c r="BC110"/>
  <c r="BA110"/>
  <c r="G110"/>
  <c r="BB110" s="1"/>
  <c r="BE109"/>
  <c r="BD109"/>
  <c r="BC109"/>
  <c r="BA109"/>
  <c r="G109"/>
  <c r="BB109" s="1"/>
  <c r="BE108"/>
  <c r="BD108"/>
  <c r="BC108"/>
  <c r="BA108"/>
  <c r="G108"/>
  <c r="BB108" s="1"/>
  <c r="BE107"/>
  <c r="BD107"/>
  <c r="BC107"/>
  <c r="BA107"/>
  <c r="G107"/>
  <c r="BB107" s="1"/>
  <c r="BE106"/>
  <c r="BD106"/>
  <c r="BC106"/>
  <c r="BB106"/>
  <c r="BA106"/>
  <c r="G106"/>
  <c r="BE105"/>
  <c r="BD105"/>
  <c r="BC105"/>
  <c r="BA105"/>
  <c r="G105"/>
  <c r="BB105" s="1"/>
  <c r="BE104"/>
  <c r="BD104"/>
  <c r="BC104"/>
  <c r="BB104"/>
  <c r="BA104"/>
  <c r="G104"/>
  <c r="BE103"/>
  <c r="BD103"/>
  <c r="BC103"/>
  <c r="BA103"/>
  <c r="G103"/>
  <c r="BB103" s="1"/>
  <c r="BE102"/>
  <c r="BD102"/>
  <c r="BC102"/>
  <c r="BB102"/>
  <c r="BA102"/>
  <c r="G102"/>
  <c r="BE101"/>
  <c r="BD101"/>
  <c r="BC101"/>
  <c r="BA101"/>
  <c r="G101"/>
  <c r="BB101" s="1"/>
  <c r="BE100"/>
  <c r="BD100"/>
  <c r="BC100"/>
  <c r="BB100"/>
  <c r="BA100"/>
  <c r="G100"/>
  <c r="BE99"/>
  <c r="BD99"/>
  <c r="BC99"/>
  <c r="BA99"/>
  <c r="G99"/>
  <c r="BB99" s="1"/>
  <c r="BE98"/>
  <c r="BD98"/>
  <c r="BC98"/>
  <c r="BB98"/>
  <c r="BA98"/>
  <c r="G98"/>
  <c r="BE97"/>
  <c r="BD97"/>
  <c r="BC97"/>
  <c r="BA97"/>
  <c r="G97"/>
  <c r="BB97" s="1"/>
  <c r="BE96"/>
  <c r="BD96"/>
  <c r="BC96"/>
  <c r="BA96"/>
  <c r="G96"/>
  <c r="BB96" s="1"/>
  <c r="BE95"/>
  <c r="BD95"/>
  <c r="BC95"/>
  <c r="BA95"/>
  <c r="G95"/>
  <c r="BB95" s="1"/>
  <c r="BE94"/>
  <c r="BD94"/>
  <c r="BC94"/>
  <c r="BA94"/>
  <c r="G94"/>
  <c r="BB94" s="1"/>
  <c r="BE93"/>
  <c r="BD93"/>
  <c r="BC93"/>
  <c r="BA93"/>
  <c r="G93"/>
  <c r="B19" i="2"/>
  <c r="A19"/>
  <c r="C116" i="3"/>
  <c r="BE90"/>
  <c r="BD90"/>
  <c r="BC90"/>
  <c r="BA90"/>
  <c r="BA91" s="1"/>
  <c r="E18" i="2" s="1"/>
  <c r="G90" i="3"/>
  <c r="BB90" s="1"/>
  <c r="BE89"/>
  <c r="BD89"/>
  <c r="BC89"/>
  <c r="BA89"/>
  <c r="G89"/>
  <c r="BB89" s="1"/>
  <c r="BE88"/>
  <c r="BD88"/>
  <c r="BC88"/>
  <c r="BC91" s="1"/>
  <c r="G18" i="2" s="1"/>
  <c r="BA88" i="3"/>
  <c r="G88"/>
  <c r="BB88" s="1"/>
  <c r="BE87"/>
  <c r="BD87"/>
  <c r="BC87"/>
  <c r="BB87"/>
  <c r="BA87"/>
  <c r="G87"/>
  <c r="BE86"/>
  <c r="BD86"/>
  <c r="BC86"/>
  <c r="BA86"/>
  <c r="G86"/>
  <c r="BB86" s="1"/>
  <c r="BE85"/>
  <c r="BD85"/>
  <c r="BD91" s="1"/>
  <c r="H18" i="2" s="1"/>
  <c r="BC85" i="3"/>
  <c r="BA85"/>
  <c r="G85"/>
  <c r="B18" i="2"/>
  <c r="A18"/>
  <c r="C91" i="3"/>
  <c r="BE82"/>
  <c r="BE83" s="1"/>
  <c r="I17" i="2" s="1"/>
  <c r="BD82" i="3"/>
  <c r="BD83" s="1"/>
  <c r="H17" i="2" s="1"/>
  <c r="BC82" i="3"/>
  <c r="BC83" s="1"/>
  <c r="G17" i="2" s="1"/>
  <c r="BA82" i="3"/>
  <c r="BA83" s="1"/>
  <c r="E17" i="2" s="1"/>
  <c r="G82" i="3"/>
  <c r="G83" s="1"/>
  <c r="B17" i="2"/>
  <c r="A17"/>
  <c r="C83" i="3"/>
  <c r="BE79"/>
  <c r="BD79"/>
  <c r="BC79"/>
  <c r="BA79"/>
  <c r="G79"/>
  <c r="BB79" s="1"/>
  <c r="BE78"/>
  <c r="BD78"/>
  <c r="BC78"/>
  <c r="BA78"/>
  <c r="G78"/>
  <c r="BB78" s="1"/>
  <c r="BE77"/>
  <c r="BD77"/>
  <c r="BC77"/>
  <c r="BC80" s="1"/>
  <c r="G16" i="2" s="1"/>
  <c r="BA77" i="3"/>
  <c r="G77"/>
  <c r="BB77" s="1"/>
  <c r="BE76"/>
  <c r="BD76"/>
  <c r="BC76"/>
  <c r="BA76"/>
  <c r="G76"/>
  <c r="BB76" s="1"/>
  <c r="BE75"/>
  <c r="BD75"/>
  <c r="BC75"/>
  <c r="BA75"/>
  <c r="G75"/>
  <c r="G80" s="1"/>
  <c r="B16" i="2"/>
  <c r="A16"/>
  <c r="BE80" i="3"/>
  <c r="I16" i="2" s="1"/>
  <c r="C80" i="3"/>
  <c r="BE72"/>
  <c r="BD72"/>
  <c r="BC72"/>
  <c r="BB72"/>
  <c r="BA72"/>
  <c r="G72"/>
  <c r="BE71"/>
  <c r="BD71"/>
  <c r="BC71"/>
  <c r="BA71"/>
  <c r="G71"/>
  <c r="BB71" s="1"/>
  <c r="BE70"/>
  <c r="BD70"/>
  <c r="BC70"/>
  <c r="BA70"/>
  <c r="G70"/>
  <c r="BB70" s="1"/>
  <c r="BE69"/>
  <c r="BD69"/>
  <c r="BC69"/>
  <c r="BA69"/>
  <c r="G69"/>
  <c r="BB69" s="1"/>
  <c r="BE68"/>
  <c r="BD68"/>
  <c r="BC68"/>
  <c r="BA68"/>
  <c r="G68"/>
  <c r="BB68" s="1"/>
  <c r="BE67"/>
  <c r="BD67"/>
  <c r="BC67"/>
  <c r="BA67"/>
  <c r="G67"/>
  <c r="BB67" s="1"/>
  <c r="BE66"/>
  <c r="BD66"/>
  <c r="BC66"/>
  <c r="BA66"/>
  <c r="G66"/>
  <c r="BB66" s="1"/>
  <c r="BE65"/>
  <c r="BD65"/>
  <c r="BC65"/>
  <c r="BA65"/>
  <c r="G65"/>
  <c r="BB65" s="1"/>
  <c r="BE64"/>
  <c r="BD64"/>
  <c r="BC64"/>
  <c r="BA64"/>
  <c r="G64"/>
  <c r="BB64" s="1"/>
  <c r="BE63"/>
  <c r="BD63"/>
  <c r="BC63"/>
  <c r="BA63"/>
  <c r="G63"/>
  <c r="BB63" s="1"/>
  <c r="BE62"/>
  <c r="BD62"/>
  <c r="BC62"/>
  <c r="BB62"/>
  <c r="BA62"/>
  <c r="G62"/>
  <c r="B15" i="2"/>
  <c r="A15"/>
  <c r="C73" i="3"/>
  <c r="BE59"/>
  <c r="BD59"/>
  <c r="BC59"/>
  <c r="BA59"/>
  <c r="G59"/>
  <c r="BB59" s="1"/>
  <c r="BE58"/>
  <c r="BD58"/>
  <c r="BC58"/>
  <c r="BA58"/>
  <c r="G58"/>
  <c r="BB58" s="1"/>
  <c r="BE57"/>
  <c r="BD57"/>
  <c r="BC57"/>
  <c r="BA57"/>
  <c r="G57"/>
  <c r="BB57" s="1"/>
  <c r="BE56"/>
  <c r="BD56"/>
  <c r="BC56"/>
  <c r="BA56"/>
  <c r="G56"/>
  <c r="BB56" s="1"/>
  <c r="BE55"/>
  <c r="BD55"/>
  <c r="BC55"/>
  <c r="BA55"/>
  <c r="G55"/>
  <c r="BB55" s="1"/>
  <c r="BE54"/>
  <c r="BD54"/>
  <c r="BC54"/>
  <c r="BA54"/>
  <c r="G54"/>
  <c r="BB54" s="1"/>
  <c r="BE53"/>
  <c r="BD53"/>
  <c r="BC53"/>
  <c r="BB53"/>
  <c r="BA53"/>
  <c r="G53"/>
  <c r="BE52"/>
  <c r="BD52"/>
  <c r="BC52"/>
  <c r="BA52"/>
  <c r="G52"/>
  <c r="BB52" s="1"/>
  <c r="BE51"/>
  <c r="BD51"/>
  <c r="BC51"/>
  <c r="BA51"/>
  <c r="G51"/>
  <c r="BB51" s="1"/>
  <c r="BE50"/>
  <c r="BD50"/>
  <c r="BC50"/>
  <c r="BA50"/>
  <c r="G50"/>
  <c r="B14" i="2"/>
  <c r="A14"/>
  <c r="BE60" i="3"/>
  <c r="I14" i="2" s="1"/>
  <c r="C60" i="3"/>
  <c r="BE47"/>
  <c r="BD47"/>
  <c r="BD48" s="1"/>
  <c r="H13" i="2" s="1"/>
  <c r="BC47" i="3"/>
  <c r="BB47"/>
  <c r="BB48" s="1"/>
  <c r="F13" i="2" s="1"/>
  <c r="G47" i="3"/>
  <c r="G48" s="1"/>
  <c r="B13" i="2"/>
  <c r="A13"/>
  <c r="BE48" i="3"/>
  <c r="I13" i="2" s="1"/>
  <c r="BC48" i="3"/>
  <c r="G13" i="2" s="1"/>
  <c r="C48" i="3"/>
  <c r="BE44"/>
  <c r="BD44"/>
  <c r="BC44"/>
  <c r="BB44"/>
  <c r="G44"/>
  <c r="BA44" s="1"/>
  <c r="BE43"/>
  <c r="BD43"/>
  <c r="BC43"/>
  <c r="BB43"/>
  <c r="G43"/>
  <c r="BA43" s="1"/>
  <c r="BE42"/>
  <c r="BD42"/>
  <c r="BC42"/>
  <c r="BB42"/>
  <c r="G42"/>
  <c r="BA42" s="1"/>
  <c r="BE41"/>
  <c r="BD41"/>
  <c r="BC41"/>
  <c r="BB41"/>
  <c r="G41"/>
  <c r="BA41" s="1"/>
  <c r="BE40"/>
  <c r="BD40"/>
  <c r="BC40"/>
  <c r="BB40"/>
  <c r="G40"/>
  <c r="BA40" s="1"/>
  <c r="BE39"/>
  <c r="BD39"/>
  <c r="BC39"/>
  <c r="BB39"/>
  <c r="G39"/>
  <c r="BA39" s="1"/>
  <c r="BE38"/>
  <c r="BD38"/>
  <c r="BC38"/>
  <c r="BB38"/>
  <c r="G38"/>
  <c r="BA38" s="1"/>
  <c r="BE37"/>
  <c r="BD37"/>
  <c r="BC37"/>
  <c r="BB37"/>
  <c r="G37"/>
  <c r="BA37" s="1"/>
  <c r="BE36"/>
  <c r="BD36"/>
  <c r="BC36"/>
  <c r="BB36"/>
  <c r="G36"/>
  <c r="BA36" s="1"/>
  <c r="BE35"/>
  <c r="BD35"/>
  <c r="BC35"/>
  <c r="BB35"/>
  <c r="G35"/>
  <c r="BA35" s="1"/>
  <c r="BE34"/>
  <c r="BD34"/>
  <c r="BD45" s="1"/>
  <c r="H12" i="2" s="1"/>
  <c r="BC34" i="3"/>
  <c r="BB34"/>
  <c r="G34"/>
  <c r="BA34" s="1"/>
  <c r="BE33"/>
  <c r="BD33"/>
  <c r="BC33"/>
  <c r="BB33"/>
  <c r="G33"/>
  <c r="BA33" s="1"/>
  <c r="B12" i="2"/>
  <c r="A12"/>
  <c r="C45" i="3"/>
  <c r="BE30"/>
  <c r="BD30"/>
  <c r="BC30"/>
  <c r="BB30"/>
  <c r="BB31" s="1"/>
  <c r="F11" i="2" s="1"/>
  <c r="G30" i="3"/>
  <c r="BA30" s="1"/>
  <c r="BA31" s="1"/>
  <c r="E11" i="2" s="1"/>
  <c r="H11"/>
  <c r="B11"/>
  <c r="A11"/>
  <c r="BE31" i="3"/>
  <c r="I11" i="2" s="1"/>
  <c r="BD31" i="3"/>
  <c r="BC31"/>
  <c r="G11" i="2" s="1"/>
  <c r="G31" i="3"/>
  <c r="C31"/>
  <c r="BE27"/>
  <c r="BD27"/>
  <c r="BC27"/>
  <c r="BB27"/>
  <c r="G27"/>
  <c r="BA27" s="1"/>
  <c r="BE26"/>
  <c r="BD26"/>
  <c r="BC26"/>
  <c r="BB26"/>
  <c r="G26"/>
  <c r="BA26" s="1"/>
  <c r="BA28" s="1"/>
  <c r="E10" i="2" s="1"/>
  <c r="B10"/>
  <c r="A10"/>
  <c r="BE28" i="3"/>
  <c r="I10" i="2" s="1"/>
  <c r="BC28" i="3"/>
  <c r="G10" i="2" s="1"/>
  <c r="C28" i="3"/>
  <c r="BE23"/>
  <c r="BD23"/>
  <c r="BC23"/>
  <c r="BB23"/>
  <c r="G23"/>
  <c r="BA23" s="1"/>
  <c r="BE22"/>
  <c r="BD22"/>
  <c r="BC22"/>
  <c r="BB22"/>
  <c r="G22"/>
  <c r="BA22" s="1"/>
  <c r="BE21"/>
  <c r="BE24" s="1"/>
  <c r="I9" i="2" s="1"/>
  <c r="BD21" i="3"/>
  <c r="BC21"/>
  <c r="BB21"/>
  <c r="G21"/>
  <c r="BA21" s="1"/>
  <c r="BE20"/>
  <c r="BD20"/>
  <c r="BC20"/>
  <c r="BC24" s="1"/>
  <c r="G9" i="2" s="1"/>
  <c r="BB20" i="3"/>
  <c r="G20"/>
  <c r="BA20" s="1"/>
  <c r="BE19"/>
  <c r="BD19"/>
  <c r="BD24" s="1"/>
  <c r="H9" i="2" s="1"/>
  <c r="BC19" i="3"/>
  <c r="BB19"/>
  <c r="G19"/>
  <c r="BA19" s="1"/>
  <c r="B9" i="2"/>
  <c r="A9"/>
  <c r="C24" i="3"/>
  <c r="BE16"/>
  <c r="BD16"/>
  <c r="BC16"/>
  <c r="BB16"/>
  <c r="G16"/>
  <c r="BA16" s="1"/>
  <c r="BE15"/>
  <c r="BD15"/>
  <c r="BC15"/>
  <c r="BB15"/>
  <c r="G15"/>
  <c r="BA15" s="1"/>
  <c r="BE14"/>
  <c r="BD14"/>
  <c r="BC14"/>
  <c r="BB14"/>
  <c r="G14"/>
  <c r="BA14" s="1"/>
  <c r="BE13"/>
  <c r="BD13"/>
  <c r="BD17" s="1"/>
  <c r="H8" i="2" s="1"/>
  <c r="BC13" i="3"/>
  <c r="BC17" s="1"/>
  <c r="G8" i="2" s="1"/>
  <c r="BB13" i="3"/>
  <c r="G13"/>
  <c r="B8" i="2"/>
  <c r="A8"/>
  <c r="C17" i="3"/>
  <c r="BE10"/>
  <c r="BE11" s="1"/>
  <c r="I7" i="2" s="1"/>
  <c r="BD10" i="3"/>
  <c r="BC10"/>
  <c r="BB10"/>
  <c r="G10"/>
  <c r="BA10" s="1"/>
  <c r="BE9"/>
  <c r="BD9"/>
  <c r="BC9"/>
  <c r="BB9"/>
  <c r="G9"/>
  <c r="BA9" s="1"/>
  <c r="BE8"/>
  <c r="BD8"/>
  <c r="BD11" s="1"/>
  <c r="H7" i="2" s="1"/>
  <c r="BC8" i="3"/>
  <c r="BB8"/>
  <c r="BB11" s="1"/>
  <c r="F7" i="2" s="1"/>
  <c r="G8" i="3"/>
  <c r="B7" i="2"/>
  <c r="A7"/>
  <c r="C11" i="3"/>
  <c r="C4"/>
  <c r="F3"/>
  <c r="C3"/>
  <c r="G32" i="2"/>
  <c r="I32" s="1"/>
  <c r="H33" s="1"/>
  <c r="C2"/>
  <c r="C1"/>
  <c r="F31" i="1"/>
  <c r="G22"/>
  <c r="G21" s="1"/>
  <c r="G8"/>
  <c r="BC191" i="3" l="1"/>
  <c r="G25" i="2" s="1"/>
  <c r="BE191" i="3"/>
  <c r="I25" i="2" s="1"/>
  <c r="G194" i="3"/>
  <c r="BB191"/>
  <c r="F25" i="2" s="1"/>
  <c r="BA179" i="3"/>
  <c r="E22" i="2" s="1"/>
  <c r="BD179" i="3"/>
  <c r="H22" i="2" s="1"/>
  <c r="BE174" i="3"/>
  <c r="I21" i="2" s="1"/>
  <c r="BA174" i="3"/>
  <c r="E21" i="2" s="1"/>
  <c r="BC174" i="3"/>
  <c r="G21" i="2" s="1"/>
  <c r="G174" i="3"/>
  <c r="BD174"/>
  <c r="H21" i="2" s="1"/>
  <c r="BC138" i="3"/>
  <c r="G20" i="2" s="1"/>
  <c r="BA138" i="3"/>
  <c r="E20" i="2" s="1"/>
  <c r="BE138" i="3"/>
  <c r="I20" i="2" s="1"/>
  <c r="BD138" i="3"/>
  <c r="H20" i="2" s="1"/>
  <c r="G138" i="3"/>
  <c r="BA116"/>
  <c r="E19" i="2" s="1"/>
  <c r="BC116" i="3"/>
  <c r="G19" i="2" s="1"/>
  <c r="BE116" i="3"/>
  <c r="I19" i="2" s="1"/>
  <c r="BD116" i="3"/>
  <c r="H19" i="2" s="1"/>
  <c r="G116" i="3"/>
  <c r="BE91"/>
  <c r="I18" i="2" s="1"/>
  <c r="G91" i="3"/>
  <c r="BB85"/>
  <c r="BB82"/>
  <c r="BB83" s="1"/>
  <c r="F17" i="2" s="1"/>
  <c r="BA80" i="3"/>
  <c r="E16" i="2" s="1"/>
  <c r="BD80" i="3"/>
  <c r="H16" i="2" s="1"/>
  <c r="BB75" i="3"/>
  <c r="BB80" s="1"/>
  <c r="F16" i="2" s="1"/>
  <c r="BC73" i="3"/>
  <c r="G15" i="2" s="1"/>
  <c r="G73" i="3"/>
  <c r="BE73"/>
  <c r="I15" i="2" s="1"/>
  <c r="BA73" i="3"/>
  <c r="E15" i="2" s="1"/>
  <c r="BB73" i="3"/>
  <c r="F15" i="2" s="1"/>
  <c r="BD73" i="3"/>
  <c r="H15" i="2" s="1"/>
  <c r="BA60" i="3"/>
  <c r="E14" i="2" s="1"/>
  <c r="BC60" i="3"/>
  <c r="G14" i="2" s="1"/>
  <c r="G60" i="3"/>
  <c r="BD60"/>
  <c r="H14" i="2" s="1"/>
  <c r="BB45" i="3"/>
  <c r="F12" i="2" s="1"/>
  <c r="BC45" i="3"/>
  <c r="G12" i="2" s="1"/>
  <c r="BE45" i="3"/>
  <c r="I12" i="2" s="1"/>
  <c r="BD28" i="3"/>
  <c r="H10" i="2" s="1"/>
  <c r="BB28" i="3"/>
  <c r="F10" i="2" s="1"/>
  <c r="BB24" i="3"/>
  <c r="F9" i="2" s="1"/>
  <c r="BE17" i="3"/>
  <c r="I8" i="2" s="1"/>
  <c r="BB17" i="3"/>
  <c r="F8" i="2" s="1"/>
  <c r="G17" i="3"/>
  <c r="BC11"/>
  <c r="G7" i="2" s="1"/>
  <c r="G11" i="3"/>
  <c r="BA24"/>
  <c r="E9" i="2" s="1"/>
  <c r="BA8" i="3"/>
  <c r="BA11" s="1"/>
  <c r="E7" i="2" s="1"/>
  <c r="BA13" i="3"/>
  <c r="BA17" s="1"/>
  <c r="E8" i="2" s="1"/>
  <c r="G24" i="3"/>
  <c r="G28"/>
  <c r="BA45"/>
  <c r="E12" i="2" s="1"/>
  <c r="BB174" i="3"/>
  <c r="F21" i="2" s="1"/>
  <c r="BD191" i="3"/>
  <c r="H25" i="2" s="1"/>
  <c r="BB91" i="3"/>
  <c r="F18" i="2" s="1"/>
  <c r="G45" i="3"/>
  <c r="BA47"/>
  <c r="BA48" s="1"/>
  <c r="E13" i="2" s="1"/>
  <c r="BB50" i="3"/>
  <c r="BB60" s="1"/>
  <c r="F14" i="2" s="1"/>
  <c r="BB93" i="3"/>
  <c r="BB116" s="1"/>
  <c r="F19" i="2" s="1"/>
  <c r="BB118" i="3"/>
  <c r="BB138" s="1"/>
  <c r="F20" i="2" s="1"/>
  <c r="BB176" i="3"/>
  <c r="BB179" s="1"/>
  <c r="F22" i="2" s="1"/>
  <c r="BB181" i="3"/>
  <c r="BB182" s="1"/>
  <c r="F23" i="2" s="1"/>
  <c r="BB184" i="3"/>
  <c r="BB185" s="1"/>
  <c r="F24" i="2" s="1"/>
  <c r="G191" i="3"/>
  <c r="G27" i="2" l="1"/>
  <c r="C14" i="1" s="1"/>
  <c r="F27" i="2"/>
  <c r="C17" i="1" s="1"/>
  <c r="I27" i="2"/>
  <c r="C20" i="1" s="1"/>
  <c r="H27" i="2"/>
  <c r="C15" i="1" s="1"/>
  <c r="E27" i="2"/>
  <c r="C16" i="1" s="1"/>
  <c r="C18" l="1"/>
  <c r="C21" s="1"/>
  <c r="C22" s="1"/>
  <c r="F32" s="1"/>
  <c r="F33" l="1"/>
  <c r="F34" s="1"/>
</calcChain>
</file>

<file path=xl/sharedStrings.xml><?xml version="1.0" encoding="utf-8"?>
<sst xmlns="http://schemas.openxmlformats.org/spreadsheetml/2006/main" count="616" uniqueCount="411">
  <si>
    <t>KRYCÍ LIST ROZPOČTU</t>
  </si>
  <si>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</si>
  <si>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</si>
  <si>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</si>
  <si>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</si>
  <si>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</si>
  <si>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</si>
  <si>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</si>
  <si>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</si>
  <si>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</si>
  <si>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</si>
  <si>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</si>
  <si>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</si>
  <si>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</si>
  <si>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</si>
  <si>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</si>
  <si>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</si>
  <si>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</si>
  <si>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</si>
  <si>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</si>
  <si>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</si>
  <si>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</si>
  <si>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</si>
  <si>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</si>
  <si>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</si>
  <si>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</si>
  <si>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</si>
  <si>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</si>
  <si>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</si>
  <si>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</si>
  <si>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</si>
  <si>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</si>
  <si>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</si>
  <si>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</si>
  <si>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</si>
  <si>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</si>
  <si>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</si>
  <si>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</si>
  <si>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</si>
  <si>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</si>
  <si>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</si>
  <si>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</si>
  <si>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</si>
  <si>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</si>
  <si>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</si>
  <si>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</si>
  <si>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</si>
  <si>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</si>
  <si>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</si>
  <si>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</si>
  <si>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</si>
  <si>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</si>
  <si>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</si>
  <si>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</si>
  <si>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</si>
  <si>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</si>
  <si>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</si>
  <si>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</si>
  <si>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</si>
  <si>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</si>
  <si>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</si>
  <si>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</si>
  <si>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</si>
  <si>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</si>
  <si>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</si>
  <si>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</si>
  <si>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ks</t>
  </si>
  <si>
    <t>Celkem za</t>
  </si>
  <si>
    <t xml:space="preserve">Rekonstrukce  plynové kotelny </t>
  </si>
  <si>
    <t>PK 1-2</t>
  </si>
  <si>
    <t>3</t>
  </si>
  <si>
    <t>Svislé a kompletní konstrukce</t>
  </si>
  <si>
    <t>314 24-6001.R00</t>
  </si>
  <si>
    <t>Kouřovod v strojovně revi  kus  napojení  na  kotel</t>
  </si>
  <si>
    <t>kus</t>
  </si>
  <si>
    <t>314 24-6003.R00</t>
  </si>
  <si>
    <t>Komínové  těleso  vložka  kondenzačního kotle DN 110</t>
  </si>
  <si>
    <t>314 24-6004.R00</t>
  </si>
  <si>
    <t>Ukončení  kouřovodu  na  střeše Uv  stabilní  kus , kotvy  vystřed  kusy</t>
  </si>
  <si>
    <t>60</t>
  </si>
  <si>
    <t>Úpravy povrchů, omítky</t>
  </si>
  <si>
    <t>601 01-1112.RT3</t>
  </si>
  <si>
    <t>Omítka stropů jádrová 012/18 (ip 18 R) ručně tloušťka vrstvy 15 mm</t>
  </si>
  <si>
    <t>m2</t>
  </si>
  <si>
    <t>602 01-1112.RT3</t>
  </si>
  <si>
    <t>Omítka jádrová 082/18 R (ip 18 R) ručně tloušťka vrstvy 15 mm</t>
  </si>
  <si>
    <t>602 01-1191.R00</t>
  </si>
  <si>
    <t xml:space="preserve">Podkladní nátěr stěn pod tenkovrstvé omítky </t>
  </si>
  <si>
    <t>602 01-1193.R00</t>
  </si>
  <si>
    <t xml:space="preserve">Kontaktní nátěr pod omítky bílý </t>
  </si>
  <si>
    <t>61</t>
  </si>
  <si>
    <t>Upravy povrchů vnitřní</t>
  </si>
  <si>
    <t>610 99-1111.R00</t>
  </si>
  <si>
    <t xml:space="preserve">Zakrývání výplní vnitřních otvorů </t>
  </si>
  <si>
    <t>611 40-1911.R00</t>
  </si>
  <si>
    <t xml:space="preserve">Příplatek za zahlazení omítky kovovým hladítkem </t>
  </si>
  <si>
    <t>611 40-1932.R00</t>
  </si>
  <si>
    <t xml:space="preserve">Příplatek za sklon stropů 30-60 st.- hladké </t>
  </si>
  <si>
    <t>611 40-1971.R00</t>
  </si>
  <si>
    <t xml:space="preserve">Příplatek za protiplísňovou přísadu do štuk.vrstvy </t>
  </si>
  <si>
    <t>611 40-1991.R00</t>
  </si>
  <si>
    <t xml:space="preserve">Příplatek za přísadu pro zvýšení přilnavosti </t>
  </si>
  <si>
    <t>63</t>
  </si>
  <si>
    <t>Podlahy a podlahové konstrukce</t>
  </si>
  <si>
    <t>631 41-6211.R00</t>
  </si>
  <si>
    <t xml:space="preserve">Mazanina betonová PROFI, tloušťka 5 - 8 cm </t>
  </si>
  <si>
    <t>m3</t>
  </si>
  <si>
    <t>632 92-1411.R00</t>
  </si>
  <si>
    <t xml:space="preserve">Dlažba z dlaždic betonových do MC 10, tl. 33 mm </t>
  </si>
  <si>
    <t>96</t>
  </si>
  <si>
    <t>Bourání konstrukcí</t>
  </si>
  <si>
    <t>961 04-4111.R00</t>
  </si>
  <si>
    <t xml:space="preserve">Bourání základů z betonu prostého </t>
  </si>
  <si>
    <t>97</t>
  </si>
  <si>
    <t>Prorážení otvorů</t>
  </si>
  <si>
    <t>971 03-3123.R00</t>
  </si>
  <si>
    <t xml:space="preserve">Vrtání otvorů, zeď cihelná, do 3 cm, hl. do 45 cm </t>
  </si>
  <si>
    <t>974 03-1124.R00</t>
  </si>
  <si>
    <t xml:space="preserve">Vysekání rýh ve zdi cihelné 3 x 15 cm </t>
  </si>
  <si>
    <t>m</t>
  </si>
  <si>
    <t>974 08-2114.R00</t>
  </si>
  <si>
    <t xml:space="preserve">Vysekání rýh pro vodiče omítka stěn MVC šířka 7 cm </t>
  </si>
  <si>
    <t>976 07-2221.R00</t>
  </si>
  <si>
    <t xml:space="preserve">Vybourání kov. komín. dvířek pl. 0,3 m2 ze zdi cih </t>
  </si>
  <si>
    <t>976 07-5211.R00</t>
  </si>
  <si>
    <t xml:space="preserve">Vybourání ocel.konzol hmotnost do 20 kg </t>
  </si>
  <si>
    <t>t</t>
  </si>
  <si>
    <t>978 01-1161.R00</t>
  </si>
  <si>
    <t xml:space="preserve">Otlučení omítek vnitřních vápenných stropů do 50 % </t>
  </si>
  <si>
    <t>978 02-1161.R00</t>
  </si>
  <si>
    <t xml:space="preserve">Otlučení cementových omítek vnitřních stěn do 50 % </t>
  </si>
  <si>
    <t>979 01-1111.R00</t>
  </si>
  <si>
    <t xml:space="preserve">Svislá doprava suti a vybour. hmot za 2.NP a 1.PP </t>
  </si>
  <si>
    <t>979 01-1219.R00</t>
  </si>
  <si>
    <t xml:space="preserve">Přípl.k svislé dopr.suti za každé další NP nošením </t>
  </si>
  <si>
    <t>979 08-1111.R00</t>
  </si>
  <si>
    <t xml:space="preserve">Odvoz suti a vybour. hmot na skládku do 1 km </t>
  </si>
  <si>
    <t>979 98-1101.R00</t>
  </si>
  <si>
    <t xml:space="preserve">Kontejner, suť bez příměsí, odvoz a likvidace, 3 t </t>
  </si>
  <si>
    <t>979 08-2111.R00</t>
  </si>
  <si>
    <t xml:space="preserve">Vnitrostaveništní doprava suti do 10 m </t>
  </si>
  <si>
    <t>99</t>
  </si>
  <si>
    <t>Staveništní přesun hmot</t>
  </si>
  <si>
    <t>998 01-1002.R00</t>
  </si>
  <si>
    <t xml:space="preserve">Přesun hmot pro budovy zděné výšky do 12 m </t>
  </si>
  <si>
    <t>722</t>
  </si>
  <si>
    <t>Vnitřní vodovod</t>
  </si>
  <si>
    <t>722 18-2001.RT1</t>
  </si>
  <si>
    <t>Montáž izolačních skruží na potrubí přímé DN 25 samolepící spoj, rychlouzávěr</t>
  </si>
  <si>
    <t>722 18-2004.RT1</t>
  </si>
  <si>
    <t>Montáž izolačních skruží na potrubí přímé DN 40 samolepící spoj, rychlouzávěr</t>
  </si>
  <si>
    <t>722 17-2312.R00</t>
  </si>
  <si>
    <t xml:space="preserve">Potrubí z PPR Instaplast, studená, D 25/3,5 mm </t>
  </si>
  <si>
    <t>722 26-2211.R00</t>
  </si>
  <si>
    <t xml:space="preserve">Vodoměry do 30°C, závitové G 3/4 MN-QN 2,5XN.EBH </t>
  </si>
  <si>
    <t>722 29-0215.R00</t>
  </si>
  <si>
    <t xml:space="preserve">Zkouška tlaku potrubí přírub.nebo hrdlového DN 100 </t>
  </si>
  <si>
    <t>722 29-0234.R00</t>
  </si>
  <si>
    <t xml:space="preserve">Proplach a dezinfekce vodovod.potrubí DN 80 </t>
  </si>
  <si>
    <t>998 72-2103.R00</t>
  </si>
  <si>
    <t xml:space="preserve">Přesun hmot pro vnitřní vodovod, výšky do 24 m </t>
  </si>
  <si>
    <t>722 26-9112.R00</t>
  </si>
  <si>
    <t xml:space="preserve">Montáž vodoměru závitového jdnovt. suchob. G3/4'' </t>
  </si>
  <si>
    <t>722 17-2417.R00</t>
  </si>
  <si>
    <t>napojení  odpadu  kondenzátu Do  zápachové  uzávěrky  stá, umyvadla</t>
  </si>
  <si>
    <t>sou</t>
  </si>
  <si>
    <t>722 15-1115.R00</t>
  </si>
  <si>
    <t>Potrubí nerez  Flexi vrap Dopojení  plynových  spotřebičů</t>
  </si>
  <si>
    <t>723</t>
  </si>
  <si>
    <t>Vnitřní plynovod</t>
  </si>
  <si>
    <t>723 15-0802.R00</t>
  </si>
  <si>
    <t xml:space="preserve">Demontáž potrubí ocel.hladkého svařovaného D 44 </t>
  </si>
  <si>
    <t>723 15-0801.R00</t>
  </si>
  <si>
    <t xml:space="preserve">Demontáž potrubí ocel.hladkého svařovaného D 32 </t>
  </si>
  <si>
    <t>723 15-0304.R00</t>
  </si>
  <si>
    <t xml:space="preserve">Potrubí ocelové hladké černé svařované D 32/2,6 </t>
  </si>
  <si>
    <t>723 15-0304.RZ1</t>
  </si>
  <si>
    <t>Potrubí ocelové hladké černé svařované D 32/2,6 zednické výpomoci</t>
  </si>
  <si>
    <t>723 19-0204.R00</t>
  </si>
  <si>
    <t xml:space="preserve">Přípojka plynovodu, trubky závitové černé DN 25 </t>
  </si>
  <si>
    <t>soubor</t>
  </si>
  <si>
    <t>723 23-1141.R00</t>
  </si>
  <si>
    <t>Kohout průchozí  DN 25 a atestem na  zemní plyn</t>
  </si>
  <si>
    <t>723 23-9103.R00</t>
  </si>
  <si>
    <t xml:space="preserve">Montáž plynovodních armatur, 2 závity, G 1 </t>
  </si>
  <si>
    <t>998 72-3103.R00</t>
  </si>
  <si>
    <t xml:space="preserve">Přesun hmot pro vnitřní plynovod, výšky do 24 m </t>
  </si>
  <si>
    <t>723 16-0204.R00</t>
  </si>
  <si>
    <t>Přípojka k plynovému  zařízení  ochozu G 1 Nerezový vlnovec  s  atestem  na plyn</t>
  </si>
  <si>
    <t>723 19-0907.R00</t>
  </si>
  <si>
    <t xml:space="preserve">Odvzdušnění a napuštění plynového potrubí </t>
  </si>
  <si>
    <t>422-60624</t>
  </si>
  <si>
    <t xml:space="preserve">Ventil odvzdušňovací automatický R99  1/2'' </t>
  </si>
  <si>
    <t>724</t>
  </si>
  <si>
    <t>Strojní vybavení</t>
  </si>
  <si>
    <t>631-54602</t>
  </si>
  <si>
    <t xml:space="preserve">Pouzdro potrubní izolační PIPO ALS 34/50 mm </t>
  </si>
  <si>
    <t>631-54603</t>
  </si>
  <si>
    <t xml:space="preserve">Pouzdro potrubní izolační PIPO ALS 42/50 mm </t>
  </si>
  <si>
    <t>631-54604</t>
  </si>
  <si>
    <t xml:space="preserve">Pouzdro potrubní izolační PIPO ALS 49/50 mm </t>
  </si>
  <si>
    <t>631-54605</t>
  </si>
  <si>
    <t xml:space="preserve">Pouzdro potrubní izolační PIPO ALS 60/50 mm </t>
  </si>
  <si>
    <t>631-54608</t>
  </si>
  <si>
    <t xml:space="preserve">Pouzdro potrubní izolační PIPO ALS 89/50 mm </t>
  </si>
  <si>
    <t>725</t>
  </si>
  <si>
    <t>Zařizovací předměty</t>
  </si>
  <si>
    <t>725 85-1001.RT2</t>
  </si>
  <si>
    <t>Odpadní souprava s ventilem PP HL24 DN 40 2 dřezy,zátka G 6/4, přepad 240x85 mm</t>
  </si>
  <si>
    <t>731</t>
  </si>
  <si>
    <t>Kotelny</t>
  </si>
  <si>
    <t>731 24-9126.R00</t>
  </si>
  <si>
    <t xml:space="preserve">Montáž kotle ocel.teplov.,kapalina/plyn do 52 kW </t>
  </si>
  <si>
    <t>731 15-9215.R00</t>
  </si>
  <si>
    <t>Kotel kondenzační pro  vytápění 5,0-49,9 kW nerezový hořák,ekvithermní regulace,regulace 0-10V</t>
  </si>
  <si>
    <t>731 20-0815.R00</t>
  </si>
  <si>
    <t xml:space="preserve">Demontáž kotle ocel. na tuhá paliva do 40 kW </t>
  </si>
  <si>
    <t>731 32-1811.R00</t>
  </si>
  <si>
    <t xml:space="preserve">Demontáž přetl.zařízení s 1nádobou 30 l, DN 50 </t>
  </si>
  <si>
    <t>731 39-1813.R00</t>
  </si>
  <si>
    <t xml:space="preserve">Vypouštění vody z kotlů samospádem do 20 m2 </t>
  </si>
  <si>
    <t>731 89-0802.R00</t>
  </si>
  <si>
    <t xml:space="preserve">Přemístění vybouraných hmot - kotelny, H 6 - 12 m </t>
  </si>
  <si>
    <t>732</t>
  </si>
  <si>
    <t>Strojovny</t>
  </si>
  <si>
    <t>732 11-1125.R00</t>
  </si>
  <si>
    <t xml:space="preserve">Tělesa rozdělovačů a sběračů DN 80 dl 1m </t>
  </si>
  <si>
    <t>732 11-1225.R00</t>
  </si>
  <si>
    <t xml:space="preserve">Příplatek za dalšího 0,5 m tělesa rozděl.,DN 80 </t>
  </si>
  <si>
    <t>732 11-1314.R00</t>
  </si>
  <si>
    <t xml:space="preserve">Trubková hrdla rozděl. a sběr. bez přírub, DN 25 </t>
  </si>
  <si>
    <t>732 11-9190.R00</t>
  </si>
  <si>
    <t xml:space="preserve">M. rozdělovačů a sběračů DN 80 (60x60mm) dl 1m </t>
  </si>
  <si>
    <t>732 11-9290.R00</t>
  </si>
  <si>
    <t xml:space="preserve">Mont. přípl. za dalšího 0,5 m tělesa rozděl.,DN 80 </t>
  </si>
  <si>
    <t>732 19-9100.R00</t>
  </si>
  <si>
    <t xml:space="preserve">Montáž orientačního štítku </t>
  </si>
  <si>
    <t>732 19-9100.RM1</t>
  </si>
  <si>
    <t>Montáž orientačního štítku včetně dodávky štítku</t>
  </si>
  <si>
    <t>732 21-9315.R00</t>
  </si>
  <si>
    <t xml:space="preserve">Montáž ohříváků vody stojat.PN 0,6-0,6,do 1000 l </t>
  </si>
  <si>
    <t>732 21-9316.R00</t>
  </si>
  <si>
    <t>Ohřívač  vody stojatý 150 l nerezový vč  izolace magnez anoda</t>
  </si>
  <si>
    <t>732 33-1516.R00</t>
  </si>
  <si>
    <t xml:space="preserve">Nádoby expanzní tlak.s memb.Expansomat I, 80 l </t>
  </si>
  <si>
    <t>732 33-1512.R00</t>
  </si>
  <si>
    <t xml:space="preserve">Nádoby expanzní tlak.s memb.Expansomat I, 12 l </t>
  </si>
  <si>
    <t>998 73-2193.R00</t>
  </si>
  <si>
    <t xml:space="preserve">Příplatek zvětšený přesun, strojovny do 500 m </t>
  </si>
  <si>
    <t>732 21-1813.R00</t>
  </si>
  <si>
    <t xml:space="preserve">Demontáž ohříváků zásobníkových ležatých do 630 l </t>
  </si>
  <si>
    <t>732 29-2810.R00</t>
  </si>
  <si>
    <t xml:space="preserve">Rozřezání podpěrných konstrukcí ohříváků TUV </t>
  </si>
  <si>
    <t>732 32-0812.R00</t>
  </si>
  <si>
    <t xml:space="preserve">Odpojení nádrží od rozvodů potrubí, do 100 l </t>
  </si>
  <si>
    <t>732 39-0852.R00</t>
  </si>
  <si>
    <t xml:space="preserve">Sejmutí odpojených nádrží z konzol, do 100 l </t>
  </si>
  <si>
    <t>732 42-0811.R00</t>
  </si>
  <si>
    <t xml:space="preserve">Demontáž čerpadel oběhových spirálních DN 25 </t>
  </si>
  <si>
    <t>732 89-0802.R00</t>
  </si>
  <si>
    <t xml:space="preserve">Přemístění vybouraných hmot - strojovny, H 6 -12 m </t>
  </si>
  <si>
    <t>732 39-0911.R00</t>
  </si>
  <si>
    <t>Automatické  dopouštěcí  zařízení DN 20</t>
  </si>
  <si>
    <t>732 11-1335.R00</t>
  </si>
  <si>
    <t>Hydraulický  vyrovnávač   vč  izolace Anuloid  přip  DN 32  závit  s ovz  a VK</t>
  </si>
  <si>
    <t>484-66103</t>
  </si>
  <si>
    <t xml:space="preserve">Nádoba tlaková Expanzomat-B25, objem 18 l </t>
  </si>
  <si>
    <t>484-66106</t>
  </si>
  <si>
    <t xml:space="preserve">Nádoba tlaková Expanzomat-B80, objem 80 l </t>
  </si>
  <si>
    <t>484-66152</t>
  </si>
  <si>
    <t>Bezpečnostní  armatura pro  expanzní  nádoby DN 25</t>
  </si>
  <si>
    <t>733</t>
  </si>
  <si>
    <t>Rozvod potrubí</t>
  </si>
  <si>
    <t>733 11-1105.R00</t>
  </si>
  <si>
    <t xml:space="preserve">Potrubí závitové bezešvé běžné nízkotlaké DN 25 </t>
  </si>
  <si>
    <t>733 11-1104.R00</t>
  </si>
  <si>
    <t xml:space="preserve">Potrubí závitové bezešvé běžné nízkotlaké DN 20 </t>
  </si>
  <si>
    <t>733 11-1106.R00</t>
  </si>
  <si>
    <t xml:space="preserve">Potrubí závitové bezešvé běžné nízkotlaké DN 32 </t>
  </si>
  <si>
    <t>733 11-1107.R00</t>
  </si>
  <si>
    <t xml:space="preserve">Potrubí závitové bezešvé běžné nízkotlaké DN 40 </t>
  </si>
  <si>
    <t>733 11-1114.R00</t>
  </si>
  <si>
    <t xml:space="preserve">Potrubí závit. bezešvé běžné v kotelnách DN 20 </t>
  </si>
  <si>
    <t>733 11-1115.R00</t>
  </si>
  <si>
    <t xml:space="preserve">Potrubí závit. bezešvé běžné v kotelnách DN 25 </t>
  </si>
  <si>
    <t>733 11-1116.R00</t>
  </si>
  <si>
    <t xml:space="preserve">Potrubí závit. bezešvé běžné v kotelnách DN 32 </t>
  </si>
  <si>
    <t>733 11-1117.R00</t>
  </si>
  <si>
    <t xml:space="preserve">Potrubí závit. bezešvé běžné v kotelnách DN 40 </t>
  </si>
  <si>
    <t>733 14-1102.R00</t>
  </si>
  <si>
    <t xml:space="preserve">Odvzdušňovací nádobky z trub.ocelových do DN 50 </t>
  </si>
  <si>
    <t>733 19-0107.R00</t>
  </si>
  <si>
    <t xml:space="preserve">Tlaková zkouška potrubí ocel.závitového do DN 32 </t>
  </si>
  <si>
    <t>733 19-0108.R00</t>
  </si>
  <si>
    <t xml:space="preserve">Tlaková zkouška potrubí ocel.závitového DN 50 </t>
  </si>
  <si>
    <t>733 19-1112.R00</t>
  </si>
  <si>
    <t xml:space="preserve">Manžety prostupové pro trubky do DN 32 </t>
  </si>
  <si>
    <t>998 73-3103.R00</t>
  </si>
  <si>
    <t xml:space="preserve">Přesun hmot pro rozvody potrubí, výšky do 24 m </t>
  </si>
  <si>
    <t>998 73-3193.R00</t>
  </si>
  <si>
    <t xml:space="preserve">Příplatek zvětš. přesun, rozvody potrubí do 500 m </t>
  </si>
  <si>
    <t>998 73-3201.R00</t>
  </si>
  <si>
    <t xml:space="preserve">Přesun hmot pro rozvody potrubí, výšky do 6 m </t>
  </si>
  <si>
    <t>733 11-0806.R00</t>
  </si>
  <si>
    <t xml:space="preserve">Demontáž potrubí ocelového závitového do DN 15-32 </t>
  </si>
  <si>
    <t>733 11-0808.R00</t>
  </si>
  <si>
    <t xml:space="preserve">Demontáž potrubí ocelového závitového do DN 32-50 </t>
  </si>
  <si>
    <t>733 89-0803.R00</t>
  </si>
  <si>
    <t xml:space="preserve">Přemístění vybouraných hmot - potrubí, H 6 - 24 m </t>
  </si>
  <si>
    <t>733 12-3913.R00</t>
  </si>
  <si>
    <t xml:space="preserve">Svařovaný spoj potrubí ocelového hladkého D 28 mm </t>
  </si>
  <si>
    <t>733 12-3916.R00</t>
  </si>
  <si>
    <t xml:space="preserve">Svařovaný spoj potrubí ocelového hladkéh D 44,5 mm </t>
  </si>
  <si>
    <t>734</t>
  </si>
  <si>
    <t>Armatury</t>
  </si>
  <si>
    <t>734 23-1614.R00</t>
  </si>
  <si>
    <t xml:space="preserve">Ventily uzavírací V 10-131-606, G 3/4 </t>
  </si>
  <si>
    <t>734 23-1615.R00</t>
  </si>
  <si>
    <t xml:space="preserve">Ventily uzavírací V 10-131-606, G 1 </t>
  </si>
  <si>
    <t>734 23-1617.R00</t>
  </si>
  <si>
    <t xml:space="preserve">Ventily uzavírací V 10-131-606, G 6/4 </t>
  </si>
  <si>
    <t>734 24-9105.R00</t>
  </si>
  <si>
    <t xml:space="preserve">Montáž ventilů zpětných závitovýchG 5/4 </t>
  </si>
  <si>
    <t>734 26-1214.R00</t>
  </si>
  <si>
    <t xml:space="preserve">Šroubení  V 4300 přímé, G 3/4 </t>
  </si>
  <si>
    <t>734 26-1216.R00</t>
  </si>
  <si>
    <t xml:space="preserve">Šroubení  V 4300 přímé, G 5/4 </t>
  </si>
  <si>
    <t>734 26-1215.R00</t>
  </si>
  <si>
    <t xml:space="preserve">Šroubení  V 4300 přímé, G 1 </t>
  </si>
  <si>
    <t>734 26-1226.R00</t>
  </si>
  <si>
    <t xml:space="preserve">Šroubení  Ve 4300 přímé, G 5/4 </t>
  </si>
  <si>
    <t>734 42-1150.R00</t>
  </si>
  <si>
    <t xml:space="preserve">Tlakoměr deformační 0-10 MPa č. 53312, D 100 </t>
  </si>
  <si>
    <t>734 41-1111.R00</t>
  </si>
  <si>
    <t xml:space="preserve">Teploměr přímý s pouzdrem  typ 160 </t>
  </si>
  <si>
    <t>734 29-1112.R00</t>
  </si>
  <si>
    <t xml:space="preserve">Kohouty plnící a vypouštěcí G 3/8 </t>
  </si>
  <si>
    <t>734 29-1113.R00</t>
  </si>
  <si>
    <t xml:space="preserve">Kohouty plnící a vypouštěcí G 1/2 </t>
  </si>
  <si>
    <t>734 29-2212.R00</t>
  </si>
  <si>
    <t>Trojcestný  ventil  regulační DN 40 vč  servopohonu</t>
  </si>
  <si>
    <t>734 32-1215.R00</t>
  </si>
  <si>
    <t xml:space="preserve">Šroubení horkovodní přivař. ON 13 9395, DN 25 </t>
  </si>
  <si>
    <t>422-61664</t>
  </si>
  <si>
    <t>Magnetický filtr DN 25+ adaptér 3,6 l /Hod  2xkk PA 6,6 30 % GFRP nerez ocel</t>
  </si>
  <si>
    <t>422-61662</t>
  </si>
  <si>
    <t xml:space="preserve">Filtr s výměn.vložkou D71-118-540  PN40  DN 25 </t>
  </si>
  <si>
    <t>422-61661</t>
  </si>
  <si>
    <t xml:space="preserve">Filtr s výměn.vložkou D71-118-540  PN40  DN 20 </t>
  </si>
  <si>
    <t>426-10310.A</t>
  </si>
  <si>
    <t>Čerpadlo EC motor elek  řízené ErP2009-125 DN 25 - 40-180 autoadapt</t>
  </si>
  <si>
    <t>426-10311.A</t>
  </si>
  <si>
    <t>Čerpadlo EC motor elek  řízené ErP 2009-125 DN 35-60-180</t>
  </si>
  <si>
    <t>426-10312.A</t>
  </si>
  <si>
    <t>Automatické přečerpávací  zařízení odvod  kondenzátu</t>
  </si>
  <si>
    <t>998 73-4104.R00</t>
  </si>
  <si>
    <t xml:space="preserve">Přesun hmot pro armatury, výšky do 36 m </t>
  </si>
  <si>
    <t>734 20-0812.R00</t>
  </si>
  <si>
    <t xml:space="preserve">Demontáž armatur s 1závitem do G 1 </t>
  </si>
  <si>
    <t>734 20-0813.R00</t>
  </si>
  <si>
    <t xml:space="preserve">Demontáž armatur s 1závitem do G 6/4 </t>
  </si>
  <si>
    <t>734 42-0811.R00</t>
  </si>
  <si>
    <t xml:space="preserve">Demontáž tlakoměrů se spodním přípojením </t>
  </si>
  <si>
    <t>734 41-0831.R00</t>
  </si>
  <si>
    <t xml:space="preserve">Demontáž teploměrů tlak.indikačních pevných </t>
  </si>
  <si>
    <t>734 89-0803.R00</t>
  </si>
  <si>
    <t xml:space="preserve">Přemístění demontovaných hmot - armatur, H 6- 24 m </t>
  </si>
  <si>
    <t>734 11-1411.R00</t>
  </si>
  <si>
    <t>Kompaktní hydro ciklonový magnetický  filtr DN 25 X32</t>
  </si>
  <si>
    <t xml:space="preserve">napuštění  topeného  systému  upravenou  vodou </t>
  </si>
  <si>
    <t>734 25-1125.R00</t>
  </si>
  <si>
    <t xml:space="preserve">Ventily pojistné pružinové P 10-237-606, G 1 </t>
  </si>
  <si>
    <t>734 25-1124.R00</t>
  </si>
  <si>
    <t xml:space="preserve">Ventily pojistné pružinové P 10-237-606, G 3/4 </t>
  </si>
  <si>
    <t>734 29-1215.R00</t>
  </si>
  <si>
    <t>Redukční  ventil  tlaku  vody Aku  zásobníku  TUV DN 25</t>
  </si>
  <si>
    <t>734 49-1111.R00</t>
  </si>
  <si>
    <t>Proplach  a vyčištění stávajícího  topného  systém technologijí  multi-pusch</t>
  </si>
  <si>
    <t>734 22-1414.R00</t>
  </si>
  <si>
    <t>Bezpečnostní termostatický ventil  TUV pitná  vody DN 25 -65 C</t>
  </si>
  <si>
    <t>764</t>
  </si>
  <si>
    <t xml:space="preserve">Práce  z  plošiny </t>
  </si>
  <si>
    <t>764 21-1721.R00</t>
  </si>
  <si>
    <t xml:space="preserve">Nájem plošiny  automobilní  do 25m </t>
  </si>
  <si>
    <t>hod</t>
  </si>
  <si>
    <t>764 21-1722.R00</t>
  </si>
  <si>
    <t xml:space="preserve">Demontáž stávající  komínové  vložky </t>
  </si>
  <si>
    <t>764 21-1731.R00</t>
  </si>
  <si>
    <t>Montáž nové kondenzační vložky plast nerez  do DN 150</t>
  </si>
  <si>
    <t>783</t>
  </si>
  <si>
    <t>Nátěry</t>
  </si>
  <si>
    <t>783 12-2111.RT2</t>
  </si>
  <si>
    <t>Nátěr syntetický OK ''A'' dvojnásobný, Paulín matný email Vetropacs 2 x, ředidlo Pinosolve</t>
  </si>
  <si>
    <t>784</t>
  </si>
  <si>
    <t>Malby</t>
  </si>
  <si>
    <t>784 95-0030.RAA</t>
  </si>
  <si>
    <t>Oprava maleb z malířských směsí oškrábání, umytí, vyhlazení, 2x malba</t>
  </si>
  <si>
    <t>M21</t>
  </si>
  <si>
    <t>Elektromontáže</t>
  </si>
  <si>
    <t>210 20-1050.R00</t>
  </si>
  <si>
    <t xml:space="preserve">Svítidlo zářivkové 2320643 2x40 W závěsné </t>
  </si>
  <si>
    <t>210 29-0082.R00</t>
  </si>
  <si>
    <t>Výměna  vypínače  svěla vč  dodávky  materiálu</t>
  </si>
  <si>
    <t>210 80-1035.R00</t>
  </si>
  <si>
    <t>Výměna  světla  stropního vč  dodání  materiálu</t>
  </si>
  <si>
    <t>210 29-0001.R00</t>
  </si>
  <si>
    <t xml:space="preserve">Zjištění závad v bytech s 1 obytnou místností </t>
  </si>
  <si>
    <t>M22</t>
  </si>
  <si>
    <t xml:space="preserve">Měření  a regulace </t>
  </si>
  <si>
    <t>220 89-0001.R00</t>
  </si>
  <si>
    <t>MaR dálková  správa řídící systém web server vizualizace samostatný  rozpočet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</si>
</sst>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#,##0\ &quot;Kč&quot;"/>
    <numFmt numFmtId="166" formatCode="0.0"/>
  </numFmts>
  <fonts count="20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</font>
    <font>
      <i/>
      <sz val="8"/>
      <name val="Arial CE"/>
      <family val="2"/>
      <charset val="238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6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2" fillId="2" borderId="5" xfId="0" applyNumberFormat="1" applyFont="1" applyFill="1" applyBorder="1"/>
    <xf numFmtId="49" fontId="0" fillId="2" borderId="6" xfId="0" applyNumberFormat="1" applyFill="1" applyBorder="1"/>
    <xf numFmtId="0" fontId="3" fillId="2" borderId="0" xfId="0" applyFont="1" applyFill="1"/>
    <xf numFmtId="0" fontId="0" fillId="2" borderId="0" xfId="0" applyFill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 applyAlignment="1">
      <alignment horizontal="left"/>
    </xf>
    <xf numFmtId="3" fontId="0" fillId="0" borderId="12" xfId="0" applyNumberFormat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1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5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Continuous"/>
    </xf>
    <xf numFmtId="0" fontId="5" fillId="0" borderId="26" xfId="0" applyFont="1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8" xfId="0" applyBorder="1"/>
    <xf numFmtId="0" fontId="0" fillId="0" borderId="20" xfId="0" applyBorder="1"/>
    <xf numFmtId="3" fontId="0" fillId="0" borderId="29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3" fontId="0" fillId="0" borderId="14" xfId="0" applyNumberFormat="1" applyBorder="1"/>
    <xf numFmtId="0" fontId="0" fillId="0" borderId="15" xfId="0" applyBorder="1"/>
    <xf numFmtId="0" fontId="0" fillId="0" borderId="33" xfId="0" applyBorder="1"/>
    <xf numFmtId="0" fontId="0" fillId="0" borderId="34" xfId="0" applyBorder="1"/>
    <xf numFmtId="0" fontId="7" fillId="0" borderId="16" xfId="0" applyFont="1" applyBorder="1"/>
    <xf numFmtId="3" fontId="0" fillId="0" borderId="35" xfId="0" applyNumberFormat="1" applyBorder="1"/>
    <xf numFmtId="0" fontId="0" fillId="0" borderId="36" xfId="0" applyBorder="1"/>
    <xf numFmtId="3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11" xfId="0" applyBorder="1" applyAlignment="1">
      <alignment horizontal="right"/>
    </xf>
    <xf numFmtId="165" fontId="0" fillId="0" borderId="14" xfId="0" applyNumberFormat="1" applyBorder="1"/>
    <xf numFmtId="165" fontId="0" fillId="0" borderId="0" xfId="0" applyNumberFormat="1"/>
    <xf numFmtId="0" fontId="6" fillId="0" borderId="36" xfId="0" applyFont="1" applyBorder="1"/>
    <xf numFmtId="0" fontId="6" fillId="0" borderId="37" xfId="0" applyFont="1" applyBorder="1"/>
    <xf numFmtId="0" fontId="6" fillId="0" borderId="40" xfId="0" applyFont="1" applyBorder="1"/>
    <xf numFmtId="165" fontId="6" fillId="0" borderId="37" xfId="0" applyNumberFormat="1" applyFont="1" applyBorder="1"/>
    <xf numFmtId="0" fontId="6" fillId="0" borderId="41" xfId="0" applyFont="1" applyBorder="1"/>
    <xf numFmtId="0" fontId="6" fillId="0" borderId="0" xfId="0" applyFont="1"/>
    <xf numFmtId="0" fontId="0" fillId="0" borderId="0" xfId="0" applyAlignment="1">
      <alignment vertical="justify"/>
    </xf>
    <xf numFmtId="0" fontId="3" fillId="0" borderId="44" xfId="1" applyFont="1" applyBorder="1"/>
    <xf numFmtId="0" fontId="9" fillId="0" borderId="44" xfId="1" applyBorder="1"/>
    <xf numFmtId="0" fontId="9" fillId="0" borderId="44" xfId="1" applyBorder="1" applyAlignment="1">
      <alignment horizontal="right"/>
    </xf>
    <xf numFmtId="0" fontId="0" fillId="0" borderId="44" xfId="0" applyBorder="1" applyAlignment="1">
      <alignment horizontal="left"/>
    </xf>
    <xf numFmtId="0" fontId="0" fillId="0" borderId="45" xfId="0" applyBorder="1"/>
    <xf numFmtId="0" fontId="3" fillId="0" borderId="48" xfId="1" applyFont="1" applyBorder="1"/>
    <xf numFmtId="0" fontId="9" fillId="0" borderId="48" xfId="1" applyBorder="1"/>
    <xf numFmtId="0" fontId="9" fillId="0" borderId="48" xfId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49" fontId="5" fillId="0" borderId="25" xfId="0" applyNumberFormat="1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50" xfId="0" applyFont="1" applyBorder="1"/>
    <xf numFmtId="0" fontId="5" fillId="0" borderId="51" xfId="0" applyFont="1" applyBorder="1"/>
    <xf numFmtId="0" fontId="5" fillId="0" borderId="52" xfId="0" applyFont="1" applyBorder="1"/>
    <xf numFmtId="0" fontId="10" fillId="0" borderId="0" xfId="0" applyFont="1"/>
    <xf numFmtId="3" fontId="7" fillId="0" borderId="7" xfId="0" applyNumberFormat="1" applyFont="1" applyBorder="1"/>
    <xf numFmtId="0" fontId="5" fillId="0" borderId="25" xfId="0" applyFont="1" applyBorder="1"/>
    <xf numFmtId="3" fontId="5" fillId="0" borderId="27" xfId="0" applyNumberFormat="1" applyFont="1" applyBorder="1"/>
    <xf numFmtId="3" fontId="5" fillId="0" borderId="50" xfId="0" applyNumberFormat="1" applyFont="1" applyBorder="1"/>
    <xf numFmtId="3" fontId="5" fillId="0" borderId="51" xfId="0" applyNumberFormat="1" applyFont="1" applyBorder="1"/>
    <xf numFmtId="3" fontId="5" fillId="0" borderId="52" xfId="0" applyNumberFormat="1" applyFont="1" applyBorder="1"/>
    <xf numFmtId="0" fontId="5" fillId="0" borderId="0" xfId="0" applyFont="1"/>
    <xf numFmtId="3" fontId="1" fillId="0" borderId="0" xfId="0" applyNumberFormat="1" applyFont="1" applyAlignment="1">
      <alignment horizontal="centerContinuous"/>
    </xf>
    <xf numFmtId="0" fontId="11" fillId="0" borderId="30" xfId="0" applyFont="1" applyBorder="1"/>
    <xf numFmtId="0" fontId="11" fillId="0" borderId="31" xfId="0" applyFont="1" applyBorder="1"/>
    <xf numFmtId="0" fontId="0" fillId="0" borderId="55" xfId="0" applyBorder="1"/>
    <xf numFmtId="0" fontId="11" fillId="0" borderId="56" xfId="0" applyFont="1" applyBorder="1" applyAlignment="1">
      <alignment horizontal="right"/>
    </xf>
    <xf numFmtId="0" fontId="11" fillId="0" borderId="31" xfId="0" applyFont="1" applyBorder="1" applyAlignment="1">
      <alignment horizontal="right"/>
    </xf>
    <xf numFmtId="0" fontId="11" fillId="0" borderId="32" xfId="0" applyFont="1" applyBorder="1" applyAlignment="1">
      <alignment horizontal="center"/>
    </xf>
    <xf numFmtId="4" fontId="12" fillId="0" borderId="31" xfId="0" applyNumberFormat="1" applyFont="1" applyBorder="1" applyAlignment="1">
      <alignment horizontal="right"/>
    </xf>
    <xf numFmtId="4" fontId="12" fillId="0" borderId="55" xfId="0" applyNumberFormat="1" applyFont="1" applyBorder="1" applyAlignment="1">
      <alignment horizontal="right"/>
    </xf>
    <xf numFmtId="0" fontId="7" fillId="0" borderId="34" xfId="0" applyFont="1" applyBorder="1"/>
    <xf numFmtId="0" fontId="7" fillId="0" borderId="20" xfId="0" applyFont="1" applyBorder="1"/>
    <xf numFmtId="0" fontId="7" fillId="0" borderId="21" xfId="0" applyFont="1" applyBorder="1"/>
    <xf numFmtId="3" fontId="7" fillId="0" borderId="33" xfId="0" applyNumberFormat="1" applyFont="1" applyBorder="1" applyAlignment="1">
      <alignment horizontal="right"/>
    </xf>
    <xf numFmtId="166" fontId="7" fillId="0" borderId="57" xfId="0" applyNumberFormat="1" applyFont="1" applyBorder="1" applyAlignment="1">
      <alignment horizontal="right"/>
    </xf>
    <xf numFmtId="3" fontId="7" fillId="0" borderId="58" xfId="0" applyNumberFormat="1" applyFont="1" applyBorder="1" applyAlignment="1">
      <alignment horizontal="right"/>
    </xf>
    <xf numFmtId="4" fontId="7" fillId="0" borderId="20" xfId="0" applyNumberFormat="1" applyFont="1" applyBorder="1" applyAlignment="1">
      <alignment horizontal="right"/>
    </xf>
    <xf numFmtId="3" fontId="7" fillId="0" borderId="21" xfId="0" applyNumberFormat="1" applyFont="1" applyBorder="1" applyAlignment="1">
      <alignment horizontal="right"/>
    </xf>
    <xf numFmtId="0" fontId="5" fillId="0" borderId="37" xfId="0" applyFont="1" applyBorder="1"/>
    <xf numFmtId="0" fontId="0" fillId="0" borderId="37" xfId="0" applyBorder="1"/>
    <xf numFmtId="4" fontId="0" fillId="0" borderId="59" xfId="0" applyNumberFormat="1" applyBorder="1"/>
    <xf numFmtId="4" fontId="0" fillId="0" borderId="36" xfId="0" applyNumberFormat="1" applyBorder="1"/>
    <xf numFmtId="4" fontId="0" fillId="0" borderId="37" xfId="0" applyNumberFormat="1" applyBorder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10" fillId="0" borderId="44" xfId="1" applyFont="1" applyBorder="1" applyAlignment="1">
      <alignment horizontal="right"/>
    </xf>
    <xf numFmtId="0" fontId="9" fillId="0" borderId="44" xfId="1" applyBorder="1" applyAlignment="1">
      <alignment horizontal="left"/>
    </xf>
    <xf numFmtId="0" fontId="9" fillId="0" borderId="45" xfId="1" applyBorder="1"/>
    <xf numFmtId="0" fontId="10" fillId="0" borderId="0" xfId="1" applyFont="1"/>
    <xf numFmtId="0" fontId="9" fillId="0" borderId="0" xfId="1" applyAlignment="1">
      <alignment horizontal="right"/>
    </xf>
    <xf numFmtId="49" fontId="4" fillId="0" borderId="57" xfId="1" applyNumberFormat="1" applyFont="1" applyBorder="1"/>
    <xf numFmtId="0" fontId="4" fillId="0" borderId="15" xfId="1" applyFont="1" applyBorder="1" applyAlignment="1">
      <alignment horizontal="center"/>
    </xf>
    <xf numFmtId="0" fontId="4" fillId="0" borderId="57" xfId="1" applyFont="1" applyBorder="1" applyAlignment="1">
      <alignment horizontal="center"/>
    </xf>
    <xf numFmtId="0" fontId="5" fillId="0" borderId="53" xfId="1" applyFont="1" applyBorder="1" applyAlignment="1">
      <alignment horizontal="center"/>
    </xf>
    <xf numFmtId="49" fontId="5" fillId="0" borderId="53" xfId="1" applyNumberFormat="1" applyFont="1" applyBorder="1" applyAlignment="1">
      <alignment horizontal="left"/>
    </xf>
    <xf numFmtId="0" fontId="5" fillId="0" borderId="53" xfId="1" applyFont="1" applyBorder="1"/>
    <xf numFmtId="0" fontId="9" fillId="0" borderId="53" xfId="1" applyBorder="1" applyAlignment="1">
      <alignment horizontal="center"/>
    </xf>
    <xf numFmtId="0" fontId="9" fillId="0" borderId="53" xfId="1" applyBorder="1" applyAlignment="1">
      <alignment horizontal="right"/>
    </xf>
    <xf numFmtId="0" fontId="9" fillId="0" borderId="53" xfId="1" applyBorder="1"/>
    <xf numFmtId="0" fontId="16" fillId="0" borderId="0" xfId="1" applyFont="1"/>
    <xf numFmtId="0" fontId="7" fillId="0" borderId="53" xfId="1" applyFont="1" applyBorder="1" applyAlignment="1">
      <alignment horizontal="center"/>
    </xf>
    <xf numFmtId="49" fontId="8" fillId="0" borderId="53" xfId="1" applyNumberFormat="1" applyFont="1" applyBorder="1" applyAlignment="1">
      <alignment horizontal="left"/>
    </xf>
    <xf numFmtId="0" fontId="8" fillId="0" borderId="53" xfId="1" applyFont="1" applyBorder="1" applyAlignment="1">
      <alignment wrapText="1"/>
    </xf>
    <xf numFmtId="49" fontId="17" fillId="0" borderId="53" xfId="1" applyNumberFormat="1" applyFont="1" applyBorder="1" applyAlignment="1">
      <alignment horizontal="center" shrinkToFit="1"/>
    </xf>
    <xf numFmtId="4" fontId="17" fillId="0" borderId="53" xfId="1" applyNumberFormat="1" applyFont="1" applyBorder="1" applyAlignment="1">
      <alignment horizontal="right"/>
    </xf>
    <xf numFmtId="4" fontId="17" fillId="0" borderId="53" xfId="1" applyNumberFormat="1" applyFont="1" applyBorder="1"/>
    <xf numFmtId="0" fontId="9" fillId="0" borderId="60" xfId="1" applyBorder="1" applyAlignment="1">
      <alignment horizontal="center"/>
    </xf>
    <xf numFmtId="49" fontId="3" fillId="0" borderId="60" xfId="1" applyNumberFormat="1" applyFont="1" applyBorder="1" applyAlignment="1">
      <alignment horizontal="left"/>
    </xf>
    <xf numFmtId="0" fontId="3" fillId="0" borderId="60" xfId="1" applyFont="1" applyBorder="1"/>
    <xf numFmtId="4" fontId="9" fillId="0" borderId="60" xfId="1" applyNumberFormat="1" applyBorder="1" applyAlignment="1">
      <alignment horizontal="right"/>
    </xf>
    <xf numFmtId="4" fontId="5" fillId="0" borderId="60" xfId="1" applyNumberFormat="1" applyFont="1" applyBorder="1"/>
    <xf numFmtId="3" fontId="9" fillId="0" borderId="0" xfId="1" applyNumberFormat="1"/>
    <xf numFmtId="0" fontId="18" fillId="0" borderId="0" xfId="1" applyFont="1"/>
    <xf numFmtId="0" fontId="19" fillId="0" borderId="0" xfId="1" applyFont="1"/>
    <xf numFmtId="3" fontId="19" fillId="0" borderId="0" xfId="1" applyNumberFormat="1" applyFont="1" applyAlignment="1">
      <alignment horizontal="right"/>
    </xf>
    <xf numFmtId="4" fontId="19" fillId="0" borderId="0" xfId="1" applyNumberFormat="1" applyFont="1"/>
    <xf numFmtId="49" fontId="10" fillId="0" borderId="5" xfId="0" applyNumberFormat="1" applyFont="1" applyBorder="1"/>
    <xf numFmtId="3" fontId="7" fillId="0" borderId="6" xfId="0" applyNumberFormat="1" applyFont="1" applyBorder="1"/>
    <xf numFmtId="3" fontId="7" fillId="0" borderId="53" xfId="0" applyNumberFormat="1" applyFont="1" applyBorder="1"/>
    <xf numFmtId="3" fontId="7" fillId="0" borderId="54" xfId="0" applyNumberFormat="1" applyFont="1" applyBorder="1"/>
    <xf numFmtId="0" fontId="0" fillId="0" borderId="0" xfId="0" applyAlignment="1">
      <alignment horizontal="left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42" xfId="1" applyBorder="1" applyAlignment="1">
      <alignment horizontal="center"/>
    </xf>
    <xf numFmtId="0" fontId="9" fillId="0" borderId="43" xfId="1" applyBorder="1" applyAlignment="1">
      <alignment horizontal="center"/>
    </xf>
    <xf numFmtId="0" fontId="9" fillId="0" borderId="46" xfId="1" applyBorder="1" applyAlignment="1">
      <alignment horizontal="center"/>
    </xf>
    <xf numFmtId="0" fontId="9" fillId="0" borderId="47" xfId="1" applyBorder="1" applyAlignment="1">
      <alignment horizontal="center"/>
    </xf>
    <xf numFmtId="0" fontId="9" fillId="0" borderId="48" xfId="1" applyBorder="1" applyAlignment="1">
      <alignment horizontal="left"/>
    </xf>
    <xf numFmtId="0" fontId="9" fillId="0" borderId="49" xfId="1" applyBorder="1" applyAlignment="1">
      <alignment horizontal="left"/>
    </xf>
    <xf numFmtId="3" fontId="5" fillId="0" borderId="37" xfId="0" applyNumberFormat="1" applyFont="1" applyBorder="1" applyAlignment="1">
      <alignment horizontal="right"/>
    </xf>
    <xf numFmtId="3" fontId="5" fillId="0" borderId="59" xfId="0" applyNumberFormat="1" applyFont="1" applyBorder="1" applyAlignment="1">
      <alignment horizontal="right"/>
    </xf>
    <xf numFmtId="0" fontId="13" fillId="0" borderId="0" xfId="1" applyFont="1" applyAlignment="1">
      <alignment horizontal="center"/>
    </xf>
    <xf numFmtId="49" fontId="9" fillId="0" borderId="46" xfId="1" applyNumberFormat="1" applyBorder="1" applyAlignment="1">
      <alignment horizontal="center"/>
    </xf>
    <xf numFmtId="0" fontId="9" fillId="0" borderId="48" xfId="1" applyBorder="1" applyAlignment="1">
      <alignment horizontal="center" shrinkToFit="1"/>
    </xf>
    <xf numFmtId="0" fontId="9" fillId="0" borderId="49" xfId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1"/>
  <dimension ref="A1:BE55"/>
  <sheetViews>
    <sheetView tabSelected="1" workbookViewId="0">
      <selection activeCell="F34" sqref="F34"/>
    </sheetView>
  </sheetViews>
  <sheetFormatPr defaultRowHeight="12.75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  <col min="257" max="257" width="2" customWidth="1"/>
    <col min="258" max="258" width="15" customWidth="1"/>
    <col min="259" max="259" width="15.85546875" customWidth="1"/>
    <col min="260" max="260" width="14.5703125" customWidth="1"/>
    <col min="261" max="261" width="13.5703125" customWidth="1"/>
    <col min="262" max="262" width="16.5703125" customWidth="1"/>
    <col min="263" max="263" width="15.28515625" customWidth="1"/>
    <col min="513" max="513" width="2" customWidth="1"/>
    <col min="514" max="514" width="15" customWidth="1"/>
    <col min="515" max="515" width="15.85546875" customWidth="1"/>
    <col min="516" max="516" width="14.5703125" customWidth="1"/>
    <col min="517" max="517" width="13.5703125" customWidth="1"/>
    <col min="518" max="518" width="16.5703125" customWidth="1"/>
    <col min="519" max="519" width="15.28515625" customWidth="1"/>
    <col min="769" max="769" width="2" customWidth="1"/>
    <col min="770" max="770" width="15" customWidth="1"/>
    <col min="771" max="771" width="15.85546875" customWidth="1"/>
    <col min="772" max="772" width="14.5703125" customWidth="1"/>
    <col min="773" max="773" width="13.5703125" customWidth="1"/>
    <col min="774" max="774" width="16.5703125" customWidth="1"/>
    <col min="775" max="775" width="15.28515625" customWidth="1"/>
    <col min="1025" max="1025" width="2" customWidth="1"/>
    <col min="1026" max="1026" width="15" customWidth="1"/>
    <col min="1027" max="1027" width="15.85546875" customWidth="1"/>
    <col min="1028" max="1028" width="14.5703125" customWidth="1"/>
    <col min="1029" max="1029" width="13.5703125" customWidth="1"/>
    <col min="1030" max="1030" width="16.5703125" customWidth="1"/>
    <col min="1031" max="1031" width="15.28515625" customWidth="1"/>
    <col min="1281" max="1281" width="2" customWidth="1"/>
    <col min="1282" max="1282" width="15" customWidth="1"/>
    <col min="1283" max="1283" width="15.85546875" customWidth="1"/>
    <col min="1284" max="1284" width="14.5703125" customWidth="1"/>
    <col min="1285" max="1285" width="13.5703125" customWidth="1"/>
    <col min="1286" max="1286" width="16.5703125" customWidth="1"/>
    <col min="1287" max="1287" width="15.28515625" customWidth="1"/>
    <col min="1537" max="1537" width="2" customWidth="1"/>
    <col min="1538" max="1538" width="15" customWidth="1"/>
    <col min="1539" max="1539" width="15.85546875" customWidth="1"/>
    <col min="1540" max="1540" width="14.5703125" customWidth="1"/>
    <col min="1541" max="1541" width="13.5703125" customWidth="1"/>
    <col min="1542" max="1542" width="16.5703125" customWidth="1"/>
    <col min="1543" max="1543" width="15.28515625" customWidth="1"/>
    <col min="1793" max="1793" width="2" customWidth="1"/>
    <col min="1794" max="1794" width="15" customWidth="1"/>
    <col min="1795" max="1795" width="15.85546875" customWidth="1"/>
    <col min="1796" max="1796" width="14.5703125" customWidth="1"/>
    <col min="1797" max="1797" width="13.5703125" customWidth="1"/>
    <col min="1798" max="1798" width="16.5703125" customWidth="1"/>
    <col min="1799" max="1799" width="15.28515625" customWidth="1"/>
    <col min="2049" max="2049" width="2" customWidth="1"/>
    <col min="2050" max="2050" width="15" customWidth="1"/>
    <col min="2051" max="2051" width="15.85546875" customWidth="1"/>
    <col min="2052" max="2052" width="14.5703125" customWidth="1"/>
    <col min="2053" max="2053" width="13.5703125" customWidth="1"/>
    <col min="2054" max="2054" width="16.5703125" customWidth="1"/>
    <col min="2055" max="2055" width="15.28515625" customWidth="1"/>
    <col min="2305" max="2305" width="2" customWidth="1"/>
    <col min="2306" max="2306" width="15" customWidth="1"/>
    <col min="2307" max="2307" width="15.85546875" customWidth="1"/>
    <col min="2308" max="2308" width="14.5703125" customWidth="1"/>
    <col min="2309" max="2309" width="13.5703125" customWidth="1"/>
    <col min="2310" max="2310" width="16.5703125" customWidth="1"/>
    <col min="2311" max="2311" width="15.28515625" customWidth="1"/>
    <col min="2561" max="2561" width="2" customWidth="1"/>
    <col min="2562" max="2562" width="15" customWidth="1"/>
    <col min="2563" max="2563" width="15.85546875" customWidth="1"/>
    <col min="2564" max="2564" width="14.5703125" customWidth="1"/>
    <col min="2565" max="2565" width="13.5703125" customWidth="1"/>
    <col min="2566" max="2566" width="16.5703125" customWidth="1"/>
    <col min="2567" max="2567" width="15.28515625" customWidth="1"/>
    <col min="2817" max="2817" width="2" customWidth="1"/>
    <col min="2818" max="2818" width="15" customWidth="1"/>
    <col min="2819" max="2819" width="15.85546875" customWidth="1"/>
    <col min="2820" max="2820" width="14.5703125" customWidth="1"/>
    <col min="2821" max="2821" width="13.5703125" customWidth="1"/>
    <col min="2822" max="2822" width="16.5703125" customWidth="1"/>
    <col min="2823" max="2823" width="15.28515625" customWidth="1"/>
    <col min="3073" max="3073" width="2" customWidth="1"/>
    <col min="3074" max="3074" width="15" customWidth="1"/>
    <col min="3075" max="3075" width="15.85546875" customWidth="1"/>
    <col min="3076" max="3076" width="14.5703125" customWidth="1"/>
    <col min="3077" max="3077" width="13.5703125" customWidth="1"/>
    <col min="3078" max="3078" width="16.5703125" customWidth="1"/>
    <col min="3079" max="3079" width="15.28515625" customWidth="1"/>
    <col min="3329" max="3329" width="2" customWidth="1"/>
    <col min="3330" max="3330" width="15" customWidth="1"/>
    <col min="3331" max="3331" width="15.85546875" customWidth="1"/>
    <col min="3332" max="3332" width="14.5703125" customWidth="1"/>
    <col min="3333" max="3333" width="13.5703125" customWidth="1"/>
    <col min="3334" max="3334" width="16.5703125" customWidth="1"/>
    <col min="3335" max="3335" width="15.28515625" customWidth="1"/>
    <col min="3585" max="3585" width="2" customWidth="1"/>
    <col min="3586" max="3586" width="15" customWidth="1"/>
    <col min="3587" max="3587" width="15.85546875" customWidth="1"/>
    <col min="3588" max="3588" width="14.5703125" customWidth="1"/>
    <col min="3589" max="3589" width="13.5703125" customWidth="1"/>
    <col min="3590" max="3590" width="16.5703125" customWidth="1"/>
    <col min="3591" max="3591" width="15.28515625" customWidth="1"/>
    <col min="3841" max="3841" width="2" customWidth="1"/>
    <col min="3842" max="3842" width="15" customWidth="1"/>
    <col min="3843" max="3843" width="15.85546875" customWidth="1"/>
    <col min="3844" max="3844" width="14.5703125" customWidth="1"/>
    <col min="3845" max="3845" width="13.5703125" customWidth="1"/>
    <col min="3846" max="3846" width="16.5703125" customWidth="1"/>
    <col min="3847" max="3847" width="15.28515625" customWidth="1"/>
    <col min="4097" max="4097" width="2" customWidth="1"/>
    <col min="4098" max="4098" width="15" customWidth="1"/>
    <col min="4099" max="4099" width="15.85546875" customWidth="1"/>
    <col min="4100" max="4100" width="14.5703125" customWidth="1"/>
    <col min="4101" max="4101" width="13.5703125" customWidth="1"/>
    <col min="4102" max="4102" width="16.5703125" customWidth="1"/>
    <col min="4103" max="4103" width="15.28515625" customWidth="1"/>
    <col min="4353" max="4353" width="2" customWidth="1"/>
    <col min="4354" max="4354" width="15" customWidth="1"/>
    <col min="4355" max="4355" width="15.85546875" customWidth="1"/>
    <col min="4356" max="4356" width="14.5703125" customWidth="1"/>
    <col min="4357" max="4357" width="13.5703125" customWidth="1"/>
    <col min="4358" max="4358" width="16.5703125" customWidth="1"/>
    <col min="4359" max="4359" width="15.28515625" customWidth="1"/>
    <col min="4609" max="4609" width="2" customWidth="1"/>
    <col min="4610" max="4610" width="15" customWidth="1"/>
    <col min="4611" max="4611" width="15.85546875" customWidth="1"/>
    <col min="4612" max="4612" width="14.5703125" customWidth="1"/>
    <col min="4613" max="4613" width="13.5703125" customWidth="1"/>
    <col min="4614" max="4614" width="16.5703125" customWidth="1"/>
    <col min="4615" max="4615" width="15.28515625" customWidth="1"/>
    <col min="4865" max="4865" width="2" customWidth="1"/>
    <col min="4866" max="4866" width="15" customWidth="1"/>
    <col min="4867" max="4867" width="15.85546875" customWidth="1"/>
    <col min="4868" max="4868" width="14.5703125" customWidth="1"/>
    <col min="4869" max="4869" width="13.5703125" customWidth="1"/>
    <col min="4870" max="4870" width="16.5703125" customWidth="1"/>
    <col min="4871" max="4871" width="15.28515625" customWidth="1"/>
    <col min="5121" max="5121" width="2" customWidth="1"/>
    <col min="5122" max="5122" width="15" customWidth="1"/>
    <col min="5123" max="5123" width="15.85546875" customWidth="1"/>
    <col min="5124" max="5124" width="14.5703125" customWidth="1"/>
    <col min="5125" max="5125" width="13.5703125" customWidth="1"/>
    <col min="5126" max="5126" width="16.5703125" customWidth="1"/>
    <col min="5127" max="5127" width="15.28515625" customWidth="1"/>
    <col min="5377" max="5377" width="2" customWidth="1"/>
    <col min="5378" max="5378" width="15" customWidth="1"/>
    <col min="5379" max="5379" width="15.85546875" customWidth="1"/>
    <col min="5380" max="5380" width="14.5703125" customWidth="1"/>
    <col min="5381" max="5381" width="13.5703125" customWidth="1"/>
    <col min="5382" max="5382" width="16.5703125" customWidth="1"/>
    <col min="5383" max="5383" width="15.28515625" customWidth="1"/>
    <col min="5633" max="5633" width="2" customWidth="1"/>
    <col min="5634" max="5634" width="15" customWidth="1"/>
    <col min="5635" max="5635" width="15.85546875" customWidth="1"/>
    <col min="5636" max="5636" width="14.5703125" customWidth="1"/>
    <col min="5637" max="5637" width="13.5703125" customWidth="1"/>
    <col min="5638" max="5638" width="16.5703125" customWidth="1"/>
    <col min="5639" max="5639" width="15.28515625" customWidth="1"/>
    <col min="5889" max="5889" width="2" customWidth="1"/>
    <col min="5890" max="5890" width="15" customWidth="1"/>
    <col min="5891" max="5891" width="15.85546875" customWidth="1"/>
    <col min="5892" max="5892" width="14.5703125" customWidth="1"/>
    <col min="5893" max="5893" width="13.5703125" customWidth="1"/>
    <col min="5894" max="5894" width="16.5703125" customWidth="1"/>
    <col min="5895" max="5895" width="15.28515625" customWidth="1"/>
    <col min="6145" max="6145" width="2" customWidth="1"/>
    <col min="6146" max="6146" width="15" customWidth="1"/>
    <col min="6147" max="6147" width="15.85546875" customWidth="1"/>
    <col min="6148" max="6148" width="14.5703125" customWidth="1"/>
    <col min="6149" max="6149" width="13.5703125" customWidth="1"/>
    <col min="6150" max="6150" width="16.5703125" customWidth="1"/>
    <col min="6151" max="6151" width="15.28515625" customWidth="1"/>
    <col min="6401" max="6401" width="2" customWidth="1"/>
    <col min="6402" max="6402" width="15" customWidth="1"/>
    <col min="6403" max="6403" width="15.85546875" customWidth="1"/>
    <col min="6404" max="6404" width="14.5703125" customWidth="1"/>
    <col min="6405" max="6405" width="13.5703125" customWidth="1"/>
    <col min="6406" max="6406" width="16.5703125" customWidth="1"/>
    <col min="6407" max="6407" width="15.28515625" customWidth="1"/>
    <col min="6657" max="6657" width="2" customWidth="1"/>
    <col min="6658" max="6658" width="15" customWidth="1"/>
    <col min="6659" max="6659" width="15.85546875" customWidth="1"/>
    <col min="6660" max="6660" width="14.5703125" customWidth="1"/>
    <col min="6661" max="6661" width="13.5703125" customWidth="1"/>
    <col min="6662" max="6662" width="16.5703125" customWidth="1"/>
    <col min="6663" max="6663" width="15.28515625" customWidth="1"/>
    <col min="6913" max="6913" width="2" customWidth="1"/>
    <col min="6914" max="6914" width="15" customWidth="1"/>
    <col min="6915" max="6915" width="15.85546875" customWidth="1"/>
    <col min="6916" max="6916" width="14.5703125" customWidth="1"/>
    <col min="6917" max="6917" width="13.5703125" customWidth="1"/>
    <col min="6918" max="6918" width="16.5703125" customWidth="1"/>
    <col min="6919" max="6919" width="15.28515625" customWidth="1"/>
    <col min="7169" max="7169" width="2" customWidth="1"/>
    <col min="7170" max="7170" width="15" customWidth="1"/>
    <col min="7171" max="7171" width="15.85546875" customWidth="1"/>
    <col min="7172" max="7172" width="14.5703125" customWidth="1"/>
    <col min="7173" max="7173" width="13.5703125" customWidth="1"/>
    <col min="7174" max="7174" width="16.5703125" customWidth="1"/>
    <col min="7175" max="7175" width="15.28515625" customWidth="1"/>
    <col min="7425" max="7425" width="2" customWidth="1"/>
    <col min="7426" max="7426" width="15" customWidth="1"/>
    <col min="7427" max="7427" width="15.85546875" customWidth="1"/>
    <col min="7428" max="7428" width="14.5703125" customWidth="1"/>
    <col min="7429" max="7429" width="13.5703125" customWidth="1"/>
    <col min="7430" max="7430" width="16.5703125" customWidth="1"/>
    <col min="7431" max="7431" width="15.28515625" customWidth="1"/>
    <col min="7681" max="7681" width="2" customWidth="1"/>
    <col min="7682" max="7682" width="15" customWidth="1"/>
    <col min="7683" max="7683" width="15.85546875" customWidth="1"/>
    <col min="7684" max="7684" width="14.5703125" customWidth="1"/>
    <col min="7685" max="7685" width="13.5703125" customWidth="1"/>
    <col min="7686" max="7686" width="16.5703125" customWidth="1"/>
    <col min="7687" max="7687" width="15.28515625" customWidth="1"/>
    <col min="7937" max="7937" width="2" customWidth="1"/>
    <col min="7938" max="7938" width="15" customWidth="1"/>
    <col min="7939" max="7939" width="15.85546875" customWidth="1"/>
    <col min="7940" max="7940" width="14.5703125" customWidth="1"/>
    <col min="7941" max="7941" width="13.5703125" customWidth="1"/>
    <col min="7942" max="7942" width="16.5703125" customWidth="1"/>
    <col min="7943" max="7943" width="15.28515625" customWidth="1"/>
    <col min="8193" max="8193" width="2" customWidth="1"/>
    <col min="8194" max="8194" width="15" customWidth="1"/>
    <col min="8195" max="8195" width="15.85546875" customWidth="1"/>
    <col min="8196" max="8196" width="14.5703125" customWidth="1"/>
    <col min="8197" max="8197" width="13.5703125" customWidth="1"/>
    <col min="8198" max="8198" width="16.5703125" customWidth="1"/>
    <col min="8199" max="8199" width="15.28515625" customWidth="1"/>
    <col min="8449" max="8449" width="2" customWidth="1"/>
    <col min="8450" max="8450" width="15" customWidth="1"/>
    <col min="8451" max="8451" width="15.85546875" customWidth="1"/>
    <col min="8452" max="8452" width="14.5703125" customWidth="1"/>
    <col min="8453" max="8453" width="13.5703125" customWidth="1"/>
    <col min="8454" max="8454" width="16.5703125" customWidth="1"/>
    <col min="8455" max="8455" width="15.28515625" customWidth="1"/>
    <col min="8705" max="8705" width="2" customWidth="1"/>
    <col min="8706" max="8706" width="15" customWidth="1"/>
    <col min="8707" max="8707" width="15.85546875" customWidth="1"/>
    <col min="8708" max="8708" width="14.5703125" customWidth="1"/>
    <col min="8709" max="8709" width="13.5703125" customWidth="1"/>
    <col min="8710" max="8710" width="16.5703125" customWidth="1"/>
    <col min="8711" max="8711" width="15.28515625" customWidth="1"/>
    <col min="8961" max="8961" width="2" customWidth="1"/>
    <col min="8962" max="8962" width="15" customWidth="1"/>
    <col min="8963" max="8963" width="15.85546875" customWidth="1"/>
    <col min="8964" max="8964" width="14.5703125" customWidth="1"/>
    <col min="8965" max="8965" width="13.5703125" customWidth="1"/>
    <col min="8966" max="8966" width="16.5703125" customWidth="1"/>
    <col min="8967" max="8967" width="15.28515625" customWidth="1"/>
    <col min="9217" max="9217" width="2" customWidth="1"/>
    <col min="9218" max="9218" width="15" customWidth="1"/>
    <col min="9219" max="9219" width="15.85546875" customWidth="1"/>
    <col min="9220" max="9220" width="14.5703125" customWidth="1"/>
    <col min="9221" max="9221" width="13.5703125" customWidth="1"/>
    <col min="9222" max="9222" width="16.5703125" customWidth="1"/>
    <col min="9223" max="9223" width="15.28515625" customWidth="1"/>
    <col min="9473" max="9473" width="2" customWidth="1"/>
    <col min="9474" max="9474" width="15" customWidth="1"/>
    <col min="9475" max="9475" width="15.85546875" customWidth="1"/>
    <col min="9476" max="9476" width="14.5703125" customWidth="1"/>
    <col min="9477" max="9477" width="13.5703125" customWidth="1"/>
    <col min="9478" max="9478" width="16.5703125" customWidth="1"/>
    <col min="9479" max="9479" width="15.28515625" customWidth="1"/>
    <col min="9729" max="9729" width="2" customWidth="1"/>
    <col min="9730" max="9730" width="15" customWidth="1"/>
    <col min="9731" max="9731" width="15.85546875" customWidth="1"/>
    <col min="9732" max="9732" width="14.5703125" customWidth="1"/>
    <col min="9733" max="9733" width="13.5703125" customWidth="1"/>
    <col min="9734" max="9734" width="16.5703125" customWidth="1"/>
    <col min="9735" max="9735" width="15.28515625" customWidth="1"/>
    <col min="9985" max="9985" width="2" customWidth="1"/>
    <col min="9986" max="9986" width="15" customWidth="1"/>
    <col min="9987" max="9987" width="15.85546875" customWidth="1"/>
    <col min="9988" max="9988" width="14.5703125" customWidth="1"/>
    <col min="9989" max="9989" width="13.5703125" customWidth="1"/>
    <col min="9990" max="9990" width="16.5703125" customWidth="1"/>
    <col min="9991" max="9991" width="15.28515625" customWidth="1"/>
    <col min="10241" max="10241" width="2" customWidth="1"/>
    <col min="10242" max="10242" width="15" customWidth="1"/>
    <col min="10243" max="10243" width="15.85546875" customWidth="1"/>
    <col min="10244" max="10244" width="14.5703125" customWidth="1"/>
    <col min="10245" max="10245" width="13.5703125" customWidth="1"/>
    <col min="10246" max="10246" width="16.5703125" customWidth="1"/>
    <col min="10247" max="10247" width="15.28515625" customWidth="1"/>
    <col min="10497" max="10497" width="2" customWidth="1"/>
    <col min="10498" max="10498" width="15" customWidth="1"/>
    <col min="10499" max="10499" width="15.85546875" customWidth="1"/>
    <col min="10500" max="10500" width="14.5703125" customWidth="1"/>
    <col min="10501" max="10501" width="13.5703125" customWidth="1"/>
    <col min="10502" max="10502" width="16.5703125" customWidth="1"/>
    <col min="10503" max="10503" width="15.28515625" customWidth="1"/>
    <col min="10753" max="10753" width="2" customWidth="1"/>
    <col min="10754" max="10754" width="15" customWidth="1"/>
    <col min="10755" max="10755" width="15.85546875" customWidth="1"/>
    <col min="10756" max="10756" width="14.5703125" customWidth="1"/>
    <col min="10757" max="10757" width="13.5703125" customWidth="1"/>
    <col min="10758" max="10758" width="16.5703125" customWidth="1"/>
    <col min="10759" max="10759" width="15.28515625" customWidth="1"/>
    <col min="11009" max="11009" width="2" customWidth="1"/>
    <col min="11010" max="11010" width="15" customWidth="1"/>
    <col min="11011" max="11011" width="15.85546875" customWidth="1"/>
    <col min="11012" max="11012" width="14.5703125" customWidth="1"/>
    <col min="11013" max="11013" width="13.5703125" customWidth="1"/>
    <col min="11014" max="11014" width="16.5703125" customWidth="1"/>
    <col min="11015" max="11015" width="15.28515625" customWidth="1"/>
    <col min="11265" max="11265" width="2" customWidth="1"/>
    <col min="11266" max="11266" width="15" customWidth="1"/>
    <col min="11267" max="11267" width="15.85546875" customWidth="1"/>
    <col min="11268" max="11268" width="14.5703125" customWidth="1"/>
    <col min="11269" max="11269" width="13.5703125" customWidth="1"/>
    <col min="11270" max="11270" width="16.5703125" customWidth="1"/>
    <col min="11271" max="11271" width="15.28515625" customWidth="1"/>
    <col min="11521" max="11521" width="2" customWidth="1"/>
    <col min="11522" max="11522" width="15" customWidth="1"/>
    <col min="11523" max="11523" width="15.85546875" customWidth="1"/>
    <col min="11524" max="11524" width="14.5703125" customWidth="1"/>
    <col min="11525" max="11525" width="13.5703125" customWidth="1"/>
    <col min="11526" max="11526" width="16.5703125" customWidth="1"/>
    <col min="11527" max="11527" width="15.28515625" customWidth="1"/>
    <col min="11777" max="11777" width="2" customWidth="1"/>
    <col min="11778" max="11778" width="15" customWidth="1"/>
    <col min="11779" max="11779" width="15.85546875" customWidth="1"/>
    <col min="11780" max="11780" width="14.5703125" customWidth="1"/>
    <col min="11781" max="11781" width="13.5703125" customWidth="1"/>
    <col min="11782" max="11782" width="16.5703125" customWidth="1"/>
    <col min="11783" max="11783" width="15.28515625" customWidth="1"/>
    <col min="12033" max="12033" width="2" customWidth="1"/>
    <col min="12034" max="12034" width="15" customWidth="1"/>
    <col min="12035" max="12035" width="15.85546875" customWidth="1"/>
    <col min="12036" max="12036" width="14.5703125" customWidth="1"/>
    <col min="12037" max="12037" width="13.5703125" customWidth="1"/>
    <col min="12038" max="12038" width="16.5703125" customWidth="1"/>
    <col min="12039" max="12039" width="15.28515625" customWidth="1"/>
    <col min="12289" max="12289" width="2" customWidth="1"/>
    <col min="12290" max="12290" width="15" customWidth="1"/>
    <col min="12291" max="12291" width="15.85546875" customWidth="1"/>
    <col min="12292" max="12292" width="14.5703125" customWidth="1"/>
    <col min="12293" max="12293" width="13.5703125" customWidth="1"/>
    <col min="12294" max="12294" width="16.5703125" customWidth="1"/>
    <col min="12295" max="12295" width="15.28515625" customWidth="1"/>
    <col min="12545" max="12545" width="2" customWidth="1"/>
    <col min="12546" max="12546" width="15" customWidth="1"/>
    <col min="12547" max="12547" width="15.85546875" customWidth="1"/>
    <col min="12548" max="12548" width="14.5703125" customWidth="1"/>
    <col min="12549" max="12549" width="13.5703125" customWidth="1"/>
    <col min="12550" max="12550" width="16.5703125" customWidth="1"/>
    <col min="12551" max="12551" width="15.28515625" customWidth="1"/>
    <col min="12801" max="12801" width="2" customWidth="1"/>
    <col min="12802" max="12802" width="15" customWidth="1"/>
    <col min="12803" max="12803" width="15.85546875" customWidth="1"/>
    <col min="12804" max="12804" width="14.5703125" customWidth="1"/>
    <col min="12805" max="12805" width="13.5703125" customWidth="1"/>
    <col min="12806" max="12806" width="16.5703125" customWidth="1"/>
    <col min="12807" max="12807" width="15.28515625" customWidth="1"/>
    <col min="13057" max="13057" width="2" customWidth="1"/>
    <col min="13058" max="13058" width="15" customWidth="1"/>
    <col min="13059" max="13059" width="15.85546875" customWidth="1"/>
    <col min="13060" max="13060" width="14.5703125" customWidth="1"/>
    <col min="13061" max="13061" width="13.5703125" customWidth="1"/>
    <col min="13062" max="13062" width="16.5703125" customWidth="1"/>
    <col min="13063" max="13063" width="15.28515625" customWidth="1"/>
    <col min="13313" max="13313" width="2" customWidth="1"/>
    <col min="13314" max="13314" width="15" customWidth="1"/>
    <col min="13315" max="13315" width="15.85546875" customWidth="1"/>
    <col min="13316" max="13316" width="14.5703125" customWidth="1"/>
    <col min="13317" max="13317" width="13.5703125" customWidth="1"/>
    <col min="13318" max="13318" width="16.5703125" customWidth="1"/>
    <col min="13319" max="13319" width="15.28515625" customWidth="1"/>
    <col min="13569" max="13569" width="2" customWidth="1"/>
    <col min="13570" max="13570" width="15" customWidth="1"/>
    <col min="13571" max="13571" width="15.85546875" customWidth="1"/>
    <col min="13572" max="13572" width="14.5703125" customWidth="1"/>
    <col min="13573" max="13573" width="13.5703125" customWidth="1"/>
    <col min="13574" max="13574" width="16.5703125" customWidth="1"/>
    <col min="13575" max="13575" width="15.28515625" customWidth="1"/>
    <col min="13825" max="13825" width="2" customWidth="1"/>
    <col min="13826" max="13826" width="15" customWidth="1"/>
    <col min="13827" max="13827" width="15.85546875" customWidth="1"/>
    <col min="13828" max="13828" width="14.5703125" customWidth="1"/>
    <col min="13829" max="13829" width="13.5703125" customWidth="1"/>
    <col min="13830" max="13830" width="16.5703125" customWidth="1"/>
    <col min="13831" max="13831" width="15.28515625" customWidth="1"/>
    <col min="14081" max="14081" width="2" customWidth="1"/>
    <col min="14082" max="14082" width="15" customWidth="1"/>
    <col min="14083" max="14083" width="15.85546875" customWidth="1"/>
    <col min="14084" max="14084" width="14.5703125" customWidth="1"/>
    <col min="14085" max="14085" width="13.5703125" customWidth="1"/>
    <col min="14086" max="14086" width="16.5703125" customWidth="1"/>
    <col min="14087" max="14087" width="15.28515625" customWidth="1"/>
    <col min="14337" max="14337" width="2" customWidth="1"/>
    <col min="14338" max="14338" width="15" customWidth="1"/>
    <col min="14339" max="14339" width="15.85546875" customWidth="1"/>
    <col min="14340" max="14340" width="14.5703125" customWidth="1"/>
    <col min="14341" max="14341" width="13.5703125" customWidth="1"/>
    <col min="14342" max="14342" width="16.5703125" customWidth="1"/>
    <col min="14343" max="14343" width="15.28515625" customWidth="1"/>
    <col min="14593" max="14593" width="2" customWidth="1"/>
    <col min="14594" max="14594" width="15" customWidth="1"/>
    <col min="14595" max="14595" width="15.85546875" customWidth="1"/>
    <col min="14596" max="14596" width="14.5703125" customWidth="1"/>
    <col min="14597" max="14597" width="13.5703125" customWidth="1"/>
    <col min="14598" max="14598" width="16.5703125" customWidth="1"/>
    <col min="14599" max="14599" width="15.28515625" customWidth="1"/>
    <col min="14849" max="14849" width="2" customWidth="1"/>
    <col min="14850" max="14850" width="15" customWidth="1"/>
    <col min="14851" max="14851" width="15.85546875" customWidth="1"/>
    <col min="14852" max="14852" width="14.5703125" customWidth="1"/>
    <col min="14853" max="14853" width="13.5703125" customWidth="1"/>
    <col min="14854" max="14854" width="16.5703125" customWidth="1"/>
    <col min="14855" max="14855" width="15.28515625" customWidth="1"/>
    <col min="15105" max="15105" width="2" customWidth="1"/>
    <col min="15106" max="15106" width="15" customWidth="1"/>
    <col min="15107" max="15107" width="15.85546875" customWidth="1"/>
    <col min="15108" max="15108" width="14.5703125" customWidth="1"/>
    <col min="15109" max="15109" width="13.5703125" customWidth="1"/>
    <col min="15110" max="15110" width="16.5703125" customWidth="1"/>
    <col min="15111" max="15111" width="15.28515625" customWidth="1"/>
    <col min="15361" max="15361" width="2" customWidth="1"/>
    <col min="15362" max="15362" width="15" customWidth="1"/>
    <col min="15363" max="15363" width="15.85546875" customWidth="1"/>
    <col min="15364" max="15364" width="14.5703125" customWidth="1"/>
    <col min="15365" max="15365" width="13.5703125" customWidth="1"/>
    <col min="15366" max="15366" width="16.5703125" customWidth="1"/>
    <col min="15367" max="15367" width="15.28515625" customWidth="1"/>
    <col min="15617" max="15617" width="2" customWidth="1"/>
    <col min="15618" max="15618" width="15" customWidth="1"/>
    <col min="15619" max="15619" width="15.85546875" customWidth="1"/>
    <col min="15620" max="15620" width="14.5703125" customWidth="1"/>
    <col min="15621" max="15621" width="13.5703125" customWidth="1"/>
    <col min="15622" max="15622" width="16.5703125" customWidth="1"/>
    <col min="15623" max="15623" width="15.28515625" customWidth="1"/>
    <col min="15873" max="15873" width="2" customWidth="1"/>
    <col min="15874" max="15874" width="15" customWidth="1"/>
    <col min="15875" max="15875" width="15.85546875" customWidth="1"/>
    <col min="15876" max="15876" width="14.5703125" customWidth="1"/>
    <col min="15877" max="15877" width="13.5703125" customWidth="1"/>
    <col min="15878" max="15878" width="16.5703125" customWidth="1"/>
    <col min="15879" max="15879" width="15.28515625" customWidth="1"/>
    <col min="16129" max="16129" width="2" customWidth="1"/>
    <col min="16130" max="16130" width="15" customWidth="1"/>
    <col min="16131" max="16131" width="15.85546875" customWidth="1"/>
    <col min="16132" max="16132" width="14.5703125" customWidth="1"/>
    <col min="16133" max="16133" width="13.5703125" customWidth="1"/>
    <col min="16134" max="16134" width="16.5703125" customWidth="1"/>
    <col min="16135" max="16135" width="15.28515625" customWidth="1"/>
  </cols>
  <sheetData>
    <row r="1" spans="1:57" ht="21.75" customHeight="1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/>
    <row r="3" spans="1:57" ht="12.95" customHeight="1">
      <c r="A3" s="3" t="s">
        <v>1</v>
      </c>
      <c r="B3" s="4"/>
      <c r="C3" s="5" t="s">
        <v>2</v>
      </c>
      <c r="D3" s="5"/>
      <c r="E3" s="5"/>
      <c r="F3" s="5" t="s">
        <v>3</v>
      </c>
      <c r="G3" s="6"/>
    </row>
    <row r="4" spans="1:57" ht="12.95" customHeight="1">
      <c r="A4" s="7"/>
      <c r="B4" s="8"/>
      <c r="C4" s="9" t="s">
        <v>69</v>
      </c>
      <c r="D4" s="10"/>
      <c r="E4" s="10"/>
      <c r="G4" s="11"/>
    </row>
    <row r="5" spans="1:57" ht="12.95" customHeight="1">
      <c r="A5" s="12" t="s">
        <v>5</v>
      </c>
      <c r="B5" s="13"/>
      <c r="C5" s="14" t="s">
        <v>6</v>
      </c>
      <c r="D5" s="14"/>
      <c r="E5" s="14"/>
      <c r="F5" s="15" t="s">
        <v>7</v>
      </c>
      <c r="G5" s="16"/>
    </row>
    <row r="6" spans="1:57" ht="12.95" customHeight="1">
      <c r="A6" s="7"/>
      <c r="B6" s="8"/>
      <c r="C6" s="9" t="s">
        <v>68</v>
      </c>
      <c r="D6" s="10"/>
      <c r="E6" s="10"/>
      <c r="F6" s="17"/>
      <c r="G6" s="11"/>
    </row>
    <row r="7" spans="1:57">
      <c r="A7" s="12" t="s">
        <v>8</v>
      </c>
      <c r="B7" s="14"/>
      <c r="C7" s="151"/>
      <c r="D7" s="152"/>
      <c r="E7" s="15" t="s">
        <v>9</v>
      </c>
      <c r="F7" s="14"/>
      <c r="G7" s="16">
        <v>0</v>
      </c>
    </row>
    <row r="8" spans="1:57">
      <c r="A8" s="12" t="s">
        <v>10</v>
      </c>
      <c r="B8" s="14"/>
      <c r="C8" s="151"/>
      <c r="D8" s="152"/>
      <c r="E8" s="15" t="s">
        <v>11</v>
      </c>
      <c r="F8" s="14"/>
      <c r="G8" s="18">
        <f>IF(PocetMJ=0,,ROUND((F30+F32)/PocetMJ,1))</f>
        <v>0</v>
      </c>
    </row>
    <row r="9" spans="1:57">
      <c r="A9" s="19" t="s">
        <v>12</v>
      </c>
      <c r="B9" s="20"/>
      <c r="C9" s="20"/>
      <c r="D9" s="20"/>
      <c r="E9" s="21" t="s">
        <v>13</v>
      </c>
      <c r="F9" s="20"/>
      <c r="G9" s="22"/>
    </row>
    <row r="10" spans="1:57">
      <c r="A10" s="23" t="s">
        <v>14</v>
      </c>
      <c r="E10" s="24" t="s">
        <v>15</v>
      </c>
      <c r="G10" s="11"/>
      <c r="BA10" s="25"/>
      <c r="BB10" s="25"/>
      <c r="BC10" s="25"/>
      <c r="BD10" s="25"/>
      <c r="BE10" s="25"/>
    </row>
    <row r="11" spans="1:57">
      <c r="A11" s="23"/>
      <c r="E11" s="153"/>
      <c r="F11" s="154"/>
      <c r="G11" s="155"/>
    </row>
    <row r="12" spans="1:57" ht="28.5" customHeight="1" thickBot="1">
      <c r="A12" s="26" t="s">
        <v>16</v>
      </c>
      <c r="B12" s="27"/>
      <c r="C12" s="27"/>
      <c r="D12" s="27"/>
      <c r="E12" s="28"/>
      <c r="F12" s="28"/>
      <c r="G12" s="29"/>
    </row>
    <row r="13" spans="1:57" ht="17.25" customHeight="1" thickBot="1">
      <c r="A13" s="30" t="s">
        <v>17</v>
      </c>
      <c r="B13" s="31"/>
      <c r="C13" s="32"/>
      <c r="D13" s="33" t="s">
        <v>18</v>
      </c>
      <c r="E13" s="34"/>
      <c r="F13" s="34"/>
      <c r="G13" s="32"/>
    </row>
    <row r="14" spans="1:57" ht="15.95" customHeight="1">
      <c r="A14" s="35"/>
      <c r="B14" s="36" t="s">
        <v>19</v>
      </c>
      <c r="C14" s="37">
        <f>Dodavka</f>
        <v>0</v>
      </c>
      <c r="D14" s="38"/>
      <c r="E14" s="39"/>
      <c r="F14" s="40"/>
      <c r="G14" s="37"/>
    </row>
    <row r="15" spans="1:57" ht="15.95" customHeight="1">
      <c r="A15" s="35" t="s">
        <v>20</v>
      </c>
      <c r="B15" s="36" t="s">
        <v>21</v>
      </c>
      <c r="C15" s="37">
        <f>Mont</f>
        <v>0</v>
      </c>
      <c r="D15" s="19"/>
      <c r="E15" s="41"/>
      <c r="F15" s="42"/>
      <c r="G15" s="37"/>
    </row>
    <row r="16" spans="1:57" ht="15.95" customHeight="1">
      <c r="A16" s="35" t="s">
        <v>22</v>
      </c>
      <c r="B16" s="36" t="s">
        <v>23</v>
      </c>
      <c r="C16" s="37">
        <f>HSV</f>
        <v>0</v>
      </c>
      <c r="D16" s="19"/>
      <c r="E16" s="41"/>
      <c r="F16" s="42"/>
      <c r="G16" s="37"/>
    </row>
    <row r="17" spans="1:7" ht="15.95" customHeight="1">
      <c r="A17" s="43" t="s">
        <v>24</v>
      </c>
      <c r="B17" s="36" t="s">
        <v>25</v>
      </c>
      <c r="C17" s="37">
        <f>PSV</f>
        <v>0</v>
      </c>
      <c r="D17" s="19"/>
      <c r="E17" s="41"/>
      <c r="F17" s="42"/>
      <c r="G17" s="37"/>
    </row>
    <row r="18" spans="1:7" ht="15.95" customHeight="1">
      <c r="A18" s="44" t="s">
        <v>26</v>
      </c>
      <c r="B18" s="36"/>
      <c r="C18" s="37">
        <f>SUM(C14:C17)</f>
        <v>0</v>
      </c>
      <c r="D18" s="45"/>
      <c r="E18" s="41"/>
      <c r="F18" s="42"/>
      <c r="G18" s="37"/>
    </row>
    <row r="19" spans="1:7" ht="15.95" customHeight="1">
      <c r="A19" s="44"/>
      <c r="B19" s="36"/>
      <c r="C19" s="37"/>
      <c r="D19" s="19"/>
      <c r="E19" s="41"/>
      <c r="F19" s="42"/>
      <c r="G19" s="37"/>
    </row>
    <row r="20" spans="1:7" ht="15.95" customHeight="1">
      <c r="A20" s="44" t="s">
        <v>27</v>
      </c>
      <c r="B20" s="36"/>
      <c r="C20" s="37">
        <f>HZS</f>
        <v>0</v>
      </c>
      <c r="D20" s="19"/>
      <c r="E20" s="41"/>
      <c r="F20" s="42"/>
      <c r="G20" s="37"/>
    </row>
    <row r="21" spans="1:7" ht="15.95" customHeight="1">
      <c r="A21" s="23" t="s">
        <v>28</v>
      </c>
      <c r="C21" s="37">
        <f>C18+C20</f>
        <v>0</v>
      </c>
      <c r="D21" s="19" t="s">
        <v>29</v>
      </c>
      <c r="E21" s="41"/>
      <c r="F21" s="42"/>
      <c r="G21" s="37">
        <f>G22-SUM(G14:G20)</f>
        <v>0</v>
      </c>
    </row>
    <row r="22" spans="1:7" ht="15.95" customHeight="1" thickBot="1">
      <c r="A22" s="19" t="s">
        <v>30</v>
      </c>
      <c r="B22" s="20"/>
      <c r="C22" s="46">
        <f>C21+G22</f>
        <v>0</v>
      </c>
      <c r="D22" s="47" t="s">
        <v>31</v>
      </c>
      <c r="E22" s="48"/>
      <c r="F22" s="49"/>
      <c r="G22" s="37">
        <f>VRN</f>
        <v>0</v>
      </c>
    </row>
    <row r="23" spans="1:7">
      <c r="A23" s="3" t="s">
        <v>32</v>
      </c>
      <c r="B23" s="5"/>
      <c r="C23" s="50" t="s">
        <v>33</v>
      </c>
      <c r="D23" s="5"/>
      <c r="E23" s="50" t="s">
        <v>34</v>
      </c>
      <c r="F23" s="5"/>
      <c r="G23" s="6"/>
    </row>
    <row r="24" spans="1:7">
      <c r="A24" s="12"/>
      <c r="B24" s="14"/>
      <c r="C24" s="15" t="s">
        <v>35</v>
      </c>
      <c r="D24" s="14"/>
      <c r="E24" s="15" t="s">
        <v>35</v>
      </c>
      <c r="F24" s="14"/>
      <c r="G24" s="16"/>
    </row>
    <row r="25" spans="1:7">
      <c r="A25" s="23" t="s">
        <v>36</v>
      </c>
      <c r="B25" s="51"/>
      <c r="C25" s="24" t="s">
        <v>36</v>
      </c>
      <c r="E25" s="24" t="s">
        <v>36</v>
      </c>
      <c r="G25" s="11"/>
    </row>
    <row r="26" spans="1:7">
      <c r="A26" s="23"/>
      <c r="B26" s="52"/>
      <c r="C26" s="24" t="s">
        <v>37</v>
      </c>
      <c r="E26" s="24" t="s">
        <v>38</v>
      </c>
      <c r="G26" s="11"/>
    </row>
    <row r="27" spans="1:7">
      <c r="A27" s="23"/>
      <c r="C27" s="24"/>
      <c r="E27" s="24"/>
      <c r="G27" s="11"/>
    </row>
    <row r="28" spans="1:7" ht="97.5" customHeight="1">
      <c r="A28" s="23"/>
      <c r="C28" s="24"/>
      <c r="E28" s="24"/>
      <c r="G28" s="11"/>
    </row>
    <row r="29" spans="1:7">
      <c r="A29" s="12" t="s">
        <v>39</v>
      </c>
      <c r="B29" s="14"/>
      <c r="C29" s="53">
        <v>0</v>
      </c>
      <c r="D29" s="14" t="s">
        <v>40</v>
      </c>
      <c r="E29" s="15"/>
      <c r="F29" s="54">
        <v>0</v>
      </c>
      <c r="G29" s="16"/>
    </row>
    <row r="30" spans="1:7">
      <c r="A30" s="12" t="s">
        <v>39</v>
      </c>
      <c r="B30" s="14"/>
      <c r="C30" s="53">
        <v>15</v>
      </c>
      <c r="D30" s="14" t="s">
        <v>40</v>
      </c>
      <c r="E30" s="15"/>
      <c r="F30" s="54">
        <v>0</v>
      </c>
      <c r="G30" s="16"/>
    </row>
    <row r="31" spans="1:7">
      <c r="A31" s="12" t="s">
        <v>41</v>
      </c>
      <c r="B31" s="14"/>
      <c r="C31" s="53">
        <v>15</v>
      </c>
      <c r="D31" s="14" t="s">
        <v>40</v>
      </c>
      <c r="E31" s="15"/>
      <c r="F31" s="55">
        <f>ROUND(PRODUCT(F30,C31/100),1)</f>
        <v>0</v>
      </c>
      <c r="G31" s="22"/>
    </row>
    <row r="32" spans="1:7">
      <c r="A32" s="12" t="s">
        <v>39</v>
      </c>
      <c r="B32" s="14"/>
      <c r="C32" s="53">
        <v>21</v>
      </c>
      <c r="D32" s="14" t="s">
        <v>40</v>
      </c>
      <c r="E32" s="15"/>
      <c r="F32" s="54">
        <f>C22</f>
        <v>0</v>
      </c>
      <c r="G32" s="16"/>
    </row>
    <row r="33" spans="1:8">
      <c r="A33" s="12" t="s">
        <v>41</v>
      </c>
      <c r="B33" s="14"/>
      <c r="C33" s="53">
        <v>21</v>
      </c>
      <c r="D33" s="14" t="s">
        <v>40</v>
      </c>
      <c r="E33" s="15"/>
      <c r="F33" s="55">
        <f>ROUND(PRODUCT(F32,C33/100),1)</f>
        <v>0</v>
      </c>
      <c r="G33" s="22"/>
    </row>
    <row r="34" spans="1:8" s="61" customFormat="1" ht="19.5" customHeight="1" thickBot="1">
      <c r="A34" s="56" t="s">
        <v>42</v>
      </c>
      <c r="B34" s="57"/>
      <c r="C34" s="57"/>
      <c r="D34" s="57"/>
      <c r="E34" s="58"/>
      <c r="F34" s="59">
        <f>CEILING(SUM(F29:F33),IF(SUM(F29:F33)&gt;=0,1,-1))</f>
        <v>0</v>
      </c>
      <c r="G34" s="60"/>
    </row>
    <row r="36" spans="1:8">
      <c r="A36" t="s">
        <v>43</v>
      </c>
      <c r="H36" t="s">
        <v>4</v>
      </c>
    </row>
    <row r="37" spans="1:8" ht="14.25" customHeight="1">
      <c r="B37" s="156"/>
      <c r="C37" s="156"/>
      <c r="D37" s="156"/>
      <c r="E37" s="156"/>
      <c r="F37" s="156"/>
      <c r="G37" s="156"/>
      <c r="H37" t="s">
        <v>4</v>
      </c>
    </row>
    <row r="38" spans="1:8" ht="12.75" customHeight="1">
      <c r="A38" s="62"/>
      <c r="B38" s="156"/>
      <c r="C38" s="156"/>
      <c r="D38" s="156"/>
      <c r="E38" s="156"/>
      <c r="F38" s="156"/>
      <c r="G38" s="156"/>
      <c r="H38" t="s">
        <v>4</v>
      </c>
    </row>
    <row r="39" spans="1:8">
      <c r="A39" s="62"/>
      <c r="B39" s="156"/>
      <c r="C39" s="156"/>
      <c r="D39" s="156"/>
      <c r="E39" s="156"/>
      <c r="F39" s="156"/>
      <c r="G39" s="156"/>
      <c r="H39" t="s">
        <v>4</v>
      </c>
    </row>
    <row r="40" spans="1:8">
      <c r="A40" s="62"/>
      <c r="B40" s="156"/>
      <c r="C40" s="156"/>
      <c r="D40" s="156"/>
      <c r="E40" s="156"/>
      <c r="F40" s="156"/>
      <c r="G40" s="156"/>
      <c r="H40" t="s">
        <v>4</v>
      </c>
    </row>
    <row r="41" spans="1:8">
      <c r="A41" s="62"/>
      <c r="B41" s="156"/>
      <c r="C41" s="156"/>
      <c r="D41" s="156"/>
      <c r="E41" s="156"/>
      <c r="F41" s="156"/>
      <c r="G41" s="156"/>
      <c r="H41" t="s">
        <v>4</v>
      </c>
    </row>
    <row r="42" spans="1:8">
      <c r="A42" s="62"/>
      <c r="B42" s="156"/>
      <c r="C42" s="156"/>
      <c r="D42" s="156"/>
      <c r="E42" s="156"/>
      <c r="F42" s="156"/>
      <c r="G42" s="156"/>
      <c r="H42" t="s">
        <v>4</v>
      </c>
    </row>
    <row r="43" spans="1:8">
      <c r="A43" s="62"/>
      <c r="B43" s="156"/>
      <c r="C43" s="156"/>
      <c r="D43" s="156"/>
      <c r="E43" s="156"/>
      <c r="F43" s="156"/>
      <c r="G43" s="156"/>
      <c r="H43" t="s">
        <v>4</v>
      </c>
    </row>
    <row r="44" spans="1:8">
      <c r="A44" s="62"/>
      <c r="B44" s="156"/>
      <c r="C44" s="156"/>
      <c r="D44" s="156"/>
      <c r="E44" s="156"/>
      <c r="F44" s="156"/>
      <c r="G44" s="156"/>
      <c r="H44" t="s">
        <v>4</v>
      </c>
    </row>
    <row r="45" spans="1:8" ht="3" customHeight="1">
      <c r="A45" s="62"/>
      <c r="B45" s="156"/>
      <c r="C45" s="156"/>
      <c r="D45" s="156"/>
      <c r="E45" s="156"/>
      <c r="F45" s="156"/>
      <c r="G45" s="156"/>
      <c r="H45" t="s">
        <v>4</v>
      </c>
    </row>
    <row r="46" spans="1:8">
      <c r="B46" s="150"/>
      <c r="C46" s="150"/>
      <c r="D46" s="150"/>
      <c r="E46" s="150"/>
      <c r="F46" s="150"/>
      <c r="G46" s="150"/>
    </row>
    <row r="47" spans="1:8">
      <c r="B47" s="150"/>
      <c r="C47" s="150"/>
      <c r="D47" s="150"/>
      <c r="E47" s="150"/>
      <c r="F47" s="150"/>
      <c r="G47" s="150"/>
    </row>
    <row r="48" spans="1:8">
      <c r="B48" s="150"/>
      <c r="C48" s="150"/>
      <c r="D48" s="150"/>
      <c r="E48" s="150"/>
      <c r="F48" s="150"/>
      <c r="G48" s="150"/>
    </row>
    <row r="49" spans="2:7">
      <c r="B49" s="150"/>
      <c r="C49" s="150"/>
      <c r="D49" s="150"/>
      <c r="E49" s="150"/>
      <c r="F49" s="150"/>
      <c r="G49" s="150"/>
    </row>
    <row r="50" spans="2:7">
      <c r="B50" s="150"/>
      <c r="C50" s="150"/>
      <c r="D50" s="150"/>
      <c r="E50" s="150"/>
      <c r="F50" s="150"/>
      <c r="G50" s="150"/>
    </row>
    <row r="51" spans="2:7">
      <c r="B51" s="150"/>
      <c r="C51" s="150"/>
      <c r="D51" s="150"/>
      <c r="E51" s="150"/>
      <c r="F51" s="150"/>
      <c r="G51" s="150"/>
    </row>
    <row r="52" spans="2:7">
      <c r="B52" s="150"/>
      <c r="C52" s="150"/>
      <c r="D52" s="150"/>
      <c r="E52" s="150"/>
      <c r="F52" s="150"/>
      <c r="G52" s="150"/>
    </row>
    <row r="53" spans="2:7">
      <c r="B53" s="150"/>
      <c r="C53" s="150"/>
      <c r="D53" s="150"/>
      <c r="E53" s="150"/>
      <c r="F53" s="150"/>
      <c r="G53" s="150"/>
    </row>
    <row r="54" spans="2:7">
      <c r="B54" s="150"/>
      <c r="C54" s="150"/>
      <c r="D54" s="150"/>
      <c r="E54" s="150"/>
      <c r="F54" s="150"/>
      <c r="G54" s="150"/>
    </row>
    <row r="55" spans="2:7">
      <c r="B55" s="150"/>
      <c r="C55" s="150"/>
      <c r="D55" s="150"/>
      <c r="E55" s="150"/>
      <c r="F55" s="150"/>
      <c r="G55" s="150"/>
    </row>
  </sheetData>
  <mergeCells count="14">
    <mergeCell ref="B54:G54"/>
    <mergeCell ref="B55:G55"/>
    <mergeCell ref="B48:G48"/>
    <mergeCell ref="B49:G49"/>
    <mergeCell ref="B50:G50"/>
    <mergeCell ref="B51:G51"/>
    <mergeCell ref="B52:G52"/>
    <mergeCell ref="B53:G53"/>
    <mergeCell ref="B47:G47"/>
    <mergeCell ref="C7:D7"/>
    <mergeCell ref="C8:D8"/>
    <mergeCell ref="E11:G11"/>
    <mergeCell ref="B37:G45"/>
    <mergeCell ref="B46:G46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31"/>
  <dimension ref="A1:IV84"/>
  <sheetViews>
    <sheetView workbookViewId="0">
      <selection activeCell="E32" sqref="E32"/>
    </sheetView>
  </sheetViews>
  <sheetFormatPr defaultRowHeight="12.75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  <col min="257" max="257" width="5.85546875" customWidth="1"/>
    <col min="258" max="258" width="6.140625" customWidth="1"/>
    <col min="259" max="259" width="11.42578125" customWidth="1"/>
    <col min="260" max="260" width="15.85546875" customWidth="1"/>
    <col min="261" max="261" width="11.28515625" customWidth="1"/>
    <col min="262" max="262" width="10.85546875" customWidth="1"/>
    <col min="263" max="263" width="11" customWidth="1"/>
    <col min="264" max="264" width="11.140625" customWidth="1"/>
    <col min="265" max="265" width="10.7109375" customWidth="1"/>
    <col min="513" max="513" width="5.85546875" customWidth="1"/>
    <col min="514" max="514" width="6.140625" customWidth="1"/>
    <col min="515" max="515" width="11.42578125" customWidth="1"/>
    <col min="516" max="516" width="15.85546875" customWidth="1"/>
    <col min="517" max="517" width="11.28515625" customWidth="1"/>
    <col min="518" max="518" width="10.85546875" customWidth="1"/>
    <col min="519" max="519" width="11" customWidth="1"/>
    <col min="520" max="520" width="11.140625" customWidth="1"/>
    <col min="521" max="521" width="10.7109375" customWidth="1"/>
    <col min="769" max="769" width="5.85546875" customWidth="1"/>
    <col min="770" max="770" width="6.140625" customWidth="1"/>
    <col min="771" max="771" width="11.42578125" customWidth="1"/>
    <col min="772" max="772" width="15.85546875" customWidth="1"/>
    <col min="773" max="773" width="11.28515625" customWidth="1"/>
    <col min="774" max="774" width="10.85546875" customWidth="1"/>
    <col min="775" max="775" width="11" customWidth="1"/>
    <col min="776" max="776" width="11.140625" customWidth="1"/>
    <col min="777" max="777" width="10.7109375" customWidth="1"/>
    <col min="1025" max="1025" width="5.85546875" customWidth="1"/>
    <col min="1026" max="1026" width="6.140625" customWidth="1"/>
    <col min="1027" max="1027" width="11.42578125" customWidth="1"/>
    <col min="1028" max="1028" width="15.85546875" customWidth="1"/>
    <col min="1029" max="1029" width="11.28515625" customWidth="1"/>
    <col min="1030" max="1030" width="10.85546875" customWidth="1"/>
    <col min="1031" max="1031" width="11" customWidth="1"/>
    <col min="1032" max="1032" width="11.140625" customWidth="1"/>
    <col min="1033" max="1033" width="10.7109375" customWidth="1"/>
    <col min="1281" max="1281" width="5.85546875" customWidth="1"/>
    <col min="1282" max="1282" width="6.140625" customWidth="1"/>
    <col min="1283" max="1283" width="11.42578125" customWidth="1"/>
    <col min="1284" max="1284" width="15.85546875" customWidth="1"/>
    <col min="1285" max="1285" width="11.28515625" customWidth="1"/>
    <col min="1286" max="1286" width="10.85546875" customWidth="1"/>
    <col min="1287" max="1287" width="11" customWidth="1"/>
    <col min="1288" max="1288" width="11.140625" customWidth="1"/>
    <col min="1289" max="1289" width="10.7109375" customWidth="1"/>
    <col min="1537" max="1537" width="5.85546875" customWidth="1"/>
    <col min="1538" max="1538" width="6.140625" customWidth="1"/>
    <col min="1539" max="1539" width="11.42578125" customWidth="1"/>
    <col min="1540" max="1540" width="15.85546875" customWidth="1"/>
    <col min="1541" max="1541" width="11.28515625" customWidth="1"/>
    <col min="1542" max="1542" width="10.85546875" customWidth="1"/>
    <col min="1543" max="1543" width="11" customWidth="1"/>
    <col min="1544" max="1544" width="11.140625" customWidth="1"/>
    <col min="1545" max="1545" width="10.7109375" customWidth="1"/>
    <col min="1793" max="1793" width="5.85546875" customWidth="1"/>
    <col min="1794" max="1794" width="6.140625" customWidth="1"/>
    <col min="1795" max="1795" width="11.42578125" customWidth="1"/>
    <col min="1796" max="1796" width="15.85546875" customWidth="1"/>
    <col min="1797" max="1797" width="11.28515625" customWidth="1"/>
    <col min="1798" max="1798" width="10.85546875" customWidth="1"/>
    <col min="1799" max="1799" width="11" customWidth="1"/>
    <col min="1800" max="1800" width="11.140625" customWidth="1"/>
    <col min="1801" max="1801" width="10.7109375" customWidth="1"/>
    <col min="2049" max="2049" width="5.85546875" customWidth="1"/>
    <col min="2050" max="2050" width="6.140625" customWidth="1"/>
    <col min="2051" max="2051" width="11.42578125" customWidth="1"/>
    <col min="2052" max="2052" width="15.85546875" customWidth="1"/>
    <col min="2053" max="2053" width="11.28515625" customWidth="1"/>
    <col min="2054" max="2054" width="10.85546875" customWidth="1"/>
    <col min="2055" max="2055" width="11" customWidth="1"/>
    <col min="2056" max="2056" width="11.140625" customWidth="1"/>
    <col min="2057" max="2057" width="10.7109375" customWidth="1"/>
    <col min="2305" max="2305" width="5.85546875" customWidth="1"/>
    <col min="2306" max="2306" width="6.140625" customWidth="1"/>
    <col min="2307" max="2307" width="11.42578125" customWidth="1"/>
    <col min="2308" max="2308" width="15.85546875" customWidth="1"/>
    <col min="2309" max="2309" width="11.28515625" customWidth="1"/>
    <col min="2310" max="2310" width="10.85546875" customWidth="1"/>
    <col min="2311" max="2311" width="11" customWidth="1"/>
    <col min="2312" max="2312" width="11.140625" customWidth="1"/>
    <col min="2313" max="2313" width="10.7109375" customWidth="1"/>
    <col min="2561" max="2561" width="5.85546875" customWidth="1"/>
    <col min="2562" max="2562" width="6.140625" customWidth="1"/>
    <col min="2563" max="2563" width="11.42578125" customWidth="1"/>
    <col min="2564" max="2564" width="15.85546875" customWidth="1"/>
    <col min="2565" max="2565" width="11.28515625" customWidth="1"/>
    <col min="2566" max="2566" width="10.85546875" customWidth="1"/>
    <col min="2567" max="2567" width="11" customWidth="1"/>
    <col min="2568" max="2568" width="11.140625" customWidth="1"/>
    <col min="2569" max="2569" width="10.7109375" customWidth="1"/>
    <col min="2817" max="2817" width="5.85546875" customWidth="1"/>
    <col min="2818" max="2818" width="6.140625" customWidth="1"/>
    <col min="2819" max="2819" width="11.42578125" customWidth="1"/>
    <col min="2820" max="2820" width="15.85546875" customWidth="1"/>
    <col min="2821" max="2821" width="11.28515625" customWidth="1"/>
    <col min="2822" max="2822" width="10.85546875" customWidth="1"/>
    <col min="2823" max="2823" width="11" customWidth="1"/>
    <col min="2824" max="2824" width="11.140625" customWidth="1"/>
    <col min="2825" max="2825" width="10.7109375" customWidth="1"/>
    <col min="3073" max="3073" width="5.85546875" customWidth="1"/>
    <col min="3074" max="3074" width="6.140625" customWidth="1"/>
    <col min="3075" max="3075" width="11.42578125" customWidth="1"/>
    <col min="3076" max="3076" width="15.85546875" customWidth="1"/>
    <col min="3077" max="3077" width="11.28515625" customWidth="1"/>
    <col min="3078" max="3078" width="10.85546875" customWidth="1"/>
    <col min="3079" max="3079" width="11" customWidth="1"/>
    <col min="3080" max="3080" width="11.140625" customWidth="1"/>
    <col min="3081" max="3081" width="10.7109375" customWidth="1"/>
    <col min="3329" max="3329" width="5.85546875" customWidth="1"/>
    <col min="3330" max="3330" width="6.140625" customWidth="1"/>
    <col min="3331" max="3331" width="11.42578125" customWidth="1"/>
    <col min="3332" max="3332" width="15.85546875" customWidth="1"/>
    <col min="3333" max="3333" width="11.28515625" customWidth="1"/>
    <col min="3334" max="3334" width="10.85546875" customWidth="1"/>
    <col min="3335" max="3335" width="11" customWidth="1"/>
    <col min="3336" max="3336" width="11.140625" customWidth="1"/>
    <col min="3337" max="3337" width="10.7109375" customWidth="1"/>
    <col min="3585" max="3585" width="5.85546875" customWidth="1"/>
    <col min="3586" max="3586" width="6.140625" customWidth="1"/>
    <col min="3587" max="3587" width="11.42578125" customWidth="1"/>
    <col min="3588" max="3588" width="15.85546875" customWidth="1"/>
    <col min="3589" max="3589" width="11.28515625" customWidth="1"/>
    <col min="3590" max="3590" width="10.85546875" customWidth="1"/>
    <col min="3591" max="3591" width="11" customWidth="1"/>
    <col min="3592" max="3592" width="11.140625" customWidth="1"/>
    <col min="3593" max="3593" width="10.7109375" customWidth="1"/>
    <col min="3841" max="3841" width="5.85546875" customWidth="1"/>
    <col min="3842" max="3842" width="6.140625" customWidth="1"/>
    <col min="3843" max="3843" width="11.42578125" customWidth="1"/>
    <col min="3844" max="3844" width="15.85546875" customWidth="1"/>
    <col min="3845" max="3845" width="11.28515625" customWidth="1"/>
    <col min="3846" max="3846" width="10.85546875" customWidth="1"/>
    <col min="3847" max="3847" width="11" customWidth="1"/>
    <col min="3848" max="3848" width="11.140625" customWidth="1"/>
    <col min="3849" max="3849" width="10.7109375" customWidth="1"/>
    <col min="4097" max="4097" width="5.85546875" customWidth="1"/>
    <col min="4098" max="4098" width="6.140625" customWidth="1"/>
    <col min="4099" max="4099" width="11.42578125" customWidth="1"/>
    <col min="4100" max="4100" width="15.85546875" customWidth="1"/>
    <col min="4101" max="4101" width="11.28515625" customWidth="1"/>
    <col min="4102" max="4102" width="10.85546875" customWidth="1"/>
    <col min="4103" max="4103" width="11" customWidth="1"/>
    <col min="4104" max="4104" width="11.140625" customWidth="1"/>
    <col min="4105" max="4105" width="10.7109375" customWidth="1"/>
    <col min="4353" max="4353" width="5.85546875" customWidth="1"/>
    <col min="4354" max="4354" width="6.140625" customWidth="1"/>
    <col min="4355" max="4355" width="11.42578125" customWidth="1"/>
    <col min="4356" max="4356" width="15.85546875" customWidth="1"/>
    <col min="4357" max="4357" width="11.28515625" customWidth="1"/>
    <col min="4358" max="4358" width="10.85546875" customWidth="1"/>
    <col min="4359" max="4359" width="11" customWidth="1"/>
    <col min="4360" max="4360" width="11.140625" customWidth="1"/>
    <col min="4361" max="4361" width="10.7109375" customWidth="1"/>
    <col min="4609" max="4609" width="5.85546875" customWidth="1"/>
    <col min="4610" max="4610" width="6.140625" customWidth="1"/>
    <col min="4611" max="4611" width="11.42578125" customWidth="1"/>
    <col min="4612" max="4612" width="15.85546875" customWidth="1"/>
    <col min="4613" max="4613" width="11.28515625" customWidth="1"/>
    <col min="4614" max="4614" width="10.85546875" customWidth="1"/>
    <col min="4615" max="4615" width="11" customWidth="1"/>
    <col min="4616" max="4616" width="11.140625" customWidth="1"/>
    <col min="4617" max="4617" width="10.7109375" customWidth="1"/>
    <col min="4865" max="4865" width="5.85546875" customWidth="1"/>
    <col min="4866" max="4866" width="6.140625" customWidth="1"/>
    <col min="4867" max="4867" width="11.42578125" customWidth="1"/>
    <col min="4868" max="4868" width="15.85546875" customWidth="1"/>
    <col min="4869" max="4869" width="11.28515625" customWidth="1"/>
    <col min="4870" max="4870" width="10.85546875" customWidth="1"/>
    <col min="4871" max="4871" width="11" customWidth="1"/>
    <col min="4872" max="4872" width="11.140625" customWidth="1"/>
    <col min="4873" max="4873" width="10.7109375" customWidth="1"/>
    <col min="5121" max="5121" width="5.85546875" customWidth="1"/>
    <col min="5122" max="5122" width="6.140625" customWidth="1"/>
    <col min="5123" max="5123" width="11.42578125" customWidth="1"/>
    <col min="5124" max="5124" width="15.85546875" customWidth="1"/>
    <col min="5125" max="5125" width="11.28515625" customWidth="1"/>
    <col min="5126" max="5126" width="10.85546875" customWidth="1"/>
    <col min="5127" max="5127" width="11" customWidth="1"/>
    <col min="5128" max="5128" width="11.140625" customWidth="1"/>
    <col min="5129" max="5129" width="10.7109375" customWidth="1"/>
    <col min="5377" max="5377" width="5.85546875" customWidth="1"/>
    <col min="5378" max="5378" width="6.140625" customWidth="1"/>
    <col min="5379" max="5379" width="11.42578125" customWidth="1"/>
    <col min="5380" max="5380" width="15.85546875" customWidth="1"/>
    <col min="5381" max="5381" width="11.28515625" customWidth="1"/>
    <col min="5382" max="5382" width="10.85546875" customWidth="1"/>
    <col min="5383" max="5383" width="11" customWidth="1"/>
    <col min="5384" max="5384" width="11.140625" customWidth="1"/>
    <col min="5385" max="5385" width="10.7109375" customWidth="1"/>
    <col min="5633" max="5633" width="5.85546875" customWidth="1"/>
    <col min="5634" max="5634" width="6.140625" customWidth="1"/>
    <col min="5635" max="5635" width="11.42578125" customWidth="1"/>
    <col min="5636" max="5636" width="15.85546875" customWidth="1"/>
    <col min="5637" max="5637" width="11.28515625" customWidth="1"/>
    <col min="5638" max="5638" width="10.85546875" customWidth="1"/>
    <col min="5639" max="5639" width="11" customWidth="1"/>
    <col min="5640" max="5640" width="11.140625" customWidth="1"/>
    <col min="5641" max="5641" width="10.7109375" customWidth="1"/>
    <col min="5889" max="5889" width="5.85546875" customWidth="1"/>
    <col min="5890" max="5890" width="6.140625" customWidth="1"/>
    <col min="5891" max="5891" width="11.42578125" customWidth="1"/>
    <col min="5892" max="5892" width="15.85546875" customWidth="1"/>
    <col min="5893" max="5893" width="11.28515625" customWidth="1"/>
    <col min="5894" max="5894" width="10.85546875" customWidth="1"/>
    <col min="5895" max="5895" width="11" customWidth="1"/>
    <col min="5896" max="5896" width="11.140625" customWidth="1"/>
    <col min="5897" max="5897" width="10.7109375" customWidth="1"/>
    <col min="6145" max="6145" width="5.85546875" customWidth="1"/>
    <col min="6146" max="6146" width="6.140625" customWidth="1"/>
    <col min="6147" max="6147" width="11.42578125" customWidth="1"/>
    <col min="6148" max="6148" width="15.85546875" customWidth="1"/>
    <col min="6149" max="6149" width="11.28515625" customWidth="1"/>
    <col min="6150" max="6150" width="10.85546875" customWidth="1"/>
    <col min="6151" max="6151" width="11" customWidth="1"/>
    <col min="6152" max="6152" width="11.140625" customWidth="1"/>
    <col min="6153" max="6153" width="10.7109375" customWidth="1"/>
    <col min="6401" max="6401" width="5.85546875" customWidth="1"/>
    <col min="6402" max="6402" width="6.140625" customWidth="1"/>
    <col min="6403" max="6403" width="11.42578125" customWidth="1"/>
    <col min="6404" max="6404" width="15.85546875" customWidth="1"/>
    <col min="6405" max="6405" width="11.28515625" customWidth="1"/>
    <col min="6406" max="6406" width="10.85546875" customWidth="1"/>
    <col min="6407" max="6407" width="11" customWidth="1"/>
    <col min="6408" max="6408" width="11.140625" customWidth="1"/>
    <col min="6409" max="6409" width="10.7109375" customWidth="1"/>
    <col min="6657" max="6657" width="5.85546875" customWidth="1"/>
    <col min="6658" max="6658" width="6.140625" customWidth="1"/>
    <col min="6659" max="6659" width="11.42578125" customWidth="1"/>
    <col min="6660" max="6660" width="15.85546875" customWidth="1"/>
    <col min="6661" max="6661" width="11.28515625" customWidth="1"/>
    <col min="6662" max="6662" width="10.85546875" customWidth="1"/>
    <col min="6663" max="6663" width="11" customWidth="1"/>
    <col min="6664" max="6664" width="11.140625" customWidth="1"/>
    <col min="6665" max="6665" width="10.7109375" customWidth="1"/>
    <col min="6913" max="6913" width="5.85546875" customWidth="1"/>
    <col min="6914" max="6914" width="6.140625" customWidth="1"/>
    <col min="6915" max="6915" width="11.42578125" customWidth="1"/>
    <col min="6916" max="6916" width="15.85546875" customWidth="1"/>
    <col min="6917" max="6917" width="11.28515625" customWidth="1"/>
    <col min="6918" max="6918" width="10.85546875" customWidth="1"/>
    <col min="6919" max="6919" width="11" customWidth="1"/>
    <col min="6920" max="6920" width="11.140625" customWidth="1"/>
    <col min="6921" max="6921" width="10.7109375" customWidth="1"/>
    <col min="7169" max="7169" width="5.85546875" customWidth="1"/>
    <col min="7170" max="7170" width="6.140625" customWidth="1"/>
    <col min="7171" max="7171" width="11.42578125" customWidth="1"/>
    <col min="7172" max="7172" width="15.85546875" customWidth="1"/>
    <col min="7173" max="7173" width="11.28515625" customWidth="1"/>
    <col min="7174" max="7174" width="10.85546875" customWidth="1"/>
    <col min="7175" max="7175" width="11" customWidth="1"/>
    <col min="7176" max="7176" width="11.140625" customWidth="1"/>
    <col min="7177" max="7177" width="10.7109375" customWidth="1"/>
    <col min="7425" max="7425" width="5.85546875" customWidth="1"/>
    <col min="7426" max="7426" width="6.140625" customWidth="1"/>
    <col min="7427" max="7427" width="11.42578125" customWidth="1"/>
    <col min="7428" max="7428" width="15.85546875" customWidth="1"/>
    <col min="7429" max="7429" width="11.28515625" customWidth="1"/>
    <col min="7430" max="7430" width="10.85546875" customWidth="1"/>
    <col min="7431" max="7431" width="11" customWidth="1"/>
    <col min="7432" max="7432" width="11.140625" customWidth="1"/>
    <col min="7433" max="7433" width="10.7109375" customWidth="1"/>
    <col min="7681" max="7681" width="5.85546875" customWidth="1"/>
    <col min="7682" max="7682" width="6.140625" customWidth="1"/>
    <col min="7683" max="7683" width="11.42578125" customWidth="1"/>
    <col min="7684" max="7684" width="15.85546875" customWidth="1"/>
    <col min="7685" max="7685" width="11.28515625" customWidth="1"/>
    <col min="7686" max="7686" width="10.85546875" customWidth="1"/>
    <col min="7687" max="7687" width="11" customWidth="1"/>
    <col min="7688" max="7688" width="11.140625" customWidth="1"/>
    <col min="7689" max="7689" width="10.7109375" customWidth="1"/>
    <col min="7937" max="7937" width="5.85546875" customWidth="1"/>
    <col min="7938" max="7938" width="6.140625" customWidth="1"/>
    <col min="7939" max="7939" width="11.42578125" customWidth="1"/>
    <col min="7940" max="7940" width="15.85546875" customWidth="1"/>
    <col min="7941" max="7941" width="11.28515625" customWidth="1"/>
    <col min="7942" max="7942" width="10.85546875" customWidth="1"/>
    <col min="7943" max="7943" width="11" customWidth="1"/>
    <col min="7944" max="7944" width="11.140625" customWidth="1"/>
    <col min="7945" max="7945" width="10.7109375" customWidth="1"/>
    <col min="8193" max="8193" width="5.85546875" customWidth="1"/>
    <col min="8194" max="8194" width="6.140625" customWidth="1"/>
    <col min="8195" max="8195" width="11.42578125" customWidth="1"/>
    <col min="8196" max="8196" width="15.85546875" customWidth="1"/>
    <col min="8197" max="8197" width="11.28515625" customWidth="1"/>
    <col min="8198" max="8198" width="10.85546875" customWidth="1"/>
    <col min="8199" max="8199" width="11" customWidth="1"/>
    <col min="8200" max="8200" width="11.140625" customWidth="1"/>
    <col min="8201" max="8201" width="10.7109375" customWidth="1"/>
    <col min="8449" max="8449" width="5.85546875" customWidth="1"/>
    <col min="8450" max="8450" width="6.140625" customWidth="1"/>
    <col min="8451" max="8451" width="11.42578125" customWidth="1"/>
    <col min="8452" max="8452" width="15.85546875" customWidth="1"/>
    <col min="8453" max="8453" width="11.28515625" customWidth="1"/>
    <col min="8454" max="8454" width="10.85546875" customWidth="1"/>
    <col min="8455" max="8455" width="11" customWidth="1"/>
    <col min="8456" max="8456" width="11.140625" customWidth="1"/>
    <col min="8457" max="8457" width="10.7109375" customWidth="1"/>
    <col min="8705" max="8705" width="5.85546875" customWidth="1"/>
    <col min="8706" max="8706" width="6.140625" customWidth="1"/>
    <col min="8707" max="8707" width="11.42578125" customWidth="1"/>
    <col min="8708" max="8708" width="15.85546875" customWidth="1"/>
    <col min="8709" max="8709" width="11.28515625" customWidth="1"/>
    <col min="8710" max="8710" width="10.85546875" customWidth="1"/>
    <col min="8711" max="8711" width="11" customWidth="1"/>
    <col min="8712" max="8712" width="11.140625" customWidth="1"/>
    <col min="8713" max="8713" width="10.7109375" customWidth="1"/>
    <col min="8961" max="8961" width="5.85546875" customWidth="1"/>
    <col min="8962" max="8962" width="6.140625" customWidth="1"/>
    <col min="8963" max="8963" width="11.42578125" customWidth="1"/>
    <col min="8964" max="8964" width="15.85546875" customWidth="1"/>
    <col min="8965" max="8965" width="11.28515625" customWidth="1"/>
    <col min="8966" max="8966" width="10.85546875" customWidth="1"/>
    <col min="8967" max="8967" width="11" customWidth="1"/>
    <col min="8968" max="8968" width="11.140625" customWidth="1"/>
    <col min="8969" max="8969" width="10.7109375" customWidth="1"/>
    <col min="9217" max="9217" width="5.85546875" customWidth="1"/>
    <col min="9218" max="9218" width="6.140625" customWidth="1"/>
    <col min="9219" max="9219" width="11.42578125" customWidth="1"/>
    <col min="9220" max="9220" width="15.85546875" customWidth="1"/>
    <col min="9221" max="9221" width="11.28515625" customWidth="1"/>
    <col min="9222" max="9222" width="10.85546875" customWidth="1"/>
    <col min="9223" max="9223" width="11" customWidth="1"/>
    <col min="9224" max="9224" width="11.140625" customWidth="1"/>
    <col min="9225" max="9225" width="10.7109375" customWidth="1"/>
    <col min="9473" max="9473" width="5.85546875" customWidth="1"/>
    <col min="9474" max="9474" width="6.140625" customWidth="1"/>
    <col min="9475" max="9475" width="11.42578125" customWidth="1"/>
    <col min="9476" max="9476" width="15.85546875" customWidth="1"/>
    <col min="9477" max="9477" width="11.28515625" customWidth="1"/>
    <col min="9478" max="9478" width="10.85546875" customWidth="1"/>
    <col min="9479" max="9479" width="11" customWidth="1"/>
    <col min="9480" max="9480" width="11.140625" customWidth="1"/>
    <col min="9481" max="9481" width="10.7109375" customWidth="1"/>
    <col min="9729" max="9729" width="5.85546875" customWidth="1"/>
    <col min="9730" max="9730" width="6.140625" customWidth="1"/>
    <col min="9731" max="9731" width="11.42578125" customWidth="1"/>
    <col min="9732" max="9732" width="15.85546875" customWidth="1"/>
    <col min="9733" max="9733" width="11.28515625" customWidth="1"/>
    <col min="9734" max="9734" width="10.85546875" customWidth="1"/>
    <col min="9735" max="9735" width="11" customWidth="1"/>
    <col min="9736" max="9736" width="11.140625" customWidth="1"/>
    <col min="9737" max="9737" width="10.7109375" customWidth="1"/>
    <col min="9985" max="9985" width="5.85546875" customWidth="1"/>
    <col min="9986" max="9986" width="6.140625" customWidth="1"/>
    <col min="9987" max="9987" width="11.42578125" customWidth="1"/>
    <col min="9988" max="9988" width="15.85546875" customWidth="1"/>
    <col min="9989" max="9989" width="11.28515625" customWidth="1"/>
    <col min="9990" max="9990" width="10.85546875" customWidth="1"/>
    <col min="9991" max="9991" width="11" customWidth="1"/>
    <col min="9992" max="9992" width="11.140625" customWidth="1"/>
    <col min="9993" max="9993" width="10.7109375" customWidth="1"/>
    <col min="10241" max="10241" width="5.85546875" customWidth="1"/>
    <col min="10242" max="10242" width="6.140625" customWidth="1"/>
    <col min="10243" max="10243" width="11.42578125" customWidth="1"/>
    <col min="10244" max="10244" width="15.85546875" customWidth="1"/>
    <col min="10245" max="10245" width="11.28515625" customWidth="1"/>
    <col min="10246" max="10246" width="10.85546875" customWidth="1"/>
    <col min="10247" max="10247" width="11" customWidth="1"/>
    <col min="10248" max="10248" width="11.140625" customWidth="1"/>
    <col min="10249" max="10249" width="10.7109375" customWidth="1"/>
    <col min="10497" max="10497" width="5.85546875" customWidth="1"/>
    <col min="10498" max="10498" width="6.140625" customWidth="1"/>
    <col min="10499" max="10499" width="11.42578125" customWidth="1"/>
    <col min="10500" max="10500" width="15.85546875" customWidth="1"/>
    <col min="10501" max="10501" width="11.28515625" customWidth="1"/>
    <col min="10502" max="10502" width="10.85546875" customWidth="1"/>
    <col min="10503" max="10503" width="11" customWidth="1"/>
    <col min="10504" max="10504" width="11.140625" customWidth="1"/>
    <col min="10505" max="10505" width="10.7109375" customWidth="1"/>
    <col min="10753" max="10753" width="5.85546875" customWidth="1"/>
    <col min="10754" max="10754" width="6.140625" customWidth="1"/>
    <col min="10755" max="10755" width="11.42578125" customWidth="1"/>
    <col min="10756" max="10756" width="15.85546875" customWidth="1"/>
    <col min="10757" max="10757" width="11.28515625" customWidth="1"/>
    <col min="10758" max="10758" width="10.85546875" customWidth="1"/>
    <col min="10759" max="10759" width="11" customWidth="1"/>
    <col min="10760" max="10760" width="11.140625" customWidth="1"/>
    <col min="10761" max="10761" width="10.7109375" customWidth="1"/>
    <col min="11009" max="11009" width="5.85546875" customWidth="1"/>
    <col min="11010" max="11010" width="6.140625" customWidth="1"/>
    <col min="11011" max="11011" width="11.42578125" customWidth="1"/>
    <col min="11012" max="11012" width="15.85546875" customWidth="1"/>
    <col min="11013" max="11013" width="11.28515625" customWidth="1"/>
    <col min="11014" max="11014" width="10.85546875" customWidth="1"/>
    <col min="11015" max="11015" width="11" customWidth="1"/>
    <col min="11016" max="11016" width="11.140625" customWidth="1"/>
    <col min="11017" max="11017" width="10.7109375" customWidth="1"/>
    <col min="11265" max="11265" width="5.85546875" customWidth="1"/>
    <col min="11266" max="11266" width="6.140625" customWidth="1"/>
    <col min="11267" max="11267" width="11.42578125" customWidth="1"/>
    <col min="11268" max="11268" width="15.85546875" customWidth="1"/>
    <col min="11269" max="11269" width="11.28515625" customWidth="1"/>
    <col min="11270" max="11270" width="10.85546875" customWidth="1"/>
    <col min="11271" max="11271" width="11" customWidth="1"/>
    <col min="11272" max="11272" width="11.140625" customWidth="1"/>
    <col min="11273" max="11273" width="10.7109375" customWidth="1"/>
    <col min="11521" max="11521" width="5.85546875" customWidth="1"/>
    <col min="11522" max="11522" width="6.140625" customWidth="1"/>
    <col min="11523" max="11523" width="11.42578125" customWidth="1"/>
    <col min="11524" max="11524" width="15.85546875" customWidth="1"/>
    <col min="11525" max="11525" width="11.28515625" customWidth="1"/>
    <col min="11526" max="11526" width="10.85546875" customWidth="1"/>
    <col min="11527" max="11527" width="11" customWidth="1"/>
    <col min="11528" max="11528" width="11.140625" customWidth="1"/>
    <col min="11529" max="11529" width="10.7109375" customWidth="1"/>
    <col min="11777" max="11777" width="5.85546875" customWidth="1"/>
    <col min="11778" max="11778" width="6.140625" customWidth="1"/>
    <col min="11779" max="11779" width="11.42578125" customWidth="1"/>
    <col min="11780" max="11780" width="15.85546875" customWidth="1"/>
    <col min="11781" max="11781" width="11.28515625" customWidth="1"/>
    <col min="11782" max="11782" width="10.85546875" customWidth="1"/>
    <col min="11783" max="11783" width="11" customWidth="1"/>
    <col min="11784" max="11784" width="11.140625" customWidth="1"/>
    <col min="11785" max="11785" width="10.7109375" customWidth="1"/>
    <col min="12033" max="12033" width="5.85546875" customWidth="1"/>
    <col min="12034" max="12034" width="6.140625" customWidth="1"/>
    <col min="12035" max="12035" width="11.42578125" customWidth="1"/>
    <col min="12036" max="12036" width="15.85546875" customWidth="1"/>
    <col min="12037" max="12037" width="11.28515625" customWidth="1"/>
    <col min="12038" max="12038" width="10.85546875" customWidth="1"/>
    <col min="12039" max="12039" width="11" customWidth="1"/>
    <col min="12040" max="12040" width="11.140625" customWidth="1"/>
    <col min="12041" max="12041" width="10.7109375" customWidth="1"/>
    <col min="12289" max="12289" width="5.85546875" customWidth="1"/>
    <col min="12290" max="12290" width="6.140625" customWidth="1"/>
    <col min="12291" max="12291" width="11.42578125" customWidth="1"/>
    <col min="12292" max="12292" width="15.85546875" customWidth="1"/>
    <col min="12293" max="12293" width="11.28515625" customWidth="1"/>
    <col min="12294" max="12294" width="10.85546875" customWidth="1"/>
    <col min="12295" max="12295" width="11" customWidth="1"/>
    <col min="12296" max="12296" width="11.140625" customWidth="1"/>
    <col min="12297" max="12297" width="10.7109375" customWidth="1"/>
    <col min="12545" max="12545" width="5.85546875" customWidth="1"/>
    <col min="12546" max="12546" width="6.140625" customWidth="1"/>
    <col min="12547" max="12547" width="11.42578125" customWidth="1"/>
    <col min="12548" max="12548" width="15.85546875" customWidth="1"/>
    <col min="12549" max="12549" width="11.28515625" customWidth="1"/>
    <col min="12550" max="12550" width="10.85546875" customWidth="1"/>
    <col min="12551" max="12551" width="11" customWidth="1"/>
    <col min="12552" max="12552" width="11.140625" customWidth="1"/>
    <col min="12553" max="12553" width="10.7109375" customWidth="1"/>
    <col min="12801" max="12801" width="5.85546875" customWidth="1"/>
    <col min="12802" max="12802" width="6.140625" customWidth="1"/>
    <col min="12803" max="12803" width="11.42578125" customWidth="1"/>
    <col min="12804" max="12804" width="15.85546875" customWidth="1"/>
    <col min="12805" max="12805" width="11.28515625" customWidth="1"/>
    <col min="12806" max="12806" width="10.85546875" customWidth="1"/>
    <col min="12807" max="12807" width="11" customWidth="1"/>
    <col min="12808" max="12808" width="11.140625" customWidth="1"/>
    <col min="12809" max="12809" width="10.7109375" customWidth="1"/>
    <col min="13057" max="13057" width="5.85546875" customWidth="1"/>
    <col min="13058" max="13058" width="6.140625" customWidth="1"/>
    <col min="13059" max="13059" width="11.42578125" customWidth="1"/>
    <col min="13060" max="13060" width="15.85546875" customWidth="1"/>
    <col min="13061" max="13061" width="11.28515625" customWidth="1"/>
    <col min="13062" max="13062" width="10.85546875" customWidth="1"/>
    <col min="13063" max="13063" width="11" customWidth="1"/>
    <col min="13064" max="13064" width="11.140625" customWidth="1"/>
    <col min="13065" max="13065" width="10.7109375" customWidth="1"/>
    <col min="13313" max="13313" width="5.85546875" customWidth="1"/>
    <col min="13314" max="13314" width="6.140625" customWidth="1"/>
    <col min="13315" max="13315" width="11.42578125" customWidth="1"/>
    <col min="13316" max="13316" width="15.85546875" customWidth="1"/>
    <col min="13317" max="13317" width="11.28515625" customWidth="1"/>
    <col min="13318" max="13318" width="10.85546875" customWidth="1"/>
    <col min="13319" max="13319" width="11" customWidth="1"/>
    <col min="13320" max="13320" width="11.140625" customWidth="1"/>
    <col min="13321" max="13321" width="10.7109375" customWidth="1"/>
    <col min="13569" max="13569" width="5.85546875" customWidth="1"/>
    <col min="13570" max="13570" width="6.140625" customWidth="1"/>
    <col min="13571" max="13571" width="11.42578125" customWidth="1"/>
    <col min="13572" max="13572" width="15.85546875" customWidth="1"/>
    <col min="13573" max="13573" width="11.28515625" customWidth="1"/>
    <col min="13574" max="13574" width="10.85546875" customWidth="1"/>
    <col min="13575" max="13575" width="11" customWidth="1"/>
    <col min="13576" max="13576" width="11.140625" customWidth="1"/>
    <col min="13577" max="13577" width="10.7109375" customWidth="1"/>
    <col min="13825" max="13825" width="5.85546875" customWidth="1"/>
    <col min="13826" max="13826" width="6.140625" customWidth="1"/>
    <col min="13827" max="13827" width="11.42578125" customWidth="1"/>
    <col min="13828" max="13828" width="15.85546875" customWidth="1"/>
    <col min="13829" max="13829" width="11.28515625" customWidth="1"/>
    <col min="13830" max="13830" width="10.85546875" customWidth="1"/>
    <col min="13831" max="13831" width="11" customWidth="1"/>
    <col min="13832" max="13832" width="11.140625" customWidth="1"/>
    <col min="13833" max="13833" width="10.7109375" customWidth="1"/>
    <col min="14081" max="14081" width="5.85546875" customWidth="1"/>
    <col min="14082" max="14082" width="6.140625" customWidth="1"/>
    <col min="14083" max="14083" width="11.42578125" customWidth="1"/>
    <col min="14084" max="14084" width="15.85546875" customWidth="1"/>
    <col min="14085" max="14085" width="11.28515625" customWidth="1"/>
    <col min="14086" max="14086" width="10.85546875" customWidth="1"/>
    <col min="14087" max="14087" width="11" customWidth="1"/>
    <col min="14088" max="14088" width="11.140625" customWidth="1"/>
    <col min="14089" max="14089" width="10.7109375" customWidth="1"/>
    <col min="14337" max="14337" width="5.85546875" customWidth="1"/>
    <col min="14338" max="14338" width="6.140625" customWidth="1"/>
    <col min="14339" max="14339" width="11.42578125" customWidth="1"/>
    <col min="14340" max="14340" width="15.85546875" customWidth="1"/>
    <col min="14341" max="14341" width="11.28515625" customWidth="1"/>
    <col min="14342" max="14342" width="10.85546875" customWidth="1"/>
    <col min="14343" max="14343" width="11" customWidth="1"/>
    <col min="14344" max="14344" width="11.140625" customWidth="1"/>
    <col min="14345" max="14345" width="10.7109375" customWidth="1"/>
    <col min="14593" max="14593" width="5.85546875" customWidth="1"/>
    <col min="14594" max="14594" width="6.140625" customWidth="1"/>
    <col min="14595" max="14595" width="11.42578125" customWidth="1"/>
    <col min="14596" max="14596" width="15.85546875" customWidth="1"/>
    <col min="14597" max="14597" width="11.28515625" customWidth="1"/>
    <col min="14598" max="14598" width="10.85546875" customWidth="1"/>
    <col min="14599" max="14599" width="11" customWidth="1"/>
    <col min="14600" max="14600" width="11.140625" customWidth="1"/>
    <col min="14601" max="14601" width="10.7109375" customWidth="1"/>
    <col min="14849" max="14849" width="5.85546875" customWidth="1"/>
    <col min="14850" max="14850" width="6.140625" customWidth="1"/>
    <col min="14851" max="14851" width="11.42578125" customWidth="1"/>
    <col min="14852" max="14852" width="15.85546875" customWidth="1"/>
    <col min="14853" max="14853" width="11.28515625" customWidth="1"/>
    <col min="14854" max="14854" width="10.85546875" customWidth="1"/>
    <col min="14855" max="14855" width="11" customWidth="1"/>
    <col min="14856" max="14856" width="11.140625" customWidth="1"/>
    <col min="14857" max="14857" width="10.7109375" customWidth="1"/>
    <col min="15105" max="15105" width="5.85546875" customWidth="1"/>
    <col min="15106" max="15106" width="6.140625" customWidth="1"/>
    <col min="15107" max="15107" width="11.42578125" customWidth="1"/>
    <col min="15108" max="15108" width="15.85546875" customWidth="1"/>
    <col min="15109" max="15109" width="11.28515625" customWidth="1"/>
    <col min="15110" max="15110" width="10.85546875" customWidth="1"/>
    <col min="15111" max="15111" width="11" customWidth="1"/>
    <col min="15112" max="15112" width="11.140625" customWidth="1"/>
    <col min="15113" max="15113" width="10.7109375" customWidth="1"/>
    <col min="15361" max="15361" width="5.85546875" customWidth="1"/>
    <col min="15362" max="15362" width="6.140625" customWidth="1"/>
    <col min="15363" max="15363" width="11.42578125" customWidth="1"/>
    <col min="15364" max="15364" width="15.85546875" customWidth="1"/>
    <col min="15365" max="15365" width="11.28515625" customWidth="1"/>
    <col min="15366" max="15366" width="10.85546875" customWidth="1"/>
    <col min="15367" max="15367" width="11" customWidth="1"/>
    <col min="15368" max="15368" width="11.140625" customWidth="1"/>
    <col min="15369" max="15369" width="10.7109375" customWidth="1"/>
    <col min="15617" max="15617" width="5.85546875" customWidth="1"/>
    <col min="15618" max="15618" width="6.140625" customWidth="1"/>
    <col min="15619" max="15619" width="11.42578125" customWidth="1"/>
    <col min="15620" max="15620" width="15.85546875" customWidth="1"/>
    <col min="15621" max="15621" width="11.28515625" customWidth="1"/>
    <col min="15622" max="15622" width="10.85546875" customWidth="1"/>
    <col min="15623" max="15623" width="11" customWidth="1"/>
    <col min="15624" max="15624" width="11.140625" customWidth="1"/>
    <col min="15625" max="15625" width="10.7109375" customWidth="1"/>
    <col min="15873" max="15873" width="5.85546875" customWidth="1"/>
    <col min="15874" max="15874" width="6.140625" customWidth="1"/>
    <col min="15875" max="15875" width="11.42578125" customWidth="1"/>
    <col min="15876" max="15876" width="15.85546875" customWidth="1"/>
    <col min="15877" max="15877" width="11.28515625" customWidth="1"/>
    <col min="15878" max="15878" width="10.85546875" customWidth="1"/>
    <col min="15879" max="15879" width="11" customWidth="1"/>
    <col min="15880" max="15880" width="11.140625" customWidth="1"/>
    <col min="15881" max="15881" width="10.7109375" customWidth="1"/>
    <col min="16129" max="16129" width="5.85546875" customWidth="1"/>
    <col min="16130" max="16130" width="6.140625" customWidth="1"/>
    <col min="16131" max="16131" width="11.42578125" customWidth="1"/>
    <col min="16132" max="16132" width="15.85546875" customWidth="1"/>
    <col min="16133" max="16133" width="11.28515625" customWidth="1"/>
    <col min="16134" max="16134" width="10.85546875" customWidth="1"/>
    <col min="16135" max="16135" width="11" customWidth="1"/>
    <col min="16136" max="16136" width="11.140625" customWidth="1"/>
    <col min="16137" max="16137" width="10.7109375" customWidth="1"/>
  </cols>
  <sheetData>
    <row r="1" spans="1:9" ht="13.5" thickTop="1">
      <c r="A1" s="157" t="s">
        <v>5</v>
      </c>
      <c r="B1" s="158"/>
      <c r="C1" s="63" t="str">
        <f>CONCATENATE(cislostavby," ",nazevstavby)</f>
        <v xml:space="preserve"> Rekonstrukce  plynové kotelny </v>
      </c>
      <c r="D1" s="64"/>
      <c r="E1" s="65"/>
      <c r="F1" s="64"/>
      <c r="G1" s="64"/>
      <c r="H1" s="66"/>
      <c r="I1" s="67"/>
    </row>
    <row r="2" spans="1:9" ht="13.5" thickBot="1">
      <c r="A2" s="159" t="s">
        <v>1</v>
      </c>
      <c r="B2" s="160"/>
      <c r="C2" s="68" t="str">
        <f>CONCATENATE(cisloobjektu," ",nazevobjektu)</f>
        <v xml:space="preserve"> PK 1-2</v>
      </c>
      <c r="D2" s="69"/>
      <c r="E2" s="70"/>
      <c r="F2" s="69"/>
      <c r="G2" s="161"/>
      <c r="H2" s="161"/>
      <c r="I2" s="162"/>
    </row>
    <row r="3" spans="1:9" ht="13.5" thickTop="1"/>
    <row r="4" spans="1:9" ht="19.5" customHeight="1">
      <c r="A4" s="71" t="s">
        <v>44</v>
      </c>
      <c r="B4" s="1"/>
      <c r="C4" s="1"/>
      <c r="D4" s="1"/>
      <c r="E4" s="1"/>
      <c r="F4" s="1"/>
      <c r="G4" s="1"/>
      <c r="H4" s="1"/>
      <c r="I4" s="1"/>
    </row>
    <row r="5" spans="1:9" ht="13.5" thickBot="1"/>
    <row r="6" spans="1:9" ht="13.5" thickBot="1">
      <c r="A6" s="72"/>
      <c r="B6" s="73" t="s">
        <v>45</v>
      </c>
      <c r="C6" s="73"/>
      <c r="D6" s="74"/>
      <c r="E6" s="75" t="s">
        <v>46</v>
      </c>
      <c r="F6" s="76" t="s">
        <v>47</v>
      </c>
      <c r="G6" s="76" t="s">
        <v>48</v>
      </c>
      <c r="H6" s="76" t="s">
        <v>49</v>
      </c>
      <c r="I6" s="77" t="s">
        <v>27</v>
      </c>
    </row>
    <row r="7" spans="1:9">
      <c r="A7" s="146" t="str">
        <f>Položky!B7</f>
        <v>3</v>
      </c>
      <c r="B7" s="78" t="str">
        <f>Položky!C7</f>
        <v>Svislé a kompletní konstrukce</v>
      </c>
      <c r="D7" s="79"/>
      <c r="E7" s="147">
        <f>Položky!BA11</f>
        <v>0</v>
      </c>
      <c r="F7" s="148">
        <f>Položky!BB11</f>
        <v>0</v>
      </c>
      <c r="G7" s="148">
        <f>Položky!BC11</f>
        <v>0</v>
      </c>
      <c r="H7" s="148">
        <f>Položky!BD11</f>
        <v>0</v>
      </c>
      <c r="I7" s="149">
        <f>Položky!BE11</f>
        <v>0</v>
      </c>
    </row>
    <row r="8" spans="1:9">
      <c r="A8" s="146" t="str">
        <f>Položky!B12</f>
        <v>60</v>
      </c>
      <c r="B8" s="78" t="str">
        <f>Položky!C12</f>
        <v>Úpravy povrchů, omítky</v>
      </c>
      <c r="D8" s="79"/>
      <c r="E8" s="147">
        <f>Položky!BA17</f>
        <v>0</v>
      </c>
      <c r="F8" s="148">
        <f>Položky!BB17</f>
        <v>0</v>
      </c>
      <c r="G8" s="148">
        <f>Položky!BC17</f>
        <v>0</v>
      </c>
      <c r="H8" s="148">
        <f>Položky!BD17</f>
        <v>0</v>
      </c>
      <c r="I8" s="149">
        <f>Položky!BE17</f>
        <v>0</v>
      </c>
    </row>
    <row r="9" spans="1:9">
      <c r="A9" s="146" t="str">
        <f>Položky!B18</f>
        <v>61</v>
      </c>
      <c r="B9" s="78" t="str">
        <f>Položky!C18</f>
        <v>Upravy povrchů vnitřní</v>
      </c>
      <c r="D9" s="79"/>
      <c r="E9" s="147">
        <f>Položky!BA24</f>
        <v>0</v>
      </c>
      <c r="F9" s="148">
        <f>Položky!BB24</f>
        <v>0</v>
      </c>
      <c r="G9" s="148">
        <f>Položky!BC24</f>
        <v>0</v>
      </c>
      <c r="H9" s="148">
        <f>Položky!BD24</f>
        <v>0</v>
      </c>
      <c r="I9" s="149">
        <f>Položky!BE24</f>
        <v>0</v>
      </c>
    </row>
    <row r="10" spans="1:9">
      <c r="A10" s="146" t="str">
        <f>Položky!B25</f>
        <v>63</v>
      </c>
      <c r="B10" s="78" t="str">
        <f>Položky!C25</f>
        <v>Podlahy a podlahové konstrukce</v>
      </c>
      <c r="D10" s="79"/>
      <c r="E10" s="147">
        <f>Položky!BA28</f>
        <v>0</v>
      </c>
      <c r="F10" s="148">
        <f>Položky!BB28</f>
        <v>0</v>
      </c>
      <c r="G10" s="148">
        <f>Položky!BC28</f>
        <v>0</v>
      </c>
      <c r="H10" s="148">
        <f>Položky!BD28</f>
        <v>0</v>
      </c>
      <c r="I10" s="149">
        <f>Položky!BE28</f>
        <v>0</v>
      </c>
    </row>
    <row r="11" spans="1:9">
      <c r="A11" s="146" t="str">
        <f>Položky!B29</f>
        <v>96</v>
      </c>
      <c r="B11" s="78" t="str">
        <f>Položky!C29</f>
        <v>Bourání konstrukcí</v>
      </c>
      <c r="D11" s="79"/>
      <c r="E11" s="147">
        <f>Položky!BA31</f>
        <v>0</v>
      </c>
      <c r="F11" s="148">
        <f>Položky!BB31</f>
        <v>0</v>
      </c>
      <c r="G11" s="148">
        <f>Položky!BC31</f>
        <v>0</v>
      </c>
      <c r="H11" s="148">
        <f>Položky!BD31</f>
        <v>0</v>
      </c>
      <c r="I11" s="149">
        <f>Položky!BE31</f>
        <v>0</v>
      </c>
    </row>
    <row r="12" spans="1:9">
      <c r="A12" s="146" t="str">
        <f>Položky!B32</f>
        <v>97</v>
      </c>
      <c r="B12" s="78" t="str">
        <f>Položky!C32</f>
        <v>Prorážení otvorů</v>
      </c>
      <c r="D12" s="79"/>
      <c r="E12" s="147">
        <f>Položky!BA45</f>
        <v>0</v>
      </c>
      <c r="F12" s="148">
        <f>Položky!BB45</f>
        <v>0</v>
      </c>
      <c r="G12" s="148">
        <f>Položky!BC45</f>
        <v>0</v>
      </c>
      <c r="H12" s="148">
        <f>Položky!BD45</f>
        <v>0</v>
      </c>
      <c r="I12" s="149">
        <f>Položky!BE45</f>
        <v>0</v>
      </c>
    </row>
    <row r="13" spans="1:9">
      <c r="A13" s="146" t="str">
        <f>Položky!B46</f>
        <v>99</v>
      </c>
      <c r="B13" s="78" t="str">
        <f>Položky!C46</f>
        <v>Staveništní přesun hmot</v>
      </c>
      <c r="D13" s="79"/>
      <c r="E13" s="147">
        <f>Položky!BA48</f>
        <v>0</v>
      </c>
      <c r="F13" s="148">
        <f>Položky!BB48</f>
        <v>0</v>
      </c>
      <c r="G13" s="148">
        <f>Položky!BC48</f>
        <v>0</v>
      </c>
      <c r="H13" s="148">
        <f>Položky!BD48</f>
        <v>0</v>
      </c>
      <c r="I13" s="149">
        <f>Položky!BE48</f>
        <v>0</v>
      </c>
    </row>
    <row r="14" spans="1:9">
      <c r="A14" s="146" t="str">
        <f>Položky!B49</f>
        <v>722</v>
      </c>
      <c r="B14" s="78" t="str">
        <f>Položky!C49</f>
        <v>Vnitřní vodovod</v>
      </c>
      <c r="D14" s="79"/>
      <c r="E14" s="147">
        <f>Položky!BA60</f>
        <v>0</v>
      </c>
      <c r="F14" s="148">
        <f>Položky!BB60</f>
        <v>0</v>
      </c>
      <c r="G14" s="148">
        <f>Položky!BC60</f>
        <v>0</v>
      </c>
      <c r="H14" s="148">
        <f>Položky!BD60</f>
        <v>0</v>
      </c>
      <c r="I14" s="149">
        <f>Položky!BE60</f>
        <v>0</v>
      </c>
    </row>
    <row r="15" spans="1:9">
      <c r="A15" s="146" t="str">
        <f>Položky!B61</f>
        <v>723</v>
      </c>
      <c r="B15" s="78" t="str">
        <f>Položky!C61</f>
        <v>Vnitřní plynovod</v>
      </c>
      <c r="D15" s="79"/>
      <c r="E15" s="147">
        <f>Položky!BA73</f>
        <v>0</v>
      </c>
      <c r="F15" s="148">
        <f>Položky!BB73</f>
        <v>0</v>
      </c>
      <c r="G15" s="148">
        <f>Položky!BC73</f>
        <v>0</v>
      </c>
      <c r="H15" s="148">
        <f>Položky!BD73</f>
        <v>0</v>
      </c>
      <c r="I15" s="149">
        <f>Položky!BE73</f>
        <v>0</v>
      </c>
    </row>
    <row r="16" spans="1:9">
      <c r="A16" s="146" t="str">
        <f>Položky!B74</f>
        <v>724</v>
      </c>
      <c r="B16" s="78" t="str">
        <f>Položky!C74</f>
        <v>Strojní vybavení</v>
      </c>
      <c r="D16" s="79"/>
      <c r="E16" s="147">
        <f>Položky!BA80</f>
        <v>0</v>
      </c>
      <c r="F16" s="148">
        <f>Položky!BB80</f>
        <v>0</v>
      </c>
      <c r="G16" s="148">
        <f>Položky!BC80</f>
        <v>0</v>
      </c>
      <c r="H16" s="148">
        <f>Položky!BD80</f>
        <v>0</v>
      </c>
      <c r="I16" s="149">
        <f>Položky!BE80</f>
        <v>0</v>
      </c>
    </row>
    <row r="17" spans="1:256">
      <c r="A17" s="146" t="str">
        <f>Položky!B81</f>
        <v>725</v>
      </c>
      <c r="B17" s="78" t="str">
        <f>Položky!C81</f>
        <v>Zařizovací předměty</v>
      </c>
      <c r="D17" s="79"/>
      <c r="E17" s="147">
        <f>Položky!BA83</f>
        <v>0</v>
      </c>
      <c r="F17" s="148">
        <f>Položky!BB83</f>
        <v>0</v>
      </c>
      <c r="G17" s="148">
        <f>Položky!BC83</f>
        <v>0</v>
      </c>
      <c r="H17" s="148">
        <f>Položky!BD83</f>
        <v>0</v>
      </c>
      <c r="I17" s="149">
        <f>Položky!BE83</f>
        <v>0</v>
      </c>
    </row>
    <row r="18" spans="1:256">
      <c r="A18" s="146" t="str">
        <f>Položky!B84</f>
        <v>731</v>
      </c>
      <c r="B18" s="78" t="str">
        <f>Položky!C84</f>
        <v>Kotelny</v>
      </c>
      <c r="D18" s="79"/>
      <c r="E18" s="147">
        <f>Položky!BA91</f>
        <v>0</v>
      </c>
      <c r="F18" s="148">
        <f>Položky!BB91</f>
        <v>0</v>
      </c>
      <c r="G18" s="148">
        <f>Položky!BC91</f>
        <v>0</v>
      </c>
      <c r="H18" s="148">
        <f>Položky!BD91</f>
        <v>0</v>
      </c>
      <c r="I18" s="149">
        <f>Položky!BE91</f>
        <v>0</v>
      </c>
    </row>
    <row r="19" spans="1:256">
      <c r="A19" s="146" t="str">
        <f>Položky!B92</f>
        <v>732</v>
      </c>
      <c r="B19" s="78" t="str">
        <f>Položky!C92</f>
        <v>Strojovny</v>
      </c>
      <c r="D19" s="79"/>
      <c r="E19" s="147">
        <f>Položky!BA116</f>
        <v>0</v>
      </c>
      <c r="F19" s="148">
        <f>Položky!BB116</f>
        <v>0</v>
      </c>
      <c r="G19" s="148">
        <f>Položky!BC116</f>
        <v>0</v>
      </c>
      <c r="H19" s="148">
        <f>Položky!BD116</f>
        <v>0</v>
      </c>
      <c r="I19" s="149">
        <f>Položky!BE116</f>
        <v>0</v>
      </c>
    </row>
    <row r="20" spans="1:256">
      <c r="A20" s="146" t="str">
        <f>Položky!B117</f>
        <v>733</v>
      </c>
      <c r="B20" s="78" t="str">
        <f>Položky!C117</f>
        <v>Rozvod potrubí</v>
      </c>
      <c r="D20" s="79"/>
      <c r="E20" s="147">
        <f>Položky!BA138</f>
        <v>0</v>
      </c>
      <c r="F20" s="148">
        <f>Položky!BB138</f>
        <v>0</v>
      </c>
      <c r="G20" s="148">
        <f>Položky!BC138</f>
        <v>0</v>
      </c>
      <c r="H20" s="148">
        <f>Položky!BD138</f>
        <v>0</v>
      </c>
      <c r="I20" s="149">
        <f>Položky!BE138</f>
        <v>0</v>
      </c>
    </row>
    <row r="21" spans="1:256">
      <c r="A21" s="146" t="str">
        <f>Položky!B139</f>
        <v>734</v>
      </c>
      <c r="B21" s="78" t="str">
        <f>Položky!C139</f>
        <v>Armatury</v>
      </c>
      <c r="D21" s="79"/>
      <c r="E21" s="147">
        <f>Položky!BA174</f>
        <v>0</v>
      </c>
      <c r="F21" s="148">
        <f>Položky!BB174</f>
        <v>0</v>
      </c>
      <c r="G21" s="148">
        <f>Položky!BC174</f>
        <v>0</v>
      </c>
      <c r="H21" s="148">
        <f>Položky!BD174</f>
        <v>0</v>
      </c>
      <c r="I21" s="149">
        <f>Položky!BE174</f>
        <v>0</v>
      </c>
    </row>
    <row r="22" spans="1:256">
      <c r="A22" s="146" t="str">
        <f>Položky!B175</f>
        <v>764</v>
      </c>
      <c r="B22" s="78" t="str">
        <f>Položky!C175</f>
        <v xml:space="preserve">Práce  z  plošiny </v>
      </c>
      <c r="D22" s="79"/>
      <c r="E22" s="147">
        <f>Položky!BA179</f>
        <v>0</v>
      </c>
      <c r="F22" s="148">
        <f>Položky!BB179</f>
        <v>0</v>
      </c>
      <c r="G22" s="148">
        <f>Položky!BC179</f>
        <v>0</v>
      </c>
      <c r="H22" s="148">
        <f>Položky!BD179</f>
        <v>0</v>
      </c>
      <c r="I22" s="149">
        <f>Položky!BE179</f>
        <v>0</v>
      </c>
    </row>
    <row r="23" spans="1:256">
      <c r="A23" s="146" t="str">
        <f>Položky!B180</f>
        <v>783</v>
      </c>
      <c r="B23" s="78" t="str">
        <f>Položky!C180</f>
        <v>Nátěry</v>
      </c>
      <c r="D23" s="79"/>
      <c r="E23" s="147">
        <f>Položky!BA182</f>
        <v>0</v>
      </c>
      <c r="F23" s="148">
        <f>Položky!BB182</f>
        <v>0</v>
      </c>
      <c r="G23" s="148">
        <f>Položky!BC182</f>
        <v>0</v>
      </c>
      <c r="H23" s="148">
        <f>Položky!BD182</f>
        <v>0</v>
      </c>
      <c r="I23" s="149">
        <f>Položky!BE182</f>
        <v>0</v>
      </c>
    </row>
    <row r="24" spans="1:256">
      <c r="A24" s="146" t="str">
        <f>Položky!B183</f>
        <v>784</v>
      </c>
      <c r="B24" s="78" t="str">
        <f>Položky!C183</f>
        <v>Malby</v>
      </c>
      <c r="D24" s="79"/>
      <c r="E24" s="147">
        <f>Položky!BA185</f>
        <v>0</v>
      </c>
      <c r="F24" s="148">
        <f>Položky!BB185</f>
        <v>0</v>
      </c>
      <c r="G24" s="148">
        <f>Položky!BC185</f>
        <v>0</v>
      </c>
      <c r="H24" s="148">
        <f>Položky!BD185</f>
        <v>0</v>
      </c>
      <c r="I24" s="149">
        <f>Položky!BE185</f>
        <v>0</v>
      </c>
    </row>
    <row r="25" spans="1:256">
      <c r="A25" s="146" t="str">
        <f>Položky!B186</f>
        <v>M21</v>
      </c>
      <c r="B25" s="78" t="str">
        <f>Položky!C186</f>
        <v>Elektromontáže</v>
      </c>
      <c r="D25" s="79"/>
      <c r="E25" s="147">
        <f>Položky!BA191</f>
        <v>0</v>
      </c>
      <c r="F25" s="148">
        <f>Položky!BB191</f>
        <v>0</v>
      </c>
      <c r="G25" s="148">
        <f>Položky!BC191</f>
        <v>0</v>
      </c>
      <c r="H25" s="148">
        <f>Položky!BD191</f>
        <v>0</v>
      </c>
      <c r="I25" s="149">
        <f>Položky!BE191</f>
        <v>0</v>
      </c>
    </row>
    <row r="26" spans="1:256" ht="13.5" thickBot="1">
      <c r="A26" s="146" t="str">
        <f>Položky!B192</f>
        <v>M22</v>
      </c>
      <c r="B26" s="78" t="str">
        <f>Položky!C192</f>
        <v xml:space="preserve">Měření  a regulace </v>
      </c>
      <c r="D26" s="79"/>
      <c r="E26" s="147">
        <f>Položky!BA194</f>
        <v>0</v>
      </c>
      <c r="F26" s="148">
        <f>Položky!BB194</f>
        <v>0</v>
      </c>
      <c r="G26" s="148">
        <f>Položky!BC194</f>
        <v>0</v>
      </c>
      <c r="H26" s="148">
        <f>Položky!BD194</f>
        <v>0</v>
      </c>
      <c r="I26" s="149">
        <f>Položky!BE194</f>
        <v>0</v>
      </c>
    </row>
    <row r="27" spans="1:256" ht="13.5" thickBot="1">
      <c r="A27" s="80"/>
      <c r="B27" s="73" t="s">
        <v>50</v>
      </c>
      <c r="C27" s="73"/>
      <c r="D27" s="81"/>
      <c r="E27" s="82">
        <f>SUM(E7:E26)</f>
        <v>0</v>
      </c>
      <c r="F27" s="83">
        <f>SUM(F7:F26)</f>
        <v>0</v>
      </c>
      <c r="G27" s="83">
        <f>SUM(G7:G26)</f>
        <v>0</v>
      </c>
      <c r="H27" s="83">
        <f>SUM(H7:H26)</f>
        <v>0</v>
      </c>
      <c r="I27" s="84">
        <f>SUM(I7:I26)</f>
        <v>0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85"/>
      <c r="DG27" s="85"/>
      <c r="DH27" s="85"/>
      <c r="DI27" s="85"/>
      <c r="DJ27" s="85"/>
      <c r="DK27" s="85"/>
      <c r="DL27" s="85"/>
      <c r="DM27" s="85"/>
      <c r="DN27" s="85"/>
      <c r="DO27" s="85"/>
      <c r="DP27" s="85"/>
      <c r="DQ27" s="85"/>
      <c r="DR27" s="85"/>
      <c r="DS27" s="85"/>
      <c r="DT27" s="85"/>
      <c r="DU27" s="85"/>
      <c r="DV27" s="85"/>
      <c r="DW27" s="85"/>
      <c r="DX27" s="85"/>
      <c r="DY27" s="85"/>
      <c r="DZ27" s="85"/>
      <c r="EA27" s="85"/>
      <c r="EB27" s="85"/>
      <c r="EC27" s="85"/>
      <c r="ED27" s="85"/>
      <c r="EE27" s="85"/>
      <c r="EF27" s="85"/>
      <c r="EG27" s="85"/>
      <c r="EH27" s="85"/>
      <c r="EI27" s="85"/>
      <c r="EJ27" s="85"/>
      <c r="EK27" s="85"/>
      <c r="EL27" s="85"/>
      <c r="EM27" s="85"/>
      <c r="EN27" s="85"/>
      <c r="EO27" s="85"/>
      <c r="EP27" s="85"/>
      <c r="EQ27" s="85"/>
      <c r="ER27" s="85"/>
      <c r="ES27" s="85"/>
      <c r="ET27" s="85"/>
      <c r="EU27" s="85"/>
      <c r="EV27" s="85"/>
      <c r="EW27" s="85"/>
      <c r="EX27" s="85"/>
      <c r="EY27" s="85"/>
      <c r="EZ27" s="85"/>
      <c r="FA27" s="85"/>
      <c r="FB27" s="85"/>
      <c r="FC27" s="85"/>
      <c r="FD27" s="85"/>
      <c r="FE27" s="85"/>
      <c r="FF27" s="85"/>
      <c r="FG27" s="85"/>
      <c r="FH27" s="85"/>
      <c r="FI27" s="85"/>
      <c r="FJ27" s="85"/>
      <c r="FK27" s="85"/>
      <c r="FL27" s="85"/>
      <c r="FM27" s="85"/>
      <c r="FN27" s="85"/>
      <c r="FO27" s="85"/>
      <c r="FP27" s="85"/>
      <c r="FQ27" s="85"/>
      <c r="FR27" s="85"/>
      <c r="FS27" s="85"/>
      <c r="FT27" s="85"/>
      <c r="FU27" s="85"/>
      <c r="FV27" s="85"/>
      <c r="FW27" s="85"/>
      <c r="FX27" s="85"/>
      <c r="FY27" s="85"/>
      <c r="FZ27" s="85"/>
      <c r="GA27" s="85"/>
      <c r="GB27" s="85"/>
      <c r="GC27" s="85"/>
      <c r="GD27" s="85"/>
      <c r="GE27" s="85"/>
      <c r="GF27" s="85"/>
      <c r="GG27" s="85"/>
      <c r="GH27" s="85"/>
      <c r="GI27" s="85"/>
      <c r="GJ27" s="85"/>
      <c r="GK27" s="85"/>
      <c r="GL27" s="85"/>
      <c r="GM27" s="85"/>
      <c r="GN27" s="85"/>
      <c r="GO27" s="85"/>
      <c r="GP27" s="85"/>
      <c r="GQ27" s="85"/>
      <c r="GR27" s="85"/>
      <c r="GS27" s="85"/>
      <c r="GT27" s="85"/>
      <c r="GU27" s="85"/>
      <c r="GV27" s="85"/>
      <c r="GW27" s="85"/>
      <c r="GX27" s="85"/>
      <c r="GY27" s="85"/>
      <c r="GZ27" s="85"/>
      <c r="HA27" s="85"/>
      <c r="HB27" s="85"/>
      <c r="HC27" s="85"/>
      <c r="HD27" s="85"/>
      <c r="HE27" s="85"/>
      <c r="HF27" s="85"/>
      <c r="HG27" s="85"/>
      <c r="HH27" s="85"/>
      <c r="HI27" s="85"/>
      <c r="HJ27" s="85"/>
      <c r="HK27" s="85"/>
      <c r="HL27" s="85"/>
      <c r="HM27" s="85"/>
      <c r="HN27" s="85"/>
      <c r="HO27" s="85"/>
      <c r="HP27" s="85"/>
      <c r="HQ27" s="85"/>
      <c r="HR27" s="85"/>
      <c r="HS27" s="85"/>
      <c r="HT27" s="85"/>
      <c r="HU27" s="85"/>
      <c r="HV27" s="85"/>
      <c r="HW27" s="85"/>
      <c r="HX27" s="85"/>
      <c r="HY27" s="85"/>
      <c r="HZ27" s="85"/>
      <c r="IA27" s="85"/>
      <c r="IB27" s="85"/>
      <c r="IC27" s="85"/>
      <c r="ID27" s="85"/>
      <c r="IE27" s="85"/>
      <c r="IF27" s="85"/>
      <c r="IG27" s="85"/>
      <c r="IH27" s="85"/>
      <c r="II27" s="85"/>
      <c r="IJ27" s="85"/>
      <c r="IK27" s="85"/>
      <c r="IL27" s="85"/>
      <c r="IM27" s="85"/>
      <c r="IN27" s="85"/>
      <c r="IO27" s="85"/>
      <c r="IP27" s="85"/>
      <c r="IQ27" s="85"/>
      <c r="IR27" s="85"/>
      <c r="IS27" s="85"/>
      <c r="IT27" s="85"/>
      <c r="IU27" s="85"/>
      <c r="IV27" s="85"/>
    </row>
    <row r="29" spans="1:256" ht="18">
      <c r="A29" s="1" t="s">
        <v>51</v>
      </c>
      <c r="B29" s="1"/>
      <c r="C29" s="1"/>
      <c r="D29" s="1"/>
      <c r="E29" s="1"/>
      <c r="F29" s="1"/>
      <c r="G29" s="86"/>
      <c r="H29" s="1"/>
      <c r="I29" s="1"/>
      <c r="BA29" s="25"/>
      <c r="BB29" s="25"/>
      <c r="BC29" s="25"/>
      <c r="BD29" s="25"/>
      <c r="BE29" s="25"/>
    </row>
    <row r="30" spans="1:256" ht="13.5" thickBot="1"/>
    <row r="31" spans="1:256">
      <c r="A31" s="87" t="s">
        <v>52</v>
      </c>
      <c r="B31" s="88"/>
      <c r="C31" s="88"/>
      <c r="D31" s="89"/>
      <c r="E31" s="90" t="s">
        <v>53</v>
      </c>
      <c r="F31" s="91" t="s">
        <v>54</v>
      </c>
      <c r="G31" s="92" t="s">
        <v>55</v>
      </c>
      <c r="H31" s="93"/>
      <c r="I31" s="94" t="s">
        <v>53</v>
      </c>
    </row>
    <row r="32" spans="1:256">
      <c r="A32" s="95"/>
      <c r="B32" s="96"/>
      <c r="C32" s="96"/>
      <c r="D32" s="97"/>
      <c r="E32" s="98"/>
      <c r="F32" s="99"/>
      <c r="G32" s="100">
        <f>CHOOSE(BA32+1,HSV+PSV,HSV+PSV+Mont,HSV+PSV+Dodavka+Mont,HSV,PSV,Mont,Dodavka,Mont+Dodavka,0)</f>
        <v>0</v>
      </c>
      <c r="H32" s="101"/>
      <c r="I32" s="102">
        <f>E32+F32*G32/100</f>
        <v>0</v>
      </c>
      <c r="BA32">
        <v>8</v>
      </c>
    </row>
    <row r="33" spans="1:9" ht="13.5" thickBot="1">
      <c r="A33" s="47"/>
      <c r="B33" s="103" t="s">
        <v>56</v>
      </c>
      <c r="C33" s="104"/>
      <c r="D33" s="105"/>
      <c r="E33" s="106"/>
      <c r="F33" s="107"/>
      <c r="G33" s="107"/>
      <c r="H33" s="163">
        <f>SUM(H32:I32)</f>
        <v>0</v>
      </c>
      <c r="I33" s="164"/>
    </row>
    <row r="35" spans="1:9">
      <c r="B35" s="85"/>
      <c r="F35" s="108"/>
      <c r="G35" s="109"/>
      <c r="H35" s="109"/>
      <c r="I35" s="110"/>
    </row>
    <row r="36" spans="1:9">
      <c r="F36" s="108"/>
      <c r="G36" s="109"/>
      <c r="H36" s="109"/>
      <c r="I36" s="110"/>
    </row>
    <row r="37" spans="1:9">
      <c r="F37" s="108"/>
      <c r="G37" s="109"/>
      <c r="H37" s="109"/>
      <c r="I37" s="110"/>
    </row>
    <row r="38" spans="1:9">
      <c r="F38" s="108"/>
      <c r="G38" s="109"/>
      <c r="H38" s="109"/>
      <c r="I38" s="110"/>
    </row>
    <row r="39" spans="1:9">
      <c r="F39" s="108"/>
      <c r="G39" s="109"/>
      <c r="H39" s="109"/>
      <c r="I39" s="110"/>
    </row>
    <row r="40" spans="1:9">
      <c r="F40" s="108"/>
      <c r="G40" s="109"/>
      <c r="H40" s="109"/>
      <c r="I40" s="110"/>
    </row>
    <row r="41" spans="1:9">
      <c r="F41" s="108"/>
      <c r="G41" s="109"/>
      <c r="H41" s="109"/>
      <c r="I41" s="110"/>
    </row>
    <row r="42" spans="1:9">
      <c r="F42" s="108"/>
      <c r="G42" s="109"/>
      <c r="H42" s="109"/>
      <c r="I42" s="110"/>
    </row>
    <row r="43" spans="1:9">
      <c r="F43" s="108"/>
      <c r="G43" s="109"/>
      <c r="H43" s="109"/>
      <c r="I43" s="110"/>
    </row>
    <row r="44" spans="1:9">
      <c r="F44" s="108"/>
      <c r="G44" s="109"/>
      <c r="H44" s="109"/>
      <c r="I44" s="110"/>
    </row>
    <row r="45" spans="1:9">
      <c r="F45" s="108"/>
      <c r="G45" s="109"/>
      <c r="H45" s="109"/>
      <c r="I45" s="110"/>
    </row>
    <row r="46" spans="1:9">
      <c r="F46" s="108"/>
      <c r="G46" s="109"/>
      <c r="H46" s="109"/>
      <c r="I46" s="110"/>
    </row>
    <row r="47" spans="1:9">
      <c r="F47" s="108"/>
      <c r="G47" s="109"/>
      <c r="H47" s="109"/>
      <c r="I47" s="110"/>
    </row>
    <row r="48" spans="1:9">
      <c r="F48" s="108"/>
      <c r="G48" s="109"/>
      <c r="H48" s="109"/>
      <c r="I48" s="110"/>
    </row>
    <row r="49" spans="6:9">
      <c r="F49" s="108"/>
      <c r="G49" s="109"/>
      <c r="H49" s="109"/>
      <c r="I49" s="110"/>
    </row>
    <row r="50" spans="6:9">
      <c r="F50" s="108"/>
      <c r="G50" s="109"/>
      <c r="H50" s="109"/>
      <c r="I50" s="110"/>
    </row>
    <row r="51" spans="6:9">
      <c r="F51" s="108"/>
      <c r="G51" s="109"/>
      <c r="H51" s="109"/>
      <c r="I51" s="110"/>
    </row>
    <row r="52" spans="6:9">
      <c r="F52" s="108"/>
      <c r="G52" s="109"/>
      <c r="H52" s="109"/>
      <c r="I52" s="110"/>
    </row>
    <row r="53" spans="6:9">
      <c r="F53" s="108"/>
      <c r="G53" s="109"/>
      <c r="H53" s="109"/>
      <c r="I53" s="110"/>
    </row>
    <row r="54" spans="6:9">
      <c r="F54" s="108"/>
      <c r="G54" s="109"/>
      <c r="H54" s="109"/>
      <c r="I54" s="110"/>
    </row>
    <row r="55" spans="6:9">
      <c r="F55" s="108"/>
      <c r="G55" s="109"/>
      <c r="H55" s="109"/>
      <c r="I55" s="110"/>
    </row>
    <row r="56" spans="6:9">
      <c r="F56" s="108"/>
      <c r="G56" s="109"/>
      <c r="H56" s="109"/>
      <c r="I56" s="110"/>
    </row>
    <row r="57" spans="6:9">
      <c r="F57" s="108"/>
      <c r="G57" s="109"/>
      <c r="H57" s="109"/>
      <c r="I57" s="110"/>
    </row>
    <row r="58" spans="6:9">
      <c r="F58" s="108"/>
      <c r="G58" s="109"/>
      <c r="H58" s="109"/>
      <c r="I58" s="110"/>
    </row>
    <row r="59" spans="6:9">
      <c r="F59" s="108"/>
      <c r="G59" s="109"/>
      <c r="H59" s="109"/>
      <c r="I59" s="110"/>
    </row>
    <row r="60" spans="6:9">
      <c r="F60" s="108"/>
      <c r="G60" s="109"/>
      <c r="H60" s="109"/>
      <c r="I60" s="110"/>
    </row>
    <row r="61" spans="6:9">
      <c r="F61" s="108"/>
      <c r="G61" s="109"/>
      <c r="H61" s="109"/>
      <c r="I61" s="110"/>
    </row>
    <row r="62" spans="6:9">
      <c r="F62" s="108"/>
      <c r="G62" s="109"/>
      <c r="H62" s="109"/>
      <c r="I62" s="110"/>
    </row>
    <row r="63" spans="6:9">
      <c r="F63" s="108"/>
      <c r="G63" s="109"/>
      <c r="H63" s="109"/>
      <c r="I63" s="110"/>
    </row>
    <row r="64" spans="6:9">
      <c r="F64" s="108"/>
      <c r="G64" s="109"/>
      <c r="H64" s="109"/>
      <c r="I64" s="110"/>
    </row>
    <row r="65" spans="6:9">
      <c r="F65" s="108"/>
      <c r="G65" s="109"/>
      <c r="H65" s="109"/>
      <c r="I65" s="110"/>
    </row>
    <row r="66" spans="6:9">
      <c r="F66" s="108"/>
      <c r="G66" s="109"/>
      <c r="H66" s="109"/>
      <c r="I66" s="110"/>
    </row>
    <row r="67" spans="6:9">
      <c r="F67" s="108"/>
      <c r="G67" s="109"/>
      <c r="H67" s="109"/>
      <c r="I67" s="110"/>
    </row>
    <row r="68" spans="6:9">
      <c r="F68" s="108"/>
      <c r="G68" s="109"/>
      <c r="H68" s="109"/>
      <c r="I68" s="110"/>
    </row>
    <row r="69" spans="6:9">
      <c r="F69" s="108"/>
      <c r="G69" s="109"/>
      <c r="H69" s="109"/>
      <c r="I69" s="110"/>
    </row>
    <row r="70" spans="6:9">
      <c r="F70" s="108"/>
      <c r="G70" s="109"/>
      <c r="H70" s="109"/>
      <c r="I70" s="110"/>
    </row>
    <row r="71" spans="6:9">
      <c r="F71" s="108"/>
      <c r="G71" s="109"/>
      <c r="H71" s="109"/>
      <c r="I71" s="110"/>
    </row>
    <row r="72" spans="6:9">
      <c r="F72" s="108"/>
      <c r="G72" s="109"/>
      <c r="H72" s="109"/>
      <c r="I72" s="110"/>
    </row>
    <row r="73" spans="6:9">
      <c r="F73" s="108"/>
      <c r="G73" s="109"/>
      <c r="H73" s="109"/>
      <c r="I73" s="110"/>
    </row>
    <row r="74" spans="6:9">
      <c r="F74" s="108"/>
      <c r="G74" s="109"/>
      <c r="H74" s="109"/>
      <c r="I74" s="110"/>
    </row>
    <row r="75" spans="6:9">
      <c r="F75" s="108"/>
      <c r="G75" s="109"/>
      <c r="H75" s="109"/>
      <c r="I75" s="110"/>
    </row>
    <row r="76" spans="6:9">
      <c r="F76" s="108"/>
      <c r="G76" s="109"/>
      <c r="H76" s="109"/>
      <c r="I76" s="110"/>
    </row>
    <row r="77" spans="6:9">
      <c r="F77" s="108"/>
      <c r="G77" s="109"/>
      <c r="H77" s="109"/>
      <c r="I77" s="110"/>
    </row>
    <row r="78" spans="6:9">
      <c r="F78" s="108"/>
      <c r="G78" s="109"/>
      <c r="H78" s="109"/>
      <c r="I78" s="110"/>
    </row>
    <row r="79" spans="6:9">
      <c r="F79" s="108"/>
      <c r="G79" s="109"/>
      <c r="H79" s="109"/>
      <c r="I79" s="110"/>
    </row>
    <row r="80" spans="6:9">
      <c r="F80" s="108"/>
      <c r="G80" s="109"/>
      <c r="H80" s="109"/>
      <c r="I80" s="110"/>
    </row>
    <row r="81" spans="6:9">
      <c r="F81" s="108"/>
      <c r="G81" s="109"/>
      <c r="H81" s="109"/>
      <c r="I81" s="110"/>
    </row>
    <row r="82" spans="6:9">
      <c r="F82" s="108"/>
      <c r="G82" s="109"/>
      <c r="H82" s="109"/>
      <c r="I82" s="110"/>
    </row>
    <row r="83" spans="6:9">
      <c r="F83" s="108"/>
      <c r="G83" s="109"/>
      <c r="H83" s="109"/>
      <c r="I83" s="110"/>
    </row>
    <row r="84" spans="6:9">
      <c r="F84" s="108"/>
      <c r="G84" s="109"/>
      <c r="H84" s="109"/>
      <c r="I84" s="110"/>
    </row>
  </sheetData>
  <mergeCells count="4">
    <mergeCell ref="A1:B1"/>
    <mergeCell ref="A2:B2"/>
    <mergeCell ref="G2:I2"/>
    <mergeCell ref="H33:I33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:CZ255"/>
  <sheetViews>
    <sheetView showGridLines="0" showZeros="0" topLeftCell="A178" zoomScaleNormal="100" workbookViewId="0">
      <selection activeCell="F192" sqref="F192"/>
    </sheetView>
  </sheetViews>
  <sheetFormatPr defaultRowHeight="12.75"/>
  <cols>
    <col min="1" max="1" width="3.85546875" style="111" customWidth="1"/>
    <col min="2" max="2" width="12" style="111" customWidth="1"/>
    <col min="3" max="3" width="40.42578125" style="111" customWidth="1"/>
    <col min="4" max="4" width="5.5703125" style="111" customWidth="1"/>
    <col min="5" max="5" width="8.5703125" style="119" customWidth="1"/>
    <col min="6" max="6" width="9.85546875" style="111" customWidth="1"/>
    <col min="7" max="7" width="13.85546875" style="111" customWidth="1"/>
    <col min="8" max="256" width="9.140625" style="111"/>
    <col min="257" max="257" width="3.85546875" style="111" customWidth="1"/>
    <col min="258" max="258" width="12" style="111" customWidth="1"/>
    <col min="259" max="259" width="40.42578125" style="111" customWidth="1"/>
    <col min="260" max="260" width="5.5703125" style="111" customWidth="1"/>
    <col min="261" max="261" width="8.5703125" style="111" customWidth="1"/>
    <col min="262" max="262" width="9.85546875" style="111" customWidth="1"/>
    <col min="263" max="263" width="13.85546875" style="111" customWidth="1"/>
    <col min="264" max="512" width="9.140625" style="111"/>
    <col min="513" max="513" width="3.85546875" style="111" customWidth="1"/>
    <col min="514" max="514" width="12" style="111" customWidth="1"/>
    <col min="515" max="515" width="40.42578125" style="111" customWidth="1"/>
    <col min="516" max="516" width="5.5703125" style="111" customWidth="1"/>
    <col min="517" max="517" width="8.5703125" style="111" customWidth="1"/>
    <col min="518" max="518" width="9.85546875" style="111" customWidth="1"/>
    <col min="519" max="519" width="13.85546875" style="111" customWidth="1"/>
    <col min="520" max="768" width="9.140625" style="111"/>
    <col min="769" max="769" width="3.85546875" style="111" customWidth="1"/>
    <col min="770" max="770" width="12" style="111" customWidth="1"/>
    <col min="771" max="771" width="40.42578125" style="111" customWidth="1"/>
    <col min="772" max="772" width="5.5703125" style="111" customWidth="1"/>
    <col min="773" max="773" width="8.5703125" style="111" customWidth="1"/>
    <col min="774" max="774" width="9.85546875" style="111" customWidth="1"/>
    <col min="775" max="775" width="13.85546875" style="111" customWidth="1"/>
    <col min="776" max="1024" width="9.140625" style="111"/>
    <col min="1025" max="1025" width="3.85546875" style="111" customWidth="1"/>
    <col min="1026" max="1026" width="12" style="111" customWidth="1"/>
    <col min="1027" max="1027" width="40.42578125" style="111" customWidth="1"/>
    <col min="1028" max="1028" width="5.5703125" style="111" customWidth="1"/>
    <col min="1029" max="1029" width="8.5703125" style="111" customWidth="1"/>
    <col min="1030" max="1030" width="9.85546875" style="111" customWidth="1"/>
    <col min="1031" max="1031" width="13.85546875" style="111" customWidth="1"/>
    <col min="1032" max="1280" width="9.140625" style="111"/>
    <col min="1281" max="1281" width="3.85546875" style="111" customWidth="1"/>
    <col min="1282" max="1282" width="12" style="111" customWidth="1"/>
    <col min="1283" max="1283" width="40.42578125" style="111" customWidth="1"/>
    <col min="1284" max="1284" width="5.5703125" style="111" customWidth="1"/>
    <col min="1285" max="1285" width="8.5703125" style="111" customWidth="1"/>
    <col min="1286" max="1286" width="9.85546875" style="111" customWidth="1"/>
    <col min="1287" max="1287" width="13.85546875" style="111" customWidth="1"/>
    <col min="1288" max="1536" width="9.140625" style="111"/>
    <col min="1537" max="1537" width="3.85546875" style="111" customWidth="1"/>
    <col min="1538" max="1538" width="12" style="111" customWidth="1"/>
    <col min="1539" max="1539" width="40.42578125" style="111" customWidth="1"/>
    <col min="1540" max="1540" width="5.5703125" style="111" customWidth="1"/>
    <col min="1541" max="1541" width="8.5703125" style="111" customWidth="1"/>
    <col min="1542" max="1542" width="9.85546875" style="111" customWidth="1"/>
    <col min="1543" max="1543" width="13.85546875" style="111" customWidth="1"/>
    <col min="1544" max="1792" width="9.140625" style="111"/>
    <col min="1793" max="1793" width="3.85546875" style="111" customWidth="1"/>
    <col min="1794" max="1794" width="12" style="111" customWidth="1"/>
    <col min="1795" max="1795" width="40.42578125" style="111" customWidth="1"/>
    <col min="1796" max="1796" width="5.5703125" style="111" customWidth="1"/>
    <col min="1797" max="1797" width="8.5703125" style="111" customWidth="1"/>
    <col min="1798" max="1798" width="9.85546875" style="111" customWidth="1"/>
    <col min="1799" max="1799" width="13.85546875" style="111" customWidth="1"/>
    <col min="1800" max="2048" width="9.140625" style="111"/>
    <col min="2049" max="2049" width="3.85546875" style="111" customWidth="1"/>
    <col min="2050" max="2050" width="12" style="111" customWidth="1"/>
    <col min="2051" max="2051" width="40.42578125" style="111" customWidth="1"/>
    <col min="2052" max="2052" width="5.5703125" style="111" customWidth="1"/>
    <col min="2053" max="2053" width="8.5703125" style="111" customWidth="1"/>
    <col min="2054" max="2054" width="9.85546875" style="111" customWidth="1"/>
    <col min="2055" max="2055" width="13.85546875" style="111" customWidth="1"/>
    <col min="2056" max="2304" width="9.140625" style="111"/>
    <col min="2305" max="2305" width="3.85546875" style="111" customWidth="1"/>
    <col min="2306" max="2306" width="12" style="111" customWidth="1"/>
    <col min="2307" max="2307" width="40.42578125" style="111" customWidth="1"/>
    <col min="2308" max="2308" width="5.5703125" style="111" customWidth="1"/>
    <col min="2309" max="2309" width="8.5703125" style="111" customWidth="1"/>
    <col min="2310" max="2310" width="9.85546875" style="111" customWidth="1"/>
    <col min="2311" max="2311" width="13.85546875" style="111" customWidth="1"/>
    <col min="2312" max="2560" width="9.140625" style="111"/>
    <col min="2561" max="2561" width="3.85546875" style="111" customWidth="1"/>
    <col min="2562" max="2562" width="12" style="111" customWidth="1"/>
    <col min="2563" max="2563" width="40.42578125" style="111" customWidth="1"/>
    <col min="2564" max="2564" width="5.5703125" style="111" customWidth="1"/>
    <col min="2565" max="2565" width="8.5703125" style="111" customWidth="1"/>
    <col min="2566" max="2566" width="9.85546875" style="111" customWidth="1"/>
    <col min="2567" max="2567" width="13.85546875" style="111" customWidth="1"/>
    <col min="2568" max="2816" width="9.140625" style="111"/>
    <col min="2817" max="2817" width="3.85546875" style="111" customWidth="1"/>
    <col min="2818" max="2818" width="12" style="111" customWidth="1"/>
    <col min="2819" max="2819" width="40.42578125" style="111" customWidth="1"/>
    <col min="2820" max="2820" width="5.5703125" style="111" customWidth="1"/>
    <col min="2821" max="2821" width="8.5703125" style="111" customWidth="1"/>
    <col min="2822" max="2822" width="9.85546875" style="111" customWidth="1"/>
    <col min="2823" max="2823" width="13.85546875" style="111" customWidth="1"/>
    <col min="2824" max="3072" width="9.140625" style="111"/>
    <col min="3073" max="3073" width="3.85546875" style="111" customWidth="1"/>
    <col min="3074" max="3074" width="12" style="111" customWidth="1"/>
    <col min="3075" max="3075" width="40.42578125" style="111" customWidth="1"/>
    <col min="3076" max="3076" width="5.5703125" style="111" customWidth="1"/>
    <col min="3077" max="3077" width="8.5703125" style="111" customWidth="1"/>
    <col min="3078" max="3078" width="9.85546875" style="111" customWidth="1"/>
    <col min="3079" max="3079" width="13.85546875" style="111" customWidth="1"/>
    <col min="3080" max="3328" width="9.140625" style="111"/>
    <col min="3329" max="3329" width="3.85546875" style="111" customWidth="1"/>
    <col min="3330" max="3330" width="12" style="111" customWidth="1"/>
    <col min="3331" max="3331" width="40.42578125" style="111" customWidth="1"/>
    <col min="3332" max="3332" width="5.5703125" style="111" customWidth="1"/>
    <col min="3333" max="3333" width="8.5703125" style="111" customWidth="1"/>
    <col min="3334" max="3334" width="9.85546875" style="111" customWidth="1"/>
    <col min="3335" max="3335" width="13.85546875" style="111" customWidth="1"/>
    <col min="3336" max="3584" width="9.140625" style="111"/>
    <col min="3585" max="3585" width="3.85546875" style="111" customWidth="1"/>
    <col min="3586" max="3586" width="12" style="111" customWidth="1"/>
    <col min="3587" max="3587" width="40.42578125" style="111" customWidth="1"/>
    <col min="3588" max="3588" width="5.5703125" style="111" customWidth="1"/>
    <col min="3589" max="3589" width="8.5703125" style="111" customWidth="1"/>
    <col min="3590" max="3590" width="9.85546875" style="111" customWidth="1"/>
    <col min="3591" max="3591" width="13.85546875" style="111" customWidth="1"/>
    <col min="3592" max="3840" width="9.140625" style="111"/>
    <col min="3841" max="3841" width="3.85546875" style="111" customWidth="1"/>
    <col min="3842" max="3842" width="12" style="111" customWidth="1"/>
    <col min="3843" max="3843" width="40.42578125" style="111" customWidth="1"/>
    <col min="3844" max="3844" width="5.5703125" style="111" customWidth="1"/>
    <col min="3845" max="3845" width="8.5703125" style="111" customWidth="1"/>
    <col min="3846" max="3846" width="9.85546875" style="111" customWidth="1"/>
    <col min="3847" max="3847" width="13.85546875" style="111" customWidth="1"/>
    <col min="3848" max="4096" width="9.140625" style="111"/>
    <col min="4097" max="4097" width="3.85546875" style="111" customWidth="1"/>
    <col min="4098" max="4098" width="12" style="111" customWidth="1"/>
    <col min="4099" max="4099" width="40.42578125" style="111" customWidth="1"/>
    <col min="4100" max="4100" width="5.5703125" style="111" customWidth="1"/>
    <col min="4101" max="4101" width="8.5703125" style="111" customWidth="1"/>
    <col min="4102" max="4102" width="9.85546875" style="111" customWidth="1"/>
    <col min="4103" max="4103" width="13.85546875" style="111" customWidth="1"/>
    <col min="4104" max="4352" width="9.140625" style="111"/>
    <col min="4353" max="4353" width="3.85546875" style="111" customWidth="1"/>
    <col min="4354" max="4354" width="12" style="111" customWidth="1"/>
    <col min="4355" max="4355" width="40.42578125" style="111" customWidth="1"/>
    <col min="4356" max="4356" width="5.5703125" style="111" customWidth="1"/>
    <col min="4357" max="4357" width="8.5703125" style="111" customWidth="1"/>
    <col min="4358" max="4358" width="9.85546875" style="111" customWidth="1"/>
    <col min="4359" max="4359" width="13.85546875" style="111" customWidth="1"/>
    <col min="4360" max="4608" width="9.140625" style="111"/>
    <col min="4609" max="4609" width="3.85546875" style="111" customWidth="1"/>
    <col min="4610" max="4610" width="12" style="111" customWidth="1"/>
    <col min="4611" max="4611" width="40.42578125" style="111" customWidth="1"/>
    <col min="4612" max="4612" width="5.5703125" style="111" customWidth="1"/>
    <col min="4613" max="4613" width="8.5703125" style="111" customWidth="1"/>
    <col min="4614" max="4614" width="9.85546875" style="111" customWidth="1"/>
    <col min="4615" max="4615" width="13.85546875" style="111" customWidth="1"/>
    <col min="4616" max="4864" width="9.140625" style="111"/>
    <col min="4865" max="4865" width="3.85546875" style="111" customWidth="1"/>
    <col min="4866" max="4866" width="12" style="111" customWidth="1"/>
    <col min="4867" max="4867" width="40.42578125" style="111" customWidth="1"/>
    <col min="4868" max="4868" width="5.5703125" style="111" customWidth="1"/>
    <col min="4869" max="4869" width="8.5703125" style="111" customWidth="1"/>
    <col min="4870" max="4870" width="9.85546875" style="111" customWidth="1"/>
    <col min="4871" max="4871" width="13.85546875" style="111" customWidth="1"/>
    <col min="4872" max="5120" width="9.140625" style="111"/>
    <col min="5121" max="5121" width="3.85546875" style="111" customWidth="1"/>
    <col min="5122" max="5122" width="12" style="111" customWidth="1"/>
    <col min="5123" max="5123" width="40.42578125" style="111" customWidth="1"/>
    <col min="5124" max="5124" width="5.5703125" style="111" customWidth="1"/>
    <col min="5125" max="5125" width="8.5703125" style="111" customWidth="1"/>
    <col min="5126" max="5126" width="9.85546875" style="111" customWidth="1"/>
    <col min="5127" max="5127" width="13.85546875" style="111" customWidth="1"/>
    <col min="5128" max="5376" width="9.140625" style="111"/>
    <col min="5377" max="5377" width="3.85546875" style="111" customWidth="1"/>
    <col min="5378" max="5378" width="12" style="111" customWidth="1"/>
    <col min="5379" max="5379" width="40.42578125" style="111" customWidth="1"/>
    <col min="5380" max="5380" width="5.5703125" style="111" customWidth="1"/>
    <col min="5381" max="5381" width="8.5703125" style="111" customWidth="1"/>
    <col min="5382" max="5382" width="9.85546875" style="111" customWidth="1"/>
    <col min="5383" max="5383" width="13.85546875" style="111" customWidth="1"/>
    <col min="5384" max="5632" width="9.140625" style="111"/>
    <col min="5633" max="5633" width="3.85546875" style="111" customWidth="1"/>
    <col min="5634" max="5634" width="12" style="111" customWidth="1"/>
    <col min="5635" max="5635" width="40.42578125" style="111" customWidth="1"/>
    <col min="5636" max="5636" width="5.5703125" style="111" customWidth="1"/>
    <col min="5637" max="5637" width="8.5703125" style="111" customWidth="1"/>
    <col min="5638" max="5638" width="9.85546875" style="111" customWidth="1"/>
    <col min="5639" max="5639" width="13.85546875" style="111" customWidth="1"/>
    <col min="5640" max="5888" width="9.140625" style="111"/>
    <col min="5889" max="5889" width="3.85546875" style="111" customWidth="1"/>
    <col min="5890" max="5890" width="12" style="111" customWidth="1"/>
    <col min="5891" max="5891" width="40.42578125" style="111" customWidth="1"/>
    <col min="5892" max="5892" width="5.5703125" style="111" customWidth="1"/>
    <col min="5893" max="5893" width="8.5703125" style="111" customWidth="1"/>
    <col min="5894" max="5894" width="9.85546875" style="111" customWidth="1"/>
    <col min="5895" max="5895" width="13.85546875" style="111" customWidth="1"/>
    <col min="5896" max="6144" width="9.140625" style="111"/>
    <col min="6145" max="6145" width="3.85546875" style="111" customWidth="1"/>
    <col min="6146" max="6146" width="12" style="111" customWidth="1"/>
    <col min="6147" max="6147" width="40.42578125" style="111" customWidth="1"/>
    <col min="6148" max="6148" width="5.5703125" style="111" customWidth="1"/>
    <col min="6149" max="6149" width="8.5703125" style="111" customWidth="1"/>
    <col min="6150" max="6150" width="9.85546875" style="111" customWidth="1"/>
    <col min="6151" max="6151" width="13.85546875" style="111" customWidth="1"/>
    <col min="6152" max="6400" width="9.140625" style="111"/>
    <col min="6401" max="6401" width="3.85546875" style="111" customWidth="1"/>
    <col min="6402" max="6402" width="12" style="111" customWidth="1"/>
    <col min="6403" max="6403" width="40.42578125" style="111" customWidth="1"/>
    <col min="6404" max="6404" width="5.5703125" style="111" customWidth="1"/>
    <col min="6405" max="6405" width="8.5703125" style="111" customWidth="1"/>
    <col min="6406" max="6406" width="9.85546875" style="111" customWidth="1"/>
    <col min="6407" max="6407" width="13.85546875" style="111" customWidth="1"/>
    <col min="6408" max="6656" width="9.140625" style="111"/>
    <col min="6657" max="6657" width="3.85546875" style="111" customWidth="1"/>
    <col min="6658" max="6658" width="12" style="111" customWidth="1"/>
    <col min="6659" max="6659" width="40.42578125" style="111" customWidth="1"/>
    <col min="6660" max="6660" width="5.5703125" style="111" customWidth="1"/>
    <col min="6661" max="6661" width="8.5703125" style="111" customWidth="1"/>
    <col min="6662" max="6662" width="9.85546875" style="111" customWidth="1"/>
    <col min="6663" max="6663" width="13.85546875" style="111" customWidth="1"/>
    <col min="6664" max="6912" width="9.140625" style="111"/>
    <col min="6913" max="6913" width="3.85546875" style="111" customWidth="1"/>
    <col min="6914" max="6914" width="12" style="111" customWidth="1"/>
    <col min="6915" max="6915" width="40.42578125" style="111" customWidth="1"/>
    <col min="6916" max="6916" width="5.5703125" style="111" customWidth="1"/>
    <col min="6917" max="6917" width="8.5703125" style="111" customWidth="1"/>
    <col min="6918" max="6918" width="9.85546875" style="111" customWidth="1"/>
    <col min="6919" max="6919" width="13.85546875" style="111" customWidth="1"/>
    <col min="6920" max="7168" width="9.140625" style="111"/>
    <col min="7169" max="7169" width="3.85546875" style="111" customWidth="1"/>
    <col min="7170" max="7170" width="12" style="111" customWidth="1"/>
    <col min="7171" max="7171" width="40.42578125" style="111" customWidth="1"/>
    <col min="7172" max="7172" width="5.5703125" style="111" customWidth="1"/>
    <col min="7173" max="7173" width="8.5703125" style="111" customWidth="1"/>
    <col min="7174" max="7174" width="9.85546875" style="111" customWidth="1"/>
    <col min="7175" max="7175" width="13.85546875" style="111" customWidth="1"/>
    <col min="7176" max="7424" width="9.140625" style="111"/>
    <col min="7425" max="7425" width="3.85546875" style="111" customWidth="1"/>
    <col min="7426" max="7426" width="12" style="111" customWidth="1"/>
    <col min="7427" max="7427" width="40.42578125" style="111" customWidth="1"/>
    <col min="7428" max="7428" width="5.5703125" style="111" customWidth="1"/>
    <col min="7429" max="7429" width="8.5703125" style="111" customWidth="1"/>
    <col min="7430" max="7430" width="9.85546875" style="111" customWidth="1"/>
    <col min="7431" max="7431" width="13.85546875" style="111" customWidth="1"/>
    <col min="7432" max="7680" width="9.140625" style="111"/>
    <col min="7681" max="7681" width="3.85546875" style="111" customWidth="1"/>
    <col min="7682" max="7682" width="12" style="111" customWidth="1"/>
    <col min="7683" max="7683" width="40.42578125" style="111" customWidth="1"/>
    <col min="7684" max="7684" width="5.5703125" style="111" customWidth="1"/>
    <col min="7685" max="7685" width="8.5703125" style="111" customWidth="1"/>
    <col min="7686" max="7686" width="9.85546875" style="111" customWidth="1"/>
    <col min="7687" max="7687" width="13.85546875" style="111" customWidth="1"/>
    <col min="7688" max="7936" width="9.140625" style="111"/>
    <col min="7937" max="7937" width="3.85546875" style="111" customWidth="1"/>
    <col min="7938" max="7938" width="12" style="111" customWidth="1"/>
    <col min="7939" max="7939" width="40.42578125" style="111" customWidth="1"/>
    <col min="7940" max="7940" width="5.5703125" style="111" customWidth="1"/>
    <col min="7941" max="7941" width="8.5703125" style="111" customWidth="1"/>
    <col min="7942" max="7942" width="9.85546875" style="111" customWidth="1"/>
    <col min="7943" max="7943" width="13.85546875" style="111" customWidth="1"/>
    <col min="7944" max="8192" width="9.140625" style="111"/>
    <col min="8193" max="8193" width="3.85546875" style="111" customWidth="1"/>
    <col min="8194" max="8194" width="12" style="111" customWidth="1"/>
    <col min="8195" max="8195" width="40.42578125" style="111" customWidth="1"/>
    <col min="8196" max="8196" width="5.5703125" style="111" customWidth="1"/>
    <col min="8197" max="8197" width="8.5703125" style="111" customWidth="1"/>
    <col min="8198" max="8198" width="9.85546875" style="111" customWidth="1"/>
    <col min="8199" max="8199" width="13.85546875" style="111" customWidth="1"/>
    <col min="8200" max="8448" width="9.140625" style="111"/>
    <col min="8449" max="8449" width="3.85546875" style="111" customWidth="1"/>
    <col min="8450" max="8450" width="12" style="111" customWidth="1"/>
    <col min="8451" max="8451" width="40.42578125" style="111" customWidth="1"/>
    <col min="8452" max="8452" width="5.5703125" style="111" customWidth="1"/>
    <col min="8453" max="8453" width="8.5703125" style="111" customWidth="1"/>
    <col min="8454" max="8454" width="9.85546875" style="111" customWidth="1"/>
    <col min="8455" max="8455" width="13.85546875" style="111" customWidth="1"/>
    <col min="8456" max="8704" width="9.140625" style="111"/>
    <col min="8705" max="8705" width="3.85546875" style="111" customWidth="1"/>
    <col min="8706" max="8706" width="12" style="111" customWidth="1"/>
    <col min="8707" max="8707" width="40.42578125" style="111" customWidth="1"/>
    <col min="8708" max="8708" width="5.5703125" style="111" customWidth="1"/>
    <col min="8709" max="8709" width="8.5703125" style="111" customWidth="1"/>
    <col min="8710" max="8710" width="9.85546875" style="111" customWidth="1"/>
    <col min="8711" max="8711" width="13.85546875" style="111" customWidth="1"/>
    <col min="8712" max="8960" width="9.140625" style="111"/>
    <col min="8961" max="8961" width="3.85546875" style="111" customWidth="1"/>
    <col min="8962" max="8962" width="12" style="111" customWidth="1"/>
    <col min="8963" max="8963" width="40.42578125" style="111" customWidth="1"/>
    <col min="8964" max="8964" width="5.5703125" style="111" customWidth="1"/>
    <col min="8965" max="8965" width="8.5703125" style="111" customWidth="1"/>
    <col min="8966" max="8966" width="9.85546875" style="111" customWidth="1"/>
    <col min="8967" max="8967" width="13.85546875" style="111" customWidth="1"/>
    <col min="8968" max="9216" width="9.140625" style="111"/>
    <col min="9217" max="9217" width="3.85546875" style="111" customWidth="1"/>
    <col min="9218" max="9218" width="12" style="111" customWidth="1"/>
    <col min="9219" max="9219" width="40.42578125" style="111" customWidth="1"/>
    <col min="9220" max="9220" width="5.5703125" style="111" customWidth="1"/>
    <col min="9221" max="9221" width="8.5703125" style="111" customWidth="1"/>
    <col min="9222" max="9222" width="9.85546875" style="111" customWidth="1"/>
    <col min="9223" max="9223" width="13.85546875" style="111" customWidth="1"/>
    <col min="9224" max="9472" width="9.140625" style="111"/>
    <col min="9473" max="9473" width="3.85546875" style="111" customWidth="1"/>
    <col min="9474" max="9474" width="12" style="111" customWidth="1"/>
    <col min="9475" max="9475" width="40.42578125" style="111" customWidth="1"/>
    <col min="9476" max="9476" width="5.5703125" style="111" customWidth="1"/>
    <col min="9477" max="9477" width="8.5703125" style="111" customWidth="1"/>
    <col min="9478" max="9478" width="9.85546875" style="111" customWidth="1"/>
    <col min="9479" max="9479" width="13.85546875" style="111" customWidth="1"/>
    <col min="9480" max="9728" width="9.140625" style="111"/>
    <col min="9729" max="9729" width="3.85546875" style="111" customWidth="1"/>
    <col min="9730" max="9730" width="12" style="111" customWidth="1"/>
    <col min="9731" max="9731" width="40.42578125" style="111" customWidth="1"/>
    <col min="9732" max="9732" width="5.5703125" style="111" customWidth="1"/>
    <col min="9733" max="9733" width="8.5703125" style="111" customWidth="1"/>
    <col min="9734" max="9734" width="9.85546875" style="111" customWidth="1"/>
    <col min="9735" max="9735" width="13.85546875" style="111" customWidth="1"/>
    <col min="9736" max="9984" width="9.140625" style="111"/>
    <col min="9985" max="9985" width="3.85546875" style="111" customWidth="1"/>
    <col min="9986" max="9986" width="12" style="111" customWidth="1"/>
    <col min="9987" max="9987" width="40.42578125" style="111" customWidth="1"/>
    <col min="9988" max="9988" width="5.5703125" style="111" customWidth="1"/>
    <col min="9989" max="9989" width="8.5703125" style="111" customWidth="1"/>
    <col min="9990" max="9990" width="9.85546875" style="111" customWidth="1"/>
    <col min="9991" max="9991" width="13.85546875" style="111" customWidth="1"/>
    <col min="9992" max="10240" width="9.140625" style="111"/>
    <col min="10241" max="10241" width="3.85546875" style="111" customWidth="1"/>
    <col min="10242" max="10242" width="12" style="111" customWidth="1"/>
    <col min="10243" max="10243" width="40.42578125" style="111" customWidth="1"/>
    <col min="10244" max="10244" width="5.5703125" style="111" customWidth="1"/>
    <col min="10245" max="10245" width="8.5703125" style="111" customWidth="1"/>
    <col min="10246" max="10246" width="9.85546875" style="111" customWidth="1"/>
    <col min="10247" max="10247" width="13.85546875" style="111" customWidth="1"/>
    <col min="10248" max="10496" width="9.140625" style="111"/>
    <col min="10497" max="10497" width="3.85546875" style="111" customWidth="1"/>
    <col min="10498" max="10498" width="12" style="111" customWidth="1"/>
    <col min="10499" max="10499" width="40.42578125" style="111" customWidth="1"/>
    <col min="10500" max="10500" width="5.5703125" style="111" customWidth="1"/>
    <col min="10501" max="10501" width="8.5703125" style="111" customWidth="1"/>
    <col min="10502" max="10502" width="9.85546875" style="111" customWidth="1"/>
    <col min="10503" max="10503" width="13.85546875" style="111" customWidth="1"/>
    <col min="10504" max="10752" width="9.140625" style="111"/>
    <col min="10753" max="10753" width="3.85546875" style="111" customWidth="1"/>
    <col min="10754" max="10754" width="12" style="111" customWidth="1"/>
    <col min="10755" max="10755" width="40.42578125" style="111" customWidth="1"/>
    <col min="10756" max="10756" width="5.5703125" style="111" customWidth="1"/>
    <col min="10757" max="10757" width="8.5703125" style="111" customWidth="1"/>
    <col min="10758" max="10758" width="9.85546875" style="111" customWidth="1"/>
    <col min="10759" max="10759" width="13.85546875" style="111" customWidth="1"/>
    <col min="10760" max="11008" width="9.140625" style="111"/>
    <col min="11009" max="11009" width="3.85546875" style="111" customWidth="1"/>
    <col min="11010" max="11010" width="12" style="111" customWidth="1"/>
    <col min="11011" max="11011" width="40.42578125" style="111" customWidth="1"/>
    <col min="11012" max="11012" width="5.5703125" style="111" customWidth="1"/>
    <col min="11013" max="11013" width="8.5703125" style="111" customWidth="1"/>
    <col min="11014" max="11014" width="9.85546875" style="111" customWidth="1"/>
    <col min="11015" max="11015" width="13.85546875" style="111" customWidth="1"/>
    <col min="11016" max="11264" width="9.140625" style="111"/>
    <col min="11265" max="11265" width="3.85546875" style="111" customWidth="1"/>
    <col min="11266" max="11266" width="12" style="111" customWidth="1"/>
    <col min="11267" max="11267" width="40.42578125" style="111" customWidth="1"/>
    <col min="11268" max="11268" width="5.5703125" style="111" customWidth="1"/>
    <col min="11269" max="11269" width="8.5703125" style="111" customWidth="1"/>
    <col min="11270" max="11270" width="9.85546875" style="111" customWidth="1"/>
    <col min="11271" max="11271" width="13.85546875" style="111" customWidth="1"/>
    <col min="11272" max="11520" width="9.140625" style="111"/>
    <col min="11521" max="11521" width="3.85546875" style="111" customWidth="1"/>
    <col min="11522" max="11522" width="12" style="111" customWidth="1"/>
    <col min="11523" max="11523" width="40.42578125" style="111" customWidth="1"/>
    <col min="11524" max="11524" width="5.5703125" style="111" customWidth="1"/>
    <col min="11525" max="11525" width="8.5703125" style="111" customWidth="1"/>
    <col min="11526" max="11526" width="9.85546875" style="111" customWidth="1"/>
    <col min="11527" max="11527" width="13.85546875" style="111" customWidth="1"/>
    <col min="11528" max="11776" width="9.140625" style="111"/>
    <col min="11777" max="11777" width="3.85546875" style="111" customWidth="1"/>
    <col min="11778" max="11778" width="12" style="111" customWidth="1"/>
    <col min="11779" max="11779" width="40.42578125" style="111" customWidth="1"/>
    <col min="11780" max="11780" width="5.5703125" style="111" customWidth="1"/>
    <col min="11781" max="11781" width="8.5703125" style="111" customWidth="1"/>
    <col min="11782" max="11782" width="9.85546875" style="111" customWidth="1"/>
    <col min="11783" max="11783" width="13.85546875" style="111" customWidth="1"/>
    <col min="11784" max="12032" width="9.140625" style="111"/>
    <col min="12033" max="12033" width="3.85546875" style="111" customWidth="1"/>
    <col min="12034" max="12034" width="12" style="111" customWidth="1"/>
    <col min="12035" max="12035" width="40.42578125" style="111" customWidth="1"/>
    <col min="12036" max="12036" width="5.5703125" style="111" customWidth="1"/>
    <col min="12037" max="12037" width="8.5703125" style="111" customWidth="1"/>
    <col min="12038" max="12038" width="9.85546875" style="111" customWidth="1"/>
    <col min="12039" max="12039" width="13.85546875" style="111" customWidth="1"/>
    <col min="12040" max="12288" width="9.140625" style="111"/>
    <col min="12289" max="12289" width="3.85546875" style="111" customWidth="1"/>
    <col min="12290" max="12290" width="12" style="111" customWidth="1"/>
    <col min="12291" max="12291" width="40.42578125" style="111" customWidth="1"/>
    <col min="12292" max="12292" width="5.5703125" style="111" customWidth="1"/>
    <col min="12293" max="12293" width="8.5703125" style="111" customWidth="1"/>
    <col min="12294" max="12294" width="9.85546875" style="111" customWidth="1"/>
    <col min="12295" max="12295" width="13.85546875" style="111" customWidth="1"/>
    <col min="12296" max="12544" width="9.140625" style="111"/>
    <col min="12545" max="12545" width="3.85546875" style="111" customWidth="1"/>
    <col min="12546" max="12546" width="12" style="111" customWidth="1"/>
    <col min="12547" max="12547" width="40.42578125" style="111" customWidth="1"/>
    <col min="12548" max="12548" width="5.5703125" style="111" customWidth="1"/>
    <col min="12549" max="12549" width="8.5703125" style="111" customWidth="1"/>
    <col min="12550" max="12550" width="9.85546875" style="111" customWidth="1"/>
    <col min="12551" max="12551" width="13.85546875" style="111" customWidth="1"/>
    <col min="12552" max="12800" width="9.140625" style="111"/>
    <col min="12801" max="12801" width="3.85546875" style="111" customWidth="1"/>
    <col min="12802" max="12802" width="12" style="111" customWidth="1"/>
    <col min="12803" max="12803" width="40.42578125" style="111" customWidth="1"/>
    <col min="12804" max="12804" width="5.5703125" style="111" customWidth="1"/>
    <col min="12805" max="12805" width="8.5703125" style="111" customWidth="1"/>
    <col min="12806" max="12806" width="9.85546875" style="111" customWidth="1"/>
    <col min="12807" max="12807" width="13.85546875" style="111" customWidth="1"/>
    <col min="12808" max="13056" width="9.140625" style="111"/>
    <col min="13057" max="13057" width="3.85546875" style="111" customWidth="1"/>
    <col min="13058" max="13058" width="12" style="111" customWidth="1"/>
    <col min="13059" max="13059" width="40.42578125" style="111" customWidth="1"/>
    <col min="13060" max="13060" width="5.5703125" style="111" customWidth="1"/>
    <col min="13061" max="13061" width="8.5703125" style="111" customWidth="1"/>
    <col min="13062" max="13062" width="9.85546875" style="111" customWidth="1"/>
    <col min="13063" max="13063" width="13.85546875" style="111" customWidth="1"/>
    <col min="13064" max="13312" width="9.140625" style="111"/>
    <col min="13313" max="13313" width="3.85546875" style="111" customWidth="1"/>
    <col min="13314" max="13314" width="12" style="111" customWidth="1"/>
    <col min="13315" max="13315" width="40.42578125" style="111" customWidth="1"/>
    <col min="13316" max="13316" width="5.5703125" style="111" customWidth="1"/>
    <col min="13317" max="13317" width="8.5703125" style="111" customWidth="1"/>
    <col min="13318" max="13318" width="9.85546875" style="111" customWidth="1"/>
    <col min="13319" max="13319" width="13.85546875" style="111" customWidth="1"/>
    <col min="13320" max="13568" width="9.140625" style="111"/>
    <col min="13569" max="13569" width="3.85546875" style="111" customWidth="1"/>
    <col min="13570" max="13570" width="12" style="111" customWidth="1"/>
    <col min="13571" max="13571" width="40.42578125" style="111" customWidth="1"/>
    <col min="13572" max="13572" width="5.5703125" style="111" customWidth="1"/>
    <col min="13573" max="13573" width="8.5703125" style="111" customWidth="1"/>
    <col min="13574" max="13574" width="9.85546875" style="111" customWidth="1"/>
    <col min="13575" max="13575" width="13.85546875" style="111" customWidth="1"/>
    <col min="13576" max="13824" width="9.140625" style="111"/>
    <col min="13825" max="13825" width="3.85546875" style="111" customWidth="1"/>
    <col min="13826" max="13826" width="12" style="111" customWidth="1"/>
    <col min="13827" max="13827" width="40.42578125" style="111" customWidth="1"/>
    <col min="13828" max="13828" width="5.5703125" style="111" customWidth="1"/>
    <col min="13829" max="13829" width="8.5703125" style="111" customWidth="1"/>
    <col min="13830" max="13830" width="9.85546875" style="111" customWidth="1"/>
    <col min="13831" max="13831" width="13.85546875" style="111" customWidth="1"/>
    <col min="13832" max="14080" width="9.140625" style="111"/>
    <col min="14081" max="14081" width="3.85546875" style="111" customWidth="1"/>
    <col min="14082" max="14082" width="12" style="111" customWidth="1"/>
    <col min="14083" max="14083" width="40.42578125" style="111" customWidth="1"/>
    <col min="14084" max="14084" width="5.5703125" style="111" customWidth="1"/>
    <col min="14085" max="14085" width="8.5703125" style="111" customWidth="1"/>
    <col min="14086" max="14086" width="9.85546875" style="111" customWidth="1"/>
    <col min="14087" max="14087" width="13.85546875" style="111" customWidth="1"/>
    <col min="14088" max="14336" width="9.140625" style="111"/>
    <col min="14337" max="14337" width="3.85546875" style="111" customWidth="1"/>
    <col min="14338" max="14338" width="12" style="111" customWidth="1"/>
    <col min="14339" max="14339" width="40.42578125" style="111" customWidth="1"/>
    <col min="14340" max="14340" width="5.5703125" style="111" customWidth="1"/>
    <col min="14341" max="14341" width="8.5703125" style="111" customWidth="1"/>
    <col min="14342" max="14342" width="9.85546875" style="111" customWidth="1"/>
    <col min="14343" max="14343" width="13.85546875" style="111" customWidth="1"/>
    <col min="14344" max="14592" width="9.140625" style="111"/>
    <col min="14593" max="14593" width="3.85546875" style="111" customWidth="1"/>
    <col min="14594" max="14594" width="12" style="111" customWidth="1"/>
    <col min="14595" max="14595" width="40.42578125" style="111" customWidth="1"/>
    <col min="14596" max="14596" width="5.5703125" style="111" customWidth="1"/>
    <col min="14597" max="14597" width="8.5703125" style="111" customWidth="1"/>
    <col min="14598" max="14598" width="9.85546875" style="111" customWidth="1"/>
    <col min="14599" max="14599" width="13.85546875" style="111" customWidth="1"/>
    <col min="14600" max="14848" width="9.140625" style="111"/>
    <col min="14849" max="14849" width="3.85546875" style="111" customWidth="1"/>
    <col min="14850" max="14850" width="12" style="111" customWidth="1"/>
    <col min="14851" max="14851" width="40.42578125" style="111" customWidth="1"/>
    <col min="14852" max="14852" width="5.5703125" style="111" customWidth="1"/>
    <col min="14853" max="14853" width="8.5703125" style="111" customWidth="1"/>
    <col min="14854" max="14854" width="9.85546875" style="111" customWidth="1"/>
    <col min="14855" max="14855" width="13.85546875" style="111" customWidth="1"/>
    <col min="14856" max="15104" width="9.140625" style="111"/>
    <col min="15105" max="15105" width="3.85546875" style="111" customWidth="1"/>
    <col min="15106" max="15106" width="12" style="111" customWidth="1"/>
    <col min="15107" max="15107" width="40.42578125" style="111" customWidth="1"/>
    <col min="15108" max="15108" width="5.5703125" style="111" customWidth="1"/>
    <col min="15109" max="15109" width="8.5703125" style="111" customWidth="1"/>
    <col min="15110" max="15110" width="9.85546875" style="111" customWidth="1"/>
    <col min="15111" max="15111" width="13.85546875" style="111" customWidth="1"/>
    <col min="15112" max="15360" width="9.140625" style="111"/>
    <col min="15361" max="15361" width="3.85546875" style="111" customWidth="1"/>
    <col min="15362" max="15362" width="12" style="111" customWidth="1"/>
    <col min="15363" max="15363" width="40.42578125" style="111" customWidth="1"/>
    <col min="15364" max="15364" width="5.5703125" style="111" customWidth="1"/>
    <col min="15365" max="15365" width="8.5703125" style="111" customWidth="1"/>
    <col min="15366" max="15366" width="9.85546875" style="111" customWidth="1"/>
    <col min="15367" max="15367" width="13.85546875" style="111" customWidth="1"/>
    <col min="15368" max="15616" width="9.140625" style="111"/>
    <col min="15617" max="15617" width="3.85546875" style="111" customWidth="1"/>
    <col min="15618" max="15618" width="12" style="111" customWidth="1"/>
    <col min="15619" max="15619" width="40.42578125" style="111" customWidth="1"/>
    <col min="15620" max="15620" width="5.5703125" style="111" customWidth="1"/>
    <col min="15621" max="15621" width="8.5703125" style="111" customWidth="1"/>
    <col min="15622" max="15622" width="9.85546875" style="111" customWidth="1"/>
    <col min="15623" max="15623" width="13.85546875" style="111" customWidth="1"/>
    <col min="15624" max="15872" width="9.140625" style="111"/>
    <col min="15873" max="15873" width="3.85546875" style="111" customWidth="1"/>
    <col min="15874" max="15874" width="12" style="111" customWidth="1"/>
    <col min="15875" max="15875" width="40.42578125" style="111" customWidth="1"/>
    <col min="15876" max="15876" width="5.5703125" style="111" customWidth="1"/>
    <col min="15877" max="15877" width="8.5703125" style="111" customWidth="1"/>
    <col min="15878" max="15878" width="9.85546875" style="111" customWidth="1"/>
    <col min="15879" max="15879" width="13.85546875" style="111" customWidth="1"/>
    <col min="15880" max="16128" width="9.140625" style="111"/>
    <col min="16129" max="16129" width="3.85546875" style="111" customWidth="1"/>
    <col min="16130" max="16130" width="12" style="111" customWidth="1"/>
    <col min="16131" max="16131" width="40.42578125" style="111" customWidth="1"/>
    <col min="16132" max="16132" width="5.5703125" style="111" customWidth="1"/>
    <col min="16133" max="16133" width="8.5703125" style="111" customWidth="1"/>
    <col min="16134" max="16134" width="9.85546875" style="111" customWidth="1"/>
    <col min="16135" max="16135" width="13.85546875" style="111" customWidth="1"/>
    <col min="16136" max="16384" width="9.140625" style="111"/>
  </cols>
  <sheetData>
    <row r="1" spans="1:104" ht="15.75">
      <c r="A1" s="165" t="s">
        <v>57</v>
      </c>
      <c r="B1" s="165"/>
      <c r="C1" s="165"/>
      <c r="D1" s="165"/>
      <c r="E1" s="165"/>
      <c r="F1" s="165"/>
      <c r="G1" s="165"/>
    </row>
    <row r="2" spans="1:104" ht="13.5" thickBot="1">
      <c r="B2" s="112"/>
      <c r="C2" s="113"/>
      <c r="D2" s="113"/>
      <c r="E2" s="114"/>
      <c r="F2" s="113"/>
      <c r="G2" s="113"/>
    </row>
    <row r="3" spans="1:104" ht="13.5" thickTop="1">
      <c r="A3" s="157" t="s">
        <v>5</v>
      </c>
      <c r="B3" s="158"/>
      <c r="C3" s="63" t="str">
        <f>CONCATENATE(cislostavby," ",nazevstavby)</f>
        <v xml:space="preserve"> Rekonstrukce  plynové kotelny </v>
      </c>
      <c r="D3" s="64"/>
      <c r="E3" s="115"/>
      <c r="F3" s="116">
        <f>Rekapitulace!H1</f>
        <v>0</v>
      </c>
      <c r="G3" s="117"/>
    </row>
    <row r="4" spans="1:104" ht="13.5" thickBot="1">
      <c r="A4" s="166" t="s">
        <v>1</v>
      </c>
      <c r="B4" s="160"/>
      <c r="C4" s="68" t="str">
        <f>CONCATENATE(cisloobjektu," ",nazevobjektu)</f>
        <v xml:space="preserve"> PK 1-2</v>
      </c>
      <c r="D4" s="69"/>
      <c r="E4" s="167"/>
      <c r="F4" s="167"/>
      <c r="G4" s="168"/>
    </row>
    <row r="5" spans="1:104" ht="13.5" thickTop="1">
      <c r="A5" s="118"/>
    </row>
    <row r="6" spans="1:104">
      <c r="A6" s="120" t="s">
        <v>58</v>
      </c>
      <c r="B6" s="121" t="s">
        <v>59</v>
      </c>
      <c r="C6" s="121" t="s">
        <v>60</v>
      </c>
      <c r="D6" s="121" t="s">
        <v>61</v>
      </c>
      <c r="E6" s="121" t="s">
        <v>62</v>
      </c>
      <c r="F6" s="121" t="s">
        <v>63</v>
      </c>
      <c r="G6" s="122" t="s">
        <v>64</v>
      </c>
    </row>
    <row r="7" spans="1:104">
      <c r="A7" s="123" t="s">
        <v>65</v>
      </c>
      <c r="B7" s="124" t="s">
        <v>70</v>
      </c>
      <c r="C7" s="125" t="s">
        <v>71</v>
      </c>
      <c r="D7" s="126"/>
      <c r="E7" s="127"/>
      <c r="F7" s="127"/>
      <c r="G7" s="128"/>
      <c r="O7" s="129">
        <v>1</v>
      </c>
    </row>
    <row r="8" spans="1:104">
      <c r="A8" s="130">
        <v>1</v>
      </c>
      <c r="B8" s="131" t="s">
        <v>72</v>
      </c>
      <c r="C8" s="132" t="s">
        <v>73</v>
      </c>
      <c r="D8" s="133" t="s">
        <v>74</v>
      </c>
      <c r="E8" s="134">
        <v>1</v>
      </c>
      <c r="F8" s="134">
        <v>0</v>
      </c>
      <c r="G8" s="135">
        <f>E8*F8</f>
        <v>0</v>
      </c>
      <c r="O8" s="129">
        <v>2</v>
      </c>
      <c r="AA8" s="111">
        <v>12</v>
      </c>
      <c r="AB8" s="111">
        <v>0</v>
      </c>
      <c r="AC8" s="111">
        <v>1</v>
      </c>
      <c r="AZ8" s="111">
        <v>1</v>
      </c>
      <c r="BA8" s="111">
        <f>IF(AZ8=1,G8,0)</f>
        <v>0</v>
      </c>
      <c r="BB8" s="111">
        <f>IF(AZ8=2,G8,0)</f>
        <v>0</v>
      </c>
      <c r="BC8" s="111">
        <f>IF(AZ8=3,G8,0)</f>
        <v>0</v>
      </c>
      <c r="BD8" s="111">
        <f>IF(AZ8=4,G8,0)</f>
        <v>0</v>
      </c>
      <c r="BE8" s="111">
        <f>IF(AZ8=5,G8,0)</f>
        <v>0</v>
      </c>
      <c r="CZ8" s="111">
        <v>1.201E-2</v>
      </c>
    </row>
    <row r="9" spans="1:104">
      <c r="A9" s="130">
        <v>2</v>
      </c>
      <c r="B9" s="131" t="s">
        <v>75</v>
      </c>
      <c r="C9" s="132" t="s">
        <v>76</v>
      </c>
      <c r="D9" s="133" t="s">
        <v>74</v>
      </c>
      <c r="E9" s="134">
        <v>20</v>
      </c>
      <c r="F9" s="134">
        <v>0</v>
      </c>
      <c r="G9" s="135">
        <f>E9*F9</f>
        <v>0</v>
      </c>
      <c r="O9" s="129">
        <v>2</v>
      </c>
      <c r="AA9" s="111">
        <v>12</v>
      </c>
      <c r="AB9" s="111">
        <v>0</v>
      </c>
      <c r="AC9" s="111">
        <v>2</v>
      </c>
      <c r="AZ9" s="111">
        <v>1</v>
      </c>
      <c r="BA9" s="111">
        <f>IF(AZ9=1,G9,0)</f>
        <v>0</v>
      </c>
      <c r="BB9" s="111">
        <f>IF(AZ9=2,G9,0)</f>
        <v>0</v>
      </c>
      <c r="BC9" s="111">
        <f>IF(AZ9=3,G9,0)</f>
        <v>0</v>
      </c>
      <c r="BD9" s="111">
        <f>IF(AZ9=4,G9,0)</f>
        <v>0</v>
      </c>
      <c r="BE9" s="111">
        <f>IF(AZ9=5,G9,0)</f>
        <v>0</v>
      </c>
      <c r="CZ9" s="111">
        <v>1.5610000000000001E-2</v>
      </c>
    </row>
    <row r="10" spans="1:104" ht="22.5">
      <c r="A10" s="130">
        <v>3</v>
      </c>
      <c r="B10" s="131" t="s">
        <v>77</v>
      </c>
      <c r="C10" s="132" t="s">
        <v>78</v>
      </c>
      <c r="D10" s="133" t="s">
        <v>74</v>
      </c>
      <c r="E10" s="134">
        <v>1</v>
      </c>
      <c r="F10" s="134">
        <v>0</v>
      </c>
      <c r="G10" s="135">
        <f>E10*F10</f>
        <v>0</v>
      </c>
      <c r="O10" s="129">
        <v>2</v>
      </c>
      <c r="AA10" s="111">
        <v>12</v>
      </c>
      <c r="AB10" s="111">
        <v>0</v>
      </c>
      <c r="AC10" s="111">
        <v>3</v>
      </c>
      <c r="AZ10" s="111">
        <v>1</v>
      </c>
      <c r="BA10" s="111">
        <f>IF(AZ10=1,G10,0)</f>
        <v>0</v>
      </c>
      <c r="BB10" s="111">
        <f>IF(AZ10=2,G10,0)</f>
        <v>0</v>
      </c>
      <c r="BC10" s="111">
        <f>IF(AZ10=3,G10,0)</f>
        <v>0</v>
      </c>
      <c r="BD10" s="111">
        <f>IF(AZ10=4,G10,0)</f>
        <v>0</v>
      </c>
      <c r="BE10" s="111">
        <f>IF(AZ10=5,G10,0)</f>
        <v>0</v>
      </c>
      <c r="CZ10" s="111">
        <v>1.5610000000000001E-2</v>
      </c>
    </row>
    <row r="11" spans="1:104">
      <c r="A11" s="136"/>
      <c r="B11" s="137" t="s">
        <v>67</v>
      </c>
      <c r="C11" s="138" t="str">
        <f>CONCATENATE(B7," ",C7)</f>
        <v>3 Svislé a kompletní konstrukce</v>
      </c>
      <c r="D11" s="136"/>
      <c r="E11" s="139"/>
      <c r="F11" s="139"/>
      <c r="G11" s="140">
        <f>SUM(G7:G10)</f>
        <v>0</v>
      </c>
      <c r="O11" s="129">
        <v>4</v>
      </c>
      <c r="BA11" s="141">
        <f>SUM(BA7:BA10)</f>
        <v>0</v>
      </c>
      <c r="BB11" s="141">
        <f>SUM(BB7:BB10)</f>
        <v>0</v>
      </c>
      <c r="BC11" s="141">
        <f>SUM(BC7:BC10)</f>
        <v>0</v>
      </c>
      <c r="BD11" s="141">
        <f>SUM(BD7:BD10)</f>
        <v>0</v>
      </c>
      <c r="BE11" s="141">
        <f>SUM(BE7:BE10)</f>
        <v>0</v>
      </c>
    </row>
    <row r="12" spans="1:104">
      <c r="A12" s="123" t="s">
        <v>65</v>
      </c>
      <c r="B12" s="124" t="s">
        <v>79</v>
      </c>
      <c r="C12" s="125" t="s">
        <v>80</v>
      </c>
      <c r="D12" s="126"/>
      <c r="E12" s="127"/>
      <c r="F12" s="127"/>
      <c r="G12" s="128"/>
      <c r="O12" s="129">
        <v>1</v>
      </c>
    </row>
    <row r="13" spans="1:104" ht="22.5">
      <c r="A13" s="130">
        <v>4</v>
      </c>
      <c r="B13" s="131" t="s">
        <v>81</v>
      </c>
      <c r="C13" s="132" t="s">
        <v>82</v>
      </c>
      <c r="D13" s="133" t="s">
        <v>83</v>
      </c>
      <c r="E13" s="134">
        <v>12</v>
      </c>
      <c r="F13" s="134">
        <v>0</v>
      </c>
      <c r="G13" s="135">
        <f>E13*F13</f>
        <v>0</v>
      </c>
      <c r="O13" s="129">
        <v>2</v>
      </c>
      <c r="AA13" s="111">
        <v>12</v>
      </c>
      <c r="AB13" s="111">
        <v>0</v>
      </c>
      <c r="AC13" s="111">
        <v>4</v>
      </c>
      <c r="AZ13" s="111">
        <v>1</v>
      </c>
      <c r="BA13" s="111">
        <f>IF(AZ13=1,G13,0)</f>
        <v>0</v>
      </c>
      <c r="BB13" s="111">
        <f>IF(AZ13=2,G13,0)</f>
        <v>0</v>
      </c>
      <c r="BC13" s="111">
        <f>IF(AZ13=3,G13,0)</f>
        <v>0</v>
      </c>
      <c r="BD13" s="111">
        <f>IF(AZ13=4,G13,0)</f>
        <v>0</v>
      </c>
      <c r="BE13" s="111">
        <f>IF(AZ13=5,G13,0)</f>
        <v>0</v>
      </c>
      <c r="CZ13" s="111">
        <v>2.7699999999999999E-2</v>
      </c>
    </row>
    <row r="14" spans="1:104" ht="22.5">
      <c r="A14" s="130">
        <v>5</v>
      </c>
      <c r="B14" s="131" t="s">
        <v>84</v>
      </c>
      <c r="C14" s="132" t="s">
        <v>85</v>
      </c>
      <c r="D14" s="133" t="s">
        <v>83</v>
      </c>
      <c r="E14" s="134">
        <v>23</v>
      </c>
      <c r="F14" s="134">
        <v>0</v>
      </c>
      <c r="G14" s="135">
        <f>E14*F14</f>
        <v>0</v>
      </c>
      <c r="O14" s="129">
        <v>2</v>
      </c>
      <c r="AA14" s="111">
        <v>12</v>
      </c>
      <c r="AB14" s="111">
        <v>0</v>
      </c>
      <c r="AC14" s="111">
        <v>5</v>
      </c>
      <c r="AZ14" s="111">
        <v>1</v>
      </c>
      <c r="BA14" s="111">
        <f>IF(AZ14=1,G14,0)</f>
        <v>0</v>
      </c>
      <c r="BB14" s="111">
        <f>IF(AZ14=2,G14,0)</f>
        <v>0</v>
      </c>
      <c r="BC14" s="111">
        <f>IF(AZ14=3,G14,0)</f>
        <v>0</v>
      </c>
      <c r="BD14" s="111">
        <f>IF(AZ14=4,G14,0)</f>
        <v>0</v>
      </c>
      <c r="BE14" s="111">
        <f>IF(AZ14=5,G14,0)</f>
        <v>0</v>
      </c>
      <c r="CZ14" s="111">
        <v>2.5999999999999999E-2</v>
      </c>
    </row>
    <row r="15" spans="1:104">
      <c r="A15" s="130">
        <v>6</v>
      </c>
      <c r="B15" s="131" t="s">
        <v>86</v>
      </c>
      <c r="C15" s="132" t="s">
        <v>87</v>
      </c>
      <c r="D15" s="133" t="s">
        <v>83</v>
      </c>
      <c r="E15" s="134">
        <v>23</v>
      </c>
      <c r="F15" s="134">
        <v>0</v>
      </c>
      <c r="G15" s="135">
        <f>E15*F15</f>
        <v>0</v>
      </c>
      <c r="O15" s="129">
        <v>2</v>
      </c>
      <c r="AA15" s="111">
        <v>12</v>
      </c>
      <c r="AB15" s="111">
        <v>0</v>
      </c>
      <c r="AC15" s="111">
        <v>6</v>
      </c>
      <c r="AZ15" s="111">
        <v>1</v>
      </c>
      <c r="BA15" s="111">
        <f>IF(AZ15=1,G15,0)</f>
        <v>0</v>
      </c>
      <c r="BB15" s="111">
        <f>IF(AZ15=2,G15,0)</f>
        <v>0</v>
      </c>
      <c r="BC15" s="111">
        <f>IF(AZ15=3,G15,0)</f>
        <v>0</v>
      </c>
      <c r="BD15" s="111">
        <f>IF(AZ15=4,G15,0)</f>
        <v>0</v>
      </c>
      <c r="BE15" s="111">
        <f>IF(AZ15=5,G15,0)</f>
        <v>0</v>
      </c>
      <c r="CZ15" s="111">
        <v>2.2000000000000001E-4</v>
      </c>
    </row>
    <row r="16" spans="1:104">
      <c r="A16" s="130">
        <v>7</v>
      </c>
      <c r="B16" s="131" t="s">
        <v>88</v>
      </c>
      <c r="C16" s="132" t="s">
        <v>89</v>
      </c>
      <c r="D16" s="133" t="s">
        <v>83</v>
      </c>
      <c r="E16" s="134">
        <v>23</v>
      </c>
      <c r="F16" s="134">
        <v>0</v>
      </c>
      <c r="G16" s="135">
        <f>E16*F16</f>
        <v>0</v>
      </c>
      <c r="O16" s="129">
        <v>2</v>
      </c>
      <c r="AA16" s="111">
        <v>12</v>
      </c>
      <c r="AB16" s="111">
        <v>0</v>
      </c>
      <c r="AC16" s="111">
        <v>7</v>
      </c>
      <c r="AZ16" s="111">
        <v>1</v>
      </c>
      <c r="BA16" s="111">
        <f>IF(AZ16=1,G16,0)</f>
        <v>0</v>
      </c>
      <c r="BB16" s="111">
        <f>IF(AZ16=2,G16,0)</f>
        <v>0</v>
      </c>
      <c r="BC16" s="111">
        <f>IF(AZ16=3,G16,0)</f>
        <v>0</v>
      </c>
      <c r="BD16" s="111">
        <f>IF(AZ16=4,G16,0)</f>
        <v>0</v>
      </c>
      <c r="BE16" s="111">
        <f>IF(AZ16=5,G16,0)</f>
        <v>0</v>
      </c>
      <c r="CZ16" s="111">
        <v>3.8000000000000002E-4</v>
      </c>
    </row>
    <row r="17" spans="1:104">
      <c r="A17" s="136"/>
      <c r="B17" s="137" t="s">
        <v>67</v>
      </c>
      <c r="C17" s="138" t="str">
        <f>CONCATENATE(B12," ",C12)</f>
        <v>60 Úpravy povrchů, omítky</v>
      </c>
      <c r="D17" s="136"/>
      <c r="E17" s="139"/>
      <c r="F17" s="139"/>
      <c r="G17" s="140">
        <f>SUM(G12:G16)</f>
        <v>0</v>
      </c>
      <c r="O17" s="129">
        <v>4</v>
      </c>
      <c r="BA17" s="141">
        <f>SUM(BA12:BA16)</f>
        <v>0</v>
      </c>
      <c r="BB17" s="141">
        <f>SUM(BB12:BB16)</f>
        <v>0</v>
      </c>
      <c r="BC17" s="141">
        <f>SUM(BC12:BC16)</f>
        <v>0</v>
      </c>
      <c r="BD17" s="141">
        <f>SUM(BD12:BD16)</f>
        <v>0</v>
      </c>
      <c r="BE17" s="141">
        <f>SUM(BE12:BE16)</f>
        <v>0</v>
      </c>
    </row>
    <row r="18" spans="1:104">
      <c r="A18" s="123" t="s">
        <v>65</v>
      </c>
      <c r="B18" s="124" t="s">
        <v>90</v>
      </c>
      <c r="C18" s="125" t="s">
        <v>91</v>
      </c>
      <c r="D18" s="126"/>
      <c r="E18" s="127"/>
      <c r="F18" s="127"/>
      <c r="G18" s="128"/>
      <c r="O18" s="129">
        <v>1</v>
      </c>
    </row>
    <row r="19" spans="1:104">
      <c r="A19" s="130">
        <v>8</v>
      </c>
      <c r="B19" s="131" t="s">
        <v>92</v>
      </c>
      <c r="C19" s="132" t="s">
        <v>93</v>
      </c>
      <c r="D19" s="133" t="s">
        <v>83</v>
      </c>
      <c r="E19" s="134">
        <v>5</v>
      </c>
      <c r="F19" s="134">
        <v>0</v>
      </c>
      <c r="G19" s="135">
        <f>E19*F19</f>
        <v>0</v>
      </c>
      <c r="O19" s="129">
        <v>2</v>
      </c>
      <c r="AA19" s="111">
        <v>12</v>
      </c>
      <c r="AB19" s="111">
        <v>0</v>
      </c>
      <c r="AC19" s="111">
        <v>8</v>
      </c>
      <c r="AZ19" s="111">
        <v>1</v>
      </c>
      <c r="BA19" s="111">
        <f>IF(AZ19=1,G19,0)</f>
        <v>0</v>
      </c>
      <c r="BB19" s="111">
        <f>IF(AZ19=2,G19,0)</f>
        <v>0</v>
      </c>
      <c r="BC19" s="111">
        <f>IF(AZ19=3,G19,0)</f>
        <v>0</v>
      </c>
      <c r="BD19" s="111">
        <f>IF(AZ19=4,G19,0)</f>
        <v>0</v>
      </c>
      <c r="BE19" s="111">
        <f>IF(AZ19=5,G19,0)</f>
        <v>0</v>
      </c>
      <c r="CZ19" s="111">
        <v>8.0000000000000007E-5</v>
      </c>
    </row>
    <row r="20" spans="1:104">
      <c r="A20" s="130">
        <v>9</v>
      </c>
      <c r="B20" s="131" t="s">
        <v>94</v>
      </c>
      <c r="C20" s="132" t="s">
        <v>95</v>
      </c>
      <c r="D20" s="133" t="s">
        <v>83</v>
      </c>
      <c r="E20" s="134">
        <v>12</v>
      </c>
      <c r="F20" s="134">
        <v>0</v>
      </c>
      <c r="G20" s="135">
        <f>E20*F20</f>
        <v>0</v>
      </c>
      <c r="O20" s="129">
        <v>2</v>
      </c>
      <c r="AA20" s="111">
        <v>12</v>
      </c>
      <c r="AB20" s="111">
        <v>0</v>
      </c>
      <c r="AC20" s="111">
        <v>9</v>
      </c>
      <c r="AZ20" s="111">
        <v>1</v>
      </c>
      <c r="BA20" s="111">
        <f>IF(AZ20=1,G20,0)</f>
        <v>0</v>
      </c>
      <c r="BB20" s="111">
        <f>IF(AZ20=2,G20,0)</f>
        <v>0</v>
      </c>
      <c r="BC20" s="111">
        <f>IF(AZ20=3,G20,0)</f>
        <v>0</v>
      </c>
      <c r="BD20" s="111">
        <f>IF(AZ20=4,G20,0)</f>
        <v>0</v>
      </c>
      <c r="BE20" s="111">
        <f>IF(AZ20=5,G20,0)</f>
        <v>0</v>
      </c>
      <c r="CZ20" s="111">
        <v>0</v>
      </c>
    </row>
    <row r="21" spans="1:104">
      <c r="A21" s="130">
        <v>10</v>
      </c>
      <c r="B21" s="131" t="s">
        <v>96</v>
      </c>
      <c r="C21" s="132" t="s">
        <v>97</v>
      </c>
      <c r="D21" s="133" t="s">
        <v>83</v>
      </c>
      <c r="E21" s="134">
        <v>12</v>
      </c>
      <c r="F21" s="134">
        <v>0</v>
      </c>
      <c r="G21" s="135">
        <f>E21*F21</f>
        <v>0</v>
      </c>
      <c r="O21" s="129">
        <v>2</v>
      </c>
      <c r="AA21" s="111">
        <v>12</v>
      </c>
      <c r="AB21" s="111">
        <v>0</v>
      </c>
      <c r="AC21" s="111">
        <v>10</v>
      </c>
      <c r="AZ21" s="111">
        <v>1</v>
      </c>
      <c r="BA21" s="111">
        <f>IF(AZ21=1,G21,0)</f>
        <v>0</v>
      </c>
      <c r="BB21" s="111">
        <f>IF(AZ21=2,G21,0)</f>
        <v>0</v>
      </c>
      <c r="BC21" s="111">
        <f>IF(AZ21=3,G21,0)</f>
        <v>0</v>
      </c>
      <c r="BD21" s="111">
        <f>IF(AZ21=4,G21,0)</f>
        <v>0</v>
      </c>
      <c r="BE21" s="111">
        <f>IF(AZ21=5,G21,0)</f>
        <v>0</v>
      </c>
      <c r="CZ21" s="111">
        <v>0</v>
      </c>
    </row>
    <row r="22" spans="1:104">
      <c r="A22" s="130">
        <v>11</v>
      </c>
      <c r="B22" s="131" t="s">
        <v>98</v>
      </c>
      <c r="C22" s="132" t="s">
        <v>99</v>
      </c>
      <c r="D22" s="133" t="s">
        <v>83</v>
      </c>
      <c r="E22" s="134">
        <v>35</v>
      </c>
      <c r="F22" s="134">
        <v>0</v>
      </c>
      <c r="G22" s="135">
        <f>E22*F22</f>
        <v>0</v>
      </c>
      <c r="O22" s="129">
        <v>2</v>
      </c>
      <c r="AA22" s="111">
        <v>12</v>
      </c>
      <c r="AB22" s="111">
        <v>0</v>
      </c>
      <c r="AC22" s="111">
        <v>11</v>
      </c>
      <c r="AZ22" s="111">
        <v>1</v>
      </c>
      <c r="BA22" s="111">
        <f>IF(AZ22=1,G22,0)</f>
        <v>0</v>
      </c>
      <c r="BB22" s="111">
        <f>IF(AZ22=2,G22,0)</f>
        <v>0</v>
      </c>
      <c r="BC22" s="111">
        <f>IF(AZ22=3,G22,0)</f>
        <v>0</v>
      </c>
      <c r="BD22" s="111">
        <f>IF(AZ22=4,G22,0)</f>
        <v>0</v>
      </c>
      <c r="BE22" s="111">
        <f>IF(AZ22=5,G22,0)</f>
        <v>0</v>
      </c>
      <c r="CZ22" s="111">
        <v>1.0000000000000001E-5</v>
      </c>
    </row>
    <row r="23" spans="1:104">
      <c r="A23" s="130">
        <v>12</v>
      </c>
      <c r="B23" s="131" t="s">
        <v>100</v>
      </c>
      <c r="C23" s="132" t="s">
        <v>101</v>
      </c>
      <c r="D23" s="133" t="s">
        <v>83</v>
      </c>
      <c r="E23" s="134">
        <v>35</v>
      </c>
      <c r="F23" s="134">
        <v>0</v>
      </c>
      <c r="G23" s="135">
        <f>E23*F23</f>
        <v>0</v>
      </c>
      <c r="O23" s="129">
        <v>2</v>
      </c>
      <c r="AA23" s="111">
        <v>12</v>
      </c>
      <c r="AB23" s="111">
        <v>0</v>
      </c>
      <c r="AC23" s="111">
        <v>12</v>
      </c>
      <c r="AZ23" s="111">
        <v>1</v>
      </c>
      <c r="BA23" s="111">
        <f>IF(AZ23=1,G23,0)</f>
        <v>0</v>
      </c>
      <c r="BB23" s="111">
        <f>IF(AZ23=2,G23,0)</f>
        <v>0</v>
      </c>
      <c r="BC23" s="111">
        <f>IF(AZ23=3,G23,0)</f>
        <v>0</v>
      </c>
      <c r="BD23" s="111">
        <f>IF(AZ23=4,G23,0)</f>
        <v>0</v>
      </c>
      <c r="BE23" s="111">
        <f>IF(AZ23=5,G23,0)</f>
        <v>0</v>
      </c>
      <c r="CZ23" s="111">
        <v>1.3999999999999999E-4</v>
      </c>
    </row>
    <row r="24" spans="1:104">
      <c r="A24" s="136"/>
      <c r="B24" s="137" t="s">
        <v>67</v>
      </c>
      <c r="C24" s="138" t="str">
        <f>CONCATENATE(B18," ",C18)</f>
        <v>61 Upravy povrchů vnitřní</v>
      </c>
      <c r="D24" s="136"/>
      <c r="E24" s="139"/>
      <c r="F24" s="139"/>
      <c r="G24" s="140">
        <f>SUM(G18:G23)</f>
        <v>0</v>
      </c>
      <c r="O24" s="129">
        <v>4</v>
      </c>
      <c r="BA24" s="141">
        <f>SUM(BA18:BA23)</f>
        <v>0</v>
      </c>
      <c r="BB24" s="141">
        <f>SUM(BB18:BB23)</f>
        <v>0</v>
      </c>
      <c r="BC24" s="141">
        <f>SUM(BC18:BC23)</f>
        <v>0</v>
      </c>
      <c r="BD24" s="141">
        <f>SUM(BD18:BD23)</f>
        <v>0</v>
      </c>
      <c r="BE24" s="141">
        <f>SUM(BE18:BE23)</f>
        <v>0</v>
      </c>
    </row>
    <row r="25" spans="1:104">
      <c r="A25" s="123" t="s">
        <v>65</v>
      </c>
      <c r="B25" s="124" t="s">
        <v>102</v>
      </c>
      <c r="C25" s="125" t="s">
        <v>103</v>
      </c>
      <c r="D25" s="126"/>
      <c r="E25" s="127"/>
      <c r="F25" s="127"/>
      <c r="G25" s="128"/>
      <c r="O25" s="129">
        <v>1</v>
      </c>
    </row>
    <row r="26" spans="1:104">
      <c r="A26" s="130">
        <v>13</v>
      </c>
      <c r="B26" s="131" t="s">
        <v>104</v>
      </c>
      <c r="C26" s="132" t="s">
        <v>105</v>
      </c>
      <c r="D26" s="133" t="s">
        <v>106</v>
      </c>
      <c r="E26" s="134">
        <v>0.157</v>
      </c>
      <c r="F26" s="134">
        <v>0</v>
      </c>
      <c r="G26" s="135">
        <f>E26*F26</f>
        <v>0</v>
      </c>
      <c r="O26" s="129">
        <v>2</v>
      </c>
      <c r="AA26" s="111">
        <v>12</v>
      </c>
      <c r="AB26" s="111">
        <v>0</v>
      </c>
      <c r="AC26" s="111">
        <v>13</v>
      </c>
      <c r="AZ26" s="111">
        <v>1</v>
      </c>
      <c r="BA26" s="111">
        <f>IF(AZ26=1,G26,0)</f>
        <v>0</v>
      </c>
      <c r="BB26" s="111">
        <f>IF(AZ26=2,G26,0)</f>
        <v>0</v>
      </c>
      <c r="BC26" s="111">
        <f>IF(AZ26=3,G26,0)</f>
        <v>0</v>
      </c>
      <c r="BD26" s="111">
        <f>IF(AZ26=4,G26,0)</f>
        <v>0</v>
      </c>
      <c r="BE26" s="111">
        <f>IF(AZ26=5,G26,0)</f>
        <v>0</v>
      </c>
      <c r="CZ26" s="111">
        <v>1.919</v>
      </c>
    </row>
    <row r="27" spans="1:104">
      <c r="A27" s="130">
        <v>14</v>
      </c>
      <c r="B27" s="131" t="s">
        <v>107</v>
      </c>
      <c r="C27" s="132" t="s">
        <v>108</v>
      </c>
      <c r="D27" s="133" t="s">
        <v>83</v>
      </c>
      <c r="E27" s="134">
        <v>9</v>
      </c>
      <c r="F27" s="134">
        <v>0</v>
      </c>
      <c r="G27" s="135">
        <f>E27*F27</f>
        <v>0</v>
      </c>
      <c r="O27" s="129">
        <v>2</v>
      </c>
      <c r="AA27" s="111">
        <v>12</v>
      </c>
      <c r="AB27" s="111">
        <v>0</v>
      </c>
      <c r="AC27" s="111">
        <v>14</v>
      </c>
      <c r="AZ27" s="111">
        <v>1</v>
      </c>
      <c r="BA27" s="111">
        <f>IF(AZ27=1,G27,0)</f>
        <v>0</v>
      </c>
      <c r="BB27" s="111">
        <f>IF(AZ27=2,G27,0)</f>
        <v>0</v>
      </c>
      <c r="BC27" s="111">
        <f>IF(AZ27=3,G27,0)</f>
        <v>0</v>
      </c>
      <c r="BD27" s="111">
        <f>IF(AZ27=4,G27,0)</f>
        <v>0</v>
      </c>
      <c r="BE27" s="111">
        <f>IF(AZ27=5,G27,0)</f>
        <v>0</v>
      </c>
      <c r="CZ27" s="111">
        <v>0.26755000000000001</v>
      </c>
    </row>
    <row r="28" spans="1:104">
      <c r="A28" s="136"/>
      <c r="B28" s="137" t="s">
        <v>67</v>
      </c>
      <c r="C28" s="138" t="str">
        <f>CONCATENATE(B25," ",C25)</f>
        <v>63 Podlahy a podlahové konstrukce</v>
      </c>
      <c r="D28" s="136"/>
      <c r="E28" s="139"/>
      <c r="F28" s="139"/>
      <c r="G28" s="140">
        <f>SUM(G25:G27)</f>
        <v>0</v>
      </c>
      <c r="O28" s="129">
        <v>4</v>
      </c>
      <c r="BA28" s="141">
        <f>SUM(BA25:BA27)</f>
        <v>0</v>
      </c>
      <c r="BB28" s="141">
        <f>SUM(BB25:BB27)</f>
        <v>0</v>
      </c>
      <c r="BC28" s="141">
        <f>SUM(BC25:BC27)</f>
        <v>0</v>
      </c>
      <c r="BD28" s="141">
        <f>SUM(BD25:BD27)</f>
        <v>0</v>
      </c>
      <c r="BE28" s="141">
        <f>SUM(BE25:BE27)</f>
        <v>0</v>
      </c>
    </row>
    <row r="29" spans="1:104">
      <c r="A29" s="123" t="s">
        <v>65</v>
      </c>
      <c r="B29" s="124" t="s">
        <v>109</v>
      </c>
      <c r="C29" s="125" t="s">
        <v>110</v>
      </c>
      <c r="D29" s="126"/>
      <c r="E29" s="127"/>
      <c r="F29" s="127"/>
      <c r="G29" s="128"/>
      <c r="O29" s="129">
        <v>1</v>
      </c>
    </row>
    <row r="30" spans="1:104">
      <c r="A30" s="130">
        <v>15</v>
      </c>
      <c r="B30" s="131" t="s">
        <v>111</v>
      </c>
      <c r="C30" s="132" t="s">
        <v>112</v>
      </c>
      <c r="D30" s="133" t="s">
        <v>106</v>
      </c>
      <c r="E30" s="134">
        <v>0.9</v>
      </c>
      <c r="F30" s="134">
        <v>0</v>
      </c>
      <c r="G30" s="135">
        <f>E30*F30</f>
        <v>0</v>
      </c>
      <c r="O30" s="129">
        <v>2</v>
      </c>
      <c r="AA30" s="111">
        <v>12</v>
      </c>
      <c r="AB30" s="111">
        <v>0</v>
      </c>
      <c r="AC30" s="111">
        <v>15</v>
      </c>
      <c r="AZ30" s="111">
        <v>1</v>
      </c>
      <c r="BA30" s="111">
        <f>IF(AZ30=1,G30,0)</f>
        <v>0</v>
      </c>
      <c r="BB30" s="111">
        <f>IF(AZ30=2,G30,0)</f>
        <v>0</v>
      </c>
      <c r="BC30" s="111">
        <f>IF(AZ30=3,G30,0)</f>
        <v>0</v>
      </c>
      <c r="BD30" s="111">
        <f>IF(AZ30=4,G30,0)</f>
        <v>0</v>
      </c>
      <c r="BE30" s="111">
        <f>IF(AZ30=5,G30,0)</f>
        <v>0</v>
      </c>
      <c r="CZ30" s="111">
        <v>0</v>
      </c>
    </row>
    <row r="31" spans="1:104">
      <c r="A31" s="136"/>
      <c r="B31" s="137" t="s">
        <v>67</v>
      </c>
      <c r="C31" s="138" t="str">
        <f>CONCATENATE(B29," ",C29)</f>
        <v>96 Bourání konstrukcí</v>
      </c>
      <c r="D31" s="136"/>
      <c r="E31" s="139"/>
      <c r="F31" s="139"/>
      <c r="G31" s="140">
        <f>SUM(G29:G30)</f>
        <v>0</v>
      </c>
      <c r="O31" s="129">
        <v>4</v>
      </c>
      <c r="BA31" s="141">
        <f>SUM(BA29:BA30)</f>
        <v>0</v>
      </c>
      <c r="BB31" s="141">
        <f>SUM(BB29:BB30)</f>
        <v>0</v>
      </c>
      <c r="BC31" s="141">
        <f>SUM(BC29:BC30)</f>
        <v>0</v>
      </c>
      <c r="BD31" s="141">
        <f>SUM(BD29:BD30)</f>
        <v>0</v>
      </c>
      <c r="BE31" s="141">
        <f>SUM(BE29:BE30)</f>
        <v>0</v>
      </c>
    </row>
    <row r="32" spans="1:104">
      <c r="A32" s="123" t="s">
        <v>65</v>
      </c>
      <c r="B32" s="124" t="s">
        <v>113</v>
      </c>
      <c r="C32" s="125" t="s">
        <v>114</v>
      </c>
      <c r="D32" s="126"/>
      <c r="E32" s="127"/>
      <c r="F32" s="127"/>
      <c r="G32" s="128"/>
      <c r="O32" s="129">
        <v>1</v>
      </c>
    </row>
    <row r="33" spans="1:104">
      <c r="A33" s="130">
        <v>16</v>
      </c>
      <c r="B33" s="131" t="s">
        <v>115</v>
      </c>
      <c r="C33" s="132" t="s">
        <v>116</v>
      </c>
      <c r="D33" s="133" t="s">
        <v>74</v>
      </c>
      <c r="E33" s="134">
        <v>1</v>
      </c>
      <c r="F33" s="134">
        <v>0</v>
      </c>
      <c r="G33" s="135">
        <f t="shared" ref="G33:G44" si="0">E33*F33</f>
        <v>0</v>
      </c>
      <c r="O33" s="129">
        <v>2</v>
      </c>
      <c r="AA33" s="111">
        <v>12</v>
      </c>
      <c r="AB33" s="111">
        <v>0</v>
      </c>
      <c r="AC33" s="111">
        <v>16</v>
      </c>
      <c r="AZ33" s="111">
        <v>1</v>
      </c>
      <c r="BA33" s="111">
        <f t="shared" ref="BA33:BA44" si="1">IF(AZ33=1,G33,0)</f>
        <v>0</v>
      </c>
      <c r="BB33" s="111">
        <f t="shared" ref="BB33:BB44" si="2">IF(AZ33=2,G33,0)</f>
        <v>0</v>
      </c>
      <c r="BC33" s="111">
        <f t="shared" ref="BC33:BC44" si="3">IF(AZ33=3,G33,0)</f>
        <v>0</v>
      </c>
      <c r="BD33" s="111">
        <f t="shared" ref="BD33:BD44" si="4">IF(AZ33=4,G33,0)</f>
        <v>0</v>
      </c>
      <c r="BE33" s="111">
        <f t="shared" ref="BE33:BE44" si="5">IF(AZ33=5,G33,0)</f>
        <v>0</v>
      </c>
      <c r="CZ33" s="111">
        <v>0</v>
      </c>
    </row>
    <row r="34" spans="1:104">
      <c r="A34" s="130">
        <v>17</v>
      </c>
      <c r="B34" s="131" t="s">
        <v>117</v>
      </c>
      <c r="C34" s="132" t="s">
        <v>118</v>
      </c>
      <c r="D34" s="133" t="s">
        <v>119</v>
      </c>
      <c r="E34" s="134">
        <v>8</v>
      </c>
      <c r="F34" s="134">
        <v>0</v>
      </c>
      <c r="G34" s="135">
        <f t="shared" si="0"/>
        <v>0</v>
      </c>
      <c r="O34" s="129">
        <v>2</v>
      </c>
      <c r="AA34" s="111">
        <v>12</v>
      </c>
      <c r="AB34" s="111">
        <v>0</v>
      </c>
      <c r="AC34" s="111">
        <v>17</v>
      </c>
      <c r="AZ34" s="111">
        <v>1</v>
      </c>
      <c r="BA34" s="111">
        <f t="shared" si="1"/>
        <v>0</v>
      </c>
      <c r="BB34" s="111">
        <f t="shared" si="2"/>
        <v>0</v>
      </c>
      <c r="BC34" s="111">
        <f t="shared" si="3"/>
        <v>0</v>
      </c>
      <c r="BD34" s="111">
        <f t="shared" si="4"/>
        <v>0</v>
      </c>
      <c r="BE34" s="111">
        <f t="shared" si="5"/>
        <v>0</v>
      </c>
      <c r="CZ34" s="111">
        <v>1E-3</v>
      </c>
    </row>
    <row r="35" spans="1:104">
      <c r="A35" s="130">
        <v>18</v>
      </c>
      <c r="B35" s="131" t="s">
        <v>120</v>
      </c>
      <c r="C35" s="132" t="s">
        <v>121</v>
      </c>
      <c r="D35" s="133" t="s">
        <v>119</v>
      </c>
      <c r="E35" s="134">
        <v>30</v>
      </c>
      <c r="F35" s="134">
        <v>0</v>
      </c>
      <c r="G35" s="135">
        <f t="shared" si="0"/>
        <v>0</v>
      </c>
      <c r="O35" s="129">
        <v>2</v>
      </c>
      <c r="AA35" s="111">
        <v>12</v>
      </c>
      <c r="AB35" s="111">
        <v>0</v>
      </c>
      <c r="AC35" s="111">
        <v>18</v>
      </c>
      <c r="AZ35" s="111">
        <v>1</v>
      </c>
      <c r="BA35" s="111">
        <f t="shared" si="1"/>
        <v>0</v>
      </c>
      <c r="BB35" s="111">
        <f t="shared" si="2"/>
        <v>0</v>
      </c>
      <c r="BC35" s="111">
        <f t="shared" si="3"/>
        <v>0</v>
      </c>
      <c r="BD35" s="111">
        <f t="shared" si="4"/>
        <v>0</v>
      </c>
      <c r="BE35" s="111">
        <f t="shared" si="5"/>
        <v>0</v>
      </c>
      <c r="CZ35" s="111">
        <v>1E-3</v>
      </c>
    </row>
    <row r="36" spans="1:104">
      <c r="A36" s="130">
        <v>19</v>
      </c>
      <c r="B36" s="131" t="s">
        <v>122</v>
      </c>
      <c r="C36" s="132" t="s">
        <v>123</v>
      </c>
      <c r="D36" s="133" t="s">
        <v>74</v>
      </c>
      <c r="E36" s="134">
        <v>1</v>
      </c>
      <c r="F36" s="134">
        <v>0</v>
      </c>
      <c r="G36" s="135">
        <f t="shared" si="0"/>
        <v>0</v>
      </c>
      <c r="O36" s="129">
        <v>2</v>
      </c>
      <c r="AA36" s="111">
        <v>12</v>
      </c>
      <c r="AB36" s="111">
        <v>0</v>
      </c>
      <c r="AC36" s="111">
        <v>19</v>
      </c>
      <c r="AZ36" s="111">
        <v>1</v>
      </c>
      <c r="BA36" s="111">
        <f t="shared" si="1"/>
        <v>0</v>
      </c>
      <c r="BB36" s="111">
        <f t="shared" si="2"/>
        <v>0</v>
      </c>
      <c r="BC36" s="111">
        <f t="shared" si="3"/>
        <v>0</v>
      </c>
      <c r="BD36" s="111">
        <f t="shared" si="4"/>
        <v>0</v>
      </c>
      <c r="BE36" s="111">
        <f t="shared" si="5"/>
        <v>0</v>
      </c>
      <c r="CZ36" s="111">
        <v>0</v>
      </c>
    </row>
    <row r="37" spans="1:104">
      <c r="A37" s="130">
        <v>20</v>
      </c>
      <c r="B37" s="131" t="s">
        <v>124</v>
      </c>
      <c r="C37" s="132" t="s">
        <v>125</v>
      </c>
      <c r="D37" s="133" t="s">
        <v>126</v>
      </c>
      <c r="E37" s="134">
        <v>2E-3</v>
      </c>
      <c r="F37" s="134">
        <v>0</v>
      </c>
      <c r="G37" s="135">
        <f t="shared" si="0"/>
        <v>0</v>
      </c>
      <c r="O37" s="129">
        <v>2</v>
      </c>
      <c r="AA37" s="111">
        <v>12</v>
      </c>
      <c r="AB37" s="111">
        <v>0</v>
      </c>
      <c r="AC37" s="111">
        <v>20</v>
      </c>
      <c r="AZ37" s="111">
        <v>1</v>
      </c>
      <c r="BA37" s="111">
        <f t="shared" si="1"/>
        <v>0</v>
      </c>
      <c r="BB37" s="111">
        <f t="shared" si="2"/>
        <v>0</v>
      </c>
      <c r="BC37" s="111">
        <f t="shared" si="3"/>
        <v>0</v>
      </c>
      <c r="BD37" s="111">
        <f t="shared" si="4"/>
        <v>0</v>
      </c>
      <c r="BE37" s="111">
        <f t="shared" si="5"/>
        <v>0</v>
      </c>
      <c r="CZ37" s="111">
        <v>0</v>
      </c>
    </row>
    <row r="38" spans="1:104">
      <c r="A38" s="130">
        <v>21</v>
      </c>
      <c r="B38" s="131" t="s">
        <v>127</v>
      </c>
      <c r="C38" s="132" t="s">
        <v>128</v>
      </c>
      <c r="D38" s="133" t="s">
        <v>83</v>
      </c>
      <c r="E38" s="134">
        <v>12</v>
      </c>
      <c r="F38" s="134">
        <v>0</v>
      </c>
      <c r="G38" s="135">
        <f t="shared" si="0"/>
        <v>0</v>
      </c>
      <c r="O38" s="129">
        <v>2</v>
      </c>
      <c r="AA38" s="111">
        <v>12</v>
      </c>
      <c r="AB38" s="111">
        <v>0</v>
      </c>
      <c r="AC38" s="111">
        <v>21</v>
      </c>
      <c r="AZ38" s="111">
        <v>1</v>
      </c>
      <c r="BA38" s="111">
        <f t="shared" si="1"/>
        <v>0</v>
      </c>
      <c r="BB38" s="111">
        <f t="shared" si="2"/>
        <v>0</v>
      </c>
      <c r="BC38" s="111">
        <f t="shared" si="3"/>
        <v>0</v>
      </c>
      <c r="BD38" s="111">
        <f t="shared" si="4"/>
        <v>0</v>
      </c>
      <c r="BE38" s="111">
        <f t="shared" si="5"/>
        <v>0</v>
      </c>
      <c r="CZ38" s="111">
        <v>0</v>
      </c>
    </row>
    <row r="39" spans="1:104">
      <c r="A39" s="130">
        <v>22</v>
      </c>
      <c r="B39" s="131" t="s">
        <v>129</v>
      </c>
      <c r="C39" s="132" t="s">
        <v>130</v>
      </c>
      <c r="D39" s="133" t="s">
        <v>83</v>
      </c>
      <c r="E39" s="134">
        <v>23</v>
      </c>
      <c r="F39" s="134">
        <v>0</v>
      </c>
      <c r="G39" s="135">
        <f t="shared" si="0"/>
        <v>0</v>
      </c>
      <c r="O39" s="129">
        <v>2</v>
      </c>
      <c r="AA39" s="111">
        <v>12</v>
      </c>
      <c r="AB39" s="111">
        <v>0</v>
      </c>
      <c r="AC39" s="111">
        <v>22</v>
      </c>
      <c r="AZ39" s="111">
        <v>1</v>
      </c>
      <c r="BA39" s="111">
        <f t="shared" si="1"/>
        <v>0</v>
      </c>
      <c r="BB39" s="111">
        <f t="shared" si="2"/>
        <v>0</v>
      </c>
      <c r="BC39" s="111">
        <f t="shared" si="3"/>
        <v>0</v>
      </c>
      <c r="BD39" s="111">
        <f t="shared" si="4"/>
        <v>0</v>
      </c>
      <c r="BE39" s="111">
        <f t="shared" si="5"/>
        <v>0</v>
      </c>
      <c r="CZ39" s="111">
        <v>0</v>
      </c>
    </row>
    <row r="40" spans="1:104">
      <c r="A40" s="130">
        <v>23</v>
      </c>
      <c r="B40" s="131" t="s">
        <v>131</v>
      </c>
      <c r="C40" s="132" t="s">
        <v>132</v>
      </c>
      <c r="D40" s="133" t="s">
        <v>126</v>
      </c>
      <c r="E40" s="134">
        <v>1.3</v>
      </c>
      <c r="F40" s="134">
        <v>0</v>
      </c>
      <c r="G40" s="135">
        <f t="shared" si="0"/>
        <v>0</v>
      </c>
      <c r="O40" s="129">
        <v>2</v>
      </c>
      <c r="AA40" s="111">
        <v>12</v>
      </c>
      <c r="AB40" s="111">
        <v>0</v>
      </c>
      <c r="AC40" s="111">
        <v>23</v>
      </c>
      <c r="AZ40" s="111">
        <v>1</v>
      </c>
      <c r="BA40" s="111">
        <f t="shared" si="1"/>
        <v>0</v>
      </c>
      <c r="BB40" s="111">
        <f t="shared" si="2"/>
        <v>0</v>
      </c>
      <c r="BC40" s="111">
        <f t="shared" si="3"/>
        <v>0</v>
      </c>
      <c r="BD40" s="111">
        <f t="shared" si="4"/>
        <v>0</v>
      </c>
      <c r="BE40" s="111">
        <f t="shared" si="5"/>
        <v>0</v>
      </c>
      <c r="CZ40" s="111">
        <v>0</v>
      </c>
    </row>
    <row r="41" spans="1:104">
      <c r="A41" s="130">
        <v>24</v>
      </c>
      <c r="B41" s="131" t="s">
        <v>133</v>
      </c>
      <c r="C41" s="132" t="s">
        <v>134</v>
      </c>
      <c r="D41" s="133" t="s">
        <v>126</v>
      </c>
      <c r="E41" s="134">
        <v>1.3</v>
      </c>
      <c r="F41" s="134">
        <v>0</v>
      </c>
      <c r="G41" s="135">
        <f t="shared" si="0"/>
        <v>0</v>
      </c>
      <c r="O41" s="129">
        <v>2</v>
      </c>
      <c r="AA41" s="111">
        <v>12</v>
      </c>
      <c r="AB41" s="111">
        <v>0</v>
      </c>
      <c r="AC41" s="111">
        <v>24</v>
      </c>
      <c r="AZ41" s="111">
        <v>1</v>
      </c>
      <c r="BA41" s="111">
        <f t="shared" si="1"/>
        <v>0</v>
      </c>
      <c r="BB41" s="111">
        <f t="shared" si="2"/>
        <v>0</v>
      </c>
      <c r="BC41" s="111">
        <f t="shared" si="3"/>
        <v>0</v>
      </c>
      <c r="BD41" s="111">
        <f t="shared" si="4"/>
        <v>0</v>
      </c>
      <c r="BE41" s="111">
        <f t="shared" si="5"/>
        <v>0</v>
      </c>
      <c r="CZ41" s="111">
        <v>0</v>
      </c>
    </row>
    <row r="42" spans="1:104">
      <c r="A42" s="130">
        <v>25</v>
      </c>
      <c r="B42" s="131" t="s">
        <v>135</v>
      </c>
      <c r="C42" s="132" t="s">
        <v>136</v>
      </c>
      <c r="D42" s="133" t="s">
        <v>126</v>
      </c>
      <c r="E42" s="134">
        <v>1.3</v>
      </c>
      <c r="F42" s="134">
        <v>0</v>
      </c>
      <c r="G42" s="135">
        <f t="shared" si="0"/>
        <v>0</v>
      </c>
      <c r="O42" s="129">
        <v>2</v>
      </c>
      <c r="AA42" s="111">
        <v>12</v>
      </c>
      <c r="AB42" s="111">
        <v>0</v>
      </c>
      <c r="AC42" s="111">
        <v>25</v>
      </c>
      <c r="AZ42" s="111">
        <v>1</v>
      </c>
      <c r="BA42" s="111">
        <f t="shared" si="1"/>
        <v>0</v>
      </c>
      <c r="BB42" s="111">
        <f t="shared" si="2"/>
        <v>0</v>
      </c>
      <c r="BC42" s="111">
        <f t="shared" si="3"/>
        <v>0</v>
      </c>
      <c r="BD42" s="111">
        <f t="shared" si="4"/>
        <v>0</v>
      </c>
      <c r="BE42" s="111">
        <f t="shared" si="5"/>
        <v>0</v>
      </c>
      <c r="CZ42" s="111">
        <v>0</v>
      </c>
    </row>
    <row r="43" spans="1:104">
      <c r="A43" s="130">
        <v>26</v>
      </c>
      <c r="B43" s="131" t="s">
        <v>137</v>
      </c>
      <c r="C43" s="132" t="s">
        <v>138</v>
      </c>
      <c r="D43" s="133" t="s">
        <v>126</v>
      </c>
      <c r="E43" s="134">
        <v>1.2</v>
      </c>
      <c r="F43" s="134">
        <v>0</v>
      </c>
      <c r="G43" s="135">
        <f t="shared" si="0"/>
        <v>0</v>
      </c>
      <c r="O43" s="129">
        <v>2</v>
      </c>
      <c r="AA43" s="111">
        <v>12</v>
      </c>
      <c r="AB43" s="111">
        <v>0</v>
      </c>
      <c r="AC43" s="111">
        <v>26</v>
      </c>
      <c r="AZ43" s="111">
        <v>1</v>
      </c>
      <c r="BA43" s="111">
        <f t="shared" si="1"/>
        <v>0</v>
      </c>
      <c r="BB43" s="111">
        <f t="shared" si="2"/>
        <v>0</v>
      </c>
      <c r="BC43" s="111">
        <f t="shared" si="3"/>
        <v>0</v>
      </c>
      <c r="BD43" s="111">
        <f t="shared" si="4"/>
        <v>0</v>
      </c>
      <c r="BE43" s="111">
        <f t="shared" si="5"/>
        <v>0</v>
      </c>
      <c r="CZ43" s="111">
        <v>0</v>
      </c>
    </row>
    <row r="44" spans="1:104">
      <c r="A44" s="130">
        <v>27</v>
      </c>
      <c r="B44" s="131" t="s">
        <v>139</v>
      </c>
      <c r="C44" s="132" t="s">
        <v>140</v>
      </c>
      <c r="D44" s="133" t="s">
        <v>126</v>
      </c>
      <c r="E44" s="134">
        <v>1.3</v>
      </c>
      <c r="F44" s="134">
        <v>0</v>
      </c>
      <c r="G44" s="135">
        <f t="shared" si="0"/>
        <v>0</v>
      </c>
      <c r="O44" s="129">
        <v>2</v>
      </c>
      <c r="AA44" s="111">
        <v>12</v>
      </c>
      <c r="AB44" s="111">
        <v>0</v>
      </c>
      <c r="AC44" s="111">
        <v>27</v>
      </c>
      <c r="AZ44" s="111">
        <v>1</v>
      </c>
      <c r="BA44" s="111">
        <f t="shared" si="1"/>
        <v>0</v>
      </c>
      <c r="BB44" s="111">
        <f t="shared" si="2"/>
        <v>0</v>
      </c>
      <c r="BC44" s="111">
        <f t="shared" si="3"/>
        <v>0</v>
      </c>
      <c r="BD44" s="111">
        <f t="shared" si="4"/>
        <v>0</v>
      </c>
      <c r="BE44" s="111">
        <f t="shared" si="5"/>
        <v>0</v>
      </c>
      <c r="CZ44" s="111">
        <v>0</v>
      </c>
    </row>
    <row r="45" spans="1:104">
      <c r="A45" s="136"/>
      <c r="B45" s="137" t="s">
        <v>67</v>
      </c>
      <c r="C45" s="138" t="str">
        <f>CONCATENATE(B32," ",C32)</f>
        <v>97 Prorážení otvorů</v>
      </c>
      <c r="D45" s="136"/>
      <c r="E45" s="139"/>
      <c r="F45" s="139"/>
      <c r="G45" s="140">
        <f>SUM(G32:G44)</f>
        <v>0</v>
      </c>
      <c r="O45" s="129">
        <v>4</v>
      </c>
      <c r="BA45" s="141">
        <f>SUM(BA32:BA44)</f>
        <v>0</v>
      </c>
      <c r="BB45" s="141">
        <f>SUM(BB32:BB44)</f>
        <v>0</v>
      </c>
      <c r="BC45" s="141">
        <f>SUM(BC32:BC44)</f>
        <v>0</v>
      </c>
      <c r="BD45" s="141">
        <f>SUM(BD32:BD44)</f>
        <v>0</v>
      </c>
      <c r="BE45" s="141">
        <f>SUM(BE32:BE44)</f>
        <v>0</v>
      </c>
    </row>
    <row r="46" spans="1:104">
      <c r="A46" s="123" t="s">
        <v>65</v>
      </c>
      <c r="B46" s="124" t="s">
        <v>141</v>
      </c>
      <c r="C46" s="125" t="s">
        <v>142</v>
      </c>
      <c r="D46" s="126"/>
      <c r="E46" s="127"/>
      <c r="F46" s="127"/>
      <c r="G46" s="128"/>
      <c r="O46" s="129">
        <v>1</v>
      </c>
    </row>
    <row r="47" spans="1:104">
      <c r="A47" s="130">
        <v>28</v>
      </c>
      <c r="B47" s="131" t="s">
        <v>143</v>
      </c>
      <c r="C47" s="132" t="s">
        <v>144</v>
      </c>
      <c r="D47" s="133" t="s">
        <v>126</v>
      </c>
      <c r="E47" s="134">
        <v>0.254</v>
      </c>
      <c r="F47" s="134">
        <v>0</v>
      </c>
      <c r="G47" s="135">
        <f>E47*F47</f>
        <v>0</v>
      </c>
      <c r="O47" s="129">
        <v>2</v>
      </c>
      <c r="AA47" s="111">
        <v>12</v>
      </c>
      <c r="AB47" s="111">
        <v>0</v>
      </c>
      <c r="AC47" s="111">
        <v>28</v>
      </c>
      <c r="AZ47" s="111">
        <v>1</v>
      </c>
      <c r="BA47" s="111">
        <f>IF(AZ47=1,G47,0)</f>
        <v>0</v>
      </c>
      <c r="BB47" s="111">
        <f>IF(AZ47=2,G47,0)</f>
        <v>0</v>
      </c>
      <c r="BC47" s="111">
        <f>IF(AZ47=3,G47,0)</f>
        <v>0</v>
      </c>
      <c r="BD47" s="111">
        <f>IF(AZ47=4,G47,0)</f>
        <v>0</v>
      </c>
      <c r="BE47" s="111">
        <f>IF(AZ47=5,G47,0)</f>
        <v>0</v>
      </c>
      <c r="CZ47" s="111">
        <v>0</v>
      </c>
    </row>
    <row r="48" spans="1:104">
      <c r="A48" s="136"/>
      <c r="B48" s="137" t="s">
        <v>67</v>
      </c>
      <c r="C48" s="138" t="str">
        <f>CONCATENATE(B46," ",C46)</f>
        <v>99 Staveništní přesun hmot</v>
      </c>
      <c r="D48" s="136"/>
      <c r="E48" s="139"/>
      <c r="F48" s="139"/>
      <c r="G48" s="140">
        <f>SUM(G46:G47)</f>
        <v>0</v>
      </c>
      <c r="O48" s="129">
        <v>4</v>
      </c>
      <c r="BA48" s="141">
        <f>SUM(BA46:BA47)</f>
        <v>0</v>
      </c>
      <c r="BB48" s="141">
        <f>SUM(BB46:BB47)</f>
        <v>0</v>
      </c>
      <c r="BC48" s="141">
        <f>SUM(BC46:BC47)</f>
        <v>0</v>
      </c>
      <c r="BD48" s="141">
        <f>SUM(BD46:BD47)</f>
        <v>0</v>
      </c>
      <c r="BE48" s="141">
        <f>SUM(BE46:BE47)</f>
        <v>0</v>
      </c>
    </row>
    <row r="49" spans="1:104">
      <c r="A49" s="123" t="s">
        <v>65</v>
      </c>
      <c r="B49" s="124" t="s">
        <v>145</v>
      </c>
      <c r="C49" s="125" t="s">
        <v>146</v>
      </c>
      <c r="D49" s="126"/>
      <c r="E49" s="127"/>
      <c r="F49" s="127"/>
      <c r="G49" s="128"/>
      <c r="O49" s="129">
        <v>1</v>
      </c>
    </row>
    <row r="50" spans="1:104" ht="22.5">
      <c r="A50" s="130">
        <v>29</v>
      </c>
      <c r="B50" s="131" t="s">
        <v>147</v>
      </c>
      <c r="C50" s="132" t="s">
        <v>148</v>
      </c>
      <c r="D50" s="133" t="s">
        <v>119</v>
      </c>
      <c r="E50" s="134">
        <v>40</v>
      </c>
      <c r="F50" s="134">
        <v>0</v>
      </c>
      <c r="G50" s="135">
        <f t="shared" ref="G50:G59" si="6">E50*F50</f>
        <v>0</v>
      </c>
      <c r="O50" s="129">
        <v>2</v>
      </c>
      <c r="AA50" s="111">
        <v>12</v>
      </c>
      <c r="AB50" s="111">
        <v>0</v>
      </c>
      <c r="AC50" s="111">
        <v>29</v>
      </c>
      <c r="AZ50" s="111">
        <v>2</v>
      </c>
      <c r="BA50" s="111">
        <f t="shared" ref="BA50:BA59" si="7">IF(AZ50=1,G50,0)</f>
        <v>0</v>
      </c>
      <c r="BB50" s="111">
        <f t="shared" ref="BB50:BB59" si="8">IF(AZ50=2,G50,0)</f>
        <v>0</v>
      </c>
      <c r="BC50" s="111">
        <f t="shared" ref="BC50:BC59" si="9">IF(AZ50=3,G50,0)</f>
        <v>0</v>
      </c>
      <c r="BD50" s="111">
        <f t="shared" ref="BD50:BD59" si="10">IF(AZ50=4,G50,0)</f>
        <v>0</v>
      </c>
      <c r="BE50" s="111">
        <f t="shared" ref="BE50:BE59" si="11">IF(AZ50=5,G50,0)</f>
        <v>0</v>
      </c>
      <c r="CZ50" s="111">
        <v>0</v>
      </c>
    </row>
    <row r="51" spans="1:104" ht="22.5">
      <c r="A51" s="130">
        <v>30</v>
      </c>
      <c r="B51" s="131" t="s">
        <v>149</v>
      </c>
      <c r="C51" s="132" t="s">
        <v>150</v>
      </c>
      <c r="D51" s="133" t="s">
        <v>119</v>
      </c>
      <c r="E51" s="134">
        <v>40</v>
      </c>
      <c r="F51" s="134">
        <v>0</v>
      </c>
      <c r="G51" s="135">
        <f t="shared" si="6"/>
        <v>0</v>
      </c>
      <c r="O51" s="129">
        <v>2</v>
      </c>
      <c r="AA51" s="111">
        <v>12</v>
      </c>
      <c r="AB51" s="111">
        <v>0</v>
      </c>
      <c r="AC51" s="111">
        <v>30</v>
      </c>
      <c r="AZ51" s="111">
        <v>2</v>
      </c>
      <c r="BA51" s="111">
        <f t="shared" si="7"/>
        <v>0</v>
      </c>
      <c r="BB51" s="111">
        <f t="shared" si="8"/>
        <v>0</v>
      </c>
      <c r="BC51" s="111">
        <f t="shared" si="9"/>
        <v>0</v>
      </c>
      <c r="BD51" s="111">
        <f t="shared" si="10"/>
        <v>0</v>
      </c>
      <c r="BE51" s="111">
        <f t="shared" si="11"/>
        <v>0</v>
      </c>
      <c r="CZ51" s="111">
        <v>0</v>
      </c>
    </row>
    <row r="52" spans="1:104">
      <c r="A52" s="130">
        <v>31</v>
      </c>
      <c r="B52" s="131" t="s">
        <v>151</v>
      </c>
      <c r="C52" s="132" t="s">
        <v>152</v>
      </c>
      <c r="D52" s="133" t="s">
        <v>119</v>
      </c>
      <c r="E52" s="134">
        <v>10</v>
      </c>
      <c r="F52" s="134">
        <v>0</v>
      </c>
      <c r="G52" s="135">
        <f t="shared" si="6"/>
        <v>0</v>
      </c>
      <c r="O52" s="129">
        <v>2</v>
      </c>
      <c r="AA52" s="111">
        <v>12</v>
      </c>
      <c r="AB52" s="111">
        <v>0</v>
      </c>
      <c r="AC52" s="111">
        <v>31</v>
      </c>
      <c r="AZ52" s="111">
        <v>2</v>
      </c>
      <c r="BA52" s="111">
        <f t="shared" si="7"/>
        <v>0</v>
      </c>
      <c r="BB52" s="111">
        <f t="shared" si="8"/>
        <v>0</v>
      </c>
      <c r="BC52" s="111">
        <f t="shared" si="9"/>
        <v>0</v>
      </c>
      <c r="BD52" s="111">
        <f t="shared" si="10"/>
        <v>0</v>
      </c>
      <c r="BE52" s="111">
        <f t="shared" si="11"/>
        <v>0</v>
      </c>
      <c r="CZ52" s="111">
        <v>5.1799999999999997E-3</v>
      </c>
    </row>
    <row r="53" spans="1:104">
      <c r="A53" s="130">
        <v>32</v>
      </c>
      <c r="B53" s="131" t="s">
        <v>153</v>
      </c>
      <c r="C53" s="132" t="s">
        <v>154</v>
      </c>
      <c r="D53" s="133" t="s">
        <v>74</v>
      </c>
      <c r="E53" s="134">
        <v>1</v>
      </c>
      <c r="F53" s="134">
        <v>0</v>
      </c>
      <c r="G53" s="135">
        <f t="shared" si="6"/>
        <v>0</v>
      </c>
      <c r="O53" s="129">
        <v>2</v>
      </c>
      <c r="AA53" s="111">
        <v>12</v>
      </c>
      <c r="AB53" s="111">
        <v>0</v>
      </c>
      <c r="AC53" s="111">
        <v>32</v>
      </c>
      <c r="AZ53" s="111">
        <v>2</v>
      </c>
      <c r="BA53" s="111">
        <f t="shared" si="7"/>
        <v>0</v>
      </c>
      <c r="BB53" s="111">
        <f t="shared" si="8"/>
        <v>0</v>
      </c>
      <c r="BC53" s="111">
        <f t="shared" si="9"/>
        <v>0</v>
      </c>
      <c r="BD53" s="111">
        <f t="shared" si="10"/>
        <v>0</v>
      </c>
      <c r="BE53" s="111">
        <f t="shared" si="11"/>
        <v>0</v>
      </c>
      <c r="CZ53" s="111">
        <v>4.45E-3</v>
      </c>
    </row>
    <row r="54" spans="1:104">
      <c r="A54" s="130">
        <v>33</v>
      </c>
      <c r="B54" s="131" t="s">
        <v>155</v>
      </c>
      <c r="C54" s="132" t="s">
        <v>156</v>
      </c>
      <c r="D54" s="133" t="s">
        <v>119</v>
      </c>
      <c r="E54" s="134">
        <v>10</v>
      </c>
      <c r="F54" s="134">
        <v>0</v>
      </c>
      <c r="G54" s="135">
        <f t="shared" si="6"/>
        <v>0</v>
      </c>
      <c r="O54" s="129">
        <v>2</v>
      </c>
      <c r="AA54" s="111">
        <v>12</v>
      </c>
      <c r="AB54" s="111">
        <v>0</v>
      </c>
      <c r="AC54" s="111">
        <v>33</v>
      </c>
      <c r="AZ54" s="111">
        <v>2</v>
      </c>
      <c r="BA54" s="111">
        <f t="shared" si="7"/>
        <v>0</v>
      </c>
      <c r="BB54" s="111">
        <f t="shared" si="8"/>
        <v>0</v>
      </c>
      <c r="BC54" s="111">
        <f t="shared" si="9"/>
        <v>0</v>
      </c>
      <c r="BD54" s="111">
        <f t="shared" si="10"/>
        <v>0</v>
      </c>
      <c r="BE54" s="111">
        <f t="shared" si="11"/>
        <v>0</v>
      </c>
      <c r="CZ54" s="111">
        <v>3.8999999999999999E-4</v>
      </c>
    </row>
    <row r="55" spans="1:104">
      <c r="A55" s="130">
        <v>34</v>
      </c>
      <c r="B55" s="131" t="s">
        <v>157</v>
      </c>
      <c r="C55" s="132" t="s">
        <v>158</v>
      </c>
      <c r="D55" s="133" t="s">
        <v>119</v>
      </c>
      <c r="E55" s="134">
        <v>10</v>
      </c>
      <c r="F55" s="134">
        <v>0</v>
      </c>
      <c r="G55" s="135">
        <f t="shared" si="6"/>
        <v>0</v>
      </c>
      <c r="O55" s="129">
        <v>2</v>
      </c>
      <c r="AA55" s="111">
        <v>12</v>
      </c>
      <c r="AB55" s="111">
        <v>0</v>
      </c>
      <c r="AC55" s="111">
        <v>34</v>
      </c>
      <c r="AZ55" s="111">
        <v>2</v>
      </c>
      <c r="BA55" s="111">
        <f t="shared" si="7"/>
        <v>0</v>
      </c>
      <c r="BB55" s="111">
        <f t="shared" si="8"/>
        <v>0</v>
      </c>
      <c r="BC55" s="111">
        <f t="shared" si="9"/>
        <v>0</v>
      </c>
      <c r="BD55" s="111">
        <f t="shared" si="10"/>
        <v>0</v>
      </c>
      <c r="BE55" s="111">
        <f t="shared" si="11"/>
        <v>0</v>
      </c>
      <c r="CZ55" s="111">
        <v>1.0000000000000001E-5</v>
      </c>
    </row>
    <row r="56" spans="1:104">
      <c r="A56" s="130">
        <v>35</v>
      </c>
      <c r="B56" s="131" t="s">
        <v>159</v>
      </c>
      <c r="C56" s="132" t="s">
        <v>160</v>
      </c>
      <c r="D56" s="133" t="s">
        <v>126</v>
      </c>
      <c r="E56" s="134">
        <v>0.125</v>
      </c>
      <c r="F56" s="134">
        <v>0</v>
      </c>
      <c r="G56" s="135">
        <f t="shared" si="6"/>
        <v>0</v>
      </c>
      <c r="O56" s="129">
        <v>2</v>
      </c>
      <c r="AA56" s="111">
        <v>12</v>
      </c>
      <c r="AB56" s="111">
        <v>0</v>
      </c>
      <c r="AC56" s="111">
        <v>35</v>
      </c>
      <c r="AZ56" s="111">
        <v>2</v>
      </c>
      <c r="BA56" s="111">
        <f t="shared" si="7"/>
        <v>0</v>
      </c>
      <c r="BB56" s="111">
        <f t="shared" si="8"/>
        <v>0</v>
      </c>
      <c r="BC56" s="111">
        <f t="shared" si="9"/>
        <v>0</v>
      </c>
      <c r="BD56" s="111">
        <f t="shared" si="10"/>
        <v>0</v>
      </c>
      <c r="BE56" s="111">
        <f t="shared" si="11"/>
        <v>0</v>
      </c>
      <c r="CZ56" s="111">
        <v>0</v>
      </c>
    </row>
    <row r="57" spans="1:104">
      <c r="A57" s="130">
        <v>36</v>
      </c>
      <c r="B57" s="131" t="s">
        <v>161</v>
      </c>
      <c r="C57" s="132" t="s">
        <v>162</v>
      </c>
      <c r="D57" s="133" t="s">
        <v>74</v>
      </c>
      <c r="E57" s="134">
        <v>1</v>
      </c>
      <c r="F57" s="134">
        <v>0</v>
      </c>
      <c r="G57" s="135">
        <f t="shared" si="6"/>
        <v>0</v>
      </c>
      <c r="O57" s="129">
        <v>2</v>
      </c>
      <c r="AA57" s="111">
        <v>12</v>
      </c>
      <c r="AB57" s="111">
        <v>0</v>
      </c>
      <c r="AC57" s="111">
        <v>36</v>
      </c>
      <c r="AZ57" s="111">
        <v>2</v>
      </c>
      <c r="BA57" s="111">
        <f t="shared" si="7"/>
        <v>0</v>
      </c>
      <c r="BB57" s="111">
        <f t="shared" si="8"/>
        <v>0</v>
      </c>
      <c r="BC57" s="111">
        <f t="shared" si="9"/>
        <v>0</v>
      </c>
      <c r="BD57" s="111">
        <f t="shared" si="10"/>
        <v>0</v>
      </c>
      <c r="BE57" s="111">
        <f t="shared" si="11"/>
        <v>0</v>
      </c>
      <c r="CZ57" s="111">
        <v>1.9400000000000001E-3</v>
      </c>
    </row>
    <row r="58" spans="1:104" ht="22.5">
      <c r="A58" s="130">
        <v>37</v>
      </c>
      <c r="B58" s="131" t="s">
        <v>163</v>
      </c>
      <c r="C58" s="132" t="s">
        <v>164</v>
      </c>
      <c r="D58" s="133" t="s">
        <v>165</v>
      </c>
      <c r="E58" s="134">
        <v>1</v>
      </c>
      <c r="F58" s="134">
        <v>0</v>
      </c>
      <c r="G58" s="135">
        <f t="shared" si="6"/>
        <v>0</v>
      </c>
      <c r="O58" s="129">
        <v>2</v>
      </c>
      <c r="AA58" s="111">
        <v>12</v>
      </c>
      <c r="AB58" s="111">
        <v>0</v>
      </c>
      <c r="AC58" s="111">
        <v>37</v>
      </c>
      <c r="AZ58" s="111">
        <v>2</v>
      </c>
      <c r="BA58" s="111">
        <f t="shared" si="7"/>
        <v>0</v>
      </c>
      <c r="BB58" s="111">
        <f t="shared" si="8"/>
        <v>0</v>
      </c>
      <c r="BC58" s="111">
        <f t="shared" si="9"/>
        <v>0</v>
      </c>
      <c r="BD58" s="111">
        <f t="shared" si="10"/>
        <v>0</v>
      </c>
      <c r="BE58" s="111">
        <f t="shared" si="11"/>
        <v>0</v>
      </c>
      <c r="CZ58" s="111">
        <v>4.3899999999999998E-3</v>
      </c>
    </row>
    <row r="59" spans="1:104" ht="22.5">
      <c r="A59" s="130">
        <v>38</v>
      </c>
      <c r="B59" s="131" t="s">
        <v>166</v>
      </c>
      <c r="C59" s="132" t="s">
        <v>167</v>
      </c>
      <c r="D59" s="133" t="s">
        <v>119</v>
      </c>
      <c r="E59" s="134">
        <v>1</v>
      </c>
      <c r="F59" s="134">
        <v>0</v>
      </c>
      <c r="G59" s="135">
        <f t="shared" si="6"/>
        <v>0</v>
      </c>
      <c r="O59" s="129">
        <v>2</v>
      </c>
      <c r="AA59" s="111">
        <v>12</v>
      </c>
      <c r="AB59" s="111">
        <v>0</v>
      </c>
      <c r="AC59" s="111">
        <v>38</v>
      </c>
      <c r="AZ59" s="111">
        <v>2</v>
      </c>
      <c r="BA59" s="111">
        <f t="shared" si="7"/>
        <v>0</v>
      </c>
      <c r="BB59" s="111">
        <f t="shared" si="8"/>
        <v>0</v>
      </c>
      <c r="BC59" s="111">
        <f t="shared" si="9"/>
        <v>0</v>
      </c>
      <c r="BD59" s="111">
        <f t="shared" si="10"/>
        <v>0</v>
      </c>
      <c r="BE59" s="111">
        <f t="shared" si="11"/>
        <v>0</v>
      </c>
      <c r="CZ59" s="111">
        <v>1.08E-3</v>
      </c>
    </row>
    <row r="60" spans="1:104">
      <c r="A60" s="136"/>
      <c r="B60" s="137" t="s">
        <v>67</v>
      </c>
      <c r="C60" s="138" t="str">
        <f>CONCATENATE(B49," ",C49)</f>
        <v>722 Vnitřní vodovod</v>
      </c>
      <c r="D60" s="136"/>
      <c r="E60" s="139"/>
      <c r="F60" s="139"/>
      <c r="G60" s="140">
        <f>SUM(G49:G59)</f>
        <v>0</v>
      </c>
      <c r="O60" s="129">
        <v>4</v>
      </c>
      <c r="BA60" s="141">
        <f>SUM(BA49:BA59)</f>
        <v>0</v>
      </c>
      <c r="BB60" s="141">
        <f>SUM(BB49:BB59)</f>
        <v>0</v>
      </c>
      <c r="BC60" s="141">
        <f>SUM(BC49:BC59)</f>
        <v>0</v>
      </c>
      <c r="BD60" s="141">
        <f>SUM(BD49:BD59)</f>
        <v>0</v>
      </c>
      <c r="BE60" s="141">
        <f>SUM(BE49:BE59)</f>
        <v>0</v>
      </c>
    </row>
    <row r="61" spans="1:104">
      <c r="A61" s="123" t="s">
        <v>65</v>
      </c>
      <c r="B61" s="124" t="s">
        <v>168</v>
      </c>
      <c r="C61" s="125" t="s">
        <v>169</v>
      </c>
      <c r="D61" s="126"/>
      <c r="E61" s="127"/>
      <c r="F61" s="127"/>
      <c r="G61" s="128"/>
      <c r="O61" s="129">
        <v>1</v>
      </c>
    </row>
    <row r="62" spans="1:104">
      <c r="A62" s="130">
        <v>39</v>
      </c>
      <c r="B62" s="131" t="s">
        <v>170</v>
      </c>
      <c r="C62" s="132" t="s">
        <v>171</v>
      </c>
      <c r="D62" s="133" t="s">
        <v>119</v>
      </c>
      <c r="E62" s="134">
        <v>4</v>
      </c>
      <c r="F62" s="134">
        <v>0</v>
      </c>
      <c r="G62" s="135">
        <f t="shared" ref="G62:G72" si="12">E62*F62</f>
        <v>0</v>
      </c>
      <c r="O62" s="129">
        <v>2</v>
      </c>
      <c r="AA62" s="111">
        <v>12</v>
      </c>
      <c r="AB62" s="111">
        <v>0</v>
      </c>
      <c r="AC62" s="111">
        <v>39</v>
      </c>
      <c r="AZ62" s="111">
        <v>2</v>
      </c>
      <c r="BA62" s="111">
        <f t="shared" ref="BA62:BA72" si="13">IF(AZ62=1,G62,0)</f>
        <v>0</v>
      </c>
      <c r="BB62" s="111">
        <f t="shared" ref="BB62:BB72" si="14">IF(AZ62=2,G62,0)</f>
        <v>0</v>
      </c>
      <c r="BC62" s="111">
        <f t="shared" ref="BC62:BC72" si="15">IF(AZ62=3,G62,0)</f>
        <v>0</v>
      </c>
      <c r="BD62" s="111">
        <f t="shared" ref="BD62:BD72" si="16">IF(AZ62=4,G62,0)</f>
        <v>0</v>
      </c>
      <c r="BE62" s="111">
        <f t="shared" ref="BE62:BE72" si="17">IF(AZ62=5,G62,0)</f>
        <v>0</v>
      </c>
      <c r="CZ62" s="111">
        <v>2.4000000000000001E-4</v>
      </c>
    </row>
    <row r="63" spans="1:104">
      <c r="A63" s="130">
        <v>40</v>
      </c>
      <c r="B63" s="131" t="s">
        <v>172</v>
      </c>
      <c r="C63" s="132" t="s">
        <v>173</v>
      </c>
      <c r="D63" s="133" t="s">
        <v>119</v>
      </c>
      <c r="E63" s="134">
        <v>1</v>
      </c>
      <c r="F63" s="134">
        <v>0</v>
      </c>
      <c r="G63" s="135">
        <f t="shared" si="12"/>
        <v>0</v>
      </c>
      <c r="O63" s="129">
        <v>2</v>
      </c>
      <c r="AA63" s="111">
        <v>12</v>
      </c>
      <c r="AB63" s="111">
        <v>0</v>
      </c>
      <c r="AC63" s="111">
        <v>40</v>
      </c>
      <c r="AZ63" s="111">
        <v>2</v>
      </c>
      <c r="BA63" s="111">
        <f t="shared" si="13"/>
        <v>0</v>
      </c>
      <c r="BB63" s="111">
        <f t="shared" si="14"/>
        <v>0</v>
      </c>
      <c r="BC63" s="111">
        <f t="shared" si="15"/>
        <v>0</v>
      </c>
      <c r="BD63" s="111">
        <f t="shared" si="16"/>
        <v>0</v>
      </c>
      <c r="BE63" s="111">
        <f t="shared" si="17"/>
        <v>0</v>
      </c>
      <c r="CZ63" s="111">
        <v>2.4000000000000001E-4</v>
      </c>
    </row>
    <row r="64" spans="1:104">
      <c r="A64" s="130">
        <v>41</v>
      </c>
      <c r="B64" s="131" t="s">
        <v>174</v>
      </c>
      <c r="C64" s="132" t="s">
        <v>175</v>
      </c>
      <c r="D64" s="133" t="s">
        <v>119</v>
      </c>
      <c r="E64" s="134">
        <v>3</v>
      </c>
      <c r="F64" s="134">
        <v>0</v>
      </c>
      <c r="G64" s="135">
        <f t="shared" si="12"/>
        <v>0</v>
      </c>
      <c r="O64" s="129">
        <v>2</v>
      </c>
      <c r="AA64" s="111">
        <v>12</v>
      </c>
      <c r="AB64" s="111">
        <v>0</v>
      </c>
      <c r="AC64" s="111">
        <v>41</v>
      </c>
      <c r="AZ64" s="111">
        <v>2</v>
      </c>
      <c r="BA64" s="111">
        <f t="shared" si="13"/>
        <v>0</v>
      </c>
      <c r="BB64" s="111">
        <f t="shared" si="14"/>
        <v>0</v>
      </c>
      <c r="BC64" s="111">
        <f t="shared" si="15"/>
        <v>0</v>
      </c>
      <c r="BD64" s="111">
        <f t="shared" si="16"/>
        <v>0</v>
      </c>
      <c r="BE64" s="111">
        <f t="shared" si="17"/>
        <v>0</v>
      </c>
      <c r="CZ64" s="111">
        <v>7.2300000000000003E-3</v>
      </c>
    </row>
    <row r="65" spans="1:104" ht="22.5">
      <c r="A65" s="130">
        <v>42</v>
      </c>
      <c r="B65" s="131" t="s">
        <v>176</v>
      </c>
      <c r="C65" s="132" t="s">
        <v>177</v>
      </c>
      <c r="D65" s="133" t="s">
        <v>119</v>
      </c>
      <c r="E65" s="134">
        <v>3</v>
      </c>
      <c r="F65" s="134">
        <v>0</v>
      </c>
      <c r="G65" s="135">
        <f t="shared" si="12"/>
        <v>0</v>
      </c>
      <c r="O65" s="129">
        <v>2</v>
      </c>
      <c r="AA65" s="111">
        <v>12</v>
      </c>
      <c r="AB65" s="111">
        <v>0</v>
      </c>
      <c r="AC65" s="111">
        <v>42</v>
      </c>
      <c r="AZ65" s="111">
        <v>2</v>
      </c>
      <c r="BA65" s="111">
        <f t="shared" si="13"/>
        <v>0</v>
      </c>
      <c r="BB65" s="111">
        <f t="shared" si="14"/>
        <v>0</v>
      </c>
      <c r="BC65" s="111">
        <f t="shared" si="15"/>
        <v>0</v>
      </c>
      <c r="BD65" s="111">
        <f t="shared" si="16"/>
        <v>0</v>
      </c>
      <c r="BE65" s="111">
        <f t="shared" si="17"/>
        <v>0</v>
      </c>
      <c r="CZ65" s="111">
        <v>4.96E-3</v>
      </c>
    </row>
    <row r="66" spans="1:104">
      <c r="A66" s="130">
        <v>43</v>
      </c>
      <c r="B66" s="131" t="s">
        <v>178</v>
      </c>
      <c r="C66" s="132" t="s">
        <v>179</v>
      </c>
      <c r="D66" s="133" t="s">
        <v>180</v>
      </c>
      <c r="E66" s="134">
        <v>1</v>
      </c>
      <c r="F66" s="134">
        <v>0</v>
      </c>
      <c r="G66" s="135">
        <f t="shared" si="12"/>
        <v>0</v>
      </c>
      <c r="O66" s="129">
        <v>2</v>
      </c>
      <c r="AA66" s="111">
        <v>12</v>
      </c>
      <c r="AB66" s="111">
        <v>0</v>
      </c>
      <c r="AC66" s="111">
        <v>43</v>
      </c>
      <c r="AZ66" s="111">
        <v>2</v>
      </c>
      <c r="BA66" s="111">
        <f t="shared" si="13"/>
        <v>0</v>
      </c>
      <c r="BB66" s="111">
        <f t="shared" si="14"/>
        <v>0</v>
      </c>
      <c r="BC66" s="111">
        <f t="shared" si="15"/>
        <v>0</v>
      </c>
      <c r="BD66" s="111">
        <f t="shared" si="16"/>
        <v>0</v>
      </c>
      <c r="BE66" s="111">
        <f t="shared" si="17"/>
        <v>0</v>
      </c>
      <c r="CZ66" s="111">
        <v>6.3600000000000002E-3</v>
      </c>
    </row>
    <row r="67" spans="1:104">
      <c r="A67" s="130">
        <v>44</v>
      </c>
      <c r="B67" s="131" t="s">
        <v>181</v>
      </c>
      <c r="C67" s="132" t="s">
        <v>182</v>
      </c>
      <c r="D67" s="133" t="s">
        <v>74</v>
      </c>
      <c r="E67" s="134">
        <v>1</v>
      </c>
      <c r="F67" s="134">
        <v>0</v>
      </c>
      <c r="G67" s="135">
        <f t="shared" si="12"/>
        <v>0</v>
      </c>
      <c r="O67" s="129">
        <v>2</v>
      </c>
      <c r="AA67" s="111">
        <v>12</v>
      </c>
      <c r="AB67" s="111">
        <v>0</v>
      </c>
      <c r="AC67" s="111">
        <v>44</v>
      </c>
      <c r="AZ67" s="111">
        <v>2</v>
      </c>
      <c r="BA67" s="111">
        <f t="shared" si="13"/>
        <v>0</v>
      </c>
      <c r="BB67" s="111">
        <f t="shared" si="14"/>
        <v>0</v>
      </c>
      <c r="BC67" s="111">
        <f t="shared" si="15"/>
        <v>0</v>
      </c>
      <c r="BD67" s="111">
        <f t="shared" si="16"/>
        <v>0</v>
      </c>
      <c r="BE67" s="111">
        <f t="shared" si="17"/>
        <v>0</v>
      </c>
      <c r="CZ67" s="111">
        <v>1E-4</v>
      </c>
    </row>
    <row r="68" spans="1:104">
      <c r="A68" s="130">
        <v>45</v>
      </c>
      <c r="B68" s="131" t="s">
        <v>183</v>
      </c>
      <c r="C68" s="132" t="s">
        <v>184</v>
      </c>
      <c r="D68" s="133" t="s">
        <v>74</v>
      </c>
      <c r="E68" s="134">
        <v>1</v>
      </c>
      <c r="F68" s="134">
        <v>0</v>
      </c>
      <c r="G68" s="135">
        <f t="shared" si="12"/>
        <v>0</v>
      </c>
      <c r="O68" s="129">
        <v>2</v>
      </c>
      <c r="AA68" s="111">
        <v>12</v>
      </c>
      <c r="AB68" s="111">
        <v>0</v>
      </c>
      <c r="AC68" s="111">
        <v>45</v>
      </c>
      <c r="AZ68" s="111">
        <v>2</v>
      </c>
      <c r="BA68" s="111">
        <f t="shared" si="13"/>
        <v>0</v>
      </c>
      <c r="BB68" s="111">
        <f t="shared" si="14"/>
        <v>0</v>
      </c>
      <c r="BC68" s="111">
        <f t="shared" si="15"/>
        <v>0</v>
      </c>
      <c r="BD68" s="111">
        <f t="shared" si="16"/>
        <v>0</v>
      </c>
      <c r="BE68" s="111">
        <f t="shared" si="17"/>
        <v>0</v>
      </c>
      <c r="CZ68" s="111">
        <v>3.0000000000000001E-5</v>
      </c>
    </row>
    <row r="69" spans="1:104">
      <c r="A69" s="130">
        <v>46</v>
      </c>
      <c r="B69" s="131" t="s">
        <v>185</v>
      </c>
      <c r="C69" s="132" t="s">
        <v>186</v>
      </c>
      <c r="D69" s="133" t="s">
        <v>126</v>
      </c>
      <c r="E69" s="134">
        <v>0.254</v>
      </c>
      <c r="F69" s="134">
        <v>0</v>
      </c>
      <c r="G69" s="135">
        <f t="shared" si="12"/>
        <v>0</v>
      </c>
      <c r="O69" s="129">
        <v>2</v>
      </c>
      <c r="AA69" s="111">
        <v>12</v>
      </c>
      <c r="AB69" s="111">
        <v>0</v>
      </c>
      <c r="AC69" s="111">
        <v>46</v>
      </c>
      <c r="AZ69" s="111">
        <v>2</v>
      </c>
      <c r="BA69" s="111">
        <f t="shared" si="13"/>
        <v>0</v>
      </c>
      <c r="BB69" s="111">
        <f t="shared" si="14"/>
        <v>0</v>
      </c>
      <c r="BC69" s="111">
        <f t="shared" si="15"/>
        <v>0</v>
      </c>
      <c r="BD69" s="111">
        <f t="shared" si="16"/>
        <v>0</v>
      </c>
      <c r="BE69" s="111">
        <f t="shared" si="17"/>
        <v>0</v>
      </c>
      <c r="CZ69" s="111">
        <v>0</v>
      </c>
    </row>
    <row r="70" spans="1:104" ht="22.5">
      <c r="A70" s="130">
        <v>47</v>
      </c>
      <c r="B70" s="131" t="s">
        <v>187</v>
      </c>
      <c r="C70" s="132" t="s">
        <v>188</v>
      </c>
      <c r="D70" s="133" t="s">
        <v>180</v>
      </c>
      <c r="E70" s="134">
        <v>1</v>
      </c>
      <c r="F70" s="134">
        <v>0</v>
      </c>
      <c r="G70" s="135">
        <f t="shared" si="12"/>
        <v>0</v>
      </c>
      <c r="O70" s="129">
        <v>2</v>
      </c>
      <c r="AA70" s="111">
        <v>12</v>
      </c>
      <c r="AB70" s="111">
        <v>0</v>
      </c>
      <c r="AC70" s="111">
        <v>47</v>
      </c>
      <c r="AZ70" s="111">
        <v>2</v>
      </c>
      <c r="BA70" s="111">
        <f t="shared" si="13"/>
        <v>0</v>
      </c>
      <c r="BB70" s="111">
        <f t="shared" si="14"/>
        <v>0</v>
      </c>
      <c r="BC70" s="111">
        <f t="shared" si="15"/>
        <v>0</v>
      </c>
      <c r="BD70" s="111">
        <f t="shared" si="16"/>
        <v>0</v>
      </c>
      <c r="BE70" s="111">
        <f t="shared" si="17"/>
        <v>0</v>
      </c>
      <c r="CZ70" s="111">
        <v>3.2499999999999999E-3</v>
      </c>
    </row>
    <row r="71" spans="1:104">
      <c r="A71" s="130">
        <v>48</v>
      </c>
      <c r="B71" s="131" t="s">
        <v>189</v>
      </c>
      <c r="C71" s="132" t="s">
        <v>190</v>
      </c>
      <c r="D71" s="133" t="s">
        <v>119</v>
      </c>
      <c r="E71" s="134">
        <v>25</v>
      </c>
      <c r="F71" s="134">
        <v>0</v>
      </c>
      <c r="G71" s="135">
        <f t="shared" si="12"/>
        <v>0</v>
      </c>
      <c r="O71" s="129">
        <v>2</v>
      </c>
      <c r="AA71" s="111">
        <v>12</v>
      </c>
      <c r="AB71" s="111">
        <v>0</v>
      </c>
      <c r="AC71" s="111">
        <v>48</v>
      </c>
      <c r="AZ71" s="111">
        <v>2</v>
      </c>
      <c r="BA71" s="111">
        <f t="shared" si="13"/>
        <v>0</v>
      </c>
      <c r="BB71" s="111">
        <f t="shared" si="14"/>
        <v>0</v>
      </c>
      <c r="BC71" s="111">
        <f t="shared" si="15"/>
        <v>0</v>
      </c>
      <c r="BD71" s="111">
        <f t="shared" si="16"/>
        <v>0</v>
      </c>
      <c r="BE71" s="111">
        <f t="shared" si="17"/>
        <v>0</v>
      </c>
      <c r="CZ71" s="111">
        <v>0</v>
      </c>
    </row>
    <row r="72" spans="1:104">
      <c r="A72" s="130">
        <v>49</v>
      </c>
      <c r="B72" s="131" t="s">
        <v>191</v>
      </c>
      <c r="C72" s="132" t="s">
        <v>192</v>
      </c>
      <c r="D72" s="133" t="s">
        <v>74</v>
      </c>
      <c r="E72" s="134">
        <v>4</v>
      </c>
      <c r="F72" s="134">
        <v>0</v>
      </c>
      <c r="G72" s="135">
        <f t="shared" si="12"/>
        <v>0</v>
      </c>
      <c r="O72" s="129">
        <v>2</v>
      </c>
      <c r="AA72" s="111">
        <v>12</v>
      </c>
      <c r="AB72" s="111">
        <v>1</v>
      </c>
      <c r="AC72" s="111">
        <v>49</v>
      </c>
      <c r="AZ72" s="111">
        <v>2</v>
      </c>
      <c r="BA72" s="111">
        <f t="shared" si="13"/>
        <v>0</v>
      </c>
      <c r="BB72" s="111">
        <f t="shared" si="14"/>
        <v>0</v>
      </c>
      <c r="BC72" s="111">
        <f t="shared" si="15"/>
        <v>0</v>
      </c>
      <c r="BD72" s="111">
        <f t="shared" si="16"/>
        <v>0</v>
      </c>
      <c r="BE72" s="111">
        <f t="shared" si="17"/>
        <v>0</v>
      </c>
      <c r="CZ72" s="111">
        <v>1E-4</v>
      </c>
    </row>
    <row r="73" spans="1:104">
      <c r="A73" s="136"/>
      <c r="B73" s="137" t="s">
        <v>67</v>
      </c>
      <c r="C73" s="138" t="str">
        <f>CONCATENATE(B61," ",C61)</f>
        <v>723 Vnitřní plynovod</v>
      </c>
      <c r="D73" s="136"/>
      <c r="E73" s="139"/>
      <c r="F73" s="139"/>
      <c r="G73" s="140">
        <f>SUM(G61:G72)</f>
        <v>0</v>
      </c>
      <c r="O73" s="129">
        <v>4</v>
      </c>
      <c r="BA73" s="141">
        <f>SUM(BA61:BA72)</f>
        <v>0</v>
      </c>
      <c r="BB73" s="141">
        <f>SUM(BB61:BB72)</f>
        <v>0</v>
      </c>
      <c r="BC73" s="141">
        <f>SUM(BC61:BC72)</f>
        <v>0</v>
      </c>
      <c r="BD73" s="141">
        <f>SUM(BD61:BD72)</f>
        <v>0</v>
      </c>
      <c r="BE73" s="141">
        <f>SUM(BE61:BE72)</f>
        <v>0</v>
      </c>
    </row>
    <row r="74" spans="1:104">
      <c r="A74" s="123" t="s">
        <v>65</v>
      </c>
      <c r="B74" s="124" t="s">
        <v>193</v>
      </c>
      <c r="C74" s="125" t="s">
        <v>194</v>
      </c>
      <c r="D74" s="126"/>
      <c r="E74" s="127"/>
      <c r="F74" s="127"/>
      <c r="G74" s="128"/>
      <c r="O74" s="129">
        <v>1</v>
      </c>
    </row>
    <row r="75" spans="1:104">
      <c r="A75" s="130">
        <v>50</v>
      </c>
      <c r="B75" s="131" t="s">
        <v>195</v>
      </c>
      <c r="C75" s="132" t="s">
        <v>196</v>
      </c>
      <c r="D75" s="133" t="s">
        <v>119</v>
      </c>
      <c r="E75" s="134">
        <v>9</v>
      </c>
      <c r="F75" s="134">
        <v>0</v>
      </c>
      <c r="G75" s="135">
        <f>E75*F75</f>
        <v>0</v>
      </c>
      <c r="O75" s="129">
        <v>2</v>
      </c>
      <c r="AA75" s="111">
        <v>12</v>
      </c>
      <c r="AB75" s="111">
        <v>1</v>
      </c>
      <c r="AC75" s="111">
        <v>50</v>
      </c>
      <c r="AZ75" s="111">
        <v>2</v>
      </c>
      <c r="BA75" s="111">
        <f>IF(AZ75=1,G75,0)</f>
        <v>0</v>
      </c>
      <c r="BB75" s="111">
        <f>IF(AZ75=2,G75,0)</f>
        <v>0</v>
      </c>
      <c r="BC75" s="111">
        <f>IF(AZ75=3,G75,0)</f>
        <v>0</v>
      </c>
      <c r="BD75" s="111">
        <f>IF(AZ75=4,G75,0)</f>
        <v>0</v>
      </c>
      <c r="BE75" s="111">
        <f>IF(AZ75=5,G75,0)</f>
        <v>0</v>
      </c>
      <c r="CZ75" s="111">
        <v>9.2000000000000003E-4</v>
      </c>
    </row>
    <row r="76" spans="1:104">
      <c r="A76" s="130">
        <v>51</v>
      </c>
      <c r="B76" s="131" t="s">
        <v>197</v>
      </c>
      <c r="C76" s="132" t="s">
        <v>198</v>
      </c>
      <c r="D76" s="133" t="s">
        <v>119</v>
      </c>
      <c r="E76" s="134">
        <v>23</v>
      </c>
      <c r="F76" s="134">
        <v>0</v>
      </c>
      <c r="G76" s="135">
        <f>E76*F76</f>
        <v>0</v>
      </c>
      <c r="O76" s="129">
        <v>2</v>
      </c>
      <c r="AA76" s="111">
        <v>12</v>
      </c>
      <c r="AB76" s="111">
        <v>1</v>
      </c>
      <c r="AC76" s="111">
        <v>51</v>
      </c>
      <c r="AZ76" s="111">
        <v>2</v>
      </c>
      <c r="BA76" s="111">
        <f>IF(AZ76=1,G76,0)</f>
        <v>0</v>
      </c>
      <c r="BB76" s="111">
        <f>IF(AZ76=2,G76,0)</f>
        <v>0</v>
      </c>
      <c r="BC76" s="111">
        <f>IF(AZ76=3,G76,0)</f>
        <v>0</v>
      </c>
      <c r="BD76" s="111">
        <f>IF(AZ76=4,G76,0)</f>
        <v>0</v>
      </c>
      <c r="BE76" s="111">
        <f>IF(AZ76=5,G76,0)</f>
        <v>0</v>
      </c>
      <c r="CZ76" s="111">
        <v>1.01E-3</v>
      </c>
    </row>
    <row r="77" spans="1:104">
      <c r="A77" s="130">
        <v>52</v>
      </c>
      <c r="B77" s="131" t="s">
        <v>199</v>
      </c>
      <c r="C77" s="132" t="s">
        <v>200</v>
      </c>
      <c r="D77" s="133" t="s">
        <v>119</v>
      </c>
      <c r="E77" s="134">
        <v>30</v>
      </c>
      <c r="F77" s="134">
        <v>0</v>
      </c>
      <c r="G77" s="135">
        <f>E77*F77</f>
        <v>0</v>
      </c>
      <c r="O77" s="129">
        <v>2</v>
      </c>
      <c r="AA77" s="111">
        <v>12</v>
      </c>
      <c r="AB77" s="111">
        <v>1</v>
      </c>
      <c r="AC77" s="111">
        <v>52</v>
      </c>
      <c r="AZ77" s="111">
        <v>2</v>
      </c>
      <c r="BA77" s="111">
        <f>IF(AZ77=1,G77,0)</f>
        <v>0</v>
      </c>
      <c r="BB77" s="111">
        <f>IF(AZ77=2,G77,0)</f>
        <v>0</v>
      </c>
      <c r="BC77" s="111">
        <f>IF(AZ77=3,G77,0)</f>
        <v>0</v>
      </c>
      <c r="BD77" s="111">
        <f>IF(AZ77=4,G77,0)</f>
        <v>0</v>
      </c>
      <c r="BE77" s="111">
        <f>IF(AZ77=5,G77,0)</f>
        <v>0</v>
      </c>
      <c r="CZ77" s="111">
        <v>1.09E-3</v>
      </c>
    </row>
    <row r="78" spans="1:104">
      <c r="A78" s="130">
        <v>53</v>
      </c>
      <c r="B78" s="131" t="s">
        <v>201</v>
      </c>
      <c r="C78" s="132" t="s">
        <v>202</v>
      </c>
      <c r="D78" s="133" t="s">
        <v>119</v>
      </c>
      <c r="E78" s="134">
        <v>27</v>
      </c>
      <c r="F78" s="134">
        <v>0</v>
      </c>
      <c r="G78" s="135">
        <f>E78*F78</f>
        <v>0</v>
      </c>
      <c r="O78" s="129">
        <v>2</v>
      </c>
      <c r="AA78" s="111">
        <v>12</v>
      </c>
      <c r="AB78" s="111">
        <v>1</v>
      </c>
      <c r="AC78" s="111">
        <v>53</v>
      </c>
      <c r="AZ78" s="111">
        <v>2</v>
      </c>
      <c r="BA78" s="111">
        <f>IF(AZ78=1,G78,0)</f>
        <v>0</v>
      </c>
      <c r="BB78" s="111">
        <f>IF(AZ78=2,G78,0)</f>
        <v>0</v>
      </c>
      <c r="BC78" s="111">
        <f>IF(AZ78=3,G78,0)</f>
        <v>0</v>
      </c>
      <c r="BD78" s="111">
        <f>IF(AZ78=4,G78,0)</f>
        <v>0</v>
      </c>
      <c r="BE78" s="111">
        <f>IF(AZ78=5,G78,0)</f>
        <v>0</v>
      </c>
      <c r="CZ78" s="111">
        <v>1.2099999999999999E-3</v>
      </c>
    </row>
    <row r="79" spans="1:104">
      <c r="A79" s="130">
        <v>54</v>
      </c>
      <c r="B79" s="131" t="s">
        <v>203</v>
      </c>
      <c r="C79" s="132" t="s">
        <v>204</v>
      </c>
      <c r="D79" s="133" t="s">
        <v>119</v>
      </c>
      <c r="E79" s="134">
        <v>6</v>
      </c>
      <c r="F79" s="134">
        <v>0</v>
      </c>
      <c r="G79" s="135">
        <f>E79*F79</f>
        <v>0</v>
      </c>
      <c r="O79" s="129">
        <v>2</v>
      </c>
      <c r="AA79" s="111">
        <v>12</v>
      </c>
      <c r="AB79" s="111">
        <v>1</v>
      </c>
      <c r="AC79" s="111">
        <v>54</v>
      </c>
      <c r="AZ79" s="111">
        <v>2</v>
      </c>
      <c r="BA79" s="111">
        <f>IF(AZ79=1,G79,0)</f>
        <v>0</v>
      </c>
      <c r="BB79" s="111">
        <f>IF(AZ79=2,G79,0)</f>
        <v>0</v>
      </c>
      <c r="BC79" s="111">
        <f>IF(AZ79=3,G79,0)</f>
        <v>0</v>
      </c>
      <c r="BD79" s="111">
        <f>IF(AZ79=4,G79,0)</f>
        <v>0</v>
      </c>
      <c r="BE79" s="111">
        <f>IF(AZ79=5,G79,0)</f>
        <v>0</v>
      </c>
      <c r="CZ79" s="111">
        <v>1.5100000000000001E-3</v>
      </c>
    </row>
    <row r="80" spans="1:104">
      <c r="A80" s="136"/>
      <c r="B80" s="137" t="s">
        <v>67</v>
      </c>
      <c r="C80" s="138" t="str">
        <f>CONCATENATE(B74," ",C74)</f>
        <v>724 Strojní vybavení</v>
      </c>
      <c r="D80" s="136"/>
      <c r="E80" s="139"/>
      <c r="F80" s="139"/>
      <c r="G80" s="140">
        <f>SUM(G74:G79)</f>
        <v>0</v>
      </c>
      <c r="O80" s="129">
        <v>4</v>
      </c>
      <c r="BA80" s="141">
        <f>SUM(BA74:BA79)</f>
        <v>0</v>
      </c>
      <c r="BB80" s="141">
        <f>SUM(BB74:BB79)</f>
        <v>0</v>
      </c>
      <c r="BC80" s="141">
        <f>SUM(BC74:BC79)</f>
        <v>0</v>
      </c>
      <c r="BD80" s="141">
        <f>SUM(BD74:BD79)</f>
        <v>0</v>
      </c>
      <c r="BE80" s="141">
        <f>SUM(BE74:BE79)</f>
        <v>0</v>
      </c>
    </row>
    <row r="81" spans="1:104">
      <c r="A81" s="123" t="s">
        <v>65</v>
      </c>
      <c r="B81" s="124" t="s">
        <v>205</v>
      </c>
      <c r="C81" s="125" t="s">
        <v>206</v>
      </c>
      <c r="D81" s="126"/>
      <c r="E81" s="127"/>
      <c r="F81" s="127"/>
      <c r="G81" s="128"/>
      <c r="O81" s="129">
        <v>1</v>
      </c>
    </row>
    <row r="82" spans="1:104" ht="22.5">
      <c r="A82" s="130">
        <v>55</v>
      </c>
      <c r="B82" s="131" t="s">
        <v>207</v>
      </c>
      <c r="C82" s="132" t="s">
        <v>208</v>
      </c>
      <c r="D82" s="133" t="s">
        <v>74</v>
      </c>
      <c r="E82" s="134">
        <v>1</v>
      </c>
      <c r="F82" s="134">
        <v>0</v>
      </c>
      <c r="G82" s="135">
        <f>E82*F82</f>
        <v>0</v>
      </c>
      <c r="O82" s="129">
        <v>2</v>
      </c>
      <c r="AA82" s="111">
        <v>12</v>
      </c>
      <c r="AB82" s="111">
        <v>0</v>
      </c>
      <c r="AC82" s="111">
        <v>55</v>
      </c>
      <c r="AZ82" s="111">
        <v>2</v>
      </c>
      <c r="BA82" s="111">
        <f>IF(AZ82=1,G82,0)</f>
        <v>0</v>
      </c>
      <c r="BB82" s="111">
        <f>IF(AZ82=2,G82,0)</f>
        <v>0</v>
      </c>
      <c r="BC82" s="111">
        <f>IF(AZ82=3,G82,0)</f>
        <v>0</v>
      </c>
      <c r="BD82" s="111">
        <f>IF(AZ82=4,G82,0)</f>
        <v>0</v>
      </c>
      <c r="BE82" s="111">
        <f>IF(AZ82=5,G82,0)</f>
        <v>0</v>
      </c>
      <c r="CZ82" s="111">
        <v>2.5000000000000001E-4</v>
      </c>
    </row>
    <row r="83" spans="1:104">
      <c r="A83" s="136"/>
      <c r="B83" s="137" t="s">
        <v>67</v>
      </c>
      <c r="C83" s="138" t="str">
        <f>CONCATENATE(B81," ",C81)</f>
        <v>725 Zařizovací předměty</v>
      </c>
      <c r="D83" s="136"/>
      <c r="E83" s="139"/>
      <c r="F83" s="139"/>
      <c r="G83" s="140">
        <f>SUM(G81:G82)</f>
        <v>0</v>
      </c>
      <c r="O83" s="129">
        <v>4</v>
      </c>
      <c r="BA83" s="141">
        <f>SUM(BA81:BA82)</f>
        <v>0</v>
      </c>
      <c r="BB83" s="141">
        <f>SUM(BB81:BB82)</f>
        <v>0</v>
      </c>
      <c r="BC83" s="141">
        <f>SUM(BC81:BC82)</f>
        <v>0</v>
      </c>
      <c r="BD83" s="141">
        <f>SUM(BD81:BD82)</f>
        <v>0</v>
      </c>
      <c r="BE83" s="141">
        <f>SUM(BE81:BE82)</f>
        <v>0</v>
      </c>
    </row>
    <row r="84" spans="1:104">
      <c r="A84" s="123" t="s">
        <v>65</v>
      </c>
      <c r="B84" s="124" t="s">
        <v>209</v>
      </c>
      <c r="C84" s="125" t="s">
        <v>210</v>
      </c>
      <c r="D84" s="126"/>
      <c r="E84" s="127"/>
      <c r="F84" s="127"/>
      <c r="G84" s="128"/>
      <c r="O84" s="129">
        <v>1</v>
      </c>
    </row>
    <row r="85" spans="1:104">
      <c r="A85" s="130">
        <v>56</v>
      </c>
      <c r="B85" s="131" t="s">
        <v>211</v>
      </c>
      <c r="C85" s="132" t="s">
        <v>212</v>
      </c>
      <c r="D85" s="133" t="s">
        <v>180</v>
      </c>
      <c r="E85" s="134">
        <v>1</v>
      </c>
      <c r="F85" s="134">
        <v>0</v>
      </c>
      <c r="G85" s="135">
        <f t="shared" ref="G85:G90" si="18">E85*F85</f>
        <v>0</v>
      </c>
      <c r="O85" s="129">
        <v>2</v>
      </c>
      <c r="AA85" s="111">
        <v>12</v>
      </c>
      <c r="AB85" s="111">
        <v>0</v>
      </c>
      <c r="AC85" s="111">
        <v>56</v>
      </c>
      <c r="AZ85" s="111">
        <v>2</v>
      </c>
      <c r="BA85" s="111">
        <f t="shared" ref="BA85:BA90" si="19">IF(AZ85=1,G85,0)</f>
        <v>0</v>
      </c>
      <c r="BB85" s="111">
        <f t="shared" ref="BB85:BB90" si="20">IF(AZ85=2,G85,0)</f>
        <v>0</v>
      </c>
      <c r="BC85" s="111">
        <f t="shared" ref="BC85:BC90" si="21">IF(AZ85=3,G85,0)</f>
        <v>0</v>
      </c>
      <c r="BD85" s="111">
        <f t="shared" ref="BD85:BD90" si="22">IF(AZ85=4,G85,0)</f>
        <v>0</v>
      </c>
      <c r="BE85" s="111">
        <f t="shared" ref="BE85:BE90" si="23">IF(AZ85=5,G85,0)</f>
        <v>0</v>
      </c>
      <c r="CZ85" s="111">
        <v>8.2500000000000004E-2</v>
      </c>
    </row>
    <row r="86" spans="1:104" ht="22.5">
      <c r="A86" s="130">
        <v>57</v>
      </c>
      <c r="B86" s="131" t="s">
        <v>213</v>
      </c>
      <c r="C86" s="132" t="s">
        <v>214</v>
      </c>
      <c r="D86" s="133" t="s">
        <v>180</v>
      </c>
      <c r="E86" s="134">
        <v>1</v>
      </c>
      <c r="F86" s="134">
        <v>0</v>
      </c>
      <c r="G86" s="135">
        <f t="shared" si="18"/>
        <v>0</v>
      </c>
      <c r="O86" s="129">
        <v>2</v>
      </c>
      <c r="AA86" s="111">
        <v>12</v>
      </c>
      <c r="AB86" s="111">
        <v>0</v>
      </c>
      <c r="AC86" s="111">
        <v>57</v>
      </c>
      <c r="AZ86" s="111">
        <v>2</v>
      </c>
      <c r="BA86" s="111">
        <f t="shared" si="19"/>
        <v>0</v>
      </c>
      <c r="BB86" s="111">
        <f t="shared" si="20"/>
        <v>0</v>
      </c>
      <c r="BC86" s="111">
        <f t="shared" si="21"/>
        <v>0</v>
      </c>
      <c r="BD86" s="111">
        <f t="shared" si="22"/>
        <v>0</v>
      </c>
      <c r="BE86" s="111">
        <f t="shared" si="23"/>
        <v>0</v>
      </c>
      <c r="CZ86" s="111">
        <v>4.5659999999999999E-2</v>
      </c>
    </row>
    <row r="87" spans="1:104">
      <c r="A87" s="130">
        <v>58</v>
      </c>
      <c r="B87" s="131" t="s">
        <v>215</v>
      </c>
      <c r="C87" s="132" t="s">
        <v>216</v>
      </c>
      <c r="D87" s="133" t="s">
        <v>74</v>
      </c>
      <c r="E87" s="134">
        <v>1</v>
      </c>
      <c r="F87" s="134">
        <v>0</v>
      </c>
      <c r="G87" s="135">
        <f t="shared" si="18"/>
        <v>0</v>
      </c>
      <c r="O87" s="129">
        <v>2</v>
      </c>
      <c r="AA87" s="111">
        <v>12</v>
      </c>
      <c r="AB87" s="111">
        <v>0</v>
      </c>
      <c r="AC87" s="111">
        <v>58</v>
      </c>
      <c r="AZ87" s="111">
        <v>2</v>
      </c>
      <c r="BA87" s="111">
        <f t="shared" si="19"/>
        <v>0</v>
      </c>
      <c r="BB87" s="111">
        <f t="shared" si="20"/>
        <v>0</v>
      </c>
      <c r="BC87" s="111">
        <f t="shared" si="21"/>
        <v>0</v>
      </c>
      <c r="BD87" s="111">
        <f t="shared" si="22"/>
        <v>0</v>
      </c>
      <c r="BE87" s="111">
        <f t="shared" si="23"/>
        <v>0</v>
      </c>
      <c r="CZ87" s="111">
        <v>1.7000000000000001E-4</v>
      </c>
    </row>
    <row r="88" spans="1:104">
      <c r="A88" s="130">
        <v>59</v>
      </c>
      <c r="B88" s="131" t="s">
        <v>217</v>
      </c>
      <c r="C88" s="132" t="s">
        <v>218</v>
      </c>
      <c r="D88" s="133" t="s">
        <v>74</v>
      </c>
      <c r="E88" s="134">
        <v>1</v>
      </c>
      <c r="F88" s="134">
        <v>0</v>
      </c>
      <c r="G88" s="135">
        <f t="shared" si="18"/>
        <v>0</v>
      </c>
      <c r="O88" s="129">
        <v>2</v>
      </c>
      <c r="AA88" s="111">
        <v>12</v>
      </c>
      <c r="AB88" s="111">
        <v>0</v>
      </c>
      <c r="AC88" s="111">
        <v>59</v>
      </c>
      <c r="AZ88" s="111">
        <v>2</v>
      </c>
      <c r="BA88" s="111">
        <f t="shared" si="19"/>
        <v>0</v>
      </c>
      <c r="BB88" s="111">
        <f t="shared" si="20"/>
        <v>0</v>
      </c>
      <c r="BC88" s="111">
        <f t="shared" si="21"/>
        <v>0</v>
      </c>
      <c r="BD88" s="111">
        <f t="shared" si="22"/>
        <v>0</v>
      </c>
      <c r="BE88" s="111">
        <f t="shared" si="23"/>
        <v>0</v>
      </c>
      <c r="CZ88" s="111">
        <v>6.0000000000000002E-5</v>
      </c>
    </row>
    <row r="89" spans="1:104">
      <c r="A89" s="130">
        <v>60</v>
      </c>
      <c r="B89" s="131" t="s">
        <v>219</v>
      </c>
      <c r="C89" s="132" t="s">
        <v>220</v>
      </c>
      <c r="D89" s="133" t="s">
        <v>74</v>
      </c>
      <c r="E89" s="134">
        <v>1</v>
      </c>
      <c r="F89" s="134">
        <v>0</v>
      </c>
      <c r="G89" s="135">
        <f t="shared" si="18"/>
        <v>0</v>
      </c>
      <c r="O89" s="129">
        <v>2</v>
      </c>
      <c r="AA89" s="111">
        <v>12</v>
      </c>
      <c r="AB89" s="111">
        <v>0</v>
      </c>
      <c r="AC89" s="111">
        <v>60</v>
      </c>
      <c r="AZ89" s="111">
        <v>2</v>
      </c>
      <c r="BA89" s="111">
        <f t="shared" si="19"/>
        <v>0</v>
      </c>
      <c r="BB89" s="111">
        <f t="shared" si="20"/>
        <v>0</v>
      </c>
      <c r="BC89" s="111">
        <f t="shared" si="21"/>
        <v>0</v>
      </c>
      <c r="BD89" s="111">
        <f t="shared" si="22"/>
        <v>0</v>
      </c>
      <c r="BE89" s="111">
        <f t="shared" si="23"/>
        <v>0</v>
      </c>
      <c r="CZ89" s="111">
        <v>0</v>
      </c>
    </row>
    <row r="90" spans="1:104">
      <c r="A90" s="130">
        <v>61</v>
      </c>
      <c r="B90" s="131" t="s">
        <v>221</v>
      </c>
      <c r="C90" s="132" t="s">
        <v>222</v>
      </c>
      <c r="D90" s="133" t="s">
        <v>126</v>
      </c>
      <c r="E90" s="134">
        <v>1.1499999999999999</v>
      </c>
      <c r="F90" s="134">
        <v>0</v>
      </c>
      <c r="G90" s="135">
        <f t="shared" si="18"/>
        <v>0</v>
      </c>
      <c r="O90" s="129">
        <v>2</v>
      </c>
      <c r="AA90" s="111">
        <v>12</v>
      </c>
      <c r="AB90" s="111">
        <v>0</v>
      </c>
      <c r="AC90" s="111">
        <v>61</v>
      </c>
      <c r="AZ90" s="111">
        <v>2</v>
      </c>
      <c r="BA90" s="111">
        <f t="shared" si="19"/>
        <v>0</v>
      </c>
      <c r="BB90" s="111">
        <f t="shared" si="20"/>
        <v>0</v>
      </c>
      <c r="BC90" s="111">
        <f t="shared" si="21"/>
        <v>0</v>
      </c>
      <c r="BD90" s="111">
        <f t="shared" si="22"/>
        <v>0</v>
      </c>
      <c r="BE90" s="111">
        <f t="shared" si="23"/>
        <v>0</v>
      </c>
      <c r="CZ90" s="111">
        <v>0</v>
      </c>
    </row>
    <row r="91" spans="1:104">
      <c r="A91" s="136"/>
      <c r="B91" s="137" t="s">
        <v>67</v>
      </c>
      <c r="C91" s="138" t="str">
        <f>CONCATENATE(B84," ",C84)</f>
        <v>731 Kotelny</v>
      </c>
      <c r="D91" s="136"/>
      <c r="E91" s="139"/>
      <c r="F91" s="139"/>
      <c r="G91" s="140">
        <f>SUM(G84:G90)</f>
        <v>0</v>
      </c>
      <c r="O91" s="129">
        <v>4</v>
      </c>
      <c r="BA91" s="141">
        <f>SUM(BA84:BA90)</f>
        <v>0</v>
      </c>
      <c r="BB91" s="141">
        <f>SUM(BB84:BB90)</f>
        <v>0</v>
      </c>
      <c r="BC91" s="141">
        <f>SUM(BC84:BC90)</f>
        <v>0</v>
      </c>
      <c r="BD91" s="141">
        <f>SUM(BD84:BD90)</f>
        <v>0</v>
      </c>
      <c r="BE91" s="141">
        <f>SUM(BE84:BE90)</f>
        <v>0</v>
      </c>
    </row>
    <row r="92" spans="1:104">
      <c r="A92" s="123" t="s">
        <v>65</v>
      </c>
      <c r="B92" s="124" t="s">
        <v>223</v>
      </c>
      <c r="C92" s="125" t="s">
        <v>224</v>
      </c>
      <c r="D92" s="126"/>
      <c r="E92" s="127"/>
      <c r="F92" s="127"/>
      <c r="G92" s="128"/>
      <c r="O92" s="129">
        <v>1</v>
      </c>
    </row>
    <row r="93" spans="1:104">
      <c r="A93" s="130">
        <v>62</v>
      </c>
      <c r="B93" s="131" t="s">
        <v>225</v>
      </c>
      <c r="C93" s="132" t="s">
        <v>226</v>
      </c>
      <c r="D93" s="133" t="s">
        <v>74</v>
      </c>
      <c r="E93" s="134">
        <v>2</v>
      </c>
      <c r="F93" s="134">
        <v>0</v>
      </c>
      <c r="G93" s="135">
        <f t="shared" ref="G93:G115" si="24">E93*F93</f>
        <v>0</v>
      </c>
      <c r="O93" s="129">
        <v>2</v>
      </c>
      <c r="AA93" s="111">
        <v>12</v>
      </c>
      <c r="AB93" s="111">
        <v>0</v>
      </c>
      <c r="AC93" s="111">
        <v>62</v>
      </c>
      <c r="AZ93" s="111">
        <v>2</v>
      </c>
      <c r="BA93" s="111">
        <f t="shared" ref="BA93:BA115" si="25">IF(AZ93=1,G93,0)</f>
        <v>0</v>
      </c>
      <c r="BB93" s="111">
        <f t="shared" ref="BB93:BB115" si="26">IF(AZ93=2,G93,0)</f>
        <v>0</v>
      </c>
      <c r="BC93" s="111">
        <f t="shared" ref="BC93:BC115" si="27">IF(AZ93=3,G93,0)</f>
        <v>0</v>
      </c>
      <c r="BD93" s="111">
        <f t="shared" ref="BD93:BD115" si="28">IF(AZ93=4,G93,0)</f>
        <v>0</v>
      </c>
      <c r="BE93" s="111">
        <f t="shared" ref="BE93:BE115" si="29">IF(AZ93=5,G93,0)</f>
        <v>0</v>
      </c>
      <c r="CZ93" s="111">
        <v>6.8419999999999995E-2</v>
      </c>
    </row>
    <row r="94" spans="1:104">
      <c r="A94" s="130">
        <v>63</v>
      </c>
      <c r="B94" s="131" t="s">
        <v>227</v>
      </c>
      <c r="C94" s="132" t="s">
        <v>228</v>
      </c>
      <c r="D94" s="133" t="s">
        <v>74</v>
      </c>
      <c r="E94" s="134">
        <v>2</v>
      </c>
      <c r="F94" s="134">
        <v>0</v>
      </c>
      <c r="G94" s="135">
        <f t="shared" si="24"/>
        <v>0</v>
      </c>
      <c r="O94" s="129">
        <v>2</v>
      </c>
      <c r="AA94" s="111">
        <v>12</v>
      </c>
      <c r="AB94" s="111">
        <v>0</v>
      </c>
      <c r="AC94" s="111">
        <v>63</v>
      </c>
      <c r="AZ94" s="111">
        <v>2</v>
      </c>
      <c r="BA94" s="111">
        <f t="shared" si="25"/>
        <v>0</v>
      </c>
      <c r="BB94" s="111">
        <f t="shared" si="26"/>
        <v>0</v>
      </c>
      <c r="BC94" s="111">
        <f t="shared" si="27"/>
        <v>0</v>
      </c>
      <c r="BD94" s="111">
        <f t="shared" si="28"/>
        <v>0</v>
      </c>
      <c r="BE94" s="111">
        <f t="shared" si="29"/>
        <v>0</v>
      </c>
      <c r="CZ94" s="111">
        <v>6.1399999999999996E-3</v>
      </c>
    </row>
    <row r="95" spans="1:104">
      <c r="A95" s="130">
        <v>64</v>
      </c>
      <c r="B95" s="131" t="s">
        <v>229</v>
      </c>
      <c r="C95" s="132" t="s">
        <v>230</v>
      </c>
      <c r="D95" s="133" t="s">
        <v>74</v>
      </c>
      <c r="E95" s="134">
        <v>6</v>
      </c>
      <c r="F95" s="134">
        <v>0</v>
      </c>
      <c r="G95" s="135">
        <f t="shared" si="24"/>
        <v>0</v>
      </c>
      <c r="O95" s="129">
        <v>2</v>
      </c>
      <c r="AA95" s="111">
        <v>12</v>
      </c>
      <c r="AB95" s="111">
        <v>0</v>
      </c>
      <c r="AC95" s="111">
        <v>64</v>
      </c>
      <c r="AZ95" s="111">
        <v>2</v>
      </c>
      <c r="BA95" s="111">
        <f t="shared" si="25"/>
        <v>0</v>
      </c>
      <c r="BB95" s="111">
        <f t="shared" si="26"/>
        <v>0</v>
      </c>
      <c r="BC95" s="111">
        <f t="shared" si="27"/>
        <v>0</v>
      </c>
      <c r="BD95" s="111">
        <f t="shared" si="28"/>
        <v>0</v>
      </c>
      <c r="BE95" s="111">
        <f t="shared" si="29"/>
        <v>0</v>
      </c>
      <c r="CZ95" s="111">
        <v>6.6E-4</v>
      </c>
    </row>
    <row r="96" spans="1:104">
      <c r="A96" s="130">
        <v>65</v>
      </c>
      <c r="B96" s="131" t="s">
        <v>231</v>
      </c>
      <c r="C96" s="132" t="s">
        <v>232</v>
      </c>
      <c r="D96" s="133" t="s">
        <v>74</v>
      </c>
      <c r="E96" s="134">
        <v>2</v>
      </c>
      <c r="F96" s="134">
        <v>0</v>
      </c>
      <c r="G96" s="135">
        <f t="shared" si="24"/>
        <v>0</v>
      </c>
      <c r="O96" s="129">
        <v>2</v>
      </c>
      <c r="AA96" s="111">
        <v>12</v>
      </c>
      <c r="AB96" s="111">
        <v>0</v>
      </c>
      <c r="AC96" s="111">
        <v>65</v>
      </c>
      <c r="AZ96" s="111">
        <v>2</v>
      </c>
      <c r="BA96" s="111">
        <f t="shared" si="25"/>
        <v>0</v>
      </c>
      <c r="BB96" s="111">
        <f t="shared" si="26"/>
        <v>0</v>
      </c>
      <c r="BC96" s="111">
        <f t="shared" si="27"/>
        <v>0</v>
      </c>
      <c r="BD96" s="111">
        <f t="shared" si="28"/>
        <v>0</v>
      </c>
      <c r="BE96" s="111">
        <f t="shared" si="29"/>
        <v>0</v>
      </c>
      <c r="CZ96" s="111">
        <v>6.5030000000000004E-2</v>
      </c>
    </row>
    <row r="97" spans="1:104">
      <c r="A97" s="130">
        <v>66</v>
      </c>
      <c r="B97" s="131" t="s">
        <v>233</v>
      </c>
      <c r="C97" s="132" t="s">
        <v>234</v>
      </c>
      <c r="D97" s="133" t="s">
        <v>74</v>
      </c>
      <c r="E97" s="134">
        <v>2</v>
      </c>
      <c r="F97" s="134">
        <v>0</v>
      </c>
      <c r="G97" s="135">
        <f t="shared" si="24"/>
        <v>0</v>
      </c>
      <c r="O97" s="129">
        <v>2</v>
      </c>
      <c r="AA97" s="111">
        <v>12</v>
      </c>
      <c r="AB97" s="111">
        <v>0</v>
      </c>
      <c r="AC97" s="111">
        <v>66</v>
      </c>
      <c r="AZ97" s="111">
        <v>2</v>
      </c>
      <c r="BA97" s="111">
        <f t="shared" si="25"/>
        <v>0</v>
      </c>
      <c r="BB97" s="111">
        <f t="shared" si="26"/>
        <v>0</v>
      </c>
      <c r="BC97" s="111">
        <f t="shared" si="27"/>
        <v>0</v>
      </c>
      <c r="BD97" s="111">
        <f t="shared" si="28"/>
        <v>0</v>
      </c>
      <c r="BE97" s="111">
        <f t="shared" si="29"/>
        <v>0</v>
      </c>
      <c r="CZ97" s="111">
        <v>2.2100000000000002E-3</v>
      </c>
    </row>
    <row r="98" spans="1:104">
      <c r="A98" s="130">
        <v>67</v>
      </c>
      <c r="B98" s="131" t="s">
        <v>235</v>
      </c>
      <c r="C98" s="132" t="s">
        <v>236</v>
      </c>
      <c r="D98" s="133" t="s">
        <v>180</v>
      </c>
      <c r="E98" s="134">
        <v>4</v>
      </c>
      <c r="F98" s="134">
        <v>0</v>
      </c>
      <c r="G98" s="135">
        <f t="shared" si="24"/>
        <v>0</v>
      </c>
      <c r="O98" s="129">
        <v>2</v>
      </c>
      <c r="AA98" s="111">
        <v>12</v>
      </c>
      <c r="AB98" s="111">
        <v>0</v>
      </c>
      <c r="AC98" s="111">
        <v>67</v>
      </c>
      <c r="AZ98" s="111">
        <v>2</v>
      </c>
      <c r="BA98" s="111">
        <f t="shared" si="25"/>
        <v>0</v>
      </c>
      <c r="BB98" s="111">
        <f t="shared" si="26"/>
        <v>0</v>
      </c>
      <c r="BC98" s="111">
        <f t="shared" si="27"/>
        <v>0</v>
      </c>
      <c r="BD98" s="111">
        <f t="shared" si="28"/>
        <v>0</v>
      </c>
      <c r="BE98" s="111">
        <f t="shared" si="29"/>
        <v>0</v>
      </c>
      <c r="CZ98" s="111">
        <v>1.1299999999999999E-3</v>
      </c>
    </row>
    <row r="99" spans="1:104">
      <c r="A99" s="130">
        <v>68</v>
      </c>
      <c r="B99" s="131" t="s">
        <v>237</v>
      </c>
      <c r="C99" s="132" t="s">
        <v>238</v>
      </c>
      <c r="D99" s="133" t="s">
        <v>180</v>
      </c>
      <c r="E99" s="134">
        <v>4</v>
      </c>
      <c r="F99" s="134">
        <v>0</v>
      </c>
      <c r="G99" s="135">
        <f t="shared" si="24"/>
        <v>0</v>
      </c>
      <c r="O99" s="129">
        <v>2</v>
      </c>
      <c r="AA99" s="111">
        <v>12</v>
      </c>
      <c r="AB99" s="111">
        <v>0</v>
      </c>
      <c r="AC99" s="111">
        <v>68</v>
      </c>
      <c r="AZ99" s="111">
        <v>2</v>
      </c>
      <c r="BA99" s="111">
        <f t="shared" si="25"/>
        <v>0</v>
      </c>
      <c r="BB99" s="111">
        <f t="shared" si="26"/>
        <v>0</v>
      </c>
      <c r="BC99" s="111">
        <f t="shared" si="27"/>
        <v>0</v>
      </c>
      <c r="BD99" s="111">
        <f t="shared" si="28"/>
        <v>0</v>
      </c>
      <c r="BE99" s="111">
        <f t="shared" si="29"/>
        <v>0</v>
      </c>
      <c r="CZ99" s="111">
        <v>1.1299999999999999E-3</v>
      </c>
    </row>
    <row r="100" spans="1:104">
      <c r="A100" s="130">
        <v>69</v>
      </c>
      <c r="B100" s="131" t="s">
        <v>239</v>
      </c>
      <c r="C100" s="132" t="s">
        <v>240</v>
      </c>
      <c r="D100" s="133" t="s">
        <v>180</v>
      </c>
      <c r="E100" s="134">
        <v>1</v>
      </c>
      <c r="F100" s="134">
        <v>0</v>
      </c>
      <c r="G100" s="135">
        <f t="shared" si="24"/>
        <v>0</v>
      </c>
      <c r="O100" s="129">
        <v>2</v>
      </c>
      <c r="AA100" s="111">
        <v>12</v>
      </c>
      <c r="AB100" s="111">
        <v>0</v>
      </c>
      <c r="AC100" s="111">
        <v>69</v>
      </c>
      <c r="AZ100" s="111">
        <v>2</v>
      </c>
      <c r="BA100" s="111">
        <f t="shared" si="25"/>
        <v>0</v>
      </c>
      <c r="BB100" s="111">
        <f t="shared" si="26"/>
        <v>0</v>
      </c>
      <c r="BC100" s="111">
        <f t="shared" si="27"/>
        <v>0</v>
      </c>
      <c r="BD100" s="111">
        <f t="shared" si="28"/>
        <v>0</v>
      </c>
      <c r="BE100" s="111">
        <f t="shared" si="29"/>
        <v>0</v>
      </c>
      <c r="CZ100" s="111">
        <v>1.031E-2</v>
      </c>
    </row>
    <row r="101" spans="1:104" ht="22.5">
      <c r="A101" s="130">
        <v>70</v>
      </c>
      <c r="B101" s="131" t="s">
        <v>241</v>
      </c>
      <c r="C101" s="132" t="s">
        <v>242</v>
      </c>
      <c r="D101" s="133" t="s">
        <v>180</v>
      </c>
      <c r="E101" s="134">
        <v>1</v>
      </c>
      <c r="F101" s="134">
        <v>0</v>
      </c>
      <c r="G101" s="135">
        <f t="shared" si="24"/>
        <v>0</v>
      </c>
      <c r="O101" s="129">
        <v>2</v>
      </c>
      <c r="AA101" s="111">
        <v>12</v>
      </c>
      <c r="AB101" s="111">
        <v>0</v>
      </c>
      <c r="AC101" s="111">
        <v>70</v>
      </c>
      <c r="AZ101" s="111">
        <v>2</v>
      </c>
      <c r="BA101" s="111">
        <f t="shared" si="25"/>
        <v>0</v>
      </c>
      <c r="BB101" s="111">
        <f t="shared" si="26"/>
        <v>0</v>
      </c>
      <c r="BC101" s="111">
        <f t="shared" si="27"/>
        <v>0</v>
      </c>
      <c r="BD101" s="111">
        <f t="shared" si="28"/>
        <v>0</v>
      </c>
      <c r="BE101" s="111">
        <f t="shared" si="29"/>
        <v>0</v>
      </c>
      <c r="CZ101" s="111">
        <v>1.031E-2</v>
      </c>
    </row>
    <row r="102" spans="1:104">
      <c r="A102" s="130">
        <v>71</v>
      </c>
      <c r="B102" s="131" t="s">
        <v>243</v>
      </c>
      <c r="C102" s="132" t="s">
        <v>244</v>
      </c>
      <c r="D102" s="133" t="s">
        <v>180</v>
      </c>
      <c r="E102" s="134">
        <v>1</v>
      </c>
      <c r="F102" s="134">
        <v>0</v>
      </c>
      <c r="G102" s="135">
        <f t="shared" si="24"/>
        <v>0</v>
      </c>
      <c r="O102" s="129">
        <v>2</v>
      </c>
      <c r="AA102" s="111">
        <v>12</v>
      </c>
      <c r="AB102" s="111">
        <v>0</v>
      </c>
      <c r="AC102" s="111">
        <v>71</v>
      </c>
      <c r="AZ102" s="111">
        <v>2</v>
      </c>
      <c r="BA102" s="111">
        <f t="shared" si="25"/>
        <v>0</v>
      </c>
      <c r="BB102" s="111">
        <f t="shared" si="26"/>
        <v>0</v>
      </c>
      <c r="BC102" s="111">
        <f t="shared" si="27"/>
        <v>0</v>
      </c>
      <c r="BD102" s="111">
        <f t="shared" si="28"/>
        <v>0</v>
      </c>
      <c r="BE102" s="111">
        <f t="shared" si="29"/>
        <v>0</v>
      </c>
      <c r="CZ102" s="111">
        <v>2.453E-2</v>
      </c>
    </row>
    <row r="103" spans="1:104">
      <c r="A103" s="130">
        <v>72</v>
      </c>
      <c r="B103" s="131" t="s">
        <v>245</v>
      </c>
      <c r="C103" s="132" t="s">
        <v>246</v>
      </c>
      <c r="D103" s="133" t="s">
        <v>180</v>
      </c>
      <c r="E103" s="134">
        <v>1</v>
      </c>
      <c r="F103" s="134">
        <v>0</v>
      </c>
      <c r="G103" s="135">
        <f t="shared" si="24"/>
        <v>0</v>
      </c>
      <c r="O103" s="129">
        <v>2</v>
      </c>
      <c r="AA103" s="111">
        <v>12</v>
      </c>
      <c r="AB103" s="111">
        <v>0</v>
      </c>
      <c r="AC103" s="111">
        <v>72</v>
      </c>
      <c r="AZ103" s="111">
        <v>2</v>
      </c>
      <c r="BA103" s="111">
        <f t="shared" si="25"/>
        <v>0</v>
      </c>
      <c r="BB103" s="111">
        <f t="shared" si="26"/>
        <v>0</v>
      </c>
      <c r="BC103" s="111">
        <f t="shared" si="27"/>
        <v>0</v>
      </c>
      <c r="BD103" s="111">
        <f t="shared" si="28"/>
        <v>0</v>
      </c>
      <c r="BE103" s="111">
        <f t="shared" si="29"/>
        <v>0</v>
      </c>
      <c r="CZ103" s="111">
        <v>6.1999999999999998E-3</v>
      </c>
    </row>
    <row r="104" spans="1:104">
      <c r="A104" s="130">
        <v>73</v>
      </c>
      <c r="B104" s="131" t="s">
        <v>247</v>
      </c>
      <c r="C104" s="132" t="s">
        <v>248</v>
      </c>
      <c r="D104" s="133" t="s">
        <v>126</v>
      </c>
      <c r="E104" s="134">
        <v>2.25</v>
      </c>
      <c r="F104" s="134">
        <v>0</v>
      </c>
      <c r="G104" s="135">
        <f t="shared" si="24"/>
        <v>0</v>
      </c>
      <c r="O104" s="129">
        <v>2</v>
      </c>
      <c r="AA104" s="111">
        <v>12</v>
      </c>
      <c r="AB104" s="111">
        <v>0</v>
      </c>
      <c r="AC104" s="111">
        <v>73</v>
      </c>
      <c r="AZ104" s="111">
        <v>2</v>
      </c>
      <c r="BA104" s="111">
        <f t="shared" si="25"/>
        <v>0</v>
      </c>
      <c r="BB104" s="111">
        <f t="shared" si="26"/>
        <v>0</v>
      </c>
      <c r="BC104" s="111">
        <f t="shared" si="27"/>
        <v>0</v>
      </c>
      <c r="BD104" s="111">
        <f t="shared" si="28"/>
        <v>0</v>
      </c>
      <c r="BE104" s="111">
        <f t="shared" si="29"/>
        <v>0</v>
      </c>
      <c r="CZ104" s="111">
        <v>0</v>
      </c>
    </row>
    <row r="105" spans="1:104">
      <c r="A105" s="130">
        <v>74</v>
      </c>
      <c r="B105" s="131" t="s">
        <v>249</v>
      </c>
      <c r="C105" s="132" t="s">
        <v>250</v>
      </c>
      <c r="D105" s="133" t="s">
        <v>74</v>
      </c>
      <c r="E105" s="134">
        <v>1</v>
      </c>
      <c r="F105" s="134">
        <v>0</v>
      </c>
      <c r="G105" s="135">
        <f t="shared" si="24"/>
        <v>0</v>
      </c>
      <c r="O105" s="129">
        <v>2</v>
      </c>
      <c r="AA105" s="111">
        <v>12</v>
      </c>
      <c r="AB105" s="111">
        <v>0</v>
      </c>
      <c r="AC105" s="111">
        <v>74</v>
      </c>
      <c r="AZ105" s="111">
        <v>2</v>
      </c>
      <c r="BA105" s="111">
        <f t="shared" si="25"/>
        <v>0</v>
      </c>
      <c r="BB105" s="111">
        <f t="shared" si="26"/>
        <v>0</v>
      </c>
      <c r="BC105" s="111">
        <f t="shared" si="27"/>
        <v>0</v>
      </c>
      <c r="BD105" s="111">
        <f t="shared" si="28"/>
        <v>0</v>
      </c>
      <c r="BE105" s="111">
        <f t="shared" si="29"/>
        <v>0</v>
      </c>
      <c r="CZ105" s="111">
        <v>0</v>
      </c>
    </row>
    <row r="106" spans="1:104">
      <c r="A106" s="130">
        <v>75</v>
      </c>
      <c r="B106" s="131" t="s">
        <v>251</v>
      </c>
      <c r="C106" s="132" t="s">
        <v>252</v>
      </c>
      <c r="D106" s="133" t="s">
        <v>180</v>
      </c>
      <c r="E106" s="134">
        <v>1</v>
      </c>
      <c r="F106" s="134">
        <v>0</v>
      </c>
      <c r="G106" s="135">
        <f t="shared" si="24"/>
        <v>0</v>
      </c>
      <c r="O106" s="129">
        <v>2</v>
      </c>
      <c r="AA106" s="111">
        <v>12</v>
      </c>
      <c r="AB106" s="111">
        <v>0</v>
      </c>
      <c r="AC106" s="111">
        <v>75</v>
      </c>
      <c r="AZ106" s="111">
        <v>2</v>
      </c>
      <c r="BA106" s="111">
        <f t="shared" si="25"/>
        <v>0</v>
      </c>
      <c r="BB106" s="111">
        <f t="shared" si="26"/>
        <v>0</v>
      </c>
      <c r="BC106" s="111">
        <f t="shared" si="27"/>
        <v>0</v>
      </c>
      <c r="BD106" s="111">
        <f t="shared" si="28"/>
        <v>0</v>
      </c>
      <c r="BE106" s="111">
        <f t="shared" si="29"/>
        <v>0</v>
      </c>
      <c r="CZ106" s="111">
        <v>2.9E-4</v>
      </c>
    </row>
    <row r="107" spans="1:104">
      <c r="A107" s="130">
        <v>76</v>
      </c>
      <c r="B107" s="131" t="s">
        <v>253</v>
      </c>
      <c r="C107" s="132" t="s">
        <v>254</v>
      </c>
      <c r="D107" s="133" t="s">
        <v>74</v>
      </c>
      <c r="E107" s="134">
        <v>1</v>
      </c>
      <c r="F107" s="134">
        <v>0</v>
      </c>
      <c r="G107" s="135">
        <f t="shared" si="24"/>
        <v>0</v>
      </c>
      <c r="O107" s="129">
        <v>2</v>
      </c>
      <c r="AA107" s="111">
        <v>12</v>
      </c>
      <c r="AB107" s="111">
        <v>0</v>
      </c>
      <c r="AC107" s="111">
        <v>76</v>
      </c>
      <c r="AZ107" s="111">
        <v>2</v>
      </c>
      <c r="BA107" s="111">
        <f t="shared" si="25"/>
        <v>0</v>
      </c>
      <c r="BB107" s="111">
        <f t="shared" si="26"/>
        <v>0</v>
      </c>
      <c r="BC107" s="111">
        <f t="shared" si="27"/>
        <v>0</v>
      </c>
      <c r="BD107" s="111">
        <f t="shared" si="28"/>
        <v>0</v>
      </c>
      <c r="BE107" s="111">
        <f t="shared" si="29"/>
        <v>0</v>
      </c>
      <c r="CZ107" s="111">
        <v>0</v>
      </c>
    </row>
    <row r="108" spans="1:104">
      <c r="A108" s="130">
        <v>77</v>
      </c>
      <c r="B108" s="131" t="s">
        <v>255</v>
      </c>
      <c r="C108" s="132" t="s">
        <v>256</v>
      </c>
      <c r="D108" s="133" t="s">
        <v>74</v>
      </c>
      <c r="E108" s="134">
        <v>1</v>
      </c>
      <c r="F108" s="134">
        <v>0</v>
      </c>
      <c r="G108" s="135">
        <f t="shared" si="24"/>
        <v>0</v>
      </c>
      <c r="O108" s="129">
        <v>2</v>
      </c>
      <c r="AA108" s="111">
        <v>12</v>
      </c>
      <c r="AB108" s="111">
        <v>0</v>
      </c>
      <c r="AC108" s="111">
        <v>77</v>
      </c>
      <c r="AZ108" s="111">
        <v>2</v>
      </c>
      <c r="BA108" s="111">
        <f t="shared" si="25"/>
        <v>0</v>
      </c>
      <c r="BB108" s="111">
        <f t="shared" si="26"/>
        <v>0</v>
      </c>
      <c r="BC108" s="111">
        <f t="shared" si="27"/>
        <v>0</v>
      </c>
      <c r="BD108" s="111">
        <f t="shared" si="28"/>
        <v>0</v>
      </c>
      <c r="BE108" s="111">
        <f t="shared" si="29"/>
        <v>0</v>
      </c>
      <c r="CZ108" s="111">
        <v>0</v>
      </c>
    </row>
    <row r="109" spans="1:104">
      <c r="A109" s="130">
        <v>78</v>
      </c>
      <c r="B109" s="131" t="s">
        <v>257</v>
      </c>
      <c r="C109" s="132" t="s">
        <v>258</v>
      </c>
      <c r="D109" s="133" t="s">
        <v>74</v>
      </c>
      <c r="E109" s="134">
        <v>1</v>
      </c>
      <c r="F109" s="134">
        <v>0</v>
      </c>
      <c r="G109" s="135">
        <f t="shared" si="24"/>
        <v>0</v>
      </c>
      <c r="O109" s="129">
        <v>2</v>
      </c>
      <c r="AA109" s="111">
        <v>12</v>
      </c>
      <c r="AB109" s="111">
        <v>0</v>
      </c>
      <c r="AC109" s="111">
        <v>78</v>
      </c>
      <c r="AZ109" s="111">
        <v>2</v>
      </c>
      <c r="BA109" s="111">
        <f t="shared" si="25"/>
        <v>0</v>
      </c>
      <c r="BB109" s="111">
        <f t="shared" si="26"/>
        <v>0</v>
      </c>
      <c r="BC109" s="111">
        <f t="shared" si="27"/>
        <v>0</v>
      </c>
      <c r="BD109" s="111">
        <f t="shared" si="28"/>
        <v>0</v>
      </c>
      <c r="BE109" s="111">
        <f t="shared" si="29"/>
        <v>0</v>
      </c>
      <c r="CZ109" s="111">
        <v>6.9999999999999994E-5</v>
      </c>
    </row>
    <row r="110" spans="1:104">
      <c r="A110" s="130">
        <v>79</v>
      </c>
      <c r="B110" s="131" t="s">
        <v>259</v>
      </c>
      <c r="C110" s="132" t="s">
        <v>260</v>
      </c>
      <c r="D110" s="133" t="s">
        <v>126</v>
      </c>
      <c r="E110" s="134">
        <v>0.36349999999999999</v>
      </c>
      <c r="F110" s="134">
        <v>0</v>
      </c>
      <c r="G110" s="135">
        <f t="shared" si="24"/>
        <v>0</v>
      </c>
      <c r="O110" s="129">
        <v>2</v>
      </c>
      <c r="AA110" s="111">
        <v>12</v>
      </c>
      <c r="AB110" s="111">
        <v>0</v>
      </c>
      <c r="AC110" s="111">
        <v>79</v>
      </c>
      <c r="AZ110" s="111">
        <v>2</v>
      </c>
      <c r="BA110" s="111">
        <f t="shared" si="25"/>
        <v>0</v>
      </c>
      <c r="BB110" s="111">
        <f t="shared" si="26"/>
        <v>0</v>
      </c>
      <c r="BC110" s="111">
        <f t="shared" si="27"/>
        <v>0</v>
      </c>
      <c r="BD110" s="111">
        <f t="shared" si="28"/>
        <v>0</v>
      </c>
      <c r="BE110" s="111">
        <f t="shared" si="29"/>
        <v>0</v>
      </c>
      <c r="CZ110" s="111">
        <v>0</v>
      </c>
    </row>
    <row r="111" spans="1:104">
      <c r="A111" s="130">
        <v>80</v>
      </c>
      <c r="B111" s="131" t="s">
        <v>261</v>
      </c>
      <c r="C111" s="132" t="s">
        <v>262</v>
      </c>
      <c r="D111" s="133" t="s">
        <v>74</v>
      </c>
      <c r="E111" s="134">
        <v>1</v>
      </c>
      <c r="F111" s="134">
        <v>0</v>
      </c>
      <c r="G111" s="135">
        <f t="shared" si="24"/>
        <v>0</v>
      </c>
      <c r="O111" s="129">
        <v>2</v>
      </c>
      <c r="AA111" s="111">
        <v>12</v>
      </c>
      <c r="AB111" s="111">
        <v>0</v>
      </c>
      <c r="AC111" s="111">
        <v>80</v>
      </c>
      <c r="AZ111" s="111">
        <v>2</v>
      </c>
      <c r="BA111" s="111">
        <f t="shared" si="25"/>
        <v>0</v>
      </c>
      <c r="BB111" s="111">
        <f t="shared" si="26"/>
        <v>0</v>
      </c>
      <c r="BC111" s="111">
        <f t="shared" si="27"/>
        <v>0</v>
      </c>
      <c r="BD111" s="111">
        <f t="shared" si="28"/>
        <v>0</v>
      </c>
      <c r="BE111" s="111">
        <f t="shared" si="29"/>
        <v>0</v>
      </c>
      <c r="CZ111" s="111">
        <v>6.6E-4</v>
      </c>
    </row>
    <row r="112" spans="1:104" ht="22.5">
      <c r="A112" s="130">
        <v>81</v>
      </c>
      <c r="B112" s="131" t="s">
        <v>263</v>
      </c>
      <c r="C112" s="132" t="s">
        <v>264</v>
      </c>
      <c r="D112" s="133" t="s">
        <v>74</v>
      </c>
      <c r="E112" s="134">
        <v>1</v>
      </c>
      <c r="F112" s="134">
        <v>0</v>
      </c>
      <c r="G112" s="135">
        <f t="shared" si="24"/>
        <v>0</v>
      </c>
      <c r="O112" s="129">
        <v>2</v>
      </c>
      <c r="AA112" s="111">
        <v>12</v>
      </c>
      <c r="AB112" s="111">
        <v>0</v>
      </c>
      <c r="AC112" s="111">
        <v>81</v>
      </c>
      <c r="AZ112" s="111">
        <v>2</v>
      </c>
      <c r="BA112" s="111">
        <f t="shared" si="25"/>
        <v>0</v>
      </c>
      <c r="BB112" s="111">
        <f t="shared" si="26"/>
        <v>0</v>
      </c>
      <c r="BC112" s="111">
        <f t="shared" si="27"/>
        <v>0</v>
      </c>
      <c r="BD112" s="111">
        <f t="shared" si="28"/>
        <v>0</v>
      </c>
      <c r="BE112" s="111">
        <f t="shared" si="29"/>
        <v>0</v>
      </c>
      <c r="CZ112" s="111">
        <v>1.034E-2</v>
      </c>
    </row>
    <row r="113" spans="1:104">
      <c r="A113" s="130">
        <v>82</v>
      </c>
      <c r="B113" s="131" t="s">
        <v>265</v>
      </c>
      <c r="C113" s="132" t="s">
        <v>266</v>
      </c>
      <c r="D113" s="133" t="s">
        <v>74</v>
      </c>
      <c r="E113" s="134">
        <v>1</v>
      </c>
      <c r="F113" s="134">
        <v>0</v>
      </c>
      <c r="G113" s="135">
        <f t="shared" si="24"/>
        <v>0</v>
      </c>
      <c r="O113" s="129">
        <v>2</v>
      </c>
      <c r="AA113" s="111">
        <v>12</v>
      </c>
      <c r="AB113" s="111">
        <v>1</v>
      </c>
      <c r="AC113" s="111">
        <v>82</v>
      </c>
      <c r="AZ113" s="111">
        <v>2</v>
      </c>
      <c r="BA113" s="111">
        <f t="shared" si="25"/>
        <v>0</v>
      </c>
      <c r="BB113" s="111">
        <f t="shared" si="26"/>
        <v>0</v>
      </c>
      <c r="BC113" s="111">
        <f t="shared" si="27"/>
        <v>0</v>
      </c>
      <c r="BD113" s="111">
        <f t="shared" si="28"/>
        <v>0</v>
      </c>
      <c r="BE113" s="111">
        <f t="shared" si="29"/>
        <v>0</v>
      </c>
      <c r="CZ113" s="111">
        <v>4.8999999999999998E-3</v>
      </c>
    </row>
    <row r="114" spans="1:104">
      <c r="A114" s="130">
        <v>83</v>
      </c>
      <c r="B114" s="131" t="s">
        <v>267</v>
      </c>
      <c r="C114" s="132" t="s">
        <v>268</v>
      </c>
      <c r="D114" s="133" t="s">
        <v>74</v>
      </c>
      <c r="E114" s="134">
        <v>1</v>
      </c>
      <c r="F114" s="134">
        <v>0</v>
      </c>
      <c r="G114" s="135">
        <f t="shared" si="24"/>
        <v>0</v>
      </c>
      <c r="O114" s="129">
        <v>2</v>
      </c>
      <c r="AA114" s="111">
        <v>12</v>
      </c>
      <c r="AB114" s="111">
        <v>1</v>
      </c>
      <c r="AC114" s="111">
        <v>83</v>
      </c>
      <c r="AZ114" s="111">
        <v>2</v>
      </c>
      <c r="BA114" s="111">
        <f t="shared" si="25"/>
        <v>0</v>
      </c>
      <c r="BB114" s="111">
        <f t="shared" si="26"/>
        <v>0</v>
      </c>
      <c r="BC114" s="111">
        <f t="shared" si="27"/>
        <v>0</v>
      </c>
      <c r="BD114" s="111">
        <f t="shared" si="28"/>
        <v>0</v>
      </c>
      <c r="BE114" s="111">
        <f t="shared" si="29"/>
        <v>0</v>
      </c>
      <c r="CZ114" s="111">
        <v>1.47E-2</v>
      </c>
    </row>
    <row r="115" spans="1:104">
      <c r="A115" s="130">
        <v>84</v>
      </c>
      <c r="B115" s="131" t="s">
        <v>269</v>
      </c>
      <c r="C115" s="132" t="s">
        <v>270</v>
      </c>
      <c r="D115" s="133" t="s">
        <v>74</v>
      </c>
      <c r="E115" s="134">
        <v>2</v>
      </c>
      <c r="F115" s="134">
        <v>0</v>
      </c>
      <c r="G115" s="135">
        <f t="shared" si="24"/>
        <v>0</v>
      </c>
      <c r="O115" s="129">
        <v>2</v>
      </c>
      <c r="AA115" s="111">
        <v>12</v>
      </c>
      <c r="AB115" s="111">
        <v>1</v>
      </c>
      <c r="AC115" s="111">
        <v>84</v>
      </c>
      <c r="AZ115" s="111">
        <v>2</v>
      </c>
      <c r="BA115" s="111">
        <f t="shared" si="25"/>
        <v>0</v>
      </c>
      <c r="BB115" s="111">
        <f t="shared" si="26"/>
        <v>0</v>
      </c>
      <c r="BC115" s="111">
        <f t="shared" si="27"/>
        <v>0</v>
      </c>
      <c r="BD115" s="111">
        <f t="shared" si="28"/>
        <v>0</v>
      </c>
      <c r="BE115" s="111">
        <f t="shared" si="29"/>
        <v>0</v>
      </c>
      <c r="CZ115" s="111">
        <v>3.8E-3</v>
      </c>
    </row>
    <row r="116" spans="1:104">
      <c r="A116" s="136"/>
      <c r="B116" s="137" t="s">
        <v>67</v>
      </c>
      <c r="C116" s="138" t="str">
        <f>CONCATENATE(B92," ",C92)</f>
        <v>732 Strojovny</v>
      </c>
      <c r="D116" s="136"/>
      <c r="E116" s="139"/>
      <c r="F116" s="139"/>
      <c r="G116" s="140">
        <f>SUM(G92:G115)</f>
        <v>0</v>
      </c>
      <c r="O116" s="129">
        <v>4</v>
      </c>
      <c r="BA116" s="141">
        <f>SUM(BA92:BA115)</f>
        <v>0</v>
      </c>
      <c r="BB116" s="141">
        <f>SUM(BB92:BB115)</f>
        <v>0</v>
      </c>
      <c r="BC116" s="141">
        <f>SUM(BC92:BC115)</f>
        <v>0</v>
      </c>
      <c r="BD116" s="141">
        <f>SUM(BD92:BD115)</f>
        <v>0</v>
      </c>
      <c r="BE116" s="141">
        <f>SUM(BE92:BE115)</f>
        <v>0</v>
      </c>
    </row>
    <row r="117" spans="1:104">
      <c r="A117" s="123" t="s">
        <v>65</v>
      </c>
      <c r="B117" s="124" t="s">
        <v>271</v>
      </c>
      <c r="C117" s="125" t="s">
        <v>272</v>
      </c>
      <c r="D117" s="126"/>
      <c r="E117" s="127"/>
      <c r="F117" s="127"/>
      <c r="G117" s="128"/>
      <c r="O117" s="129">
        <v>1</v>
      </c>
    </row>
    <row r="118" spans="1:104">
      <c r="A118" s="130">
        <v>85</v>
      </c>
      <c r="B118" s="131" t="s">
        <v>273</v>
      </c>
      <c r="C118" s="132" t="s">
        <v>274</v>
      </c>
      <c r="D118" s="133" t="s">
        <v>119</v>
      </c>
      <c r="E118" s="134">
        <v>8</v>
      </c>
      <c r="F118" s="134">
        <v>0</v>
      </c>
      <c r="G118" s="135">
        <f t="shared" ref="G118:G137" si="30">E118*F118</f>
        <v>0</v>
      </c>
      <c r="O118" s="129">
        <v>2</v>
      </c>
      <c r="AA118" s="111">
        <v>12</v>
      </c>
      <c r="AB118" s="111">
        <v>0</v>
      </c>
      <c r="AC118" s="111">
        <v>85</v>
      </c>
      <c r="AZ118" s="111">
        <v>2</v>
      </c>
      <c r="BA118" s="111">
        <f t="shared" ref="BA118:BA137" si="31">IF(AZ118=1,G118,0)</f>
        <v>0</v>
      </c>
      <c r="BB118" s="111">
        <f t="shared" ref="BB118:BB137" si="32">IF(AZ118=2,G118,0)</f>
        <v>0</v>
      </c>
      <c r="BC118" s="111">
        <f t="shared" ref="BC118:BC137" si="33">IF(AZ118=3,G118,0)</f>
        <v>0</v>
      </c>
      <c r="BD118" s="111">
        <f t="shared" ref="BD118:BD137" si="34">IF(AZ118=4,G118,0)</f>
        <v>0</v>
      </c>
      <c r="BE118" s="111">
        <f t="shared" ref="BE118:BE137" si="35">IF(AZ118=5,G118,0)</f>
        <v>0</v>
      </c>
      <c r="CZ118" s="111">
        <v>7.3400000000000002E-3</v>
      </c>
    </row>
    <row r="119" spans="1:104">
      <c r="A119" s="130">
        <v>86</v>
      </c>
      <c r="B119" s="131" t="s">
        <v>275</v>
      </c>
      <c r="C119" s="132" t="s">
        <v>276</v>
      </c>
      <c r="D119" s="133" t="s">
        <v>119</v>
      </c>
      <c r="E119" s="134">
        <v>5</v>
      </c>
      <c r="F119" s="134">
        <v>0</v>
      </c>
      <c r="G119" s="135">
        <f t="shared" si="30"/>
        <v>0</v>
      </c>
      <c r="O119" s="129">
        <v>2</v>
      </c>
      <c r="AA119" s="111">
        <v>12</v>
      </c>
      <c r="AB119" s="111">
        <v>0</v>
      </c>
      <c r="AC119" s="111">
        <v>86</v>
      </c>
      <c r="AZ119" s="111">
        <v>2</v>
      </c>
      <c r="BA119" s="111">
        <f t="shared" si="31"/>
        <v>0</v>
      </c>
      <c r="BB119" s="111">
        <f t="shared" si="32"/>
        <v>0</v>
      </c>
      <c r="BC119" s="111">
        <f t="shared" si="33"/>
        <v>0</v>
      </c>
      <c r="BD119" s="111">
        <f t="shared" si="34"/>
        <v>0</v>
      </c>
      <c r="BE119" s="111">
        <f t="shared" si="35"/>
        <v>0</v>
      </c>
      <c r="CZ119" s="111">
        <v>6.1799999999999997E-3</v>
      </c>
    </row>
    <row r="120" spans="1:104">
      <c r="A120" s="130">
        <v>87</v>
      </c>
      <c r="B120" s="131" t="s">
        <v>277</v>
      </c>
      <c r="C120" s="132" t="s">
        <v>278</v>
      </c>
      <c r="D120" s="133" t="s">
        <v>119</v>
      </c>
      <c r="E120" s="134">
        <v>26</v>
      </c>
      <c r="F120" s="134">
        <v>0</v>
      </c>
      <c r="G120" s="135">
        <f t="shared" si="30"/>
        <v>0</v>
      </c>
      <c r="O120" s="129">
        <v>2</v>
      </c>
      <c r="AA120" s="111">
        <v>12</v>
      </c>
      <c r="AB120" s="111">
        <v>0</v>
      </c>
      <c r="AC120" s="111">
        <v>87</v>
      </c>
      <c r="AZ120" s="111">
        <v>2</v>
      </c>
      <c r="BA120" s="111">
        <f t="shared" si="31"/>
        <v>0</v>
      </c>
      <c r="BB120" s="111">
        <f t="shared" si="32"/>
        <v>0</v>
      </c>
      <c r="BC120" s="111">
        <f t="shared" si="33"/>
        <v>0</v>
      </c>
      <c r="BD120" s="111">
        <f t="shared" si="34"/>
        <v>0</v>
      </c>
      <c r="BE120" s="111">
        <f t="shared" si="35"/>
        <v>0</v>
      </c>
      <c r="CZ120" s="111">
        <v>7.9900000000000006E-3</v>
      </c>
    </row>
    <row r="121" spans="1:104">
      <c r="A121" s="130">
        <v>88</v>
      </c>
      <c r="B121" s="131" t="s">
        <v>279</v>
      </c>
      <c r="C121" s="132" t="s">
        <v>280</v>
      </c>
      <c r="D121" s="133" t="s">
        <v>119</v>
      </c>
      <c r="E121" s="134">
        <v>15</v>
      </c>
      <c r="F121" s="134">
        <v>0</v>
      </c>
      <c r="G121" s="135">
        <f t="shared" si="30"/>
        <v>0</v>
      </c>
      <c r="O121" s="129">
        <v>2</v>
      </c>
      <c r="AA121" s="111">
        <v>12</v>
      </c>
      <c r="AB121" s="111">
        <v>0</v>
      </c>
      <c r="AC121" s="111">
        <v>88</v>
      </c>
      <c r="AZ121" s="111">
        <v>2</v>
      </c>
      <c r="BA121" s="111">
        <f t="shared" si="31"/>
        <v>0</v>
      </c>
      <c r="BB121" s="111">
        <f t="shared" si="32"/>
        <v>0</v>
      </c>
      <c r="BC121" s="111">
        <f t="shared" si="33"/>
        <v>0</v>
      </c>
      <c r="BD121" s="111">
        <f t="shared" si="34"/>
        <v>0</v>
      </c>
      <c r="BE121" s="111">
        <f t="shared" si="35"/>
        <v>0</v>
      </c>
      <c r="CZ121" s="111">
        <v>8.4200000000000004E-3</v>
      </c>
    </row>
    <row r="122" spans="1:104">
      <c r="A122" s="130">
        <v>89</v>
      </c>
      <c r="B122" s="131" t="s">
        <v>281</v>
      </c>
      <c r="C122" s="132" t="s">
        <v>282</v>
      </c>
      <c r="D122" s="133" t="s">
        <v>119</v>
      </c>
      <c r="E122" s="134">
        <v>4</v>
      </c>
      <c r="F122" s="134">
        <v>0</v>
      </c>
      <c r="G122" s="135">
        <f t="shared" si="30"/>
        <v>0</v>
      </c>
      <c r="O122" s="129">
        <v>2</v>
      </c>
      <c r="AA122" s="111">
        <v>12</v>
      </c>
      <c r="AB122" s="111">
        <v>0</v>
      </c>
      <c r="AC122" s="111">
        <v>89</v>
      </c>
      <c r="AZ122" s="111">
        <v>2</v>
      </c>
      <c r="BA122" s="111">
        <f t="shared" si="31"/>
        <v>0</v>
      </c>
      <c r="BB122" s="111">
        <f t="shared" si="32"/>
        <v>0</v>
      </c>
      <c r="BC122" s="111">
        <f t="shared" si="33"/>
        <v>0</v>
      </c>
      <c r="BD122" s="111">
        <f t="shared" si="34"/>
        <v>0</v>
      </c>
      <c r="BE122" s="111">
        <f t="shared" si="35"/>
        <v>0</v>
      </c>
      <c r="CZ122" s="111">
        <v>5.8900000000000003E-3</v>
      </c>
    </row>
    <row r="123" spans="1:104">
      <c r="A123" s="130">
        <v>90</v>
      </c>
      <c r="B123" s="131" t="s">
        <v>283</v>
      </c>
      <c r="C123" s="132" t="s">
        <v>284</v>
      </c>
      <c r="D123" s="133" t="s">
        <v>119</v>
      </c>
      <c r="E123" s="134">
        <v>15</v>
      </c>
      <c r="F123" s="134">
        <v>0</v>
      </c>
      <c r="G123" s="135">
        <f t="shared" si="30"/>
        <v>0</v>
      </c>
      <c r="O123" s="129">
        <v>2</v>
      </c>
      <c r="AA123" s="111">
        <v>12</v>
      </c>
      <c r="AB123" s="111">
        <v>0</v>
      </c>
      <c r="AC123" s="111">
        <v>90</v>
      </c>
      <c r="AZ123" s="111">
        <v>2</v>
      </c>
      <c r="BA123" s="111">
        <f t="shared" si="31"/>
        <v>0</v>
      </c>
      <c r="BB123" s="111">
        <f t="shared" si="32"/>
        <v>0</v>
      </c>
      <c r="BC123" s="111">
        <f t="shared" si="33"/>
        <v>0</v>
      </c>
      <c r="BD123" s="111">
        <f t="shared" si="34"/>
        <v>0</v>
      </c>
      <c r="BE123" s="111">
        <f t="shared" si="35"/>
        <v>0</v>
      </c>
      <c r="CZ123" s="111">
        <v>6.7299999999999999E-3</v>
      </c>
    </row>
    <row r="124" spans="1:104">
      <c r="A124" s="130">
        <v>91</v>
      </c>
      <c r="B124" s="131" t="s">
        <v>285</v>
      </c>
      <c r="C124" s="132" t="s">
        <v>286</v>
      </c>
      <c r="D124" s="133" t="s">
        <v>119</v>
      </c>
      <c r="E124" s="134">
        <v>4</v>
      </c>
      <c r="F124" s="134">
        <v>0</v>
      </c>
      <c r="G124" s="135">
        <f t="shared" si="30"/>
        <v>0</v>
      </c>
      <c r="O124" s="129">
        <v>2</v>
      </c>
      <c r="AA124" s="111">
        <v>12</v>
      </c>
      <c r="AB124" s="111">
        <v>0</v>
      </c>
      <c r="AC124" s="111">
        <v>91</v>
      </c>
      <c r="AZ124" s="111">
        <v>2</v>
      </c>
      <c r="BA124" s="111">
        <f t="shared" si="31"/>
        <v>0</v>
      </c>
      <c r="BB124" s="111">
        <f t="shared" si="32"/>
        <v>0</v>
      </c>
      <c r="BC124" s="111">
        <f t="shared" si="33"/>
        <v>0</v>
      </c>
      <c r="BD124" s="111">
        <f t="shared" si="34"/>
        <v>0</v>
      </c>
      <c r="BE124" s="111">
        <f t="shared" si="35"/>
        <v>0</v>
      </c>
      <c r="CZ124" s="111">
        <v>7.9100000000000004E-3</v>
      </c>
    </row>
    <row r="125" spans="1:104">
      <c r="A125" s="130">
        <v>92</v>
      </c>
      <c r="B125" s="131" t="s">
        <v>287</v>
      </c>
      <c r="C125" s="132" t="s">
        <v>288</v>
      </c>
      <c r="D125" s="133" t="s">
        <v>119</v>
      </c>
      <c r="E125" s="134">
        <v>12</v>
      </c>
      <c r="F125" s="134">
        <v>0</v>
      </c>
      <c r="G125" s="135">
        <f t="shared" si="30"/>
        <v>0</v>
      </c>
      <c r="O125" s="129">
        <v>2</v>
      </c>
      <c r="AA125" s="111">
        <v>12</v>
      </c>
      <c r="AB125" s="111">
        <v>0</v>
      </c>
      <c r="AC125" s="111">
        <v>92</v>
      </c>
      <c r="AZ125" s="111">
        <v>2</v>
      </c>
      <c r="BA125" s="111">
        <f t="shared" si="31"/>
        <v>0</v>
      </c>
      <c r="BB125" s="111">
        <f t="shared" si="32"/>
        <v>0</v>
      </c>
      <c r="BC125" s="111">
        <f t="shared" si="33"/>
        <v>0</v>
      </c>
      <c r="BD125" s="111">
        <f t="shared" si="34"/>
        <v>0</v>
      </c>
      <c r="BE125" s="111">
        <f t="shared" si="35"/>
        <v>0</v>
      </c>
      <c r="CZ125" s="111">
        <v>8.1099999999999992E-3</v>
      </c>
    </row>
    <row r="126" spans="1:104">
      <c r="A126" s="130">
        <v>93</v>
      </c>
      <c r="B126" s="131" t="s">
        <v>289</v>
      </c>
      <c r="C126" s="132" t="s">
        <v>290</v>
      </c>
      <c r="D126" s="133" t="s">
        <v>74</v>
      </c>
      <c r="E126" s="134">
        <v>6</v>
      </c>
      <c r="F126" s="134">
        <v>0</v>
      </c>
      <c r="G126" s="135">
        <f t="shared" si="30"/>
        <v>0</v>
      </c>
      <c r="O126" s="129">
        <v>2</v>
      </c>
      <c r="AA126" s="111">
        <v>12</v>
      </c>
      <c r="AB126" s="111">
        <v>0</v>
      </c>
      <c r="AC126" s="111">
        <v>93</v>
      </c>
      <c r="AZ126" s="111">
        <v>2</v>
      </c>
      <c r="BA126" s="111">
        <f t="shared" si="31"/>
        <v>0</v>
      </c>
      <c r="BB126" s="111">
        <f t="shared" si="32"/>
        <v>0</v>
      </c>
      <c r="BC126" s="111">
        <f t="shared" si="33"/>
        <v>0</v>
      </c>
      <c r="BD126" s="111">
        <f t="shared" si="34"/>
        <v>0</v>
      </c>
      <c r="BE126" s="111">
        <f t="shared" si="35"/>
        <v>0</v>
      </c>
      <c r="CZ126" s="111">
        <v>1.14E-3</v>
      </c>
    </row>
    <row r="127" spans="1:104">
      <c r="A127" s="130">
        <v>94</v>
      </c>
      <c r="B127" s="131" t="s">
        <v>291</v>
      </c>
      <c r="C127" s="132" t="s">
        <v>292</v>
      </c>
      <c r="D127" s="133" t="s">
        <v>119</v>
      </c>
      <c r="E127" s="134">
        <v>38</v>
      </c>
      <c r="F127" s="134">
        <v>0</v>
      </c>
      <c r="G127" s="135">
        <f t="shared" si="30"/>
        <v>0</v>
      </c>
      <c r="O127" s="129">
        <v>2</v>
      </c>
      <c r="AA127" s="111">
        <v>12</v>
      </c>
      <c r="AB127" s="111">
        <v>0</v>
      </c>
      <c r="AC127" s="111">
        <v>94</v>
      </c>
      <c r="AZ127" s="111">
        <v>2</v>
      </c>
      <c r="BA127" s="111">
        <f t="shared" si="31"/>
        <v>0</v>
      </c>
      <c r="BB127" s="111">
        <f t="shared" si="32"/>
        <v>0</v>
      </c>
      <c r="BC127" s="111">
        <f t="shared" si="33"/>
        <v>0</v>
      </c>
      <c r="BD127" s="111">
        <f t="shared" si="34"/>
        <v>0</v>
      </c>
      <c r="BE127" s="111">
        <f t="shared" si="35"/>
        <v>0</v>
      </c>
      <c r="CZ127" s="111">
        <v>6.0400000000000002E-3</v>
      </c>
    </row>
    <row r="128" spans="1:104">
      <c r="A128" s="130">
        <v>95</v>
      </c>
      <c r="B128" s="131" t="s">
        <v>293</v>
      </c>
      <c r="C128" s="132" t="s">
        <v>294</v>
      </c>
      <c r="D128" s="133" t="s">
        <v>119</v>
      </c>
      <c r="E128" s="134">
        <v>45</v>
      </c>
      <c r="F128" s="134">
        <v>0</v>
      </c>
      <c r="G128" s="135">
        <f t="shared" si="30"/>
        <v>0</v>
      </c>
      <c r="O128" s="129">
        <v>2</v>
      </c>
      <c r="AA128" s="111">
        <v>12</v>
      </c>
      <c r="AB128" s="111">
        <v>0</v>
      </c>
      <c r="AC128" s="111">
        <v>95</v>
      </c>
      <c r="AZ128" s="111">
        <v>2</v>
      </c>
      <c r="BA128" s="111">
        <f t="shared" si="31"/>
        <v>0</v>
      </c>
      <c r="BB128" s="111">
        <f t="shared" si="32"/>
        <v>0</v>
      </c>
      <c r="BC128" s="111">
        <f t="shared" si="33"/>
        <v>0</v>
      </c>
      <c r="BD128" s="111">
        <f t="shared" si="34"/>
        <v>0</v>
      </c>
      <c r="BE128" s="111">
        <f t="shared" si="35"/>
        <v>0</v>
      </c>
      <c r="CZ128" s="111">
        <v>9.4400000000000005E-3</v>
      </c>
    </row>
    <row r="129" spans="1:104">
      <c r="A129" s="130">
        <v>96</v>
      </c>
      <c r="B129" s="131" t="s">
        <v>295</v>
      </c>
      <c r="C129" s="132" t="s">
        <v>296</v>
      </c>
      <c r="D129" s="133" t="s">
        <v>74</v>
      </c>
      <c r="E129" s="134">
        <v>4</v>
      </c>
      <c r="F129" s="134">
        <v>0</v>
      </c>
      <c r="G129" s="135">
        <f t="shared" si="30"/>
        <v>0</v>
      </c>
      <c r="O129" s="129">
        <v>2</v>
      </c>
      <c r="AA129" s="111">
        <v>12</v>
      </c>
      <c r="AB129" s="111">
        <v>0</v>
      </c>
      <c r="AC129" s="111">
        <v>96</v>
      </c>
      <c r="AZ129" s="111">
        <v>2</v>
      </c>
      <c r="BA129" s="111">
        <f t="shared" si="31"/>
        <v>0</v>
      </c>
      <c r="BB129" s="111">
        <f t="shared" si="32"/>
        <v>0</v>
      </c>
      <c r="BC129" s="111">
        <f t="shared" si="33"/>
        <v>0</v>
      </c>
      <c r="BD129" s="111">
        <f t="shared" si="34"/>
        <v>0</v>
      </c>
      <c r="BE129" s="111">
        <f t="shared" si="35"/>
        <v>0</v>
      </c>
      <c r="CZ129" s="111">
        <v>1.8799999999999999E-3</v>
      </c>
    </row>
    <row r="130" spans="1:104">
      <c r="A130" s="130">
        <v>97</v>
      </c>
      <c r="B130" s="131" t="s">
        <v>297</v>
      </c>
      <c r="C130" s="132" t="s">
        <v>298</v>
      </c>
      <c r="D130" s="133" t="s">
        <v>126</v>
      </c>
      <c r="E130" s="134">
        <v>0.96579999999999999</v>
      </c>
      <c r="F130" s="134">
        <v>0</v>
      </c>
      <c r="G130" s="135">
        <f t="shared" si="30"/>
        <v>0</v>
      </c>
      <c r="O130" s="129">
        <v>2</v>
      </c>
      <c r="AA130" s="111">
        <v>12</v>
      </c>
      <c r="AB130" s="111">
        <v>0</v>
      </c>
      <c r="AC130" s="111">
        <v>97</v>
      </c>
      <c r="AZ130" s="111">
        <v>2</v>
      </c>
      <c r="BA130" s="111">
        <f t="shared" si="31"/>
        <v>0</v>
      </c>
      <c r="BB130" s="111">
        <f t="shared" si="32"/>
        <v>0</v>
      </c>
      <c r="BC130" s="111">
        <f t="shared" si="33"/>
        <v>0</v>
      </c>
      <c r="BD130" s="111">
        <f t="shared" si="34"/>
        <v>0</v>
      </c>
      <c r="BE130" s="111">
        <f t="shared" si="35"/>
        <v>0</v>
      </c>
      <c r="CZ130" s="111">
        <v>0</v>
      </c>
    </row>
    <row r="131" spans="1:104">
      <c r="A131" s="130">
        <v>98</v>
      </c>
      <c r="B131" s="131" t="s">
        <v>299</v>
      </c>
      <c r="C131" s="132" t="s">
        <v>300</v>
      </c>
      <c r="D131" s="133" t="s">
        <v>126</v>
      </c>
      <c r="E131" s="134">
        <v>0.15</v>
      </c>
      <c r="F131" s="134">
        <v>0</v>
      </c>
      <c r="G131" s="135">
        <f t="shared" si="30"/>
        <v>0</v>
      </c>
      <c r="O131" s="129">
        <v>2</v>
      </c>
      <c r="AA131" s="111">
        <v>12</v>
      </c>
      <c r="AB131" s="111">
        <v>0</v>
      </c>
      <c r="AC131" s="111">
        <v>98</v>
      </c>
      <c r="AZ131" s="111">
        <v>2</v>
      </c>
      <c r="BA131" s="111">
        <f t="shared" si="31"/>
        <v>0</v>
      </c>
      <c r="BB131" s="111">
        <f t="shared" si="32"/>
        <v>0</v>
      </c>
      <c r="BC131" s="111">
        <f t="shared" si="33"/>
        <v>0</v>
      </c>
      <c r="BD131" s="111">
        <f t="shared" si="34"/>
        <v>0</v>
      </c>
      <c r="BE131" s="111">
        <f t="shared" si="35"/>
        <v>0</v>
      </c>
      <c r="CZ131" s="111">
        <v>0</v>
      </c>
    </row>
    <row r="132" spans="1:104">
      <c r="A132" s="130">
        <v>99</v>
      </c>
      <c r="B132" s="131" t="s">
        <v>301</v>
      </c>
      <c r="C132" s="132" t="s">
        <v>302</v>
      </c>
      <c r="D132" s="133" t="s">
        <v>54</v>
      </c>
      <c r="E132" s="134">
        <v>125</v>
      </c>
      <c r="F132" s="134">
        <v>0</v>
      </c>
      <c r="G132" s="135">
        <f t="shared" si="30"/>
        <v>0</v>
      </c>
      <c r="O132" s="129">
        <v>2</v>
      </c>
      <c r="AA132" s="111">
        <v>12</v>
      </c>
      <c r="AB132" s="111">
        <v>0</v>
      </c>
      <c r="AC132" s="111">
        <v>99</v>
      </c>
      <c r="AZ132" s="111">
        <v>2</v>
      </c>
      <c r="BA132" s="111">
        <f t="shared" si="31"/>
        <v>0</v>
      </c>
      <c r="BB132" s="111">
        <f t="shared" si="32"/>
        <v>0</v>
      </c>
      <c r="BC132" s="111">
        <f t="shared" si="33"/>
        <v>0</v>
      </c>
      <c r="BD132" s="111">
        <f t="shared" si="34"/>
        <v>0</v>
      </c>
      <c r="BE132" s="111">
        <f t="shared" si="35"/>
        <v>0</v>
      </c>
      <c r="CZ132" s="111">
        <v>0</v>
      </c>
    </row>
    <row r="133" spans="1:104">
      <c r="A133" s="130">
        <v>100</v>
      </c>
      <c r="B133" s="131" t="s">
        <v>303</v>
      </c>
      <c r="C133" s="132" t="s">
        <v>304</v>
      </c>
      <c r="D133" s="133" t="s">
        <v>119</v>
      </c>
      <c r="E133" s="134">
        <v>20</v>
      </c>
      <c r="F133" s="134">
        <v>0</v>
      </c>
      <c r="G133" s="135">
        <f t="shared" si="30"/>
        <v>0</v>
      </c>
      <c r="O133" s="129">
        <v>2</v>
      </c>
      <c r="AA133" s="111">
        <v>12</v>
      </c>
      <c r="AB133" s="111">
        <v>0</v>
      </c>
      <c r="AC133" s="111">
        <v>100</v>
      </c>
      <c r="AZ133" s="111">
        <v>2</v>
      </c>
      <c r="BA133" s="111">
        <f t="shared" si="31"/>
        <v>0</v>
      </c>
      <c r="BB133" s="111">
        <f t="shared" si="32"/>
        <v>0</v>
      </c>
      <c r="BC133" s="111">
        <f t="shared" si="33"/>
        <v>0</v>
      </c>
      <c r="BD133" s="111">
        <f t="shared" si="34"/>
        <v>0</v>
      </c>
      <c r="BE133" s="111">
        <f t="shared" si="35"/>
        <v>0</v>
      </c>
      <c r="CZ133" s="111">
        <v>0</v>
      </c>
    </row>
    <row r="134" spans="1:104">
      <c r="A134" s="130">
        <v>101</v>
      </c>
      <c r="B134" s="131" t="s">
        <v>305</v>
      </c>
      <c r="C134" s="132" t="s">
        <v>306</v>
      </c>
      <c r="D134" s="133" t="s">
        <v>119</v>
      </c>
      <c r="E134" s="134">
        <v>25</v>
      </c>
      <c r="F134" s="134">
        <v>0</v>
      </c>
      <c r="G134" s="135">
        <f t="shared" si="30"/>
        <v>0</v>
      </c>
      <c r="O134" s="129">
        <v>2</v>
      </c>
      <c r="AA134" s="111">
        <v>12</v>
      </c>
      <c r="AB134" s="111">
        <v>0</v>
      </c>
      <c r="AC134" s="111">
        <v>101</v>
      </c>
      <c r="AZ134" s="111">
        <v>2</v>
      </c>
      <c r="BA134" s="111">
        <f t="shared" si="31"/>
        <v>0</v>
      </c>
      <c r="BB134" s="111">
        <f t="shared" si="32"/>
        <v>0</v>
      </c>
      <c r="BC134" s="111">
        <f t="shared" si="33"/>
        <v>0</v>
      </c>
      <c r="BD134" s="111">
        <f t="shared" si="34"/>
        <v>0</v>
      </c>
      <c r="BE134" s="111">
        <f t="shared" si="35"/>
        <v>0</v>
      </c>
      <c r="CZ134" s="111">
        <v>0</v>
      </c>
    </row>
    <row r="135" spans="1:104">
      <c r="A135" s="130">
        <v>102</v>
      </c>
      <c r="B135" s="131" t="s">
        <v>307</v>
      </c>
      <c r="C135" s="132" t="s">
        <v>308</v>
      </c>
      <c r="D135" s="133" t="s">
        <v>126</v>
      </c>
      <c r="E135" s="134">
        <v>0.36580000000000001</v>
      </c>
      <c r="F135" s="134">
        <v>0</v>
      </c>
      <c r="G135" s="135">
        <f t="shared" si="30"/>
        <v>0</v>
      </c>
      <c r="O135" s="129">
        <v>2</v>
      </c>
      <c r="AA135" s="111">
        <v>12</v>
      </c>
      <c r="AB135" s="111">
        <v>0</v>
      </c>
      <c r="AC135" s="111">
        <v>102</v>
      </c>
      <c r="AZ135" s="111">
        <v>2</v>
      </c>
      <c r="BA135" s="111">
        <f t="shared" si="31"/>
        <v>0</v>
      </c>
      <c r="BB135" s="111">
        <f t="shared" si="32"/>
        <v>0</v>
      </c>
      <c r="BC135" s="111">
        <f t="shared" si="33"/>
        <v>0</v>
      </c>
      <c r="BD135" s="111">
        <f t="shared" si="34"/>
        <v>0</v>
      </c>
      <c r="BE135" s="111">
        <f t="shared" si="35"/>
        <v>0</v>
      </c>
      <c r="CZ135" s="111">
        <v>0</v>
      </c>
    </row>
    <row r="136" spans="1:104">
      <c r="A136" s="130">
        <v>103</v>
      </c>
      <c r="B136" s="131" t="s">
        <v>309</v>
      </c>
      <c r="C136" s="132" t="s">
        <v>310</v>
      </c>
      <c r="D136" s="133" t="s">
        <v>74</v>
      </c>
      <c r="E136" s="134">
        <v>4</v>
      </c>
      <c r="F136" s="134">
        <v>0</v>
      </c>
      <c r="G136" s="135">
        <f t="shared" si="30"/>
        <v>0</v>
      </c>
      <c r="O136" s="129">
        <v>2</v>
      </c>
      <c r="AA136" s="111">
        <v>12</v>
      </c>
      <c r="AB136" s="111">
        <v>0</v>
      </c>
      <c r="AC136" s="111">
        <v>103</v>
      </c>
      <c r="AZ136" s="111">
        <v>2</v>
      </c>
      <c r="BA136" s="111">
        <f t="shared" si="31"/>
        <v>0</v>
      </c>
      <c r="BB136" s="111">
        <f t="shared" si="32"/>
        <v>0</v>
      </c>
      <c r="BC136" s="111">
        <f t="shared" si="33"/>
        <v>0</v>
      </c>
      <c r="BD136" s="111">
        <f t="shared" si="34"/>
        <v>0</v>
      </c>
      <c r="BE136" s="111">
        <f t="shared" si="35"/>
        <v>0</v>
      </c>
      <c r="CZ136" s="111">
        <v>2.9999999999999997E-4</v>
      </c>
    </row>
    <row r="137" spans="1:104">
      <c r="A137" s="130">
        <v>104</v>
      </c>
      <c r="B137" s="131" t="s">
        <v>311</v>
      </c>
      <c r="C137" s="132" t="s">
        <v>312</v>
      </c>
      <c r="D137" s="133" t="s">
        <v>74</v>
      </c>
      <c r="E137" s="134">
        <v>4</v>
      </c>
      <c r="F137" s="134">
        <v>0</v>
      </c>
      <c r="G137" s="135">
        <f t="shared" si="30"/>
        <v>0</v>
      </c>
      <c r="O137" s="129">
        <v>2</v>
      </c>
      <c r="AA137" s="111">
        <v>12</v>
      </c>
      <c r="AB137" s="111">
        <v>0</v>
      </c>
      <c r="AC137" s="111">
        <v>104</v>
      </c>
      <c r="AZ137" s="111">
        <v>2</v>
      </c>
      <c r="BA137" s="111">
        <f t="shared" si="31"/>
        <v>0</v>
      </c>
      <c r="BB137" s="111">
        <f t="shared" si="32"/>
        <v>0</v>
      </c>
      <c r="BC137" s="111">
        <f t="shared" si="33"/>
        <v>0</v>
      </c>
      <c r="BD137" s="111">
        <f t="shared" si="34"/>
        <v>0</v>
      </c>
      <c r="BE137" s="111">
        <f t="shared" si="35"/>
        <v>0</v>
      </c>
      <c r="CZ137" s="111">
        <v>4.8000000000000001E-4</v>
      </c>
    </row>
    <row r="138" spans="1:104">
      <c r="A138" s="136"/>
      <c r="B138" s="137" t="s">
        <v>67</v>
      </c>
      <c r="C138" s="138" t="str">
        <f>CONCATENATE(B117," ",C117)</f>
        <v>733 Rozvod potrubí</v>
      </c>
      <c r="D138" s="136"/>
      <c r="E138" s="139"/>
      <c r="F138" s="139"/>
      <c r="G138" s="140">
        <f>SUM(G117:G137)</f>
        <v>0</v>
      </c>
      <c r="O138" s="129">
        <v>4</v>
      </c>
      <c r="BA138" s="141">
        <f>SUM(BA117:BA137)</f>
        <v>0</v>
      </c>
      <c r="BB138" s="141">
        <f>SUM(BB117:BB137)</f>
        <v>0</v>
      </c>
      <c r="BC138" s="141">
        <f>SUM(BC117:BC137)</f>
        <v>0</v>
      </c>
      <c r="BD138" s="141">
        <f>SUM(BD117:BD137)</f>
        <v>0</v>
      </c>
      <c r="BE138" s="141">
        <f>SUM(BE117:BE137)</f>
        <v>0</v>
      </c>
    </row>
    <row r="139" spans="1:104">
      <c r="A139" s="123" t="s">
        <v>65</v>
      </c>
      <c r="B139" s="124" t="s">
        <v>313</v>
      </c>
      <c r="C139" s="125" t="s">
        <v>314</v>
      </c>
      <c r="D139" s="126"/>
      <c r="E139" s="127"/>
      <c r="F139" s="127"/>
      <c r="G139" s="128"/>
      <c r="O139" s="129">
        <v>1</v>
      </c>
    </row>
    <row r="140" spans="1:104">
      <c r="A140" s="130">
        <v>105</v>
      </c>
      <c r="B140" s="131" t="s">
        <v>315</v>
      </c>
      <c r="C140" s="132" t="s">
        <v>316</v>
      </c>
      <c r="D140" s="133" t="s">
        <v>74</v>
      </c>
      <c r="E140" s="134">
        <v>4</v>
      </c>
      <c r="F140" s="134">
        <v>0</v>
      </c>
      <c r="G140" s="135">
        <f t="shared" ref="G140:G173" si="36">E140*F140</f>
        <v>0</v>
      </c>
      <c r="O140" s="129">
        <v>2</v>
      </c>
      <c r="AA140" s="111">
        <v>12</v>
      </c>
      <c r="AB140" s="111">
        <v>0</v>
      </c>
      <c r="AC140" s="111">
        <v>105</v>
      </c>
      <c r="AZ140" s="111">
        <v>2</v>
      </c>
      <c r="BA140" s="111">
        <f t="shared" ref="BA140:BA173" si="37">IF(AZ140=1,G140,0)</f>
        <v>0</v>
      </c>
      <c r="BB140" s="111">
        <f t="shared" ref="BB140:BB173" si="38">IF(AZ140=2,G140,0)</f>
        <v>0</v>
      </c>
      <c r="BC140" s="111">
        <f t="shared" ref="BC140:BC173" si="39">IF(AZ140=3,G140,0)</f>
        <v>0</v>
      </c>
      <c r="BD140" s="111">
        <f t="shared" ref="BD140:BD173" si="40">IF(AZ140=4,G140,0)</f>
        <v>0</v>
      </c>
      <c r="BE140" s="111">
        <f t="shared" ref="BE140:BE173" si="41">IF(AZ140=5,G140,0)</f>
        <v>0</v>
      </c>
      <c r="CZ140" s="111">
        <v>9.3000000000000005E-4</v>
      </c>
    </row>
    <row r="141" spans="1:104">
      <c r="A141" s="130">
        <v>106</v>
      </c>
      <c r="B141" s="131" t="s">
        <v>317</v>
      </c>
      <c r="C141" s="132" t="s">
        <v>318</v>
      </c>
      <c r="D141" s="133" t="s">
        <v>74</v>
      </c>
      <c r="E141" s="134">
        <v>8</v>
      </c>
      <c r="F141" s="134">
        <v>0</v>
      </c>
      <c r="G141" s="135">
        <f t="shared" si="36"/>
        <v>0</v>
      </c>
      <c r="O141" s="129">
        <v>2</v>
      </c>
      <c r="AA141" s="111">
        <v>12</v>
      </c>
      <c r="AB141" s="111">
        <v>0</v>
      </c>
      <c r="AC141" s="111">
        <v>106</v>
      </c>
      <c r="AZ141" s="111">
        <v>2</v>
      </c>
      <c r="BA141" s="111">
        <f t="shared" si="37"/>
        <v>0</v>
      </c>
      <c r="BB141" s="111">
        <f t="shared" si="38"/>
        <v>0</v>
      </c>
      <c r="BC141" s="111">
        <f t="shared" si="39"/>
        <v>0</v>
      </c>
      <c r="BD141" s="111">
        <f t="shared" si="40"/>
        <v>0</v>
      </c>
      <c r="BE141" s="111">
        <f t="shared" si="41"/>
        <v>0</v>
      </c>
      <c r="CZ141" s="111">
        <v>1.6299999999999999E-3</v>
      </c>
    </row>
    <row r="142" spans="1:104">
      <c r="A142" s="130">
        <v>107</v>
      </c>
      <c r="B142" s="131" t="s">
        <v>319</v>
      </c>
      <c r="C142" s="132" t="s">
        <v>320</v>
      </c>
      <c r="D142" s="133" t="s">
        <v>74</v>
      </c>
      <c r="E142" s="134">
        <v>4</v>
      </c>
      <c r="F142" s="134">
        <v>0</v>
      </c>
      <c r="G142" s="135">
        <f t="shared" si="36"/>
        <v>0</v>
      </c>
      <c r="O142" s="129">
        <v>2</v>
      </c>
      <c r="AA142" s="111">
        <v>12</v>
      </c>
      <c r="AB142" s="111">
        <v>0</v>
      </c>
      <c r="AC142" s="111">
        <v>107</v>
      </c>
      <c r="AZ142" s="111">
        <v>2</v>
      </c>
      <c r="BA142" s="111">
        <f t="shared" si="37"/>
        <v>0</v>
      </c>
      <c r="BB142" s="111">
        <f t="shared" si="38"/>
        <v>0</v>
      </c>
      <c r="BC142" s="111">
        <f t="shared" si="39"/>
        <v>0</v>
      </c>
      <c r="BD142" s="111">
        <f t="shared" si="40"/>
        <v>0</v>
      </c>
      <c r="BE142" s="111">
        <f t="shared" si="41"/>
        <v>0</v>
      </c>
      <c r="CZ142" s="111">
        <v>3.4399999999999999E-3</v>
      </c>
    </row>
    <row r="143" spans="1:104">
      <c r="A143" s="130">
        <v>108</v>
      </c>
      <c r="B143" s="131" t="s">
        <v>321</v>
      </c>
      <c r="C143" s="132" t="s">
        <v>322</v>
      </c>
      <c r="D143" s="133" t="s">
        <v>74</v>
      </c>
      <c r="E143" s="134">
        <v>2</v>
      </c>
      <c r="F143" s="134">
        <v>0</v>
      </c>
      <c r="G143" s="135">
        <f t="shared" si="36"/>
        <v>0</v>
      </c>
      <c r="O143" s="129">
        <v>2</v>
      </c>
      <c r="AA143" s="111">
        <v>12</v>
      </c>
      <c r="AB143" s="111">
        <v>0</v>
      </c>
      <c r="AC143" s="111">
        <v>108</v>
      </c>
      <c r="AZ143" s="111">
        <v>2</v>
      </c>
      <c r="BA143" s="111">
        <f t="shared" si="37"/>
        <v>0</v>
      </c>
      <c r="BB143" s="111">
        <f t="shared" si="38"/>
        <v>0</v>
      </c>
      <c r="BC143" s="111">
        <f t="shared" si="39"/>
        <v>0</v>
      </c>
      <c r="BD143" s="111">
        <f t="shared" si="40"/>
        <v>0</v>
      </c>
      <c r="BE143" s="111">
        <f t="shared" si="41"/>
        <v>0</v>
      </c>
      <c r="CZ143" s="111">
        <v>4.0000000000000003E-5</v>
      </c>
    </row>
    <row r="144" spans="1:104">
      <c r="A144" s="130">
        <v>109</v>
      </c>
      <c r="B144" s="131" t="s">
        <v>323</v>
      </c>
      <c r="C144" s="132" t="s">
        <v>324</v>
      </c>
      <c r="D144" s="133" t="s">
        <v>74</v>
      </c>
      <c r="E144" s="134">
        <v>4</v>
      </c>
      <c r="F144" s="134">
        <v>0</v>
      </c>
      <c r="G144" s="135">
        <f t="shared" si="36"/>
        <v>0</v>
      </c>
      <c r="O144" s="129">
        <v>2</v>
      </c>
      <c r="AA144" s="111">
        <v>12</v>
      </c>
      <c r="AB144" s="111">
        <v>0</v>
      </c>
      <c r="AC144" s="111">
        <v>109</v>
      </c>
      <c r="AZ144" s="111">
        <v>2</v>
      </c>
      <c r="BA144" s="111">
        <f t="shared" si="37"/>
        <v>0</v>
      </c>
      <c r="BB144" s="111">
        <f t="shared" si="38"/>
        <v>0</v>
      </c>
      <c r="BC144" s="111">
        <f t="shared" si="39"/>
        <v>0</v>
      </c>
      <c r="BD144" s="111">
        <f t="shared" si="40"/>
        <v>0</v>
      </c>
      <c r="BE144" s="111">
        <f t="shared" si="41"/>
        <v>0</v>
      </c>
      <c r="CZ144" s="111">
        <v>4.4000000000000002E-4</v>
      </c>
    </row>
    <row r="145" spans="1:104">
      <c r="A145" s="130">
        <v>110</v>
      </c>
      <c r="B145" s="131" t="s">
        <v>325</v>
      </c>
      <c r="C145" s="132" t="s">
        <v>326</v>
      </c>
      <c r="D145" s="133" t="s">
        <v>74</v>
      </c>
      <c r="E145" s="134">
        <v>4</v>
      </c>
      <c r="F145" s="134">
        <v>0</v>
      </c>
      <c r="G145" s="135">
        <f t="shared" si="36"/>
        <v>0</v>
      </c>
      <c r="O145" s="129">
        <v>2</v>
      </c>
      <c r="AA145" s="111">
        <v>12</v>
      </c>
      <c r="AB145" s="111">
        <v>0</v>
      </c>
      <c r="AC145" s="111">
        <v>110</v>
      </c>
      <c r="AZ145" s="111">
        <v>2</v>
      </c>
      <c r="BA145" s="111">
        <f t="shared" si="37"/>
        <v>0</v>
      </c>
      <c r="BB145" s="111">
        <f t="shared" si="38"/>
        <v>0</v>
      </c>
      <c r="BC145" s="111">
        <f t="shared" si="39"/>
        <v>0</v>
      </c>
      <c r="BD145" s="111">
        <f t="shared" si="40"/>
        <v>0</v>
      </c>
      <c r="BE145" s="111">
        <f t="shared" si="41"/>
        <v>0</v>
      </c>
      <c r="CZ145" s="111">
        <v>7.7999999999999999E-4</v>
      </c>
    </row>
    <row r="146" spans="1:104">
      <c r="A146" s="130">
        <v>111</v>
      </c>
      <c r="B146" s="131" t="s">
        <v>327</v>
      </c>
      <c r="C146" s="132" t="s">
        <v>328</v>
      </c>
      <c r="D146" s="133" t="s">
        <v>74</v>
      </c>
      <c r="E146" s="134">
        <v>2</v>
      </c>
      <c r="F146" s="134">
        <v>0</v>
      </c>
      <c r="G146" s="135">
        <f t="shared" si="36"/>
        <v>0</v>
      </c>
      <c r="O146" s="129">
        <v>2</v>
      </c>
      <c r="AA146" s="111">
        <v>12</v>
      </c>
      <c r="AB146" s="111">
        <v>0</v>
      </c>
      <c r="AC146" s="111">
        <v>111</v>
      </c>
      <c r="AZ146" s="111">
        <v>2</v>
      </c>
      <c r="BA146" s="111">
        <f t="shared" si="37"/>
        <v>0</v>
      </c>
      <c r="BB146" s="111">
        <f t="shared" si="38"/>
        <v>0</v>
      </c>
      <c r="BC146" s="111">
        <f t="shared" si="39"/>
        <v>0</v>
      </c>
      <c r="BD146" s="111">
        <f t="shared" si="40"/>
        <v>0</v>
      </c>
      <c r="BE146" s="111">
        <f t="shared" si="41"/>
        <v>0</v>
      </c>
      <c r="CZ146" s="111">
        <v>6.4999999999999997E-4</v>
      </c>
    </row>
    <row r="147" spans="1:104">
      <c r="A147" s="130">
        <v>112</v>
      </c>
      <c r="B147" s="131" t="s">
        <v>329</v>
      </c>
      <c r="C147" s="132" t="s">
        <v>330</v>
      </c>
      <c r="D147" s="133" t="s">
        <v>74</v>
      </c>
      <c r="E147" s="134">
        <v>4</v>
      </c>
      <c r="F147" s="134">
        <v>0</v>
      </c>
      <c r="G147" s="135">
        <f t="shared" si="36"/>
        <v>0</v>
      </c>
      <c r="O147" s="129">
        <v>2</v>
      </c>
      <c r="AA147" s="111">
        <v>12</v>
      </c>
      <c r="AB147" s="111">
        <v>0</v>
      </c>
      <c r="AC147" s="111">
        <v>112</v>
      </c>
      <c r="AZ147" s="111">
        <v>2</v>
      </c>
      <c r="BA147" s="111">
        <f t="shared" si="37"/>
        <v>0</v>
      </c>
      <c r="BB147" s="111">
        <f t="shared" si="38"/>
        <v>0</v>
      </c>
      <c r="BC147" s="111">
        <f t="shared" si="39"/>
        <v>0</v>
      </c>
      <c r="BD147" s="111">
        <f t="shared" si="40"/>
        <v>0</v>
      </c>
      <c r="BE147" s="111">
        <f t="shared" si="41"/>
        <v>0</v>
      </c>
      <c r="CZ147" s="111">
        <v>1.15E-3</v>
      </c>
    </row>
    <row r="148" spans="1:104">
      <c r="A148" s="130">
        <v>113</v>
      </c>
      <c r="B148" s="131" t="s">
        <v>331</v>
      </c>
      <c r="C148" s="132" t="s">
        <v>332</v>
      </c>
      <c r="D148" s="133" t="s">
        <v>74</v>
      </c>
      <c r="E148" s="134">
        <v>2</v>
      </c>
      <c r="F148" s="134">
        <v>0</v>
      </c>
      <c r="G148" s="135">
        <f t="shared" si="36"/>
        <v>0</v>
      </c>
      <c r="O148" s="129">
        <v>2</v>
      </c>
      <c r="AA148" s="111">
        <v>12</v>
      </c>
      <c r="AB148" s="111">
        <v>0</v>
      </c>
      <c r="AC148" s="111">
        <v>113</v>
      </c>
      <c r="AZ148" s="111">
        <v>2</v>
      </c>
      <c r="BA148" s="111">
        <f t="shared" si="37"/>
        <v>0</v>
      </c>
      <c r="BB148" s="111">
        <f t="shared" si="38"/>
        <v>0</v>
      </c>
      <c r="BC148" s="111">
        <f t="shared" si="39"/>
        <v>0</v>
      </c>
      <c r="BD148" s="111">
        <f t="shared" si="40"/>
        <v>0</v>
      </c>
      <c r="BE148" s="111">
        <f t="shared" si="41"/>
        <v>0</v>
      </c>
      <c r="CZ148" s="111">
        <v>2.0699999999999998E-3</v>
      </c>
    </row>
    <row r="149" spans="1:104">
      <c r="A149" s="130">
        <v>114</v>
      </c>
      <c r="B149" s="131" t="s">
        <v>333</v>
      </c>
      <c r="C149" s="132" t="s">
        <v>334</v>
      </c>
      <c r="D149" s="133" t="s">
        <v>74</v>
      </c>
      <c r="E149" s="134">
        <v>6</v>
      </c>
      <c r="F149" s="134">
        <v>0</v>
      </c>
      <c r="G149" s="135">
        <f t="shared" si="36"/>
        <v>0</v>
      </c>
      <c r="O149" s="129">
        <v>2</v>
      </c>
      <c r="AA149" s="111">
        <v>12</v>
      </c>
      <c r="AB149" s="111">
        <v>0</v>
      </c>
      <c r="AC149" s="111">
        <v>114</v>
      </c>
      <c r="AZ149" s="111">
        <v>2</v>
      </c>
      <c r="BA149" s="111">
        <f t="shared" si="37"/>
        <v>0</v>
      </c>
      <c r="BB149" s="111">
        <f t="shared" si="38"/>
        <v>0</v>
      </c>
      <c r="BC149" s="111">
        <f t="shared" si="39"/>
        <v>0</v>
      </c>
      <c r="BD149" s="111">
        <f t="shared" si="40"/>
        <v>0</v>
      </c>
      <c r="BE149" s="111">
        <f t="shared" si="41"/>
        <v>0</v>
      </c>
      <c r="CZ149" s="111">
        <v>5.9999999999999995E-4</v>
      </c>
    </row>
    <row r="150" spans="1:104">
      <c r="A150" s="130">
        <v>115</v>
      </c>
      <c r="B150" s="131" t="s">
        <v>335</v>
      </c>
      <c r="C150" s="132" t="s">
        <v>336</v>
      </c>
      <c r="D150" s="133" t="s">
        <v>74</v>
      </c>
      <c r="E150" s="134">
        <v>8</v>
      </c>
      <c r="F150" s="134">
        <v>0</v>
      </c>
      <c r="G150" s="135">
        <f t="shared" si="36"/>
        <v>0</v>
      </c>
      <c r="O150" s="129">
        <v>2</v>
      </c>
      <c r="AA150" s="111">
        <v>12</v>
      </c>
      <c r="AB150" s="111">
        <v>0</v>
      </c>
      <c r="AC150" s="111">
        <v>115</v>
      </c>
      <c r="AZ150" s="111">
        <v>2</v>
      </c>
      <c r="BA150" s="111">
        <f t="shared" si="37"/>
        <v>0</v>
      </c>
      <c r="BB150" s="111">
        <f t="shared" si="38"/>
        <v>0</v>
      </c>
      <c r="BC150" s="111">
        <f t="shared" si="39"/>
        <v>0</v>
      </c>
      <c r="BD150" s="111">
        <f t="shared" si="40"/>
        <v>0</v>
      </c>
      <c r="BE150" s="111">
        <f t="shared" si="41"/>
        <v>0</v>
      </c>
      <c r="CZ150" s="111">
        <v>3.8999999999999999E-4</v>
      </c>
    </row>
    <row r="151" spans="1:104">
      <c r="A151" s="130">
        <v>116</v>
      </c>
      <c r="B151" s="131" t="s">
        <v>337</v>
      </c>
      <c r="C151" s="132" t="s">
        <v>338</v>
      </c>
      <c r="D151" s="133" t="s">
        <v>74</v>
      </c>
      <c r="E151" s="134">
        <v>8</v>
      </c>
      <c r="F151" s="134">
        <v>0</v>
      </c>
      <c r="G151" s="135">
        <f t="shared" si="36"/>
        <v>0</v>
      </c>
      <c r="O151" s="129">
        <v>2</v>
      </c>
      <c r="AA151" s="111">
        <v>12</v>
      </c>
      <c r="AB151" s="111">
        <v>0</v>
      </c>
      <c r="AC151" s="111">
        <v>116</v>
      </c>
      <c r="AZ151" s="111">
        <v>2</v>
      </c>
      <c r="BA151" s="111">
        <f t="shared" si="37"/>
        <v>0</v>
      </c>
      <c r="BB151" s="111">
        <f t="shared" si="38"/>
        <v>0</v>
      </c>
      <c r="BC151" s="111">
        <f t="shared" si="39"/>
        <v>0</v>
      </c>
      <c r="BD151" s="111">
        <f t="shared" si="40"/>
        <v>0</v>
      </c>
      <c r="BE151" s="111">
        <f t="shared" si="41"/>
        <v>0</v>
      </c>
      <c r="CZ151" s="111">
        <v>4.8999999999999998E-4</v>
      </c>
    </row>
    <row r="152" spans="1:104">
      <c r="A152" s="130">
        <v>117</v>
      </c>
      <c r="B152" s="131" t="s">
        <v>339</v>
      </c>
      <c r="C152" s="132" t="s">
        <v>340</v>
      </c>
      <c r="D152" s="133" t="s">
        <v>74</v>
      </c>
      <c r="E152" s="134">
        <v>1</v>
      </c>
      <c r="F152" s="134">
        <v>0</v>
      </c>
      <c r="G152" s="135">
        <f t="shared" si="36"/>
        <v>0</v>
      </c>
      <c r="O152" s="129">
        <v>2</v>
      </c>
      <c r="AA152" s="111">
        <v>12</v>
      </c>
      <c r="AB152" s="111">
        <v>0</v>
      </c>
      <c r="AC152" s="111">
        <v>117</v>
      </c>
      <c r="AZ152" s="111">
        <v>2</v>
      </c>
      <c r="BA152" s="111">
        <f t="shared" si="37"/>
        <v>0</v>
      </c>
      <c r="BB152" s="111">
        <f t="shared" si="38"/>
        <v>0</v>
      </c>
      <c r="BC152" s="111">
        <f t="shared" si="39"/>
        <v>0</v>
      </c>
      <c r="BD152" s="111">
        <f t="shared" si="40"/>
        <v>0</v>
      </c>
      <c r="BE152" s="111">
        <f t="shared" si="41"/>
        <v>0</v>
      </c>
      <c r="CZ152" s="111">
        <v>5.9000000000000003E-4</v>
      </c>
    </row>
    <row r="153" spans="1:104">
      <c r="A153" s="130">
        <v>118</v>
      </c>
      <c r="B153" s="131" t="s">
        <v>341</v>
      </c>
      <c r="C153" s="132" t="s">
        <v>342</v>
      </c>
      <c r="D153" s="133" t="s">
        <v>180</v>
      </c>
      <c r="E153" s="134">
        <v>2</v>
      </c>
      <c r="F153" s="134">
        <v>0</v>
      </c>
      <c r="G153" s="135">
        <f t="shared" si="36"/>
        <v>0</v>
      </c>
      <c r="O153" s="129">
        <v>2</v>
      </c>
      <c r="AA153" s="111">
        <v>12</v>
      </c>
      <c r="AB153" s="111">
        <v>0</v>
      </c>
      <c r="AC153" s="111">
        <v>118</v>
      </c>
      <c r="AZ153" s="111">
        <v>2</v>
      </c>
      <c r="BA153" s="111">
        <f t="shared" si="37"/>
        <v>0</v>
      </c>
      <c r="BB153" s="111">
        <f t="shared" si="38"/>
        <v>0</v>
      </c>
      <c r="BC153" s="111">
        <f t="shared" si="39"/>
        <v>0</v>
      </c>
      <c r="BD153" s="111">
        <f t="shared" si="40"/>
        <v>0</v>
      </c>
      <c r="BE153" s="111">
        <f t="shared" si="41"/>
        <v>0</v>
      </c>
      <c r="CZ153" s="111">
        <v>1.0200000000000001E-3</v>
      </c>
    </row>
    <row r="154" spans="1:104" ht="22.5">
      <c r="A154" s="130">
        <v>119</v>
      </c>
      <c r="B154" s="131" t="s">
        <v>343</v>
      </c>
      <c r="C154" s="132" t="s">
        <v>344</v>
      </c>
      <c r="D154" s="133" t="s">
        <v>74</v>
      </c>
      <c r="E154" s="134">
        <v>1</v>
      </c>
      <c r="F154" s="134">
        <v>0</v>
      </c>
      <c r="G154" s="135">
        <f t="shared" si="36"/>
        <v>0</v>
      </c>
      <c r="O154" s="129">
        <v>2</v>
      </c>
      <c r="AA154" s="111">
        <v>12</v>
      </c>
      <c r="AB154" s="111">
        <v>1</v>
      </c>
      <c r="AC154" s="111">
        <v>119</v>
      </c>
      <c r="AZ154" s="111">
        <v>2</v>
      </c>
      <c r="BA154" s="111">
        <f t="shared" si="37"/>
        <v>0</v>
      </c>
      <c r="BB154" s="111">
        <f t="shared" si="38"/>
        <v>0</v>
      </c>
      <c r="BC154" s="111">
        <f t="shared" si="39"/>
        <v>0</v>
      </c>
      <c r="BD154" s="111">
        <f t="shared" si="40"/>
        <v>0</v>
      </c>
      <c r="BE154" s="111">
        <f t="shared" si="41"/>
        <v>0</v>
      </c>
      <c r="CZ154" s="111">
        <v>7.6E-3</v>
      </c>
    </row>
    <row r="155" spans="1:104">
      <c r="A155" s="130">
        <v>120</v>
      </c>
      <c r="B155" s="131" t="s">
        <v>345</v>
      </c>
      <c r="C155" s="132" t="s">
        <v>346</v>
      </c>
      <c r="D155" s="133" t="s">
        <v>74</v>
      </c>
      <c r="E155" s="134">
        <v>2</v>
      </c>
      <c r="F155" s="134">
        <v>0</v>
      </c>
      <c r="G155" s="135">
        <f t="shared" si="36"/>
        <v>0</v>
      </c>
      <c r="O155" s="129">
        <v>2</v>
      </c>
      <c r="AA155" s="111">
        <v>12</v>
      </c>
      <c r="AB155" s="111">
        <v>1</v>
      </c>
      <c r="AC155" s="111">
        <v>120</v>
      </c>
      <c r="AZ155" s="111">
        <v>2</v>
      </c>
      <c r="BA155" s="111">
        <f t="shared" si="37"/>
        <v>0</v>
      </c>
      <c r="BB155" s="111">
        <f t="shared" si="38"/>
        <v>0</v>
      </c>
      <c r="BC155" s="111">
        <f t="shared" si="39"/>
        <v>0</v>
      </c>
      <c r="BD155" s="111">
        <f t="shared" si="40"/>
        <v>0</v>
      </c>
      <c r="BE155" s="111">
        <f t="shared" si="41"/>
        <v>0</v>
      </c>
      <c r="CZ155" s="111">
        <v>4.3E-3</v>
      </c>
    </row>
    <row r="156" spans="1:104">
      <c r="A156" s="130">
        <v>121</v>
      </c>
      <c r="B156" s="131" t="s">
        <v>347</v>
      </c>
      <c r="C156" s="132" t="s">
        <v>348</v>
      </c>
      <c r="D156" s="133" t="s">
        <v>74</v>
      </c>
      <c r="E156" s="134">
        <v>1</v>
      </c>
      <c r="F156" s="134">
        <v>0</v>
      </c>
      <c r="G156" s="135">
        <f t="shared" si="36"/>
        <v>0</v>
      </c>
      <c r="O156" s="129">
        <v>2</v>
      </c>
      <c r="AA156" s="111">
        <v>12</v>
      </c>
      <c r="AB156" s="111">
        <v>1</v>
      </c>
      <c r="AC156" s="111">
        <v>121</v>
      </c>
      <c r="AZ156" s="111">
        <v>2</v>
      </c>
      <c r="BA156" s="111">
        <f t="shared" si="37"/>
        <v>0</v>
      </c>
      <c r="BB156" s="111">
        <f t="shared" si="38"/>
        <v>0</v>
      </c>
      <c r="BC156" s="111">
        <f t="shared" si="39"/>
        <v>0</v>
      </c>
      <c r="BD156" s="111">
        <f t="shared" si="40"/>
        <v>0</v>
      </c>
      <c r="BE156" s="111">
        <f t="shared" si="41"/>
        <v>0</v>
      </c>
      <c r="CZ156" s="111">
        <v>4.0000000000000001E-3</v>
      </c>
    </row>
    <row r="157" spans="1:104" ht="22.5">
      <c r="A157" s="130">
        <v>122</v>
      </c>
      <c r="B157" s="131" t="s">
        <v>349</v>
      </c>
      <c r="C157" s="132" t="s">
        <v>350</v>
      </c>
      <c r="D157" s="133" t="s">
        <v>74</v>
      </c>
      <c r="E157" s="134">
        <v>1</v>
      </c>
      <c r="F157" s="134">
        <v>0</v>
      </c>
      <c r="G157" s="135">
        <f t="shared" si="36"/>
        <v>0</v>
      </c>
      <c r="O157" s="129">
        <v>2</v>
      </c>
      <c r="AA157" s="111">
        <v>12</v>
      </c>
      <c r="AB157" s="111">
        <v>1</v>
      </c>
      <c r="AC157" s="111">
        <v>122</v>
      </c>
      <c r="AZ157" s="111">
        <v>2</v>
      </c>
      <c r="BA157" s="111">
        <f t="shared" si="37"/>
        <v>0</v>
      </c>
      <c r="BB157" s="111">
        <f t="shared" si="38"/>
        <v>0</v>
      </c>
      <c r="BC157" s="111">
        <f t="shared" si="39"/>
        <v>0</v>
      </c>
      <c r="BD157" s="111">
        <f t="shared" si="40"/>
        <v>0</v>
      </c>
      <c r="BE157" s="111">
        <f t="shared" si="41"/>
        <v>0</v>
      </c>
      <c r="CZ157" s="111">
        <v>0.127</v>
      </c>
    </row>
    <row r="158" spans="1:104" ht="22.5">
      <c r="A158" s="130">
        <v>123</v>
      </c>
      <c r="B158" s="131" t="s">
        <v>351</v>
      </c>
      <c r="C158" s="132" t="s">
        <v>352</v>
      </c>
      <c r="D158" s="133" t="s">
        <v>74</v>
      </c>
      <c r="E158" s="134">
        <v>1</v>
      </c>
      <c r="F158" s="134">
        <v>0</v>
      </c>
      <c r="G158" s="135">
        <f t="shared" si="36"/>
        <v>0</v>
      </c>
      <c r="O158" s="129">
        <v>2</v>
      </c>
      <c r="AA158" s="111">
        <v>12</v>
      </c>
      <c r="AB158" s="111">
        <v>1</v>
      </c>
      <c r="AC158" s="111">
        <v>123</v>
      </c>
      <c r="AZ158" s="111">
        <v>2</v>
      </c>
      <c r="BA158" s="111">
        <f t="shared" si="37"/>
        <v>0</v>
      </c>
      <c r="BB158" s="111">
        <f t="shared" si="38"/>
        <v>0</v>
      </c>
      <c r="BC158" s="111">
        <f t="shared" si="39"/>
        <v>0</v>
      </c>
      <c r="BD158" s="111">
        <f t="shared" si="40"/>
        <v>0</v>
      </c>
      <c r="BE158" s="111">
        <f t="shared" si="41"/>
        <v>0</v>
      </c>
      <c r="CZ158" s="111">
        <v>0.15</v>
      </c>
    </row>
    <row r="159" spans="1:104">
      <c r="A159" s="130">
        <v>124</v>
      </c>
      <c r="B159" s="131" t="s">
        <v>353</v>
      </c>
      <c r="C159" s="132" t="s">
        <v>354</v>
      </c>
      <c r="D159" s="133" t="s">
        <v>74</v>
      </c>
      <c r="E159" s="134">
        <v>1</v>
      </c>
      <c r="F159" s="134">
        <v>0</v>
      </c>
      <c r="G159" s="135">
        <f t="shared" si="36"/>
        <v>0</v>
      </c>
      <c r="O159" s="129">
        <v>2</v>
      </c>
      <c r="AA159" s="111">
        <v>12</v>
      </c>
      <c r="AB159" s="111">
        <v>1</v>
      </c>
      <c r="AC159" s="111">
        <v>124</v>
      </c>
      <c r="AZ159" s="111">
        <v>2</v>
      </c>
      <c r="BA159" s="111">
        <f t="shared" si="37"/>
        <v>0</v>
      </c>
      <c r="BB159" s="111">
        <f t="shared" si="38"/>
        <v>0</v>
      </c>
      <c r="BC159" s="111">
        <f t="shared" si="39"/>
        <v>0</v>
      </c>
      <c r="BD159" s="111">
        <f t="shared" si="40"/>
        <v>0</v>
      </c>
      <c r="BE159" s="111">
        <f t="shared" si="41"/>
        <v>0</v>
      </c>
      <c r="CZ159" s="111">
        <v>0.17599999999999999</v>
      </c>
    </row>
    <row r="160" spans="1:104">
      <c r="A160" s="130">
        <v>125</v>
      </c>
      <c r="B160" s="131" t="s">
        <v>355</v>
      </c>
      <c r="C160" s="132" t="s">
        <v>356</v>
      </c>
      <c r="D160" s="133" t="s">
        <v>126</v>
      </c>
      <c r="E160" s="134">
        <v>1.365</v>
      </c>
      <c r="F160" s="134">
        <v>0</v>
      </c>
      <c r="G160" s="135">
        <f t="shared" si="36"/>
        <v>0</v>
      </c>
      <c r="O160" s="129">
        <v>2</v>
      </c>
      <c r="AA160" s="111">
        <v>12</v>
      </c>
      <c r="AB160" s="111">
        <v>0</v>
      </c>
      <c r="AC160" s="111">
        <v>125</v>
      </c>
      <c r="AZ160" s="111">
        <v>2</v>
      </c>
      <c r="BA160" s="111">
        <f t="shared" si="37"/>
        <v>0</v>
      </c>
      <c r="BB160" s="111">
        <f t="shared" si="38"/>
        <v>0</v>
      </c>
      <c r="BC160" s="111">
        <f t="shared" si="39"/>
        <v>0</v>
      </c>
      <c r="BD160" s="111">
        <f t="shared" si="40"/>
        <v>0</v>
      </c>
      <c r="BE160" s="111">
        <f t="shared" si="41"/>
        <v>0</v>
      </c>
      <c r="CZ160" s="111">
        <v>0</v>
      </c>
    </row>
    <row r="161" spans="1:104">
      <c r="A161" s="130">
        <v>126</v>
      </c>
      <c r="B161" s="131" t="s">
        <v>357</v>
      </c>
      <c r="C161" s="132" t="s">
        <v>358</v>
      </c>
      <c r="D161" s="133" t="s">
        <v>74</v>
      </c>
      <c r="E161" s="134">
        <v>4</v>
      </c>
      <c r="F161" s="134">
        <v>0</v>
      </c>
      <c r="G161" s="135">
        <f t="shared" si="36"/>
        <v>0</v>
      </c>
      <c r="O161" s="129">
        <v>2</v>
      </c>
      <c r="AA161" s="111">
        <v>12</v>
      </c>
      <c r="AB161" s="111">
        <v>0</v>
      </c>
      <c r="AC161" s="111">
        <v>126</v>
      </c>
      <c r="AZ161" s="111">
        <v>2</v>
      </c>
      <c r="BA161" s="111">
        <f t="shared" si="37"/>
        <v>0</v>
      </c>
      <c r="BB161" s="111">
        <f t="shared" si="38"/>
        <v>0</v>
      </c>
      <c r="BC161" s="111">
        <f t="shared" si="39"/>
        <v>0</v>
      </c>
      <c r="BD161" s="111">
        <f t="shared" si="40"/>
        <v>0</v>
      </c>
      <c r="BE161" s="111">
        <f t="shared" si="41"/>
        <v>0</v>
      </c>
      <c r="CZ161" s="111">
        <v>6.0000000000000002E-5</v>
      </c>
    </row>
    <row r="162" spans="1:104">
      <c r="A162" s="130">
        <v>127</v>
      </c>
      <c r="B162" s="131" t="s">
        <v>359</v>
      </c>
      <c r="C162" s="132" t="s">
        <v>360</v>
      </c>
      <c r="D162" s="133" t="s">
        <v>74</v>
      </c>
      <c r="E162" s="134">
        <v>6</v>
      </c>
      <c r="F162" s="134">
        <v>0</v>
      </c>
      <c r="G162" s="135">
        <f t="shared" si="36"/>
        <v>0</v>
      </c>
      <c r="O162" s="129">
        <v>2</v>
      </c>
      <c r="AA162" s="111">
        <v>12</v>
      </c>
      <c r="AB162" s="111">
        <v>0</v>
      </c>
      <c r="AC162" s="111">
        <v>127</v>
      </c>
      <c r="AZ162" s="111">
        <v>2</v>
      </c>
      <c r="BA162" s="111">
        <f t="shared" si="37"/>
        <v>0</v>
      </c>
      <c r="BB162" s="111">
        <f t="shared" si="38"/>
        <v>0</v>
      </c>
      <c r="BC162" s="111">
        <f t="shared" si="39"/>
        <v>0</v>
      </c>
      <c r="BD162" s="111">
        <f t="shared" si="40"/>
        <v>0</v>
      </c>
      <c r="BE162" s="111">
        <f t="shared" si="41"/>
        <v>0</v>
      </c>
      <c r="CZ162" s="111">
        <v>8.0000000000000007E-5</v>
      </c>
    </row>
    <row r="163" spans="1:104">
      <c r="A163" s="130">
        <v>128</v>
      </c>
      <c r="B163" s="131" t="s">
        <v>361</v>
      </c>
      <c r="C163" s="132" t="s">
        <v>362</v>
      </c>
      <c r="D163" s="133" t="s">
        <v>74</v>
      </c>
      <c r="E163" s="134">
        <v>1</v>
      </c>
      <c r="F163" s="134">
        <v>0</v>
      </c>
      <c r="G163" s="135">
        <f t="shared" si="36"/>
        <v>0</v>
      </c>
      <c r="O163" s="129">
        <v>2</v>
      </c>
      <c r="AA163" s="111">
        <v>12</v>
      </c>
      <c r="AB163" s="111">
        <v>0</v>
      </c>
      <c r="AC163" s="111">
        <v>128</v>
      </c>
      <c r="AZ163" s="111">
        <v>2</v>
      </c>
      <c r="BA163" s="111">
        <f t="shared" si="37"/>
        <v>0</v>
      </c>
      <c r="BB163" s="111">
        <f t="shared" si="38"/>
        <v>0</v>
      </c>
      <c r="BC163" s="111">
        <f t="shared" si="39"/>
        <v>0</v>
      </c>
      <c r="BD163" s="111">
        <f t="shared" si="40"/>
        <v>0</v>
      </c>
      <c r="BE163" s="111">
        <f t="shared" si="41"/>
        <v>0</v>
      </c>
      <c r="CZ163" s="111">
        <v>0</v>
      </c>
    </row>
    <row r="164" spans="1:104">
      <c r="A164" s="130">
        <v>129</v>
      </c>
      <c r="B164" s="131" t="s">
        <v>363</v>
      </c>
      <c r="C164" s="132" t="s">
        <v>364</v>
      </c>
      <c r="D164" s="133" t="s">
        <v>74</v>
      </c>
      <c r="E164" s="134">
        <v>2</v>
      </c>
      <c r="F164" s="134">
        <v>0</v>
      </c>
      <c r="G164" s="135">
        <f t="shared" si="36"/>
        <v>0</v>
      </c>
      <c r="O164" s="129">
        <v>2</v>
      </c>
      <c r="AA164" s="111">
        <v>12</v>
      </c>
      <c r="AB164" s="111">
        <v>0</v>
      </c>
      <c r="AC164" s="111">
        <v>129</v>
      </c>
      <c r="AZ164" s="111">
        <v>2</v>
      </c>
      <c r="BA164" s="111">
        <f t="shared" si="37"/>
        <v>0</v>
      </c>
      <c r="BB164" s="111">
        <f t="shared" si="38"/>
        <v>0</v>
      </c>
      <c r="BC164" s="111">
        <f t="shared" si="39"/>
        <v>0</v>
      </c>
      <c r="BD164" s="111">
        <f t="shared" si="40"/>
        <v>0</v>
      </c>
      <c r="BE164" s="111">
        <f t="shared" si="41"/>
        <v>0</v>
      </c>
      <c r="CZ164" s="111">
        <v>1.0000000000000001E-5</v>
      </c>
    </row>
    <row r="165" spans="1:104">
      <c r="A165" s="130">
        <v>130</v>
      </c>
      <c r="B165" s="131" t="s">
        <v>365</v>
      </c>
      <c r="C165" s="132" t="s">
        <v>366</v>
      </c>
      <c r="D165" s="133" t="s">
        <v>126</v>
      </c>
      <c r="E165" s="134">
        <v>0.215</v>
      </c>
      <c r="F165" s="134">
        <v>0</v>
      </c>
      <c r="G165" s="135">
        <f t="shared" si="36"/>
        <v>0</v>
      </c>
      <c r="O165" s="129">
        <v>2</v>
      </c>
      <c r="AA165" s="111">
        <v>12</v>
      </c>
      <c r="AB165" s="111">
        <v>0</v>
      </c>
      <c r="AC165" s="111">
        <v>130</v>
      </c>
      <c r="AZ165" s="111">
        <v>2</v>
      </c>
      <c r="BA165" s="111">
        <f t="shared" si="37"/>
        <v>0</v>
      </c>
      <c r="BB165" s="111">
        <f t="shared" si="38"/>
        <v>0</v>
      </c>
      <c r="BC165" s="111">
        <f t="shared" si="39"/>
        <v>0</v>
      </c>
      <c r="BD165" s="111">
        <f t="shared" si="40"/>
        <v>0</v>
      </c>
      <c r="BE165" s="111">
        <f t="shared" si="41"/>
        <v>0</v>
      </c>
      <c r="CZ165" s="111">
        <v>0</v>
      </c>
    </row>
    <row r="166" spans="1:104">
      <c r="A166" s="130">
        <v>131</v>
      </c>
      <c r="B166" s="131" t="s">
        <v>367</v>
      </c>
      <c r="C166" s="132" t="s">
        <v>368</v>
      </c>
      <c r="D166" s="133" t="s">
        <v>180</v>
      </c>
      <c r="E166" s="134">
        <v>1</v>
      </c>
      <c r="F166" s="134">
        <v>0</v>
      </c>
      <c r="G166" s="135">
        <f t="shared" si="36"/>
        <v>0</v>
      </c>
      <c r="O166" s="129">
        <v>2</v>
      </c>
      <c r="AA166" s="111">
        <v>12</v>
      </c>
      <c r="AB166" s="111">
        <v>0</v>
      </c>
      <c r="AC166" s="111">
        <v>131</v>
      </c>
      <c r="AZ166" s="111">
        <v>2</v>
      </c>
      <c r="BA166" s="111">
        <f t="shared" si="37"/>
        <v>0</v>
      </c>
      <c r="BB166" s="111">
        <f t="shared" si="38"/>
        <v>0</v>
      </c>
      <c r="BC166" s="111">
        <f t="shared" si="39"/>
        <v>0</v>
      </c>
      <c r="BD166" s="111">
        <f t="shared" si="40"/>
        <v>0</v>
      </c>
      <c r="BE166" s="111">
        <f t="shared" si="41"/>
        <v>0</v>
      </c>
      <c r="CZ166" s="111">
        <v>6.1700000000000001E-3</v>
      </c>
    </row>
    <row r="167" spans="1:104">
      <c r="A167" s="130">
        <v>132</v>
      </c>
      <c r="B167" s="131" t="s">
        <v>315</v>
      </c>
      <c r="C167" s="132" t="s">
        <v>369</v>
      </c>
      <c r="D167" s="133" t="s">
        <v>74</v>
      </c>
      <c r="E167" s="134">
        <v>1</v>
      </c>
      <c r="F167" s="134">
        <v>0</v>
      </c>
      <c r="G167" s="135">
        <f t="shared" si="36"/>
        <v>0</v>
      </c>
      <c r="O167" s="129">
        <v>2</v>
      </c>
      <c r="AA167" s="111">
        <v>12</v>
      </c>
      <c r="AB167" s="111">
        <v>0</v>
      </c>
      <c r="AC167" s="111">
        <v>132</v>
      </c>
      <c r="AZ167" s="111">
        <v>2</v>
      </c>
      <c r="BA167" s="111">
        <f t="shared" si="37"/>
        <v>0</v>
      </c>
      <c r="BB167" s="111">
        <f t="shared" si="38"/>
        <v>0</v>
      </c>
      <c r="BC167" s="111">
        <f t="shared" si="39"/>
        <v>0</v>
      </c>
      <c r="BD167" s="111">
        <f t="shared" si="40"/>
        <v>0</v>
      </c>
      <c r="BE167" s="111">
        <f t="shared" si="41"/>
        <v>0</v>
      </c>
      <c r="CZ167" s="111">
        <v>9.3000000000000005E-4</v>
      </c>
    </row>
    <row r="168" spans="1:104">
      <c r="A168" s="130">
        <v>133</v>
      </c>
      <c r="B168" s="131" t="s">
        <v>370</v>
      </c>
      <c r="C168" s="132" t="s">
        <v>371</v>
      </c>
      <c r="D168" s="133" t="s">
        <v>74</v>
      </c>
      <c r="E168" s="134">
        <v>1</v>
      </c>
      <c r="F168" s="134">
        <v>0</v>
      </c>
      <c r="G168" s="135">
        <f t="shared" si="36"/>
        <v>0</v>
      </c>
      <c r="O168" s="129">
        <v>2</v>
      </c>
      <c r="AA168" s="111">
        <v>12</v>
      </c>
      <c r="AB168" s="111">
        <v>0</v>
      </c>
      <c r="AC168" s="111">
        <v>133</v>
      </c>
      <c r="AZ168" s="111">
        <v>2</v>
      </c>
      <c r="BA168" s="111">
        <f t="shared" si="37"/>
        <v>0</v>
      </c>
      <c r="BB168" s="111">
        <f t="shared" si="38"/>
        <v>0</v>
      </c>
      <c r="BC168" s="111">
        <f t="shared" si="39"/>
        <v>0</v>
      </c>
      <c r="BD168" s="111">
        <f t="shared" si="40"/>
        <v>0</v>
      </c>
      <c r="BE168" s="111">
        <f t="shared" si="41"/>
        <v>0</v>
      </c>
      <c r="CZ168" s="111">
        <v>1.0300000000000001E-3</v>
      </c>
    </row>
    <row r="169" spans="1:104">
      <c r="A169" s="130">
        <v>134</v>
      </c>
      <c r="B169" s="131" t="s">
        <v>372</v>
      </c>
      <c r="C169" s="132" t="s">
        <v>373</v>
      </c>
      <c r="D169" s="133" t="s">
        <v>74</v>
      </c>
      <c r="E169" s="134">
        <v>1</v>
      </c>
      <c r="F169" s="134">
        <v>0</v>
      </c>
      <c r="G169" s="135">
        <f t="shared" si="36"/>
        <v>0</v>
      </c>
      <c r="O169" s="129">
        <v>2</v>
      </c>
      <c r="AA169" s="111">
        <v>12</v>
      </c>
      <c r="AB169" s="111">
        <v>0</v>
      </c>
      <c r="AC169" s="111">
        <v>134</v>
      </c>
      <c r="AZ169" s="111">
        <v>2</v>
      </c>
      <c r="BA169" s="111">
        <f t="shared" si="37"/>
        <v>0</v>
      </c>
      <c r="BB169" s="111">
        <f t="shared" si="38"/>
        <v>0</v>
      </c>
      <c r="BC169" s="111">
        <f t="shared" si="39"/>
        <v>0</v>
      </c>
      <c r="BD169" s="111">
        <f t="shared" si="40"/>
        <v>0</v>
      </c>
      <c r="BE169" s="111">
        <f t="shared" si="41"/>
        <v>0</v>
      </c>
      <c r="CZ169" s="111">
        <v>6.4999999999999997E-4</v>
      </c>
    </row>
    <row r="170" spans="1:104">
      <c r="A170" s="130">
        <v>135</v>
      </c>
      <c r="B170" s="131" t="s">
        <v>374</v>
      </c>
      <c r="C170" s="132" t="s">
        <v>375</v>
      </c>
      <c r="D170" s="133" t="s">
        <v>74</v>
      </c>
      <c r="E170" s="134">
        <v>1</v>
      </c>
      <c r="F170" s="134">
        <v>0</v>
      </c>
      <c r="G170" s="135">
        <f t="shared" si="36"/>
        <v>0</v>
      </c>
      <c r="O170" s="129">
        <v>2</v>
      </c>
      <c r="AA170" s="111">
        <v>12</v>
      </c>
      <c r="AB170" s="111">
        <v>0</v>
      </c>
      <c r="AC170" s="111">
        <v>135</v>
      </c>
      <c r="AZ170" s="111">
        <v>2</v>
      </c>
      <c r="BA170" s="111">
        <f t="shared" si="37"/>
        <v>0</v>
      </c>
      <c r="BB170" s="111">
        <f t="shared" si="38"/>
        <v>0</v>
      </c>
      <c r="BC170" s="111">
        <f t="shared" si="39"/>
        <v>0</v>
      </c>
      <c r="BD170" s="111">
        <f t="shared" si="40"/>
        <v>0</v>
      </c>
      <c r="BE170" s="111">
        <f t="shared" si="41"/>
        <v>0</v>
      </c>
      <c r="CZ170" s="111">
        <v>5.2999999999999998E-4</v>
      </c>
    </row>
    <row r="171" spans="1:104" ht="22.5">
      <c r="A171" s="130">
        <v>136</v>
      </c>
      <c r="B171" s="131" t="s">
        <v>376</v>
      </c>
      <c r="C171" s="132" t="s">
        <v>377</v>
      </c>
      <c r="D171" s="133" t="s">
        <v>180</v>
      </c>
      <c r="E171" s="134">
        <v>1</v>
      </c>
      <c r="F171" s="134">
        <v>0</v>
      </c>
      <c r="G171" s="135">
        <f t="shared" si="36"/>
        <v>0</v>
      </c>
      <c r="O171" s="129">
        <v>2</v>
      </c>
      <c r="AA171" s="111">
        <v>12</v>
      </c>
      <c r="AB171" s="111">
        <v>0</v>
      </c>
      <c r="AC171" s="111">
        <v>136</v>
      </c>
      <c r="AZ171" s="111">
        <v>2</v>
      </c>
      <c r="BA171" s="111">
        <f t="shared" si="37"/>
        <v>0</v>
      </c>
      <c r="BB171" s="111">
        <f t="shared" si="38"/>
        <v>0</v>
      </c>
      <c r="BC171" s="111">
        <f t="shared" si="39"/>
        <v>0</v>
      </c>
      <c r="BD171" s="111">
        <f t="shared" si="40"/>
        <v>0</v>
      </c>
      <c r="BE171" s="111">
        <f t="shared" si="41"/>
        <v>0</v>
      </c>
      <c r="CZ171" s="111">
        <v>7.7200000000000003E-3</v>
      </c>
    </row>
    <row r="172" spans="1:104" ht="22.5">
      <c r="A172" s="130">
        <v>137</v>
      </c>
      <c r="B172" s="131" t="s">
        <v>378</v>
      </c>
      <c r="C172" s="132" t="s">
        <v>379</v>
      </c>
      <c r="D172" s="133" t="s">
        <v>74</v>
      </c>
      <c r="E172" s="134">
        <v>1</v>
      </c>
      <c r="F172" s="134">
        <v>0</v>
      </c>
      <c r="G172" s="135">
        <f t="shared" si="36"/>
        <v>0</v>
      </c>
      <c r="O172" s="129">
        <v>2</v>
      </c>
      <c r="AA172" s="111">
        <v>12</v>
      </c>
      <c r="AB172" s="111">
        <v>0</v>
      </c>
      <c r="AC172" s="111">
        <v>137</v>
      </c>
      <c r="AZ172" s="111">
        <v>2</v>
      </c>
      <c r="BA172" s="111">
        <f t="shared" si="37"/>
        <v>0</v>
      </c>
      <c r="BB172" s="111">
        <f t="shared" si="38"/>
        <v>0</v>
      </c>
      <c r="BC172" s="111">
        <f t="shared" si="39"/>
        <v>0</v>
      </c>
      <c r="BD172" s="111">
        <f t="shared" si="40"/>
        <v>0</v>
      </c>
      <c r="BE172" s="111">
        <f t="shared" si="41"/>
        <v>0</v>
      </c>
      <c r="CZ172" s="111">
        <v>8.8000000000000003E-4</v>
      </c>
    </row>
    <row r="173" spans="1:104">
      <c r="A173" s="130">
        <v>138</v>
      </c>
      <c r="B173" s="131" t="s">
        <v>337</v>
      </c>
      <c r="C173" s="132" t="s">
        <v>338</v>
      </c>
      <c r="D173" s="133" t="s">
        <v>74</v>
      </c>
      <c r="E173" s="134">
        <v>11</v>
      </c>
      <c r="F173" s="134">
        <v>0</v>
      </c>
      <c r="G173" s="135">
        <f t="shared" si="36"/>
        <v>0</v>
      </c>
      <c r="O173" s="129">
        <v>2</v>
      </c>
      <c r="AA173" s="111">
        <v>12</v>
      </c>
      <c r="AB173" s="111">
        <v>0</v>
      </c>
      <c r="AC173" s="111">
        <v>138</v>
      </c>
      <c r="AZ173" s="111">
        <v>2</v>
      </c>
      <c r="BA173" s="111">
        <f t="shared" si="37"/>
        <v>0</v>
      </c>
      <c r="BB173" s="111">
        <f t="shared" si="38"/>
        <v>0</v>
      </c>
      <c r="BC173" s="111">
        <f t="shared" si="39"/>
        <v>0</v>
      </c>
      <c r="BD173" s="111">
        <f t="shared" si="40"/>
        <v>0</v>
      </c>
      <c r="BE173" s="111">
        <f t="shared" si="41"/>
        <v>0</v>
      </c>
      <c r="CZ173" s="111">
        <v>4.8999999999999998E-4</v>
      </c>
    </row>
    <row r="174" spans="1:104">
      <c r="A174" s="136"/>
      <c r="B174" s="137" t="s">
        <v>67</v>
      </c>
      <c r="C174" s="138" t="str">
        <f>CONCATENATE(B139," ",C139)</f>
        <v>734 Armatury</v>
      </c>
      <c r="D174" s="136"/>
      <c r="E174" s="139"/>
      <c r="F174" s="139"/>
      <c r="G174" s="140">
        <f>SUM(G139:G173)</f>
        <v>0</v>
      </c>
      <c r="O174" s="129">
        <v>4</v>
      </c>
      <c r="BA174" s="141">
        <f>SUM(BA139:BA173)</f>
        <v>0</v>
      </c>
      <c r="BB174" s="141">
        <f>SUM(BB139:BB173)</f>
        <v>0</v>
      </c>
      <c r="BC174" s="141">
        <f>SUM(BC139:BC173)</f>
        <v>0</v>
      </c>
      <c r="BD174" s="141">
        <f>SUM(BD139:BD173)</f>
        <v>0</v>
      </c>
      <c r="BE174" s="141">
        <f>SUM(BE139:BE173)</f>
        <v>0</v>
      </c>
    </row>
    <row r="175" spans="1:104">
      <c r="A175" s="123" t="s">
        <v>65</v>
      </c>
      <c r="B175" s="124" t="s">
        <v>380</v>
      </c>
      <c r="C175" s="125" t="s">
        <v>381</v>
      </c>
      <c r="D175" s="126"/>
      <c r="E175" s="127"/>
      <c r="F175" s="127"/>
      <c r="G175" s="128"/>
      <c r="O175" s="129">
        <v>1</v>
      </c>
    </row>
    <row r="176" spans="1:104">
      <c r="A176" s="130">
        <v>139</v>
      </c>
      <c r="B176" s="131" t="s">
        <v>382</v>
      </c>
      <c r="C176" s="132" t="s">
        <v>383</v>
      </c>
      <c r="D176" s="133" t="s">
        <v>384</v>
      </c>
      <c r="E176" s="134">
        <v>6</v>
      </c>
      <c r="F176" s="134">
        <v>0</v>
      </c>
      <c r="G176" s="135">
        <f>E176*F176</f>
        <v>0</v>
      </c>
      <c r="O176" s="129">
        <v>2</v>
      </c>
      <c r="AA176" s="111">
        <v>12</v>
      </c>
      <c r="AB176" s="111">
        <v>0</v>
      </c>
      <c r="AC176" s="111">
        <v>139</v>
      </c>
      <c r="AZ176" s="111">
        <v>2</v>
      </c>
      <c r="BA176" s="111">
        <f>IF(AZ176=1,G176,0)</f>
        <v>0</v>
      </c>
      <c r="BB176" s="111">
        <f>IF(AZ176=2,G176,0)</f>
        <v>0</v>
      </c>
      <c r="BC176" s="111">
        <f>IF(AZ176=3,G176,0)</f>
        <v>0</v>
      </c>
      <c r="BD176" s="111">
        <f>IF(AZ176=4,G176,0)</f>
        <v>0</v>
      </c>
      <c r="BE176" s="111">
        <f>IF(AZ176=5,G176,0)</f>
        <v>0</v>
      </c>
      <c r="CZ176" s="111">
        <v>1.7309999999999999E-2</v>
      </c>
    </row>
    <row r="177" spans="1:104">
      <c r="A177" s="130">
        <v>140</v>
      </c>
      <c r="B177" s="131" t="s">
        <v>385</v>
      </c>
      <c r="C177" s="132" t="s">
        <v>386</v>
      </c>
      <c r="D177" s="133" t="s">
        <v>384</v>
      </c>
      <c r="E177" s="134">
        <v>6</v>
      </c>
      <c r="F177" s="134">
        <v>0</v>
      </c>
      <c r="G177" s="135">
        <f>E177*F177</f>
        <v>0</v>
      </c>
      <c r="O177" s="129">
        <v>2</v>
      </c>
      <c r="AA177" s="111">
        <v>12</v>
      </c>
      <c r="AB177" s="111">
        <v>0</v>
      </c>
      <c r="AC177" s="111">
        <v>140</v>
      </c>
      <c r="AZ177" s="111">
        <v>2</v>
      </c>
      <c r="BA177" s="111">
        <f>IF(AZ177=1,G177,0)</f>
        <v>0</v>
      </c>
      <c r="BB177" s="111">
        <f>IF(AZ177=2,G177,0)</f>
        <v>0</v>
      </c>
      <c r="BC177" s="111">
        <f>IF(AZ177=3,G177,0)</f>
        <v>0</v>
      </c>
      <c r="BD177" s="111">
        <f>IF(AZ177=4,G177,0)</f>
        <v>0</v>
      </c>
      <c r="BE177" s="111">
        <f>IF(AZ177=5,G177,0)</f>
        <v>0</v>
      </c>
      <c r="CZ177" s="111">
        <v>1.7309999999999999E-2</v>
      </c>
    </row>
    <row r="178" spans="1:104" ht="22.5">
      <c r="A178" s="130">
        <v>141</v>
      </c>
      <c r="B178" s="131" t="s">
        <v>387</v>
      </c>
      <c r="C178" s="132" t="s">
        <v>388</v>
      </c>
      <c r="D178" s="133" t="s">
        <v>119</v>
      </c>
      <c r="E178" s="134">
        <v>20</v>
      </c>
      <c r="F178" s="134">
        <v>0</v>
      </c>
      <c r="G178" s="135">
        <f>E178*F178</f>
        <v>0</v>
      </c>
      <c r="O178" s="129">
        <v>2</v>
      </c>
      <c r="AA178" s="111">
        <v>12</v>
      </c>
      <c r="AB178" s="111">
        <v>0</v>
      </c>
      <c r="AC178" s="111">
        <v>141</v>
      </c>
      <c r="AZ178" s="111">
        <v>2</v>
      </c>
      <c r="BA178" s="111">
        <f>IF(AZ178=1,G178,0)</f>
        <v>0</v>
      </c>
      <c r="BB178" s="111">
        <f>IF(AZ178=2,G178,0)</f>
        <v>0</v>
      </c>
      <c r="BC178" s="111">
        <f>IF(AZ178=3,G178,0)</f>
        <v>0</v>
      </c>
      <c r="BD178" s="111">
        <f>IF(AZ178=4,G178,0)</f>
        <v>0</v>
      </c>
      <c r="BE178" s="111">
        <f>IF(AZ178=5,G178,0)</f>
        <v>0</v>
      </c>
      <c r="CZ178" s="111">
        <v>1.7309999999999999E-2</v>
      </c>
    </row>
    <row r="179" spans="1:104">
      <c r="A179" s="136"/>
      <c r="B179" s="137" t="s">
        <v>67</v>
      </c>
      <c r="C179" s="138" t="str">
        <f>CONCATENATE(B175," ",C175)</f>
        <v xml:space="preserve">764 Práce  z  plošiny </v>
      </c>
      <c r="D179" s="136"/>
      <c r="E179" s="139"/>
      <c r="F179" s="139"/>
      <c r="G179" s="140">
        <f>SUM(G175:G178)</f>
        <v>0</v>
      </c>
      <c r="O179" s="129">
        <v>4</v>
      </c>
      <c r="BA179" s="141">
        <f>SUM(BA175:BA178)</f>
        <v>0</v>
      </c>
      <c r="BB179" s="141">
        <f>SUM(BB175:BB178)</f>
        <v>0</v>
      </c>
      <c r="BC179" s="141">
        <f>SUM(BC175:BC178)</f>
        <v>0</v>
      </c>
      <c r="BD179" s="141">
        <f>SUM(BD175:BD178)</f>
        <v>0</v>
      </c>
      <c r="BE179" s="141">
        <f>SUM(BE175:BE178)</f>
        <v>0</v>
      </c>
    </row>
    <row r="180" spans="1:104">
      <c r="A180" s="123" t="s">
        <v>65</v>
      </c>
      <c r="B180" s="124" t="s">
        <v>389</v>
      </c>
      <c r="C180" s="125" t="s">
        <v>390</v>
      </c>
      <c r="D180" s="126"/>
      <c r="E180" s="127"/>
      <c r="F180" s="127"/>
      <c r="G180" s="128"/>
      <c r="O180" s="129">
        <v>1</v>
      </c>
    </row>
    <row r="181" spans="1:104" ht="22.5">
      <c r="A181" s="130">
        <v>142</v>
      </c>
      <c r="B181" s="131" t="s">
        <v>391</v>
      </c>
      <c r="C181" s="132" t="s">
        <v>392</v>
      </c>
      <c r="D181" s="133" t="s">
        <v>83</v>
      </c>
      <c r="E181" s="134">
        <v>12</v>
      </c>
      <c r="F181" s="134">
        <v>0</v>
      </c>
      <c r="G181" s="135">
        <f>E181*F181</f>
        <v>0</v>
      </c>
      <c r="O181" s="129">
        <v>2</v>
      </c>
      <c r="AA181" s="111">
        <v>12</v>
      </c>
      <c r="AB181" s="111">
        <v>0</v>
      </c>
      <c r="AC181" s="111">
        <v>142</v>
      </c>
      <c r="AZ181" s="111">
        <v>2</v>
      </c>
      <c r="BA181" s="111">
        <f>IF(AZ181=1,G181,0)</f>
        <v>0</v>
      </c>
      <c r="BB181" s="111">
        <f>IF(AZ181=2,G181,0)</f>
        <v>0</v>
      </c>
      <c r="BC181" s="111">
        <f>IF(AZ181=3,G181,0)</f>
        <v>0</v>
      </c>
      <c r="BD181" s="111">
        <f>IF(AZ181=4,G181,0)</f>
        <v>0</v>
      </c>
      <c r="BE181" s="111">
        <f>IF(AZ181=5,G181,0)</f>
        <v>0</v>
      </c>
      <c r="CZ181" s="111">
        <v>2.0000000000000001E-4</v>
      </c>
    </row>
    <row r="182" spans="1:104">
      <c r="A182" s="136"/>
      <c r="B182" s="137" t="s">
        <v>67</v>
      </c>
      <c r="C182" s="138" t="str">
        <f>CONCATENATE(B180," ",C180)</f>
        <v>783 Nátěry</v>
      </c>
      <c r="D182" s="136"/>
      <c r="E182" s="139"/>
      <c r="F182" s="139"/>
      <c r="G182" s="140">
        <f>SUM(G180:G181)</f>
        <v>0</v>
      </c>
      <c r="O182" s="129">
        <v>4</v>
      </c>
      <c r="BA182" s="141">
        <f>SUM(BA180:BA181)</f>
        <v>0</v>
      </c>
      <c r="BB182" s="141">
        <f>SUM(BB180:BB181)</f>
        <v>0</v>
      </c>
      <c r="BC182" s="141">
        <f>SUM(BC180:BC181)</f>
        <v>0</v>
      </c>
      <c r="BD182" s="141">
        <f>SUM(BD180:BD181)</f>
        <v>0</v>
      </c>
      <c r="BE182" s="141">
        <f>SUM(BE180:BE181)</f>
        <v>0</v>
      </c>
    </row>
    <row r="183" spans="1:104">
      <c r="A183" s="123" t="s">
        <v>65</v>
      </c>
      <c r="B183" s="124" t="s">
        <v>393</v>
      </c>
      <c r="C183" s="125" t="s">
        <v>394</v>
      </c>
      <c r="D183" s="126"/>
      <c r="E183" s="127"/>
      <c r="F183" s="127"/>
      <c r="G183" s="128"/>
      <c r="O183" s="129">
        <v>1</v>
      </c>
    </row>
    <row r="184" spans="1:104" ht="22.5">
      <c r="A184" s="130">
        <v>143</v>
      </c>
      <c r="B184" s="131" t="s">
        <v>395</v>
      </c>
      <c r="C184" s="132" t="s">
        <v>396</v>
      </c>
      <c r="D184" s="133" t="s">
        <v>83</v>
      </c>
      <c r="E184" s="134">
        <v>50</v>
      </c>
      <c r="F184" s="134">
        <v>0</v>
      </c>
      <c r="G184" s="135">
        <f>E184*F184</f>
        <v>0</v>
      </c>
      <c r="O184" s="129">
        <v>2</v>
      </c>
      <c r="AA184" s="111">
        <v>12</v>
      </c>
      <c r="AB184" s="111">
        <v>0</v>
      </c>
      <c r="AC184" s="111">
        <v>143</v>
      </c>
      <c r="AZ184" s="111">
        <v>2</v>
      </c>
      <c r="BA184" s="111">
        <f>IF(AZ184=1,G184,0)</f>
        <v>0</v>
      </c>
      <c r="BB184" s="111">
        <f>IF(AZ184=2,G184,0)</f>
        <v>0</v>
      </c>
      <c r="BC184" s="111">
        <f>IF(AZ184=3,G184,0)</f>
        <v>0</v>
      </c>
      <c r="BD184" s="111">
        <f>IF(AZ184=4,G184,0)</f>
        <v>0</v>
      </c>
      <c r="BE184" s="111">
        <f>IF(AZ184=5,G184,0)</f>
        <v>0</v>
      </c>
      <c r="CZ184" s="111">
        <v>3.2000000000000003E-4</v>
      </c>
    </row>
    <row r="185" spans="1:104">
      <c r="A185" s="136"/>
      <c r="B185" s="137" t="s">
        <v>67</v>
      </c>
      <c r="C185" s="138" t="str">
        <f>CONCATENATE(B183," ",C183)</f>
        <v>784 Malby</v>
      </c>
      <c r="D185" s="136"/>
      <c r="E185" s="139"/>
      <c r="F185" s="139"/>
      <c r="G185" s="140">
        <f>SUM(G183:G184)</f>
        <v>0</v>
      </c>
      <c r="O185" s="129">
        <v>4</v>
      </c>
      <c r="BA185" s="141">
        <f>SUM(BA183:BA184)</f>
        <v>0</v>
      </c>
      <c r="BB185" s="141">
        <f>SUM(BB183:BB184)</f>
        <v>0</v>
      </c>
      <c r="BC185" s="141">
        <f>SUM(BC183:BC184)</f>
        <v>0</v>
      </c>
      <c r="BD185" s="141">
        <f>SUM(BD183:BD184)</f>
        <v>0</v>
      </c>
      <c r="BE185" s="141">
        <f>SUM(BE183:BE184)</f>
        <v>0</v>
      </c>
    </row>
    <row r="186" spans="1:104">
      <c r="A186" s="123" t="s">
        <v>65</v>
      </c>
      <c r="B186" s="124" t="s">
        <v>397</v>
      </c>
      <c r="C186" s="125" t="s">
        <v>398</v>
      </c>
      <c r="D186" s="126"/>
      <c r="E186" s="127"/>
      <c r="F186" s="127"/>
      <c r="G186" s="128"/>
      <c r="O186" s="129">
        <v>1</v>
      </c>
    </row>
    <row r="187" spans="1:104">
      <c r="A187" s="130">
        <v>144</v>
      </c>
      <c r="B187" s="131" t="s">
        <v>399</v>
      </c>
      <c r="C187" s="132" t="s">
        <v>400</v>
      </c>
      <c r="D187" s="133" t="s">
        <v>74</v>
      </c>
      <c r="E187" s="134">
        <v>2</v>
      </c>
      <c r="F187" s="134">
        <v>0</v>
      </c>
      <c r="G187" s="135">
        <f>E187*F187</f>
        <v>0</v>
      </c>
      <c r="O187" s="129">
        <v>2</v>
      </c>
      <c r="AA187" s="111">
        <v>12</v>
      </c>
      <c r="AB187" s="111">
        <v>0</v>
      </c>
      <c r="AC187" s="111">
        <v>144</v>
      </c>
      <c r="AZ187" s="111">
        <v>4</v>
      </c>
      <c r="BA187" s="111">
        <f>IF(AZ187=1,G187,0)</f>
        <v>0</v>
      </c>
      <c r="BB187" s="111">
        <f>IF(AZ187=2,G187,0)</f>
        <v>0</v>
      </c>
      <c r="BC187" s="111">
        <f>IF(AZ187=3,G187,0)</f>
        <v>0</v>
      </c>
      <c r="BD187" s="111">
        <f>IF(AZ187=4,G187,0)</f>
        <v>0</v>
      </c>
      <c r="BE187" s="111">
        <f>IF(AZ187=5,G187,0)</f>
        <v>0</v>
      </c>
      <c r="CZ187" s="111">
        <v>0</v>
      </c>
    </row>
    <row r="188" spans="1:104">
      <c r="A188" s="130">
        <v>145</v>
      </c>
      <c r="B188" s="131" t="s">
        <v>401</v>
      </c>
      <c r="C188" s="132" t="s">
        <v>402</v>
      </c>
      <c r="D188" s="133" t="s">
        <v>74</v>
      </c>
      <c r="E188" s="134">
        <v>1</v>
      </c>
      <c r="F188" s="134">
        <v>0</v>
      </c>
      <c r="G188" s="135">
        <f>E188*F188</f>
        <v>0</v>
      </c>
      <c r="O188" s="129">
        <v>2</v>
      </c>
      <c r="AA188" s="111">
        <v>12</v>
      </c>
      <c r="AB188" s="111">
        <v>0</v>
      </c>
      <c r="AC188" s="111">
        <v>145</v>
      </c>
      <c r="AZ188" s="111">
        <v>4</v>
      </c>
      <c r="BA188" s="111">
        <f>IF(AZ188=1,G188,0)</f>
        <v>0</v>
      </c>
      <c r="BB188" s="111">
        <f>IF(AZ188=2,G188,0)</f>
        <v>0</v>
      </c>
      <c r="BC188" s="111">
        <f>IF(AZ188=3,G188,0)</f>
        <v>0</v>
      </c>
      <c r="BD188" s="111">
        <f>IF(AZ188=4,G188,0)</f>
        <v>0</v>
      </c>
      <c r="BE188" s="111">
        <f>IF(AZ188=5,G188,0)</f>
        <v>0</v>
      </c>
      <c r="CZ188" s="111">
        <v>0</v>
      </c>
    </row>
    <row r="189" spans="1:104">
      <c r="A189" s="130">
        <v>146</v>
      </c>
      <c r="B189" s="131" t="s">
        <v>403</v>
      </c>
      <c r="C189" s="132" t="s">
        <v>404</v>
      </c>
      <c r="D189" s="133" t="s">
        <v>66</v>
      </c>
      <c r="E189" s="134">
        <v>1</v>
      </c>
      <c r="F189" s="134">
        <v>0</v>
      </c>
      <c r="G189" s="135">
        <f>E189*F189</f>
        <v>0</v>
      </c>
      <c r="O189" s="129">
        <v>2</v>
      </c>
      <c r="AA189" s="111">
        <v>12</v>
      </c>
      <c r="AB189" s="111">
        <v>0</v>
      </c>
      <c r="AC189" s="111">
        <v>146</v>
      </c>
      <c r="AZ189" s="111">
        <v>4</v>
      </c>
      <c r="BA189" s="111">
        <f>IF(AZ189=1,G189,0)</f>
        <v>0</v>
      </c>
      <c r="BB189" s="111">
        <f>IF(AZ189=2,G189,0)</f>
        <v>0</v>
      </c>
      <c r="BC189" s="111">
        <f>IF(AZ189=3,G189,0)</f>
        <v>0</v>
      </c>
      <c r="BD189" s="111">
        <f>IF(AZ189=4,G189,0)</f>
        <v>0</v>
      </c>
      <c r="BE189" s="111">
        <f>IF(AZ189=5,G189,0)</f>
        <v>0</v>
      </c>
      <c r="CZ189" s="111">
        <v>0</v>
      </c>
    </row>
    <row r="190" spans="1:104">
      <c r="A190" s="130">
        <v>147</v>
      </c>
      <c r="B190" s="131" t="s">
        <v>405</v>
      </c>
      <c r="C190" s="132" t="s">
        <v>406</v>
      </c>
      <c r="D190" s="133" t="s">
        <v>74</v>
      </c>
      <c r="E190" s="134">
        <v>1</v>
      </c>
      <c r="F190" s="134">
        <v>0</v>
      </c>
      <c r="G190" s="135">
        <f>E190*F190</f>
        <v>0</v>
      </c>
      <c r="O190" s="129">
        <v>2</v>
      </c>
      <c r="AA190" s="111">
        <v>12</v>
      </c>
      <c r="AB190" s="111">
        <v>0</v>
      </c>
      <c r="AC190" s="111">
        <v>147</v>
      </c>
      <c r="AZ190" s="111">
        <v>4</v>
      </c>
      <c r="BA190" s="111">
        <f>IF(AZ190=1,G190,0)</f>
        <v>0</v>
      </c>
      <c r="BB190" s="111">
        <f>IF(AZ190=2,G190,0)</f>
        <v>0</v>
      </c>
      <c r="BC190" s="111">
        <f>IF(AZ190=3,G190,0)</f>
        <v>0</v>
      </c>
      <c r="BD190" s="111">
        <f>IF(AZ190=4,G190,0)</f>
        <v>0</v>
      </c>
      <c r="BE190" s="111">
        <f>IF(AZ190=5,G190,0)</f>
        <v>0</v>
      </c>
      <c r="CZ190" s="111">
        <v>0</v>
      </c>
    </row>
    <row r="191" spans="1:104">
      <c r="A191" s="136"/>
      <c r="B191" s="137" t="s">
        <v>67</v>
      </c>
      <c r="C191" s="138" t="str">
        <f>CONCATENATE(B186," ",C186)</f>
        <v>M21 Elektromontáže</v>
      </c>
      <c r="D191" s="136"/>
      <c r="E191" s="139"/>
      <c r="F191" s="139"/>
      <c r="G191" s="140">
        <f>SUM(G186:G190)</f>
        <v>0</v>
      </c>
      <c r="O191" s="129">
        <v>4</v>
      </c>
      <c r="BA191" s="141">
        <f>SUM(BA186:BA190)</f>
        <v>0</v>
      </c>
      <c r="BB191" s="141">
        <f>SUM(BB186:BB190)</f>
        <v>0</v>
      </c>
      <c r="BC191" s="141">
        <f>SUM(BC186:BC190)</f>
        <v>0</v>
      </c>
      <c r="BD191" s="141">
        <f>SUM(BD186:BD190)</f>
        <v>0</v>
      </c>
      <c r="BE191" s="141">
        <f>SUM(BE186:BE190)</f>
        <v>0</v>
      </c>
    </row>
    <row r="192" spans="1:104">
      <c r="A192" s="123" t="s">
        <v>65</v>
      </c>
      <c r="B192" s="124" t="s">
        <v>407</v>
      </c>
      <c r="C192" s="125" t="s">
        <v>408</v>
      </c>
      <c r="D192" s="126"/>
      <c r="E192" s="127"/>
      <c r="F192" s="127"/>
      <c r="G192" s="128"/>
      <c r="O192" s="129">
        <v>1</v>
      </c>
    </row>
    <row r="193" spans="1:104" ht="22.5">
      <c r="A193" s="130">
        <v>148</v>
      </c>
      <c r="B193" s="131" t="s">
        <v>409</v>
      </c>
      <c r="C193" s="132" t="s">
        <v>410</v>
      </c>
      <c r="D193" s="133" t="s">
        <v>165</v>
      </c>
      <c r="E193" s="134">
        <v>1</v>
      </c>
      <c r="F193" s="134">
        <v>0</v>
      </c>
      <c r="G193" s="135">
        <f>E193*F193</f>
        <v>0</v>
      </c>
      <c r="O193" s="129">
        <v>2</v>
      </c>
      <c r="AA193" s="111">
        <v>12</v>
      </c>
      <c r="AB193" s="111">
        <v>0</v>
      </c>
      <c r="AC193" s="111">
        <v>148</v>
      </c>
      <c r="AZ193" s="111">
        <v>4</v>
      </c>
      <c r="BA193" s="111">
        <f>IF(AZ193=1,G193,0)</f>
        <v>0</v>
      </c>
      <c r="BB193" s="111">
        <f>IF(AZ193=2,G193,0)</f>
        <v>0</v>
      </c>
      <c r="BC193" s="111">
        <f>IF(AZ193=3,G193,0)</f>
        <v>0</v>
      </c>
      <c r="BD193" s="111">
        <f>IF(AZ193=4,G193,0)</f>
        <v>0</v>
      </c>
      <c r="BE193" s="111">
        <f>IF(AZ193=5,G193,0)</f>
        <v>0</v>
      </c>
      <c r="CZ193" s="111">
        <v>0</v>
      </c>
    </row>
    <row r="194" spans="1:104">
      <c r="A194" s="136"/>
      <c r="B194" s="137" t="s">
        <v>67</v>
      </c>
      <c r="C194" s="138" t="str">
        <f>CONCATENATE(B192," ",C192)</f>
        <v xml:space="preserve">M22 Měření  a regulace </v>
      </c>
      <c r="D194" s="136"/>
      <c r="E194" s="139"/>
      <c r="F194" s="139"/>
      <c r="G194" s="140">
        <f>SUM(G192:G193)</f>
        <v>0</v>
      </c>
      <c r="O194" s="129">
        <v>4</v>
      </c>
      <c r="BA194" s="141">
        <f>SUM(BA192:BA193)</f>
        <v>0</v>
      </c>
      <c r="BB194" s="141">
        <f>SUM(BB192:BB193)</f>
        <v>0</v>
      </c>
      <c r="BC194" s="141">
        <f>SUM(BC192:BC193)</f>
        <v>0</v>
      </c>
      <c r="BD194" s="141">
        <f>SUM(BD192:BD193)</f>
        <v>0</v>
      </c>
      <c r="BE194" s="141">
        <f>SUM(BE192:BE193)</f>
        <v>0</v>
      </c>
    </row>
    <row r="195" spans="1:104">
      <c r="E195" s="111"/>
    </row>
    <row r="196" spans="1:104">
      <c r="E196" s="111"/>
    </row>
    <row r="197" spans="1:104">
      <c r="E197" s="111"/>
    </row>
    <row r="198" spans="1:104">
      <c r="E198" s="111"/>
    </row>
    <row r="199" spans="1:104">
      <c r="E199" s="111"/>
    </row>
    <row r="200" spans="1:104">
      <c r="E200" s="111"/>
    </row>
    <row r="201" spans="1:104">
      <c r="E201" s="111"/>
    </row>
    <row r="202" spans="1:104">
      <c r="E202" s="111"/>
    </row>
    <row r="203" spans="1:104">
      <c r="E203" s="111"/>
    </row>
    <row r="204" spans="1:104">
      <c r="E204" s="111"/>
    </row>
    <row r="205" spans="1:104">
      <c r="E205" s="111"/>
    </row>
    <row r="206" spans="1:104">
      <c r="E206" s="111"/>
    </row>
    <row r="207" spans="1:104">
      <c r="E207" s="111"/>
    </row>
    <row r="208" spans="1:104">
      <c r="E208" s="111"/>
    </row>
    <row r="209" spans="5:5">
      <c r="E209" s="111"/>
    </row>
    <row r="210" spans="5:5">
      <c r="E210" s="111"/>
    </row>
    <row r="211" spans="5:5">
      <c r="E211" s="111"/>
    </row>
    <row r="212" spans="5:5">
      <c r="E212" s="111"/>
    </row>
    <row r="213" spans="5:5">
      <c r="E213" s="111"/>
    </row>
    <row r="214" spans="5:5">
      <c r="E214" s="111"/>
    </row>
    <row r="215" spans="5:5">
      <c r="E215" s="111"/>
    </row>
    <row r="216" spans="5:5">
      <c r="E216" s="111"/>
    </row>
    <row r="217" spans="5:5">
      <c r="E217" s="111"/>
    </row>
    <row r="218" spans="5:5">
      <c r="E218" s="111"/>
    </row>
    <row r="219" spans="5:5">
      <c r="E219" s="111"/>
    </row>
    <row r="220" spans="5:5">
      <c r="E220" s="111"/>
    </row>
    <row r="221" spans="5:5">
      <c r="E221" s="111"/>
    </row>
    <row r="222" spans="5:5">
      <c r="E222" s="111"/>
    </row>
    <row r="223" spans="5:5">
      <c r="E223" s="111"/>
    </row>
    <row r="224" spans="5:5">
      <c r="E224" s="111"/>
    </row>
    <row r="225" spans="5:5">
      <c r="E225" s="111"/>
    </row>
    <row r="226" spans="5:5">
      <c r="E226" s="111"/>
    </row>
    <row r="227" spans="5:5">
      <c r="E227" s="111"/>
    </row>
    <row r="228" spans="5:5">
      <c r="E228" s="111"/>
    </row>
    <row r="229" spans="5:5">
      <c r="E229" s="111"/>
    </row>
    <row r="230" spans="5:5">
      <c r="E230" s="111"/>
    </row>
    <row r="231" spans="5:5">
      <c r="E231" s="111"/>
    </row>
    <row r="232" spans="5:5">
      <c r="E232" s="111"/>
    </row>
    <row r="233" spans="5:5">
      <c r="E233" s="111"/>
    </row>
    <row r="234" spans="5:5">
      <c r="E234" s="111"/>
    </row>
    <row r="235" spans="5:5">
      <c r="E235" s="111"/>
    </row>
    <row r="236" spans="5:5">
      <c r="E236" s="111"/>
    </row>
    <row r="237" spans="5:5">
      <c r="E237" s="111"/>
    </row>
    <row r="238" spans="5:5">
      <c r="E238" s="111"/>
    </row>
    <row r="239" spans="5:5">
      <c r="E239" s="111"/>
    </row>
    <row r="240" spans="5:5">
      <c r="E240" s="111"/>
    </row>
    <row r="241" spans="1:7">
      <c r="E241" s="111"/>
    </row>
    <row r="242" spans="1:7">
      <c r="E242" s="111"/>
    </row>
    <row r="243" spans="1:7">
      <c r="E243" s="111"/>
    </row>
    <row r="244" spans="1:7">
      <c r="E244" s="111"/>
    </row>
    <row r="245" spans="1:7">
      <c r="E245" s="111"/>
    </row>
    <row r="246" spans="1:7">
      <c r="E246" s="111"/>
    </row>
    <row r="247" spans="1:7">
      <c r="E247" s="111"/>
    </row>
    <row r="248" spans="1:7">
      <c r="E248" s="111"/>
    </row>
    <row r="249" spans="1:7">
      <c r="E249" s="111"/>
    </row>
    <row r="250" spans="1:7">
      <c r="E250" s="111"/>
    </row>
    <row r="251" spans="1:7">
      <c r="E251" s="111"/>
    </row>
    <row r="252" spans="1:7">
      <c r="E252" s="111"/>
    </row>
    <row r="253" spans="1:7">
      <c r="A253" s="142"/>
      <c r="B253" s="142"/>
    </row>
    <row r="254" spans="1:7">
      <c r="C254" s="143"/>
      <c r="D254" s="143"/>
      <c r="E254" s="144"/>
      <c r="F254" s="143"/>
      <c r="G254" s="145"/>
    </row>
    <row r="255" spans="1:7">
      <c r="A255" s="142"/>
      <c r="B255" s="142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39</vt:i4>
      </vt:variant>
    </vt:vector>
  </HeadingPairs>
  <TitlesOfParts>
    <vt:vector size="42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VRNKc</vt:lpstr>
      <vt:lpstr>VRNnazev</vt:lpstr>
      <vt:lpstr>VRNproc</vt:lpstr>
      <vt:lpstr>VRNzakl</vt:lpstr>
      <vt:lpstr>Zakazka</vt:lpstr>
      <vt:lpstr>Zaklad22</vt:lpstr>
      <vt:lpstr>Zaklad5</vt:lpstr>
      <vt:lpstr>Zhotovitel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Uživatel systému Windows</cp:lastModifiedBy>
  <dcterms:created xsi:type="dcterms:W3CDTF">2019-12-04T12:36:38Z</dcterms:created>
  <dcterms:modified xsi:type="dcterms:W3CDTF">2020-03-26T12:57:20Z</dcterms:modified>
</cp:coreProperties>
</file>