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4000" windowHeight="973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Rekapitulace!$G$29</definedName>
    <definedName name="Dodavka0">Položky!#REF!</definedName>
    <definedName name="HSV">Rekapitulace!$E$29</definedName>
    <definedName name="HSV0">Položky!#REF!</definedName>
    <definedName name="HZS">Rekapitulace!$I$29</definedName>
    <definedName name="HZS0">Položky!#REF!</definedName>
    <definedName name="JKSO">'Krycí list'!$F$4</definedName>
    <definedName name="MJ">'Krycí list'!$G$4</definedName>
    <definedName name="Mont">Rekapitulace!$H$29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Položky!$A$1:$G$217</definedName>
    <definedName name="_xlnm.Print_Area" localSheetId="1">Rekapitulace!$A$1:$I$35</definedName>
    <definedName name="PocetMJ">'Krycí list'!$G$7</definedName>
    <definedName name="Poznamka">'Krycí list'!$B$37</definedName>
    <definedName name="Projektant">'Krycí list'!$C$7</definedName>
    <definedName name="PSV">Rekapitulace!$F$29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Rekapitulace!$H$35</definedName>
    <definedName name="VRNKc">Rekapitulace!$E$34</definedName>
    <definedName name="VRNnazev">Rekapitulace!$A$34</definedName>
    <definedName name="VRNproc">Rekapitulace!$F$34</definedName>
    <definedName name="VRNzakl">Rekapitulace!$G$34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216" i="3"/>
  <c r="BE217" s="1"/>
  <c r="I28" i="2" s="1"/>
  <c r="BC216" i="3"/>
  <c r="BC217" s="1"/>
  <c r="G28" i="2" s="1"/>
  <c r="BB216" i="3"/>
  <c r="BB217" s="1"/>
  <c r="F28" i="2" s="1"/>
  <c r="BA216" i="3"/>
  <c r="BA217" s="1"/>
  <c r="E28" i="2" s="1"/>
  <c r="G216" i="3"/>
  <c r="BD216" s="1"/>
  <c r="BD217" s="1"/>
  <c r="H28" i="2" s="1"/>
  <c r="B28"/>
  <c r="A28"/>
  <c r="C217" i="3"/>
  <c r="BE213"/>
  <c r="BD213"/>
  <c r="BB213"/>
  <c r="BA213"/>
  <c r="G213"/>
  <c r="BC213" s="1"/>
  <c r="BE212"/>
  <c r="BD212"/>
  <c r="BB212"/>
  <c r="BA212"/>
  <c r="G212"/>
  <c r="BC212" s="1"/>
  <c r="BE211"/>
  <c r="BD211"/>
  <c r="BB211"/>
  <c r="BA211"/>
  <c r="G211"/>
  <c r="BC211" s="1"/>
  <c r="BE210"/>
  <c r="BD210"/>
  <c r="BB210"/>
  <c r="BA210"/>
  <c r="G210"/>
  <c r="BC210" s="1"/>
  <c r="BE209"/>
  <c r="BD209"/>
  <c r="BB209"/>
  <c r="BA209"/>
  <c r="G209"/>
  <c r="BC209" s="1"/>
  <c r="BE208"/>
  <c r="BD208"/>
  <c r="BB208"/>
  <c r="BA208"/>
  <c r="G208"/>
  <c r="BC208" s="1"/>
  <c r="BE207"/>
  <c r="BE214" s="1"/>
  <c r="I27" i="2" s="1"/>
  <c r="BC207" i="3"/>
  <c r="BB207"/>
  <c r="BA207"/>
  <c r="G207"/>
  <c r="BD207" s="1"/>
  <c r="BE206"/>
  <c r="BC206"/>
  <c r="BB206"/>
  <c r="BA206"/>
  <c r="BA214" s="1"/>
  <c r="E27" i="2" s="1"/>
  <c r="G206" i="3"/>
  <c r="BD206" s="1"/>
  <c r="BE205"/>
  <c r="BC205"/>
  <c r="BB205"/>
  <c r="BB214" s="1"/>
  <c r="F27" i="2" s="1"/>
  <c r="BA205" i="3"/>
  <c r="G205"/>
  <c r="BD205" s="1"/>
  <c r="B27" i="2"/>
  <c r="A27"/>
  <c r="C214" i="3"/>
  <c r="BE202"/>
  <c r="BD202"/>
  <c r="BD203" s="1"/>
  <c r="H26" i="2" s="1"/>
  <c r="BC202" i="3"/>
  <c r="BA202"/>
  <c r="G202"/>
  <c r="G203" s="1"/>
  <c r="B26" i="2"/>
  <c r="A26"/>
  <c r="BE203" i="3"/>
  <c r="I26" i="2" s="1"/>
  <c r="BC203" i="3"/>
  <c r="G26" i="2" s="1"/>
  <c r="BA203" i="3"/>
  <c r="E26" i="2" s="1"/>
  <c r="C203" i="3"/>
  <c r="BE199"/>
  <c r="BD199"/>
  <c r="BD200" s="1"/>
  <c r="H25" i="2" s="1"/>
  <c r="BC199" i="3"/>
  <c r="BA199"/>
  <c r="BA200" s="1"/>
  <c r="E25" i="2" s="1"/>
  <c r="G199" i="3"/>
  <c r="G200" s="1"/>
  <c r="B25" i="2"/>
  <c r="A25"/>
  <c r="BE200" i="3"/>
  <c r="I25" i="2" s="1"/>
  <c r="BC200" i="3"/>
  <c r="G25" i="2" s="1"/>
  <c r="C200" i="3"/>
  <c r="BE196"/>
  <c r="BD196"/>
  <c r="BC196"/>
  <c r="BA196"/>
  <c r="G196"/>
  <c r="BB196" s="1"/>
  <c r="BE195"/>
  <c r="BD195"/>
  <c r="BC195"/>
  <c r="BA195"/>
  <c r="G195"/>
  <c r="BB195" s="1"/>
  <c r="BE194"/>
  <c r="BE197" s="1"/>
  <c r="I24" i="2" s="1"/>
  <c r="BD194" i="3"/>
  <c r="BC194"/>
  <c r="BA194"/>
  <c r="G194"/>
  <c r="BB194" s="1"/>
  <c r="BE193"/>
  <c r="BD193"/>
  <c r="BC193"/>
  <c r="BA193"/>
  <c r="BA197" s="1"/>
  <c r="E24" i="2" s="1"/>
  <c r="G193" i="3"/>
  <c r="BB193" s="1"/>
  <c r="BE192"/>
  <c r="BD192"/>
  <c r="BC192"/>
  <c r="BA192"/>
  <c r="G192"/>
  <c r="B24" i="2"/>
  <c r="A24"/>
  <c r="C197" i="3"/>
  <c r="BE189"/>
  <c r="BD189"/>
  <c r="BC189"/>
  <c r="BB189"/>
  <c r="BA189"/>
  <c r="G189"/>
  <c r="BE188"/>
  <c r="BD188"/>
  <c r="BC188"/>
  <c r="BA188"/>
  <c r="G188"/>
  <c r="BB188" s="1"/>
  <c r="BE187"/>
  <c r="BD187"/>
  <c r="BC187"/>
  <c r="BB187"/>
  <c r="BA187"/>
  <c r="G187"/>
  <c r="BE186"/>
  <c r="BD186"/>
  <c r="BC186"/>
  <c r="BA186"/>
  <c r="G186"/>
  <c r="BB186" s="1"/>
  <c r="BE185"/>
  <c r="BD185"/>
  <c r="BC185"/>
  <c r="BB185"/>
  <c r="BA185"/>
  <c r="G185"/>
  <c r="BE184"/>
  <c r="BD184"/>
  <c r="BC184"/>
  <c r="BA184"/>
  <c r="G184"/>
  <c r="BB184" s="1"/>
  <c r="BE183"/>
  <c r="BD183"/>
  <c r="BC183"/>
  <c r="BA183"/>
  <c r="G183"/>
  <c r="BB183" s="1"/>
  <c r="BE182"/>
  <c r="BD182"/>
  <c r="BC182"/>
  <c r="BA182"/>
  <c r="G182"/>
  <c r="BB182" s="1"/>
  <c r="BE181"/>
  <c r="BD181"/>
  <c r="BC181"/>
  <c r="BA181"/>
  <c r="G181"/>
  <c r="BB181" s="1"/>
  <c r="BE180"/>
  <c r="BD180"/>
  <c r="BC180"/>
  <c r="BA180"/>
  <c r="G180"/>
  <c r="BB180" s="1"/>
  <c r="BE179"/>
  <c r="BD179"/>
  <c r="BC179"/>
  <c r="BB179"/>
  <c r="BA179"/>
  <c r="G179"/>
  <c r="BE178"/>
  <c r="BD178"/>
  <c r="BC178"/>
  <c r="BA178"/>
  <c r="G178"/>
  <c r="BB178" s="1"/>
  <c r="BE177"/>
  <c r="BD177"/>
  <c r="BC177"/>
  <c r="BB177"/>
  <c r="BA177"/>
  <c r="G177"/>
  <c r="BE176"/>
  <c r="BD176"/>
  <c r="BC176"/>
  <c r="BA176"/>
  <c r="G176"/>
  <c r="BB176" s="1"/>
  <c r="BE175"/>
  <c r="BD175"/>
  <c r="BC175"/>
  <c r="BA175"/>
  <c r="G175"/>
  <c r="BB175" s="1"/>
  <c r="BE174"/>
  <c r="BD174"/>
  <c r="BC174"/>
  <c r="BA174"/>
  <c r="G174"/>
  <c r="BB174" s="1"/>
  <c r="BE173"/>
  <c r="BD173"/>
  <c r="BC173"/>
  <c r="BA173"/>
  <c r="G173"/>
  <c r="BB173" s="1"/>
  <c r="BE172"/>
  <c r="BD172"/>
  <c r="BC172"/>
  <c r="BA172"/>
  <c r="G172"/>
  <c r="BB172" s="1"/>
  <c r="BE171"/>
  <c r="BD171"/>
  <c r="BC171"/>
  <c r="BB171"/>
  <c r="BA171"/>
  <c r="G171"/>
  <c r="BE170"/>
  <c r="BD170"/>
  <c r="BC170"/>
  <c r="BA170"/>
  <c r="G170"/>
  <c r="BB170" s="1"/>
  <c r="BE169"/>
  <c r="BD169"/>
  <c r="BC169"/>
  <c r="BB169"/>
  <c r="BA169"/>
  <c r="G169"/>
  <c r="BE168"/>
  <c r="BD168"/>
  <c r="BC168"/>
  <c r="BA168"/>
  <c r="G168"/>
  <c r="BB168" s="1"/>
  <c r="BE167"/>
  <c r="BD167"/>
  <c r="BC167"/>
  <c r="BA167"/>
  <c r="G167"/>
  <c r="BB167" s="1"/>
  <c r="BE166"/>
  <c r="BD166"/>
  <c r="BC166"/>
  <c r="BA166"/>
  <c r="G166"/>
  <c r="BB166" s="1"/>
  <c r="BE165"/>
  <c r="BD165"/>
  <c r="BC165"/>
  <c r="BA165"/>
  <c r="G165"/>
  <c r="BB165" s="1"/>
  <c r="BE164"/>
  <c r="BD164"/>
  <c r="BC164"/>
  <c r="BA164"/>
  <c r="G164"/>
  <c r="BB164" s="1"/>
  <c r="BE163"/>
  <c r="BD163"/>
  <c r="BC163"/>
  <c r="BB163"/>
  <c r="BA163"/>
  <c r="G163"/>
  <c r="BE162"/>
  <c r="BD162"/>
  <c r="BC162"/>
  <c r="BA162"/>
  <c r="G162"/>
  <c r="BB162" s="1"/>
  <c r="BE161"/>
  <c r="BD161"/>
  <c r="BC161"/>
  <c r="BA161"/>
  <c r="G161"/>
  <c r="BB161" s="1"/>
  <c r="BE160"/>
  <c r="BD160"/>
  <c r="BC160"/>
  <c r="BA160"/>
  <c r="G160"/>
  <c r="BB160" s="1"/>
  <c r="BE159"/>
  <c r="BD159"/>
  <c r="BC159"/>
  <c r="BA159"/>
  <c r="G159"/>
  <c r="BB159" s="1"/>
  <c r="BE158"/>
  <c r="BD158"/>
  <c r="BC158"/>
  <c r="BA158"/>
  <c r="G158"/>
  <c r="BB158" s="1"/>
  <c r="BE157"/>
  <c r="BD157"/>
  <c r="BC157"/>
  <c r="BA157"/>
  <c r="G157"/>
  <c r="BB157" s="1"/>
  <c r="BE156"/>
  <c r="BD156"/>
  <c r="BC156"/>
  <c r="BA156"/>
  <c r="G156"/>
  <c r="BB156" s="1"/>
  <c r="BE155"/>
  <c r="BD155"/>
  <c r="BC155"/>
  <c r="BB155"/>
  <c r="BA155"/>
  <c r="G155"/>
  <c r="BE154"/>
  <c r="BD154"/>
  <c r="BC154"/>
  <c r="BA154"/>
  <c r="G154"/>
  <c r="BB154" s="1"/>
  <c r="BE153"/>
  <c r="BD153"/>
  <c r="BC153"/>
  <c r="BB153"/>
  <c r="BA153"/>
  <c r="G153"/>
  <c r="BE152"/>
  <c r="BD152"/>
  <c r="BC152"/>
  <c r="BA152"/>
  <c r="G152"/>
  <c r="B23" i="2"/>
  <c r="A23"/>
  <c r="C190" i="3"/>
  <c r="BE149"/>
  <c r="BD149"/>
  <c r="BC149"/>
  <c r="BA149"/>
  <c r="G149"/>
  <c r="BB149" s="1"/>
  <c r="BE148"/>
  <c r="BD148"/>
  <c r="BC148"/>
  <c r="BA148"/>
  <c r="G148"/>
  <c r="BB148" s="1"/>
  <c r="BE147"/>
  <c r="BD147"/>
  <c r="BC147"/>
  <c r="BA147"/>
  <c r="G147"/>
  <c r="BB147" s="1"/>
  <c r="BE146"/>
  <c r="BD146"/>
  <c r="BC146"/>
  <c r="BA146"/>
  <c r="G146"/>
  <c r="BB146" s="1"/>
  <c r="BE145"/>
  <c r="BD145"/>
  <c r="BC145"/>
  <c r="BA145"/>
  <c r="G145"/>
  <c r="BB145" s="1"/>
  <c r="BE144"/>
  <c r="BD144"/>
  <c r="BC144"/>
  <c r="BA144"/>
  <c r="G144"/>
  <c r="BB144" s="1"/>
  <c r="BE143"/>
  <c r="BD143"/>
  <c r="BC143"/>
  <c r="BA143"/>
  <c r="G143"/>
  <c r="BB143" s="1"/>
  <c r="BE142"/>
  <c r="BD142"/>
  <c r="BC142"/>
  <c r="BA142"/>
  <c r="G142"/>
  <c r="BB142" s="1"/>
  <c r="BE141"/>
  <c r="BD141"/>
  <c r="BC141"/>
  <c r="BB141"/>
  <c r="BA141"/>
  <c r="G141"/>
  <c r="BE140"/>
  <c r="BD140"/>
  <c r="BC140"/>
  <c r="BA140"/>
  <c r="G140"/>
  <c r="BB140" s="1"/>
  <c r="BE139"/>
  <c r="BD139"/>
  <c r="BC139"/>
  <c r="BB139"/>
  <c r="BA139"/>
  <c r="G139"/>
  <c r="BE138"/>
  <c r="BD138"/>
  <c r="BC138"/>
  <c r="BA138"/>
  <c r="G138"/>
  <c r="BB138" s="1"/>
  <c r="BE137"/>
  <c r="BD137"/>
  <c r="BC137"/>
  <c r="BA137"/>
  <c r="G137"/>
  <c r="BB137" s="1"/>
  <c r="BE136"/>
  <c r="BD136"/>
  <c r="BC136"/>
  <c r="BA136"/>
  <c r="G136"/>
  <c r="BB136" s="1"/>
  <c r="BE135"/>
  <c r="BD135"/>
  <c r="BC135"/>
  <c r="BA135"/>
  <c r="G135"/>
  <c r="BB135" s="1"/>
  <c r="BE134"/>
  <c r="BD134"/>
  <c r="BC134"/>
  <c r="BA134"/>
  <c r="G134"/>
  <c r="BB134" s="1"/>
  <c r="BE133"/>
  <c r="BD133"/>
  <c r="BC133"/>
  <c r="BB133"/>
  <c r="BA133"/>
  <c r="G133"/>
  <c r="BE132"/>
  <c r="BD132"/>
  <c r="BC132"/>
  <c r="BA132"/>
  <c r="G132"/>
  <c r="BB132" s="1"/>
  <c r="BE131"/>
  <c r="BD131"/>
  <c r="BC131"/>
  <c r="BB131"/>
  <c r="BA131"/>
  <c r="G131"/>
  <c r="BE130"/>
  <c r="BD130"/>
  <c r="BC130"/>
  <c r="BA130"/>
  <c r="G130"/>
  <c r="BB130" s="1"/>
  <c r="BE129"/>
  <c r="BD129"/>
  <c r="BC129"/>
  <c r="BA129"/>
  <c r="G129"/>
  <c r="B22" i="2"/>
  <c r="A22"/>
  <c r="C150" i="3"/>
  <c r="BE126"/>
  <c r="BD126"/>
  <c r="BC126"/>
  <c r="BA126"/>
  <c r="G126"/>
  <c r="BB126" s="1"/>
  <c r="BE125"/>
  <c r="BD125"/>
  <c r="BC125"/>
  <c r="BA125"/>
  <c r="G125"/>
  <c r="BB125" s="1"/>
  <c r="BE124"/>
  <c r="BD124"/>
  <c r="BC124"/>
  <c r="BA124"/>
  <c r="G124"/>
  <c r="BB124" s="1"/>
  <c r="BE123"/>
  <c r="BD123"/>
  <c r="BC123"/>
  <c r="BA123"/>
  <c r="G123"/>
  <c r="BB123" s="1"/>
  <c r="BE122"/>
  <c r="BD122"/>
  <c r="BC122"/>
  <c r="BA122"/>
  <c r="G122"/>
  <c r="BB122" s="1"/>
  <c r="BE121"/>
  <c r="BD121"/>
  <c r="BC121"/>
  <c r="BA121"/>
  <c r="G121"/>
  <c r="BB121" s="1"/>
  <c r="BE120"/>
  <c r="BD120"/>
  <c r="BC120"/>
  <c r="BA120"/>
  <c r="G120"/>
  <c r="BB120" s="1"/>
  <c r="BE119"/>
  <c r="BD119"/>
  <c r="BC119"/>
  <c r="BA119"/>
  <c r="G119"/>
  <c r="BB119" s="1"/>
  <c r="BE118"/>
  <c r="BD118"/>
  <c r="BC118"/>
  <c r="BA118"/>
  <c r="G118"/>
  <c r="BB118" s="1"/>
  <c r="BE117"/>
  <c r="BD117"/>
  <c r="BC117"/>
  <c r="BA117"/>
  <c r="G117"/>
  <c r="BB117" s="1"/>
  <c r="BE116"/>
  <c r="BD116"/>
  <c r="BC116"/>
  <c r="BA116"/>
  <c r="G116"/>
  <c r="BB116" s="1"/>
  <c r="BE115"/>
  <c r="BD115"/>
  <c r="BC115"/>
  <c r="BA115"/>
  <c r="G115"/>
  <c r="BB115" s="1"/>
  <c r="BE114"/>
  <c r="BD114"/>
  <c r="BC114"/>
  <c r="BA114"/>
  <c r="G114"/>
  <c r="BB114" s="1"/>
  <c r="BE113"/>
  <c r="BD113"/>
  <c r="BC113"/>
  <c r="BA113"/>
  <c r="G113"/>
  <c r="BB113" s="1"/>
  <c r="BE112"/>
  <c r="BD112"/>
  <c r="BC112"/>
  <c r="BA112"/>
  <c r="G112"/>
  <c r="BB112" s="1"/>
  <c r="BE111"/>
  <c r="BD111"/>
  <c r="BC111"/>
  <c r="BA111"/>
  <c r="G111"/>
  <c r="BB111" s="1"/>
  <c r="BE110"/>
  <c r="BD110"/>
  <c r="BC110"/>
  <c r="BA110"/>
  <c r="G110"/>
  <c r="BB110" s="1"/>
  <c r="BE109"/>
  <c r="BD109"/>
  <c r="BC109"/>
  <c r="BA109"/>
  <c r="G109"/>
  <c r="BB109" s="1"/>
  <c r="BE108"/>
  <c r="BD108"/>
  <c r="BC108"/>
  <c r="BA108"/>
  <c r="G108"/>
  <c r="BB108" s="1"/>
  <c r="BE107"/>
  <c r="BD107"/>
  <c r="BC107"/>
  <c r="BA107"/>
  <c r="G107"/>
  <c r="BB107" s="1"/>
  <c r="BE106"/>
  <c r="BD106"/>
  <c r="BC106"/>
  <c r="BA106"/>
  <c r="G106"/>
  <c r="B21" i="2"/>
  <c r="A21"/>
  <c r="BE127" i="3"/>
  <c r="I21" i="2" s="1"/>
  <c r="C127" i="3"/>
  <c r="BE103"/>
  <c r="BD103"/>
  <c r="BC103"/>
  <c r="BA103"/>
  <c r="G103"/>
  <c r="BB103" s="1"/>
  <c r="BE102"/>
  <c r="BD102"/>
  <c r="BC102"/>
  <c r="BA102"/>
  <c r="G102"/>
  <c r="BB102" s="1"/>
  <c r="BE101"/>
  <c r="BD101"/>
  <c r="BC101"/>
  <c r="BA101"/>
  <c r="G101"/>
  <c r="BB101" s="1"/>
  <c r="BE100"/>
  <c r="BD100"/>
  <c r="BC100"/>
  <c r="BA100"/>
  <c r="BA104" s="1"/>
  <c r="E20" i="2" s="1"/>
  <c r="G100" i="3"/>
  <c r="BB100" s="1"/>
  <c r="BE99"/>
  <c r="BD99"/>
  <c r="BC99"/>
  <c r="BC104" s="1"/>
  <c r="G20" i="2" s="1"/>
  <c r="BA99" i="3"/>
  <c r="G99"/>
  <c r="BB99" s="1"/>
  <c r="BE98"/>
  <c r="BE104" s="1"/>
  <c r="I20" i="2" s="1"/>
  <c r="BD98" i="3"/>
  <c r="BC98"/>
  <c r="BA98"/>
  <c r="G98"/>
  <c r="BB98" s="1"/>
  <c r="B20" i="2"/>
  <c r="A20"/>
  <c r="C104" i="3"/>
  <c r="BE95"/>
  <c r="BD95"/>
  <c r="BD96" s="1"/>
  <c r="H19" i="2" s="1"/>
  <c r="BC95" i="3"/>
  <c r="BA95"/>
  <c r="BA96" s="1"/>
  <c r="E19" i="2" s="1"/>
  <c r="G95" i="3"/>
  <c r="G96" s="1"/>
  <c r="B19" i="2"/>
  <c r="A19"/>
  <c r="BE96" i="3"/>
  <c r="I19" i="2" s="1"/>
  <c r="BC96" i="3"/>
  <c r="G19" i="2" s="1"/>
  <c r="C96" i="3"/>
  <c r="BE92"/>
  <c r="BE93" s="1"/>
  <c r="I18" i="2" s="1"/>
  <c r="BD92" i="3"/>
  <c r="BC92"/>
  <c r="BA92"/>
  <c r="BA93" s="1"/>
  <c r="E18" i="2" s="1"/>
  <c r="G92" i="3"/>
  <c r="BB92" s="1"/>
  <c r="BE91"/>
  <c r="BD91"/>
  <c r="BC91"/>
  <c r="BA91"/>
  <c r="G91"/>
  <c r="BB91" s="1"/>
  <c r="BE90"/>
  <c r="BD90"/>
  <c r="BC90"/>
  <c r="BC93" s="1"/>
  <c r="G18" i="2" s="1"/>
  <c r="BA90" i="3"/>
  <c r="G90"/>
  <c r="B18" i="2"/>
  <c r="A18"/>
  <c r="C93" i="3"/>
  <c r="BE87"/>
  <c r="BD87"/>
  <c r="BC87"/>
  <c r="BC88" s="1"/>
  <c r="G17" i="2" s="1"/>
  <c r="BA87" i="3"/>
  <c r="G87"/>
  <c r="BB87" s="1"/>
  <c r="BE86"/>
  <c r="BE88" s="1"/>
  <c r="I17" i="2" s="1"/>
  <c r="BD86" i="3"/>
  <c r="BC86"/>
  <c r="BA86"/>
  <c r="G86"/>
  <c r="BB86" s="1"/>
  <c r="BE85"/>
  <c r="BD85"/>
  <c r="BD88" s="1"/>
  <c r="H17" i="2" s="1"/>
  <c r="BC85" i="3"/>
  <c r="BB85"/>
  <c r="BA85"/>
  <c r="G85"/>
  <c r="B17" i="2"/>
  <c r="A17"/>
  <c r="C88" i="3"/>
  <c r="BE82"/>
  <c r="BD82"/>
  <c r="BC82"/>
  <c r="BB82"/>
  <c r="BA82"/>
  <c r="G82"/>
  <c r="BE81"/>
  <c r="BD81"/>
  <c r="BC81"/>
  <c r="BA81"/>
  <c r="G81"/>
  <c r="BB81" s="1"/>
  <c r="BE80"/>
  <c r="BD80"/>
  <c r="BC80"/>
  <c r="BA80"/>
  <c r="G80"/>
  <c r="BB80" s="1"/>
  <c r="BE79"/>
  <c r="BD79"/>
  <c r="BC79"/>
  <c r="BA79"/>
  <c r="G79"/>
  <c r="BB79" s="1"/>
  <c r="BE78"/>
  <c r="BD78"/>
  <c r="BC78"/>
  <c r="BA78"/>
  <c r="G78"/>
  <c r="BB78" s="1"/>
  <c r="BE77"/>
  <c r="BD77"/>
  <c r="BC77"/>
  <c r="BA77"/>
  <c r="G77"/>
  <c r="BB77" s="1"/>
  <c r="BE76"/>
  <c r="BD76"/>
  <c r="BC76"/>
  <c r="BA76"/>
  <c r="G76"/>
  <c r="BB76" s="1"/>
  <c r="BE75"/>
  <c r="BD75"/>
  <c r="BC75"/>
  <c r="BA75"/>
  <c r="G75"/>
  <c r="BB75" s="1"/>
  <c r="BE74"/>
  <c r="BD74"/>
  <c r="BC74"/>
  <c r="BA74"/>
  <c r="G74"/>
  <c r="BB74" s="1"/>
  <c r="BE73"/>
  <c r="BD73"/>
  <c r="BC73"/>
  <c r="BA73"/>
  <c r="G73"/>
  <c r="BB73" s="1"/>
  <c r="BE72"/>
  <c r="BD72"/>
  <c r="BC72"/>
  <c r="BA72"/>
  <c r="G72"/>
  <c r="BB72" s="1"/>
  <c r="BE71"/>
  <c r="BD71"/>
  <c r="BC71"/>
  <c r="BA71"/>
  <c r="G71"/>
  <c r="BB71" s="1"/>
  <c r="BE70"/>
  <c r="BD70"/>
  <c r="BC70"/>
  <c r="BA70"/>
  <c r="G70"/>
  <c r="BB70" s="1"/>
  <c r="BE69"/>
  <c r="BD69"/>
  <c r="BC69"/>
  <c r="BA69"/>
  <c r="G69"/>
  <c r="BB69" s="1"/>
  <c r="BE68"/>
  <c r="BD68"/>
  <c r="BC68"/>
  <c r="BA68"/>
  <c r="G68"/>
  <c r="B16" i="2"/>
  <c r="A16"/>
  <c r="C83" i="3"/>
  <c r="BE65"/>
  <c r="BD65"/>
  <c r="BC65"/>
  <c r="BB65"/>
  <c r="BA65"/>
  <c r="G65"/>
  <c r="BE64"/>
  <c r="BD64"/>
  <c r="BC64"/>
  <c r="BA64"/>
  <c r="G64"/>
  <c r="BB64" s="1"/>
  <c r="BE63"/>
  <c r="BD63"/>
  <c r="BC63"/>
  <c r="BA63"/>
  <c r="G63"/>
  <c r="BB63" s="1"/>
  <c r="BE62"/>
  <c r="BD62"/>
  <c r="BC62"/>
  <c r="BA62"/>
  <c r="G62"/>
  <c r="BB62" s="1"/>
  <c r="BE61"/>
  <c r="BE66" s="1"/>
  <c r="I15" i="2" s="1"/>
  <c r="BD61" i="3"/>
  <c r="BC61"/>
  <c r="BB61"/>
  <c r="BA61"/>
  <c r="G61"/>
  <c r="BE60"/>
  <c r="BD60"/>
  <c r="BC60"/>
  <c r="BA60"/>
  <c r="G60"/>
  <c r="BB60" s="1"/>
  <c r="BE59"/>
  <c r="BD59"/>
  <c r="BD66" s="1"/>
  <c r="H15" i="2" s="1"/>
  <c r="BC59" i="3"/>
  <c r="BA59"/>
  <c r="G59"/>
  <c r="B15" i="2"/>
  <c r="A15"/>
  <c r="C66" i="3"/>
  <c r="BE56"/>
  <c r="BD56"/>
  <c r="BC56"/>
  <c r="BA56"/>
  <c r="G56"/>
  <c r="BB56" s="1"/>
  <c r="BE55"/>
  <c r="BD55"/>
  <c r="BC55"/>
  <c r="BA55"/>
  <c r="G55"/>
  <c r="BB55" s="1"/>
  <c r="BE54"/>
  <c r="BD54"/>
  <c r="BC54"/>
  <c r="BA54"/>
  <c r="G54"/>
  <c r="BB54" s="1"/>
  <c r="BE53"/>
  <c r="BD53"/>
  <c r="BC53"/>
  <c r="BA53"/>
  <c r="G53"/>
  <c r="BB53" s="1"/>
  <c r="BE52"/>
  <c r="BD52"/>
  <c r="BC52"/>
  <c r="BB52"/>
  <c r="BA52"/>
  <c r="G52"/>
  <c r="BE51"/>
  <c r="BD51"/>
  <c r="BC51"/>
  <c r="BA51"/>
  <c r="G51"/>
  <c r="BB51" s="1"/>
  <c r="BE50"/>
  <c r="BD50"/>
  <c r="BC50"/>
  <c r="BB50"/>
  <c r="BA50"/>
  <c r="G50"/>
  <c r="B14" i="2"/>
  <c r="A14"/>
  <c r="BE57" i="3"/>
  <c r="I14" i="2" s="1"/>
  <c r="C57" i="3"/>
  <c r="BE47"/>
  <c r="BE48" s="1"/>
  <c r="I13" i="2" s="1"/>
  <c r="BD47" i="3"/>
  <c r="BD48" s="1"/>
  <c r="H13" i="2" s="1"/>
  <c r="BC47" i="3"/>
  <c r="BB47"/>
  <c r="BB48" s="1"/>
  <c r="F13" i="2" s="1"/>
  <c r="G47" i="3"/>
  <c r="BA47" s="1"/>
  <c r="BA48" s="1"/>
  <c r="E13" i="2" s="1"/>
  <c r="B13"/>
  <c r="A13"/>
  <c r="BC48" i="3"/>
  <c r="G13" i="2" s="1"/>
  <c r="C48" i="3"/>
  <c r="BE44"/>
  <c r="BD44"/>
  <c r="BC44"/>
  <c r="BB44"/>
  <c r="G44"/>
  <c r="BA44" s="1"/>
  <c r="BE43"/>
  <c r="BD43"/>
  <c r="BC43"/>
  <c r="BB43"/>
  <c r="G43"/>
  <c r="BA43" s="1"/>
  <c r="BE42"/>
  <c r="BD42"/>
  <c r="BC42"/>
  <c r="BB42"/>
  <c r="G42"/>
  <c r="BA42" s="1"/>
  <c r="BE41"/>
  <c r="BD41"/>
  <c r="BC41"/>
  <c r="BB41"/>
  <c r="G41"/>
  <c r="BA41" s="1"/>
  <c r="BE40"/>
  <c r="BD40"/>
  <c r="BC40"/>
  <c r="BB40"/>
  <c r="G40"/>
  <c r="BA40" s="1"/>
  <c r="BE39"/>
  <c r="BD39"/>
  <c r="BC39"/>
  <c r="BB39"/>
  <c r="G39"/>
  <c r="BA39" s="1"/>
  <c r="BE38"/>
  <c r="BD38"/>
  <c r="BC38"/>
  <c r="BB38"/>
  <c r="G38"/>
  <c r="BA38" s="1"/>
  <c r="BE37"/>
  <c r="BD37"/>
  <c r="BC37"/>
  <c r="BB37"/>
  <c r="G37"/>
  <c r="BA37" s="1"/>
  <c r="BE36"/>
  <c r="BD36"/>
  <c r="BC36"/>
  <c r="BB36"/>
  <c r="G36"/>
  <c r="BA36" s="1"/>
  <c r="BE35"/>
  <c r="BD35"/>
  <c r="BC35"/>
  <c r="BB35"/>
  <c r="G35"/>
  <c r="BA35" s="1"/>
  <c r="BE34"/>
  <c r="BD34"/>
  <c r="BC34"/>
  <c r="BB34"/>
  <c r="G34"/>
  <c r="BA34" s="1"/>
  <c r="BE33"/>
  <c r="BD33"/>
  <c r="BC33"/>
  <c r="BB33"/>
  <c r="G33"/>
  <c r="B12" i="2"/>
  <c r="A12"/>
  <c r="BE45" i="3"/>
  <c r="I12" i="2" s="1"/>
  <c r="C45" i="3"/>
  <c r="BE30"/>
  <c r="BD30"/>
  <c r="BD31" s="1"/>
  <c r="H11" i="2" s="1"/>
  <c r="BC30" i="3"/>
  <c r="BB30"/>
  <c r="BB31" s="1"/>
  <c r="F11" i="2" s="1"/>
  <c r="G30" i="3"/>
  <c r="G31" s="1"/>
  <c r="B11" i="2"/>
  <c r="A11"/>
  <c r="BE31" i="3"/>
  <c r="I11" i="2" s="1"/>
  <c r="BC31" i="3"/>
  <c r="G11" i="2" s="1"/>
  <c r="C31" i="3"/>
  <c r="BE27"/>
  <c r="BD27"/>
  <c r="BD28" s="1"/>
  <c r="H10" i="2" s="1"/>
  <c r="BC27" i="3"/>
  <c r="BB27"/>
  <c r="G27"/>
  <c r="BA27" s="1"/>
  <c r="BE26"/>
  <c r="BE28" s="1"/>
  <c r="I10" i="2" s="1"/>
  <c r="BD26" i="3"/>
  <c r="BC26"/>
  <c r="BB26"/>
  <c r="BB28" s="1"/>
  <c r="F10" i="2" s="1"/>
  <c r="G26" i="3"/>
  <c r="BA26" s="1"/>
  <c r="B10" i="2"/>
  <c r="A10"/>
  <c r="BC28" i="3"/>
  <c r="G10" i="2" s="1"/>
  <c r="C28" i="3"/>
  <c r="BE23"/>
  <c r="BD23"/>
  <c r="BC23"/>
  <c r="BB23"/>
  <c r="G23"/>
  <c r="BA23" s="1"/>
  <c r="BE22"/>
  <c r="BD22"/>
  <c r="BC22"/>
  <c r="BB22"/>
  <c r="G22"/>
  <c r="BA22" s="1"/>
  <c r="BE21"/>
  <c r="BE24" s="1"/>
  <c r="I9" i="2" s="1"/>
  <c r="BD21" i="3"/>
  <c r="BC21"/>
  <c r="BB21"/>
  <c r="G21"/>
  <c r="BA21" s="1"/>
  <c r="BE20"/>
  <c r="BD20"/>
  <c r="BC20"/>
  <c r="BB20"/>
  <c r="G20"/>
  <c r="BA20" s="1"/>
  <c r="BE19"/>
  <c r="BD19"/>
  <c r="BC19"/>
  <c r="BC24" s="1"/>
  <c r="G9" i="2" s="1"/>
  <c r="BB19" i="3"/>
  <c r="BA19"/>
  <c r="G19"/>
  <c r="B9" i="2"/>
  <c r="A9"/>
  <c r="C24" i="3"/>
  <c r="BE16"/>
  <c r="BD16"/>
  <c r="BC16"/>
  <c r="BB16"/>
  <c r="G16"/>
  <c r="BA16" s="1"/>
  <c r="BE15"/>
  <c r="BD15"/>
  <c r="BC15"/>
  <c r="BB15"/>
  <c r="G15"/>
  <c r="BA15" s="1"/>
  <c r="BE14"/>
  <c r="BD14"/>
  <c r="BC14"/>
  <c r="BB14"/>
  <c r="G14"/>
  <c r="BA14" s="1"/>
  <c r="BE13"/>
  <c r="BD13"/>
  <c r="BC13"/>
  <c r="BB13"/>
  <c r="G13"/>
  <c r="BA13" s="1"/>
  <c r="B8" i="2"/>
  <c r="A8"/>
  <c r="BE17" i="3"/>
  <c r="I8" i="2" s="1"/>
  <c r="BD17" i="3"/>
  <c r="H8" i="2" s="1"/>
  <c r="BB17" i="3"/>
  <c r="F8" i="2" s="1"/>
  <c r="C17" i="3"/>
  <c r="BE10"/>
  <c r="BD10"/>
  <c r="BC10"/>
  <c r="BB10"/>
  <c r="BA10"/>
  <c r="G10"/>
  <c r="BE9"/>
  <c r="BD9"/>
  <c r="BD11" s="1"/>
  <c r="H7" i="2" s="1"/>
  <c r="BC9" i="3"/>
  <c r="BB9"/>
  <c r="G9"/>
  <c r="BA9" s="1"/>
  <c r="BE8"/>
  <c r="BE11" s="1"/>
  <c r="I7" i="2" s="1"/>
  <c r="BD8" i="3"/>
  <c r="BC8"/>
  <c r="BB8"/>
  <c r="BA8"/>
  <c r="G8"/>
  <c r="B7" i="2"/>
  <c r="A7"/>
  <c r="BC11" i="3"/>
  <c r="G7" i="2" s="1"/>
  <c r="C11" i="3"/>
  <c r="C4"/>
  <c r="F3"/>
  <c r="C3"/>
  <c r="G34" i="2"/>
  <c r="I34" s="1"/>
  <c r="H35" s="1"/>
  <c r="C2"/>
  <c r="C1"/>
  <c r="F31" i="1"/>
  <c r="G8"/>
  <c r="BD214" i="3" l="1"/>
  <c r="H27" i="2" s="1"/>
  <c r="BC214" i="3"/>
  <c r="G27" i="2" s="1"/>
  <c r="G29" s="1"/>
  <c r="C14" i="1" s="1"/>
  <c r="BB202" i="3"/>
  <c r="BB203" s="1"/>
  <c r="F26" i="2" s="1"/>
  <c r="BB199" i="3"/>
  <c r="BB200" s="1"/>
  <c r="F25" i="2" s="1"/>
  <c r="BC197" i="3"/>
  <c r="G24" i="2" s="1"/>
  <c r="G197" i="3"/>
  <c r="BD197"/>
  <c r="H24" i="2" s="1"/>
  <c r="BB192" i="3"/>
  <c r="BC190"/>
  <c r="G23" i="2" s="1"/>
  <c r="BA190" i="3"/>
  <c r="E23" i="2" s="1"/>
  <c r="G190" i="3"/>
  <c r="BD190"/>
  <c r="H23" i="2" s="1"/>
  <c r="BE190" i="3"/>
  <c r="I23" i="2" s="1"/>
  <c r="I29" s="1"/>
  <c r="C20" i="1" s="1"/>
  <c r="BE150" i="3"/>
  <c r="I22" i="2" s="1"/>
  <c r="BC150" i="3"/>
  <c r="G22" i="2" s="1"/>
  <c r="BD150" i="3"/>
  <c r="H22" i="2" s="1"/>
  <c r="BA150" i="3"/>
  <c r="E22" i="2" s="1"/>
  <c r="G150" i="3"/>
  <c r="BB129"/>
  <c r="BC127"/>
  <c r="G21" i="2" s="1"/>
  <c r="BA127" i="3"/>
  <c r="E21" i="2" s="1"/>
  <c r="BD127" i="3"/>
  <c r="H21" i="2" s="1"/>
  <c r="G127" i="3"/>
  <c r="BD104"/>
  <c r="H20" i="2" s="1"/>
  <c r="BB95" i="3"/>
  <c r="BB96" s="1"/>
  <c r="F19" i="2" s="1"/>
  <c r="BD93" i="3"/>
  <c r="H18" i="2" s="1"/>
  <c r="G93" i="3"/>
  <c r="BB90"/>
  <c r="BB93" s="1"/>
  <c r="F18" i="2" s="1"/>
  <c r="BA88" i="3"/>
  <c r="E17" i="2" s="1"/>
  <c r="BB88" i="3"/>
  <c r="F17" i="2" s="1"/>
  <c r="G88" i="3"/>
  <c r="BC83"/>
  <c r="G16" i="2" s="1"/>
  <c r="BE83" i="3"/>
  <c r="I16" i="2" s="1"/>
  <c r="G83" i="3"/>
  <c r="BD83"/>
  <c r="H16" i="2" s="1"/>
  <c r="BA83" i="3"/>
  <c r="E16" i="2" s="1"/>
  <c r="BB68" i="3"/>
  <c r="G66"/>
  <c r="BC66"/>
  <c r="G15" i="2" s="1"/>
  <c r="BA66" i="3"/>
  <c r="E15" i="2" s="1"/>
  <c r="BB59" i="3"/>
  <c r="BA57"/>
  <c r="E14" i="2" s="1"/>
  <c r="BC57" i="3"/>
  <c r="G14" i="2" s="1"/>
  <c r="BB57" i="3"/>
  <c r="F14" i="2" s="1"/>
  <c r="G57" i="3"/>
  <c r="BD57"/>
  <c r="H14" i="2" s="1"/>
  <c r="BD45" i="3"/>
  <c r="H12" i="2" s="1"/>
  <c r="BC45" i="3"/>
  <c r="G12" i="2" s="1"/>
  <c r="G45" i="3"/>
  <c r="BB45"/>
  <c r="F12" i="2" s="1"/>
  <c r="BD24" i="3"/>
  <c r="H9" i="2" s="1"/>
  <c r="BB24" i="3"/>
  <c r="F9" i="2" s="1"/>
  <c r="BC17" i="3"/>
  <c r="G8" i="2" s="1"/>
  <c r="G17" i="3"/>
  <c r="BA17"/>
  <c r="E8" i="2" s="1"/>
  <c r="BB11" i="3"/>
  <c r="F7" i="2" s="1"/>
  <c r="BA11" i="3"/>
  <c r="E7" i="2" s="1"/>
  <c r="BA28" i="3"/>
  <c r="E10" i="2" s="1"/>
  <c r="BB104" i="3"/>
  <c r="F20" i="2" s="1"/>
  <c r="G11" i="3"/>
  <c r="BB66"/>
  <c r="F15" i="2" s="1"/>
  <c r="BB150" i="3"/>
  <c r="F22" i="2" s="1"/>
  <c r="BA24" i="3"/>
  <c r="E9" i="2" s="1"/>
  <c r="BB83" i="3"/>
  <c r="F16" i="2" s="1"/>
  <c r="BB197" i="3"/>
  <c r="F24" i="2" s="1"/>
  <c r="G24" i="3"/>
  <c r="G28"/>
  <c r="BA30"/>
  <c r="BA31" s="1"/>
  <c r="E11" i="2" s="1"/>
  <c r="BA33" i="3"/>
  <c r="BA45" s="1"/>
  <c r="E12" i="2" s="1"/>
  <c r="G48" i="3"/>
  <c r="G104"/>
  <c r="G214"/>
  <c r="G217"/>
  <c r="BB106"/>
  <c r="BB127" s="1"/>
  <c r="F21" i="2" s="1"/>
  <c r="BB152" i="3"/>
  <c r="BB190" s="1"/>
  <c r="F23" i="2" s="1"/>
  <c r="H29" l="1"/>
  <c r="C15" i="1" s="1"/>
  <c r="F29" i="2"/>
  <c r="C17" i="1" s="1"/>
  <c r="E29" i="2"/>
  <c r="C16" i="1" s="1"/>
  <c r="C18" l="1"/>
  <c r="C21" s="1"/>
  <c r="G22"/>
  <c r="C22" l="1"/>
  <c r="F32" s="1"/>
  <c r="G21"/>
  <c r="F33" l="1"/>
  <c r="F34" s="1"/>
</calcChain>
</file>

<file path=xl/sharedStrings.xml><?xml version="1.0" encoding="utf-8"?>
<sst xmlns="http://schemas.openxmlformats.org/spreadsheetml/2006/main" count="681" uniqueCount="448">
  <si>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</si>
  <si>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</si>
  <si>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</si>
  <si>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</si>
  <si>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</si>
  <si>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</si>
  <si>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</si>
  <si>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</si>
  <si>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</si>
  <si>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</si>
  <si>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</si>
  <si>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</si>
  <si>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</si>
  <si>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</si>
  <si>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</si>
  <si>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</si>
  <si>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</si>
  <si>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</si>
  <si>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</si>
  <si>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</si>
  <si>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</si>
  <si>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</si>
  <si>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</si>
  <si>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</si>
  <si>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</si>
  <si>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</si>
  <si>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</si>
  <si>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</si>
  <si>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</si>
  <si>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</si>
  <si>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</si>
  <si>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</si>
  <si>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</si>
  <si>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</si>
  <si>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</si>
  <si>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</si>
  <si>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</si>
  <si>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</si>
  <si>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</si>
  <si>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</si>
  <si>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</si>
  <si>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</si>
  <si>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</si>
  <si>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</si>
  <si>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</si>
  <si>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</si>
  <si>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</si>
  <si>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</si>
  <si>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</si>
  <si>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</si>
  <si>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</si>
  <si>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</si>
  <si>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</si>
  <si>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</si>
  <si>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</si>
  <si>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</si>
  <si>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</si>
  <si>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</si>
  <si>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</si>
  <si>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</si>
  <si>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</si>
  <si>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</si>
  <si>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</si>
  <si>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</si>
  <si>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</si>
  <si>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</si>
  <si>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</si>
  <si>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</si>
  <si>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 xml:space="preserve">Rekonstrukce  plynové kotelny </t>
  </si>
  <si>
    <t>3</t>
  </si>
  <si>
    <t>Svislé a kompletní konstrukce</t>
  </si>
  <si>
    <t>314 24-6003.R00</t>
  </si>
  <si>
    <t>Komínové  těleso  vložka  kondenzačního kotle DN 110</t>
  </si>
  <si>
    <t>kus</t>
  </si>
  <si>
    <t>314 24-6004.R00</t>
  </si>
  <si>
    <t>Ukončení  koučovodu  na  střeše Uv  stabilní  kus , kotvy  vystřd  kusy</t>
  </si>
  <si>
    <t>systémová  sada  odkouření  pro 2kotle kaskádový  modul</t>
  </si>
  <si>
    <t>60</t>
  </si>
  <si>
    <t>Úpravy povrchů, omítky</t>
  </si>
  <si>
    <t>601 01-1112.RT3</t>
  </si>
  <si>
    <t>Omítka stropů jádrová 012/18 (ip 18 R) ručně tloušťka vrstvy 15 mm</t>
  </si>
  <si>
    <t>m2</t>
  </si>
  <si>
    <t>602 01-1112.RT3</t>
  </si>
  <si>
    <t>Omítka jádrová 082/18 R (ip 18 R) ručně tloušťka vrstvy 15 mm</t>
  </si>
  <si>
    <t>602 01-1191.R00</t>
  </si>
  <si>
    <t xml:space="preserve">Podkladní nátěr stěn pod tenkovrstvé omítky </t>
  </si>
  <si>
    <t>602 01-1193.R00</t>
  </si>
  <si>
    <t xml:space="preserve">Kontaktní nátěr pod omítky bílý </t>
  </si>
  <si>
    <t>61</t>
  </si>
  <si>
    <t>Upravy povrchů vnitřní</t>
  </si>
  <si>
    <t>610 99-1111.R00</t>
  </si>
  <si>
    <t xml:space="preserve">Zakrývání výplní vnitřních otvorů </t>
  </si>
  <si>
    <t>611 40-1911.R00</t>
  </si>
  <si>
    <t xml:space="preserve">Příplatek za zahlazení omítky kovovým hladítkem </t>
  </si>
  <si>
    <t>611 40-1932.R00</t>
  </si>
  <si>
    <t xml:space="preserve">Příplatek za sklon stropů 30-60 st.- hladké </t>
  </si>
  <si>
    <t>611 40-1971.R00</t>
  </si>
  <si>
    <t xml:space="preserve">Příplatek za protiplísňovou přísadu do štuk.vrstvy </t>
  </si>
  <si>
    <t>611 40-1991.R00</t>
  </si>
  <si>
    <t xml:space="preserve">Příplatek za přísadu pro zvýšení přilnavosti </t>
  </si>
  <si>
    <t>63</t>
  </si>
  <si>
    <t>Podlahy a podlahové konstrukce</t>
  </si>
  <si>
    <t>631 41-6211.R00</t>
  </si>
  <si>
    <t xml:space="preserve">Mazanina betonová PROFI, tloušťka 5 - 8 cm </t>
  </si>
  <si>
    <t>m3</t>
  </si>
  <si>
    <t>632 92-1411.R00</t>
  </si>
  <si>
    <t xml:space="preserve">Dlažba z dlaždic betonových do MC 10, tl. 33 mm </t>
  </si>
  <si>
    <t>96</t>
  </si>
  <si>
    <t>Bourání konstrukcí</t>
  </si>
  <si>
    <t>961 04-4111.R00</t>
  </si>
  <si>
    <t xml:space="preserve">Bourání základů z betonu prostého </t>
  </si>
  <si>
    <t>97</t>
  </si>
  <si>
    <t>Prorážení otvorů</t>
  </si>
  <si>
    <t>971 03-3123.R00</t>
  </si>
  <si>
    <t xml:space="preserve">Vrtání otvorů, zeď cihelná, do 3 cm, hl. do 45 cm </t>
  </si>
  <si>
    <t>974 03-1124.R00</t>
  </si>
  <si>
    <t xml:space="preserve">Vysekání rýh ve zdi cihelné 3 x 15 cm </t>
  </si>
  <si>
    <t>m</t>
  </si>
  <si>
    <t>974 08-2114.R00</t>
  </si>
  <si>
    <t xml:space="preserve">Vysekání rýh pro vodiče omítka stěn MVC šířka 7 cm </t>
  </si>
  <si>
    <t>976 07-2221.R00</t>
  </si>
  <si>
    <t xml:space="preserve">Vybourání kov. komín. dvířek pl. 0,3 m2 ze zdi cih </t>
  </si>
  <si>
    <t>976 07-5211.R00</t>
  </si>
  <si>
    <t xml:space="preserve">Vybourání ocel.konzol hmotnost do 20 kg </t>
  </si>
  <si>
    <t>t</t>
  </si>
  <si>
    <t>978 01-1161.R00</t>
  </si>
  <si>
    <t xml:space="preserve">Otlučení omítek vnitřních vápenných stropů do 50 % </t>
  </si>
  <si>
    <t>978 02-1161.R00</t>
  </si>
  <si>
    <t xml:space="preserve">Otlučení cementových omítek vnitřních stěn do 50 % </t>
  </si>
  <si>
    <t>979 01-1111.R00</t>
  </si>
  <si>
    <t xml:space="preserve">Svislá doprava suti a vybour. hmot za 2.NP a 1.PP </t>
  </si>
  <si>
    <t>979 01-1219.R00</t>
  </si>
  <si>
    <t xml:space="preserve">Přípl.k svislé dopr.suti za každé další NP nošením </t>
  </si>
  <si>
    <t>979 08-1111.R00</t>
  </si>
  <si>
    <t xml:space="preserve">Odvoz suti a vybour. hmot na skládku do 1 km </t>
  </si>
  <si>
    <t>979 98-1101.R00</t>
  </si>
  <si>
    <t xml:space="preserve">Kontejner, suť bez příměsí, odvoz a likvidace, 3 t </t>
  </si>
  <si>
    <t>979 08-2111.R00</t>
  </si>
  <si>
    <t xml:space="preserve">Vnitrostaveništní doprava suti do 10 m </t>
  </si>
  <si>
    <t>99</t>
  </si>
  <si>
    <t>Staveništní přesun hmot</t>
  </si>
  <si>
    <t>998 01-1002.R00</t>
  </si>
  <si>
    <t xml:space="preserve">Přesun hmot pro budovy zděné výšky do 12 m </t>
  </si>
  <si>
    <t>721</t>
  </si>
  <si>
    <t>Vnitřní kanalizace</t>
  </si>
  <si>
    <t>721 17-6102.R00</t>
  </si>
  <si>
    <t xml:space="preserve">Potrubí HT připojovací DN 40 x 1,8 mm </t>
  </si>
  <si>
    <t>721 19-4103.RM1</t>
  </si>
  <si>
    <t>Vyvedení odpadních výpustek D 32 x 1,8 přípojka pro pračku nebo myčku HL 2</t>
  </si>
  <si>
    <t>721 22-0801.R00</t>
  </si>
  <si>
    <t>Demontáž zápachové uzávěrky DN 50 pod  vanou</t>
  </si>
  <si>
    <t>721 29-0823.R00</t>
  </si>
  <si>
    <t xml:space="preserve">Přesun vybouraných hmot - kanalizace, H 12 - 24 m </t>
  </si>
  <si>
    <t>721 29-0111.R00</t>
  </si>
  <si>
    <t xml:space="preserve">Zkouška těsnosti kanalizace vodou DN 125 </t>
  </si>
  <si>
    <t>721 30-0932.R00</t>
  </si>
  <si>
    <t xml:space="preserve">Pročištění připojovacího potrubí šikmého do DN 110 </t>
  </si>
  <si>
    <t>721 17-0905.R00</t>
  </si>
  <si>
    <t xml:space="preserve">Oprava potrubí PVC odpadní, vsazení odbočky DN 50 </t>
  </si>
  <si>
    <t>722</t>
  </si>
  <si>
    <t>Vnitřní vodovod</t>
  </si>
  <si>
    <t>722 18-2001.RT1</t>
  </si>
  <si>
    <t>Montáž izolačních skruží na potrubí přímé DN 25 samolepící spoj, rychlouzávěr</t>
  </si>
  <si>
    <t>722 18-2004.RT1</t>
  </si>
  <si>
    <t>Montáž izolačních skruží na potrubí přímé DN 40 samolepící spoj, rychlouzávěr</t>
  </si>
  <si>
    <t>722 17-2312.R00</t>
  </si>
  <si>
    <t xml:space="preserve">Potrubí z PPR Instaplast, studená, D 25/3,5 mm </t>
  </si>
  <si>
    <t>722 23-1164.R00</t>
  </si>
  <si>
    <t>Disconector  zamezovač zpětného průtoku DN 15 l- 174 0-65 C</t>
  </si>
  <si>
    <t>722 29-0215.R00</t>
  </si>
  <si>
    <t xml:space="preserve">Zkouška tlaku potrubí přírub.nebo hrdlového DN 100 </t>
  </si>
  <si>
    <t>998 72-2104.R00</t>
  </si>
  <si>
    <t xml:space="preserve">Přesun hmot pro vnitřní vodovod, výšky do 36 m </t>
  </si>
  <si>
    <t>722 26-2211.R00</t>
  </si>
  <si>
    <t xml:space="preserve">Vodoměry do 30°C, závitové G 3/4 MN-QN 2,5XN.EBH </t>
  </si>
  <si>
    <t>723</t>
  </si>
  <si>
    <t>Vnitřní plynovod</t>
  </si>
  <si>
    <t>723 12-0205.R00</t>
  </si>
  <si>
    <t xml:space="preserve">Potrubí ocelové závitové černé svařované DN 32 </t>
  </si>
  <si>
    <t>723 12-0204.R00</t>
  </si>
  <si>
    <t xml:space="preserve">Potrubí ocelové závitové černé svařované DN 25 </t>
  </si>
  <si>
    <t>723 12-0203.R00</t>
  </si>
  <si>
    <t xml:space="preserve">Potrubí ocelové závitové černé svařované DN 20 </t>
  </si>
  <si>
    <t>723 19-0203.R00</t>
  </si>
  <si>
    <t xml:space="preserve">Přípojka plynovodu, trubky závitové černé DN 20 </t>
  </si>
  <si>
    <t>soubor</t>
  </si>
  <si>
    <t>723 23-3148.R00</t>
  </si>
  <si>
    <t xml:space="preserve">Armatura 2závity-ventil solenoidový EV-001,G 3/4 </t>
  </si>
  <si>
    <t>723 23-9103.R00</t>
  </si>
  <si>
    <t xml:space="preserve">Montáž plynovodních armatur, 2 závity, G 1 </t>
  </si>
  <si>
    <t>723 23-9102.R00</t>
  </si>
  <si>
    <t xml:space="preserve">Montáž plynovodních armatur, 2 závity, G 3/4 </t>
  </si>
  <si>
    <t>998 72-3103.R00</t>
  </si>
  <si>
    <t xml:space="preserve">Přesun hmot pro vnitřní plynovod, výšky do 24 m </t>
  </si>
  <si>
    <t>723 12-0805.R00</t>
  </si>
  <si>
    <t xml:space="preserve">Demontáž potrubí svařovaného závitového DN 25-50 </t>
  </si>
  <si>
    <t>723 16-0805.R00</t>
  </si>
  <si>
    <t xml:space="preserve">Demontáž přípojek k plynoměru,závitových G 5/4 </t>
  </si>
  <si>
    <t>pár</t>
  </si>
  <si>
    <t>723 29-0823.R00</t>
  </si>
  <si>
    <t xml:space="preserve">Přesun vybouraných hmot - plynovody, H 12 - 24 m </t>
  </si>
  <si>
    <t>723 19-0901.R00</t>
  </si>
  <si>
    <t xml:space="preserve">Uzavření nebo otevření plynového potrubí </t>
  </si>
  <si>
    <t>723 19-0907.R00</t>
  </si>
  <si>
    <t xml:space="preserve">Odvzdušnění a napuštění plynového potrubí </t>
  </si>
  <si>
    <t>723 19-0909.R00</t>
  </si>
  <si>
    <t xml:space="preserve">Zkouška tlaková  plynového potrubí </t>
  </si>
  <si>
    <t>723 19-0914.R00</t>
  </si>
  <si>
    <t xml:space="preserve">Navaření odbočky na plynové potrubí DN 25 </t>
  </si>
  <si>
    <t>724</t>
  </si>
  <si>
    <t>Strojní vybavení</t>
  </si>
  <si>
    <t>724 39-9102.R00</t>
  </si>
  <si>
    <t xml:space="preserve">Montáž úpravny TUV 02 </t>
  </si>
  <si>
    <t>998 72-4102.R00</t>
  </si>
  <si>
    <t xml:space="preserve">Přesun hmot pro strojní vybavení, výšky do 12 m </t>
  </si>
  <si>
    <t>724 59-0812.R00</t>
  </si>
  <si>
    <t xml:space="preserve">Přesun vybour. hmot - strojní vybavení H 6 - 12 m </t>
  </si>
  <si>
    <t>725</t>
  </si>
  <si>
    <t>Zařizovací předměty</t>
  </si>
  <si>
    <t>725 85-1001.RT2</t>
  </si>
  <si>
    <t>Odpadní souprava s ventilem PP HL24 DN 40 2 dřezy,zátka G 6/4, přepad 240x85 mm</t>
  </si>
  <si>
    <t>725 22-0841.R00</t>
  </si>
  <si>
    <t xml:space="preserve">Demontáž ocelové vany </t>
  </si>
  <si>
    <t>725 22-0919.R00</t>
  </si>
  <si>
    <t>Zpětná montáž  vany oprava obezdění  a  obložení</t>
  </si>
  <si>
    <t>726</t>
  </si>
  <si>
    <t xml:space="preserve">Revize </t>
  </si>
  <si>
    <t>726 19-0901.R00</t>
  </si>
  <si>
    <t>Revize  provozní plyn vedení</t>
  </si>
  <si>
    <t>731</t>
  </si>
  <si>
    <t>Kotelny</t>
  </si>
  <si>
    <t>731 24-9126.R00</t>
  </si>
  <si>
    <t xml:space="preserve">Montáž kotle ocel.teplov.,kapalina/plyn do 52 kW </t>
  </si>
  <si>
    <t>731 15-9215.R00</t>
  </si>
  <si>
    <t>Kotel kondenzační pro  vytápění 5,0-49,9 kW nerezový hořák,ekvithermní regulace,regulace 0-10V</t>
  </si>
  <si>
    <t>731 20-0815.R00</t>
  </si>
  <si>
    <t xml:space="preserve">Demontáž kotle ocel.  do 40 kW </t>
  </si>
  <si>
    <t>731 32-1811.R00</t>
  </si>
  <si>
    <t xml:space="preserve">Demontáž přetl.zařízení s 1nádobou 30 l, DN 50 </t>
  </si>
  <si>
    <t>731 39-1813.R00</t>
  </si>
  <si>
    <t xml:space="preserve">Vypouštění vody z kotlů samospádem do 20 m2 </t>
  </si>
  <si>
    <t>731 89-0802.R00</t>
  </si>
  <si>
    <t xml:space="preserve">Přemístění vybouraných hmot - kotelny, H 6 - 12 m </t>
  </si>
  <si>
    <t>732</t>
  </si>
  <si>
    <t>Strojovny</t>
  </si>
  <si>
    <t>732 11-1125.R00</t>
  </si>
  <si>
    <t xml:space="preserve">Tělesa rozdělovačů a sběračů DN 80 dl 1m </t>
  </si>
  <si>
    <t>732 11-1225.R00</t>
  </si>
  <si>
    <t xml:space="preserve">Příplatek za dalšího 0,5 m tělesa rozděl.,DN 80 </t>
  </si>
  <si>
    <t>732 11-1314.R00</t>
  </si>
  <si>
    <t xml:space="preserve">Trubková hrdla rozděl. a sběr. bez přírub, DN 25 </t>
  </si>
  <si>
    <t>732 11-9190.R00</t>
  </si>
  <si>
    <t xml:space="preserve">M. rozdělovačů a sběračů DN 80 (60x60mm) dl 1m </t>
  </si>
  <si>
    <t>732 11-9290.R00</t>
  </si>
  <si>
    <t xml:space="preserve">Mont. přípl. za dalšího 0,5 m tělesa rozděl.,DN 80 </t>
  </si>
  <si>
    <t>732 19-9100.R00</t>
  </si>
  <si>
    <t xml:space="preserve">Montáž orientačního štítku </t>
  </si>
  <si>
    <t>732 19-9100.RM1</t>
  </si>
  <si>
    <t>Montáž orientačního štítku včetně dodávky štítku</t>
  </si>
  <si>
    <t>732 21-9315.R00</t>
  </si>
  <si>
    <t xml:space="preserve">Montáž ohříváků vody stojat.PN 0,6-0,6,do 1000 l </t>
  </si>
  <si>
    <t>732 21-9316.R00</t>
  </si>
  <si>
    <t>Ohřívač  vody stojatý 150 l nerezový vč  izolace magnez anoda</t>
  </si>
  <si>
    <t>732 33-1516.R00</t>
  </si>
  <si>
    <t xml:space="preserve">Nádoby expanzní tlak.s memb.Expansomat I, 80 l </t>
  </si>
  <si>
    <t>732 33-1512.R00</t>
  </si>
  <si>
    <t xml:space="preserve">Nádoby expanzní tlak.s memb.Expansomat I, 12 l </t>
  </si>
  <si>
    <t>998 73-2193.R00</t>
  </si>
  <si>
    <t xml:space="preserve">Příplatek zvětšený přesun, strojovny do 500 m </t>
  </si>
  <si>
    <t>732 21-1813.R00</t>
  </si>
  <si>
    <t xml:space="preserve">Demontáž ohříváků zásobníkových ležatých do 630 l </t>
  </si>
  <si>
    <t>732 29-2810.R00</t>
  </si>
  <si>
    <t xml:space="preserve">Rozřezání podpěrných konstrukcí ohříváků TUV </t>
  </si>
  <si>
    <t>732 32-0812.R00</t>
  </si>
  <si>
    <t xml:space="preserve">Odpojení nádrží od rozvodů potrubí, do 100 l </t>
  </si>
  <si>
    <t>732 39-0852.R00</t>
  </si>
  <si>
    <t xml:space="preserve">Sejmutí odpojených nádrží z konzol, do 100 l </t>
  </si>
  <si>
    <t>732 42-0811.R00</t>
  </si>
  <si>
    <t xml:space="preserve">Demontáž čerpadel oběhových spirálních DN 25 </t>
  </si>
  <si>
    <t>732 89-0802.R00</t>
  </si>
  <si>
    <t xml:space="preserve">Přemístění vybouraných hmot - strojovny, H 6 -12 m </t>
  </si>
  <si>
    <t>732 39-0911.R00</t>
  </si>
  <si>
    <t>Automatické  dopouštěcí  zařízení DN 20</t>
  </si>
  <si>
    <t>732 11-1335.R00</t>
  </si>
  <si>
    <t>Hydraulický  vyrovnávač   vč  izolace Anuloid  přip  DN 40  závit  s ovz  a VK</t>
  </si>
  <si>
    <t>732 48-1231.R00</t>
  </si>
  <si>
    <t xml:space="preserve">plastová  krytka  AVS 92,290,109 </t>
  </si>
  <si>
    <t>733</t>
  </si>
  <si>
    <t>Rozvod potrubí</t>
  </si>
  <si>
    <t>733 11-1105.R00</t>
  </si>
  <si>
    <t xml:space="preserve">Potrubí závitové bezešvé běžné nízkotlaké DN 25 </t>
  </si>
  <si>
    <t>733 11-1104.R00</t>
  </si>
  <si>
    <t xml:space="preserve">Potrubí závitové bezešvé běžné nízkotlaké DN 20 </t>
  </si>
  <si>
    <t>733 11-1106.R00</t>
  </si>
  <si>
    <t xml:space="preserve">Potrubí závitové bezešvé běžné nízkotlaké DN 32 </t>
  </si>
  <si>
    <t>733 11-1107.R00</t>
  </si>
  <si>
    <t xml:space="preserve">Potrubí závitové bezešvé běžné nízkotlaké DN 40 </t>
  </si>
  <si>
    <t>733 11-1114.R00</t>
  </si>
  <si>
    <t xml:space="preserve">Potrubí závit. bezešvé běžné v kotelnách DN 20 </t>
  </si>
  <si>
    <t>733 11-1115.R00</t>
  </si>
  <si>
    <t xml:space="preserve">Potrubí závit. bezešvé běžné v kotelnách DN 25 </t>
  </si>
  <si>
    <t>733 11-1116.R00</t>
  </si>
  <si>
    <t xml:space="preserve">Potrubí závit. bezešvé běžné v kotelnách DN 32 </t>
  </si>
  <si>
    <t>733 11-1117.R00</t>
  </si>
  <si>
    <t xml:space="preserve">Potrubí závit. bezešvé běžné v kotelnách DN 40 </t>
  </si>
  <si>
    <t>733 14-1102.R00</t>
  </si>
  <si>
    <t xml:space="preserve">Odvzdušňovací nádobky z trub.ocelových do DN 50 </t>
  </si>
  <si>
    <t>733 19-0107.R00</t>
  </si>
  <si>
    <t xml:space="preserve">Tlaková zkouška potrubí ocel.závitového DN 40 </t>
  </si>
  <si>
    <t>733 19-0108.R00</t>
  </si>
  <si>
    <t xml:space="preserve">Tlaková zkouška potrubí ocel.závitového DN 50 </t>
  </si>
  <si>
    <t>733 19-1112.R00</t>
  </si>
  <si>
    <t xml:space="preserve">Manžety prostupové pro trubky do DN 32 </t>
  </si>
  <si>
    <t>998 73-3103.R00</t>
  </si>
  <si>
    <t xml:space="preserve">Přesun hmot pro rozvody potrubí, výšky do 24 m </t>
  </si>
  <si>
    <t>998 73-3193.R00</t>
  </si>
  <si>
    <t xml:space="preserve">Příplatek zvětš. přesun, rozvody potrubí do 500 m </t>
  </si>
  <si>
    <t>998 73-3201.R00</t>
  </si>
  <si>
    <t xml:space="preserve">Přesun hmot pro rozvody potrubí, výšky do 6 m </t>
  </si>
  <si>
    <t>733 11-0806.R00</t>
  </si>
  <si>
    <t xml:space="preserve">Demontáž potrubí ocelového závitového do DN 15-32 </t>
  </si>
  <si>
    <t>733 11-0808.R00</t>
  </si>
  <si>
    <t xml:space="preserve">Demontáž potrubí ocelového závitového do DN 32-50 </t>
  </si>
  <si>
    <t>733 89-0803.R00</t>
  </si>
  <si>
    <t xml:space="preserve">Přemístění vybouraných hmot - potrubí, H 6 - 24 m </t>
  </si>
  <si>
    <t>733 12-3913.R00</t>
  </si>
  <si>
    <t xml:space="preserve">Svařovaný spoj potrubí ocelového hladkého D 28 mm </t>
  </si>
  <si>
    <t>733 12-3916.R00</t>
  </si>
  <si>
    <t xml:space="preserve">Svařovaný spoj potrubí ocelového hladkéh D 44,5 mm </t>
  </si>
  <si>
    <t>733 12-3912.R00</t>
  </si>
  <si>
    <t xml:space="preserve">Svařovaný spoj potrubí ocelového hladkého D 25 mm </t>
  </si>
  <si>
    <t>734</t>
  </si>
  <si>
    <t>Armatury</t>
  </si>
  <si>
    <t>734 23-1614.R00</t>
  </si>
  <si>
    <t xml:space="preserve">Ventily uzavírací V 10-131-606, G 3/4 </t>
  </si>
  <si>
    <t>734 23-1615.R00</t>
  </si>
  <si>
    <t xml:space="preserve">Ventily uzavírací V 10-131-606, G 1 </t>
  </si>
  <si>
    <t>734 23-1617.R00</t>
  </si>
  <si>
    <t xml:space="preserve">Ventily uzavírací V 10-131-606, G 6/4 </t>
  </si>
  <si>
    <t>734 24-9105.R00</t>
  </si>
  <si>
    <t xml:space="preserve">Montáž ventilů zpětných závitovýchG 5/4 </t>
  </si>
  <si>
    <t>734 26-1214.R00</t>
  </si>
  <si>
    <t xml:space="preserve">Šroubení  V 4300 přímé, G 3/4 </t>
  </si>
  <si>
    <t>734 26-1216.R00</t>
  </si>
  <si>
    <t xml:space="preserve">Šroubení  V 4300 přímé, G 5/4 </t>
  </si>
  <si>
    <t>734 26-1215.R00</t>
  </si>
  <si>
    <t xml:space="preserve">Šroubení  V 4300 přímé, G 1 </t>
  </si>
  <si>
    <t>734 26-1226.R00</t>
  </si>
  <si>
    <t xml:space="preserve">Šroubení  Ve 4300 přímé, G 5/4 </t>
  </si>
  <si>
    <t>734 42-1150.R00</t>
  </si>
  <si>
    <t xml:space="preserve">Tlakoměr deformační 0-10 MPa č. 53312, D 100 </t>
  </si>
  <si>
    <t>734 41-1111.R00</t>
  </si>
  <si>
    <t xml:space="preserve">Teploměr přímý s pouzdrem  typ 160 </t>
  </si>
  <si>
    <t>734 29-1112.R00</t>
  </si>
  <si>
    <t xml:space="preserve">Kohouty plnící a vypouštěcí G 3/8 </t>
  </si>
  <si>
    <t>734 29-1113.R00</t>
  </si>
  <si>
    <t xml:space="preserve">Kohouty plnící a vypouštěcí G 1/2 </t>
  </si>
  <si>
    <t>734 29-2212.R00</t>
  </si>
  <si>
    <t>Trojcestný  ventil  regulační DN 40 vč  servopohonu</t>
  </si>
  <si>
    <t>734 32-1215.R00</t>
  </si>
  <si>
    <t>Magnetický fitr DN 25 + adaptér 3,6 l -hod  2xkk PA 6,6</t>
  </si>
  <si>
    <t>422-61664</t>
  </si>
  <si>
    <t xml:space="preserve">Filtr s výměn.vložkou D71-118-540  PN40  DN 40 </t>
  </si>
  <si>
    <t>422-61662</t>
  </si>
  <si>
    <t xml:space="preserve">Filtr s výměn.vložkou D71-118-540  PN40  DN 25 </t>
  </si>
  <si>
    <t>422-61661</t>
  </si>
  <si>
    <t xml:space="preserve">Filtr s výměn.vložkou D71-118-540  PN40  DN 20 </t>
  </si>
  <si>
    <t>426-10310.A</t>
  </si>
  <si>
    <t>Čerpadlo EC motor elek  řízené ErP2009-125 DN 25 - 40-180 autoadapt</t>
  </si>
  <si>
    <t>426-10311.A</t>
  </si>
  <si>
    <t>Čerpadlo EC motor elek  řízené ErP 2009-125 DN 35-80-180</t>
  </si>
  <si>
    <t>426-10312.A</t>
  </si>
  <si>
    <t>Automatické přešerpávací  zařízení odvod  kondenzátu</t>
  </si>
  <si>
    <t>998 73-4104.R00</t>
  </si>
  <si>
    <t xml:space="preserve">Přesun hmot pro armatury, výšky do 36 m </t>
  </si>
  <si>
    <t>734 20-0812.R00</t>
  </si>
  <si>
    <t xml:space="preserve">Demontáž armatur s 1závitem do G 1 </t>
  </si>
  <si>
    <t>734 22-1414.R00</t>
  </si>
  <si>
    <t>Ventily regulační závitové V 4232 přímé, G 25 Bezpečnostní termostaický  ventil 65 C</t>
  </si>
  <si>
    <t>422-60624</t>
  </si>
  <si>
    <t xml:space="preserve">Ventil odvzdušňovací automatický R99  1/2'' </t>
  </si>
  <si>
    <t>734 20-0813.R00</t>
  </si>
  <si>
    <t xml:space="preserve">Demontáž armatur s 1závitem do G 6/4 </t>
  </si>
  <si>
    <t>734 42-0811.R00</t>
  </si>
  <si>
    <t xml:space="preserve">Demontáž tlakoměrů se spodním přípojením </t>
  </si>
  <si>
    <t>734 41-0831.R00</t>
  </si>
  <si>
    <t xml:space="preserve">Demontáž teploměrů tlak.indikačních pevných </t>
  </si>
  <si>
    <t>734 89-0803.R00</t>
  </si>
  <si>
    <t xml:space="preserve">Přemístění demontovaných hmot - armatur, H 6- 24 m </t>
  </si>
  <si>
    <t>734 11-1411.R00</t>
  </si>
  <si>
    <t>Kompaktní hydro ciklonový magnetický  filtr DN 25 X32</t>
  </si>
  <si>
    <t xml:space="preserve">napuštění  topeného  systému  upravenou  vodou </t>
  </si>
  <si>
    <t>734 25-1125.R00</t>
  </si>
  <si>
    <t xml:space="preserve">Ventily pojistné pružinové P 10-237-606, G 1 </t>
  </si>
  <si>
    <t>734 25-1124.R00</t>
  </si>
  <si>
    <t xml:space="preserve">Ventily pojistné pružinové P 10-237-606, G 3/4 </t>
  </si>
  <si>
    <t>734 29-1215.R00</t>
  </si>
  <si>
    <t>Redukční  ventil  tlaku  vody Aku  zásobníku  TUV DN 25</t>
  </si>
  <si>
    <t>734 49-1111.R00</t>
  </si>
  <si>
    <t>Proplach  a vyčištění stávajícího  topného  systém technologijí  multi-pusch</t>
  </si>
  <si>
    <t>Bezpečnostní termostatický ventil  TUV pitná  vody DN 25 -65 C</t>
  </si>
  <si>
    <t>Redukční  ventil  tlaku  vody  AKU  zásobníku DN 25</t>
  </si>
  <si>
    <t>Proplach  a  vyšištění stávajícího topného  sys tech  REMS  Multi-pusch</t>
  </si>
  <si>
    <t>764</t>
  </si>
  <si>
    <t xml:space="preserve">Práce  z plošiny </t>
  </si>
  <si>
    <t>764 21-1741.R00</t>
  </si>
  <si>
    <t>Nájem plošiny automobilní do 25 m</t>
  </si>
  <si>
    <t xml:space="preserve">hod </t>
  </si>
  <si>
    <t>764 21-1722.R00</t>
  </si>
  <si>
    <t xml:space="preserve">Demontáž  stávající komínové  vložky </t>
  </si>
  <si>
    <t>hod</t>
  </si>
  <si>
    <t>Montáž nové kondenzační vložky plast nerez do DN 150</t>
  </si>
  <si>
    <t>764 21-2722.R00</t>
  </si>
  <si>
    <t>Demontáž  stávajícího komínového tělesa po fasádě domu</t>
  </si>
  <si>
    <t>sou</t>
  </si>
  <si>
    <t>764 21-5712.R00</t>
  </si>
  <si>
    <t>zapravení  oprava děr a kotvících prvků bez nátěru na  fasádě  domu  z plošiny</t>
  </si>
  <si>
    <t>783</t>
  </si>
  <si>
    <t>Nátěry</t>
  </si>
  <si>
    <t>783 12-2111.RT2</t>
  </si>
  <si>
    <t>Nátěr syntetický OK ''A'' dvojnásobný, Paulín matný email Vetropacs 2 x, ředidlo Pinosolve</t>
  </si>
  <si>
    <t>784</t>
  </si>
  <si>
    <t>Malby</t>
  </si>
  <si>
    <t>784 95-0030.RAA</t>
  </si>
  <si>
    <t>Oprava maleb z malířských směsí oškrábání, umytí, vyhlazení, 2x malba</t>
  </si>
  <si>
    <t>M21</t>
  </si>
  <si>
    <t xml:space="preserve">Tepelné izolace  potrubí s AL </t>
  </si>
  <si>
    <t>210 20-1050.R00</t>
  </si>
  <si>
    <t xml:space="preserve">Svítidlo zářivkové 2320643 2x40 W závěsné </t>
  </si>
  <si>
    <t>210 29-0082.R00</t>
  </si>
  <si>
    <t>Výměna  vypínače  svěla vč  dodávky  materiálu</t>
  </si>
  <si>
    <t>210 80-1035.R00</t>
  </si>
  <si>
    <t>Výměna  světla  stropního vč  dodání  materiálu</t>
  </si>
  <si>
    <t>631-54601</t>
  </si>
  <si>
    <t xml:space="preserve">Pouzdro potrubní izolační PIPO ALS 27/50 mm </t>
  </si>
  <si>
    <t>631-54602</t>
  </si>
  <si>
    <t xml:space="preserve">Pouzdro potrubní izolační PIPO ALS 34/50 mm </t>
  </si>
  <si>
    <t>631-54603</t>
  </si>
  <si>
    <t xml:space="preserve">Pouzdro potrubní izolační PIPO ALS 42/50 mm </t>
  </si>
  <si>
    <t>631-54604</t>
  </si>
  <si>
    <t xml:space="preserve">Pouzdro potrubní izolační PIPO ALS 49/50 mm </t>
  </si>
  <si>
    <t>631-54605</t>
  </si>
  <si>
    <t xml:space="preserve">Pouzdro potrubní izolační PIPO ALS 60/50 mm </t>
  </si>
  <si>
    <t>M22</t>
  </si>
  <si>
    <t>Měření  a regulace</t>
  </si>
  <si>
    <t>220 89-0001.R00</t>
  </si>
  <si>
    <t>MaR dálková správa řídící systém web server vizualizace  samostatný  rozpočet</t>
  </si>
  <si>
    <t>PK 1-3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</si>
</sst>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#,##0\ &quot;Kč&quot;"/>
    <numFmt numFmtId="166" formatCode="0.0"/>
  </numFmts>
  <fonts count="20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/>
    <xf numFmtId="0" fontId="0" fillId="2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11" xfId="0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/>
    <xf numFmtId="0" fontId="6" fillId="0" borderId="36" xfId="0" applyFont="1" applyBorder="1"/>
    <xf numFmtId="0" fontId="6" fillId="0" borderId="37" xfId="0" applyFont="1" applyBorder="1"/>
    <xf numFmtId="0" fontId="6" fillId="0" borderId="40" xfId="0" applyFont="1" applyBorder="1"/>
    <xf numFmtId="165" fontId="6" fillId="0" borderId="37" xfId="0" applyNumberFormat="1" applyFont="1" applyBorder="1"/>
    <xf numFmtId="0" fontId="6" fillId="0" borderId="41" xfId="0" applyFont="1" applyBorder="1"/>
    <xf numFmtId="0" fontId="6" fillId="0" borderId="0" xfId="0" applyFo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0" fillId="0" borderId="44" xfId="0" applyBorder="1" applyAlignment="1">
      <alignment horizontal="left"/>
    </xf>
    <xf numFmtId="0" fontId="0" fillId="0" borderId="45" xfId="0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49" fontId="5" fillId="0" borderId="25" xfId="0" applyNumberFormat="1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10" fillId="0" borderId="0" xfId="0" applyFont="1"/>
    <xf numFmtId="3" fontId="7" fillId="0" borderId="7" xfId="0" applyNumberFormat="1" applyFont="1" applyBorder="1"/>
    <xf numFmtId="0" fontId="5" fillId="0" borderId="25" xfId="0" applyFont="1" applyBorder="1"/>
    <xf numFmtId="3" fontId="5" fillId="0" borderId="27" xfId="0" applyNumberFormat="1" applyFont="1" applyBorder="1"/>
    <xf numFmtId="3" fontId="5" fillId="0" borderId="50" xfId="0" applyNumberFormat="1" applyFont="1" applyBorder="1"/>
    <xf numFmtId="3" fontId="5" fillId="0" borderId="51" xfId="0" applyNumberFormat="1" applyFont="1" applyBorder="1"/>
    <xf numFmtId="3" fontId="5" fillId="0" borderId="52" xfId="0" applyNumberFormat="1" applyFont="1" applyBorder="1"/>
    <xf numFmtId="0" fontId="5" fillId="0" borderId="0" xfId="0" applyFont="1"/>
    <xf numFmtId="3" fontId="1" fillId="0" borderId="0" xfId="0" applyNumberFormat="1" applyFont="1" applyAlignment="1">
      <alignment horizontal="centerContinuous"/>
    </xf>
    <xf numFmtId="0" fontId="11" fillId="0" borderId="30" xfId="0" applyFont="1" applyBorder="1"/>
    <xf numFmtId="0" fontId="11" fillId="0" borderId="31" xfId="0" applyFont="1" applyBorder="1"/>
    <xf numFmtId="0" fontId="0" fillId="0" borderId="55" xfId="0" applyBorder="1"/>
    <xf numFmtId="0" fontId="11" fillId="0" borderId="56" xfId="0" applyFont="1" applyBorder="1" applyAlignment="1">
      <alignment horizontal="right"/>
    </xf>
    <xf numFmtId="0" fontId="11" fillId="0" borderId="31" xfId="0" applyFont="1" applyBorder="1" applyAlignment="1">
      <alignment horizontal="right"/>
    </xf>
    <xf numFmtId="0" fontId="11" fillId="0" borderId="32" xfId="0" applyFont="1" applyBorder="1" applyAlignment="1">
      <alignment horizontal="center"/>
    </xf>
    <xf numFmtId="4" fontId="12" fillId="0" borderId="31" xfId="0" applyNumberFormat="1" applyFont="1" applyBorder="1" applyAlignment="1">
      <alignment horizontal="right"/>
    </xf>
    <xf numFmtId="4" fontId="12" fillId="0" borderId="55" xfId="0" applyNumberFormat="1" applyFont="1" applyBorder="1" applyAlignment="1">
      <alignment horizontal="right"/>
    </xf>
    <xf numFmtId="0" fontId="7" fillId="0" borderId="34" xfId="0" applyFont="1" applyBorder="1"/>
    <xf numFmtId="0" fontId="7" fillId="0" borderId="20" xfId="0" applyFont="1" applyBorder="1"/>
    <xf numFmtId="0" fontId="7" fillId="0" borderId="21" xfId="0" applyFont="1" applyBorder="1"/>
    <xf numFmtId="3" fontId="7" fillId="0" borderId="33" xfId="0" applyNumberFormat="1" applyFont="1" applyBorder="1" applyAlignment="1">
      <alignment horizontal="right"/>
    </xf>
    <xf numFmtId="166" fontId="7" fillId="0" borderId="57" xfId="0" applyNumberFormat="1" applyFont="1" applyBorder="1" applyAlignment="1">
      <alignment horizontal="right"/>
    </xf>
    <xf numFmtId="3" fontId="7" fillId="0" borderId="58" xfId="0" applyNumberFormat="1" applyFont="1" applyBorder="1" applyAlignment="1">
      <alignment horizontal="right"/>
    </xf>
    <xf numFmtId="4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0" fontId="5" fillId="0" borderId="37" xfId="0" applyFont="1" applyBorder="1"/>
    <xf numFmtId="0" fontId="0" fillId="0" borderId="37" xfId="0" applyBorder="1"/>
    <xf numFmtId="4" fontId="0" fillId="0" borderId="59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10" fillId="0" borderId="44" xfId="1" applyFont="1" applyBorder="1" applyAlignment="1">
      <alignment horizontal="right"/>
    </xf>
    <xf numFmtId="0" fontId="9" fillId="0" borderId="44" xfId="1" applyBorder="1" applyAlignment="1">
      <alignment horizontal="left"/>
    </xf>
    <xf numFmtId="0" fontId="9" fillId="0" borderId="45" xfId="1" applyBorder="1"/>
    <xf numFmtId="0" fontId="10" fillId="0" borderId="0" xfId="1" applyFont="1"/>
    <xf numFmtId="0" fontId="9" fillId="0" borderId="0" xfId="1" applyAlignment="1">
      <alignment horizontal="right"/>
    </xf>
    <xf numFmtId="49" fontId="4" fillId="0" borderId="57" xfId="1" applyNumberFormat="1" applyFont="1" applyBorder="1"/>
    <xf numFmtId="0" fontId="4" fillId="0" borderId="15" xfId="1" applyFont="1" applyBorder="1" applyAlignment="1">
      <alignment horizontal="center"/>
    </xf>
    <xf numFmtId="0" fontId="4" fillId="0" borderId="57" xfId="1" applyFont="1" applyBorder="1" applyAlignment="1">
      <alignment horizontal="center"/>
    </xf>
    <xf numFmtId="0" fontId="5" fillId="0" borderId="53" xfId="1" applyFont="1" applyBorder="1" applyAlignment="1">
      <alignment horizontal="center"/>
    </xf>
    <xf numFmtId="49" fontId="5" fillId="0" borderId="53" xfId="1" applyNumberFormat="1" applyFont="1" applyBorder="1" applyAlignment="1">
      <alignment horizontal="left"/>
    </xf>
    <xf numFmtId="0" fontId="5" fillId="0" borderId="53" xfId="1" applyFont="1" applyBorder="1"/>
    <xf numFmtId="0" fontId="9" fillId="0" borderId="53" xfId="1" applyBorder="1" applyAlignment="1">
      <alignment horizontal="center"/>
    </xf>
    <xf numFmtId="0" fontId="9" fillId="0" borderId="53" xfId="1" applyBorder="1" applyAlignment="1">
      <alignment horizontal="right"/>
    </xf>
    <xf numFmtId="0" fontId="9" fillId="0" borderId="53" xfId="1" applyBorder="1"/>
    <xf numFmtId="0" fontId="16" fillId="0" borderId="0" xfId="1" applyFont="1"/>
    <xf numFmtId="0" fontId="7" fillId="0" borderId="53" xfId="1" applyFont="1" applyBorder="1" applyAlignment="1">
      <alignment horizontal="center"/>
    </xf>
    <xf numFmtId="49" fontId="8" fillId="0" borderId="53" xfId="1" applyNumberFormat="1" applyFont="1" applyBorder="1" applyAlignment="1">
      <alignment horizontal="left"/>
    </xf>
    <xf numFmtId="0" fontId="8" fillId="0" borderId="53" xfId="1" applyFont="1" applyBorder="1" applyAlignment="1">
      <alignment wrapText="1"/>
    </xf>
    <xf numFmtId="49" fontId="17" fillId="0" borderId="53" xfId="1" applyNumberFormat="1" applyFont="1" applyBorder="1" applyAlignment="1">
      <alignment horizontal="center" shrinkToFit="1"/>
    </xf>
    <xf numFmtId="4" fontId="17" fillId="0" borderId="53" xfId="1" applyNumberFormat="1" applyFont="1" applyBorder="1" applyAlignment="1">
      <alignment horizontal="right"/>
    </xf>
    <xf numFmtId="4" fontId="17" fillId="0" borderId="53" xfId="1" applyNumberFormat="1" applyFont="1" applyBorder="1"/>
    <xf numFmtId="0" fontId="9" fillId="0" borderId="60" xfId="1" applyBorder="1" applyAlignment="1">
      <alignment horizontal="center"/>
    </xf>
    <xf numFmtId="49" fontId="3" fillId="0" borderId="60" xfId="1" applyNumberFormat="1" applyFont="1" applyBorder="1" applyAlignment="1">
      <alignment horizontal="left"/>
    </xf>
    <xf numFmtId="0" fontId="3" fillId="0" borderId="60" xfId="1" applyFont="1" applyBorder="1"/>
    <xf numFmtId="4" fontId="9" fillId="0" borderId="60" xfId="1" applyNumberFormat="1" applyBorder="1" applyAlignment="1">
      <alignment horizontal="right"/>
    </xf>
    <xf numFmtId="4" fontId="5" fillId="0" borderId="60" xfId="1" applyNumberFormat="1" applyFont="1" applyBorder="1"/>
    <xf numFmtId="3" fontId="9" fillId="0" borderId="0" xfId="1" applyNumberFormat="1"/>
    <xf numFmtId="0" fontId="18" fillId="0" borderId="0" xfId="1" applyFont="1"/>
    <xf numFmtId="0" fontId="19" fillId="0" borderId="0" xfId="1" applyFont="1"/>
    <xf numFmtId="3" fontId="19" fillId="0" borderId="0" xfId="1" applyNumberFormat="1" applyFont="1" applyAlignment="1">
      <alignment horizontal="right"/>
    </xf>
    <xf numFmtId="4" fontId="19" fillId="0" borderId="0" xfId="1" applyNumberFormat="1" applyFont="1"/>
    <xf numFmtId="49" fontId="10" fillId="0" borderId="5" xfId="0" applyNumberFormat="1" applyFont="1" applyBorder="1"/>
    <xf numFmtId="3" fontId="7" fillId="0" borderId="6" xfId="0" applyNumberFormat="1" applyFont="1" applyBorder="1"/>
    <xf numFmtId="3" fontId="7" fillId="0" borderId="53" xfId="0" applyNumberFormat="1" applyFont="1" applyBorder="1"/>
    <xf numFmtId="3" fontId="7" fillId="0" borderId="54" xfId="0" applyNumberFormat="1" applyFont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Border="1" applyAlignment="1">
      <alignment horizontal="center"/>
    </xf>
    <xf numFmtId="0" fontId="9" fillId="0" borderId="43" xfId="1" applyBorder="1" applyAlignment="1">
      <alignment horizontal="center"/>
    </xf>
    <xf numFmtId="0" fontId="9" fillId="0" borderId="46" xfId="1" applyBorder="1" applyAlignment="1">
      <alignment horizontal="center"/>
    </xf>
    <xf numFmtId="0" fontId="9" fillId="0" borderId="47" xfId="1" applyBorder="1" applyAlignment="1">
      <alignment horizontal="center"/>
    </xf>
    <xf numFmtId="0" fontId="9" fillId="0" borderId="48" xfId="1" applyBorder="1" applyAlignment="1">
      <alignment horizontal="left"/>
    </xf>
    <xf numFmtId="0" fontId="9" fillId="0" borderId="49" xfId="1" applyBorder="1" applyAlignment="1">
      <alignment horizontal="left"/>
    </xf>
    <xf numFmtId="3" fontId="5" fillId="0" borderId="37" xfId="0" applyNumberFormat="1" applyFont="1" applyBorder="1" applyAlignment="1">
      <alignment horizontal="right"/>
    </xf>
    <xf numFmtId="3" fontId="5" fillId="0" borderId="59" xfId="0" applyNumberFormat="1" applyFont="1" applyBorder="1" applyAlignment="1">
      <alignment horizontal="right"/>
    </xf>
    <xf numFmtId="0" fontId="13" fillId="0" borderId="0" xfId="1" applyFont="1" applyAlignment="1">
      <alignment horizontal="center"/>
    </xf>
    <xf numFmtId="49" fontId="9" fillId="0" borderId="46" xfId="1" applyNumberFormat="1" applyBorder="1" applyAlignment="1">
      <alignment horizontal="center"/>
    </xf>
    <xf numFmtId="0" fontId="9" fillId="0" borderId="48" xfId="1" applyBorder="1" applyAlignment="1">
      <alignment horizontal="center" shrinkToFit="1"/>
    </xf>
    <xf numFmtId="0" fontId="9" fillId="0" borderId="49" xfId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topLeftCell="A13" workbookViewId="0">
      <selection activeCell="F32" sqref="F32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1.75" customHeight="1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/>
    <row r="3" spans="1:57" ht="12.95" customHeight="1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>
      <c r="A4" s="7"/>
      <c r="B4" s="8"/>
      <c r="C4" s="9" t="s">
        <v>447</v>
      </c>
      <c r="D4" s="10"/>
      <c r="E4" s="10"/>
      <c r="G4" s="11"/>
    </row>
    <row r="5" spans="1:57" ht="12.95" customHeight="1">
      <c r="A5" s="12" t="s">
        <v>5</v>
      </c>
      <c r="B5" s="13"/>
      <c r="C5" s="14" t="s">
        <v>6</v>
      </c>
      <c r="D5" s="14"/>
      <c r="E5" s="14"/>
      <c r="F5" s="15" t="s">
        <v>7</v>
      </c>
      <c r="G5" s="16"/>
    </row>
    <row r="6" spans="1:57" ht="12.95" customHeight="1">
      <c r="A6" s="7"/>
      <c r="B6" s="8"/>
      <c r="C6" s="9" t="s">
        <v>68</v>
      </c>
      <c r="D6" s="10"/>
      <c r="E6" s="10"/>
      <c r="F6" s="17"/>
      <c r="G6" s="11"/>
    </row>
    <row r="7" spans="1:57">
      <c r="A7" s="12" t="s">
        <v>8</v>
      </c>
      <c r="B7" s="14"/>
      <c r="C7" s="151"/>
      <c r="D7" s="152"/>
      <c r="E7" s="15" t="s">
        <v>9</v>
      </c>
      <c r="F7" s="14"/>
      <c r="G7" s="16">
        <v>0</v>
      </c>
    </row>
    <row r="8" spans="1:57">
      <c r="A8" s="12" t="s">
        <v>10</v>
      </c>
      <c r="B8" s="14"/>
      <c r="C8" s="151"/>
      <c r="D8" s="152"/>
      <c r="E8" s="15" t="s">
        <v>11</v>
      </c>
      <c r="F8" s="14"/>
      <c r="G8" s="18">
        <f>IF(PocetMJ=0,,ROUND((F30+F32)/PocetMJ,1))</f>
        <v>0</v>
      </c>
    </row>
    <row r="9" spans="1:57">
      <c r="A9" s="19" t="s">
        <v>12</v>
      </c>
      <c r="B9" s="20"/>
      <c r="C9" s="20"/>
      <c r="D9" s="20"/>
      <c r="E9" s="21" t="s">
        <v>13</v>
      </c>
      <c r="F9" s="20"/>
      <c r="G9" s="22"/>
    </row>
    <row r="10" spans="1:57">
      <c r="A10" s="23" t="s">
        <v>14</v>
      </c>
      <c r="E10" s="24" t="s">
        <v>15</v>
      </c>
      <c r="G10" s="11"/>
      <c r="BA10" s="25"/>
      <c r="BB10" s="25"/>
      <c r="BC10" s="25"/>
      <c r="BD10" s="25"/>
      <c r="BE10" s="25"/>
    </row>
    <row r="11" spans="1:57">
      <c r="A11" s="23"/>
      <c r="E11" s="153"/>
      <c r="F11" s="154"/>
      <c r="G11" s="155"/>
    </row>
    <row r="12" spans="1:57" ht="28.5" customHeight="1" thickBot="1">
      <c r="A12" s="26" t="s">
        <v>16</v>
      </c>
      <c r="B12" s="27"/>
      <c r="C12" s="27"/>
      <c r="D12" s="27"/>
      <c r="E12" s="28"/>
      <c r="F12" s="28"/>
      <c r="G12" s="29"/>
    </row>
    <row r="13" spans="1:57" ht="17.25" customHeight="1" thickBot="1">
      <c r="A13" s="30" t="s">
        <v>17</v>
      </c>
      <c r="B13" s="31"/>
      <c r="C13" s="32"/>
      <c r="D13" s="33" t="s">
        <v>18</v>
      </c>
      <c r="E13" s="34"/>
      <c r="F13" s="34"/>
      <c r="G13" s="32"/>
    </row>
    <row r="14" spans="1:57" ht="15.95" customHeight="1">
      <c r="A14" s="35"/>
      <c r="B14" s="36" t="s">
        <v>19</v>
      </c>
      <c r="C14" s="37">
        <f>Dodavka</f>
        <v>0</v>
      </c>
      <c r="D14" s="38"/>
      <c r="E14" s="39"/>
      <c r="F14" s="40"/>
      <c r="G14" s="37"/>
    </row>
    <row r="15" spans="1:57" ht="15.95" customHeight="1">
      <c r="A15" s="35" t="s">
        <v>20</v>
      </c>
      <c r="B15" s="36" t="s">
        <v>21</v>
      </c>
      <c r="C15" s="37">
        <f>Mont</f>
        <v>0</v>
      </c>
      <c r="D15" s="19"/>
      <c r="E15" s="41"/>
      <c r="F15" s="42"/>
      <c r="G15" s="37"/>
    </row>
    <row r="16" spans="1:57" ht="15.95" customHeight="1">
      <c r="A16" s="35" t="s">
        <v>22</v>
      </c>
      <c r="B16" s="36" t="s">
        <v>23</v>
      </c>
      <c r="C16" s="37">
        <f>HSV</f>
        <v>0</v>
      </c>
      <c r="D16" s="19"/>
      <c r="E16" s="41"/>
      <c r="F16" s="42"/>
      <c r="G16" s="37"/>
    </row>
    <row r="17" spans="1:7" ht="15.95" customHeight="1">
      <c r="A17" s="43" t="s">
        <v>24</v>
      </c>
      <c r="B17" s="36" t="s">
        <v>25</v>
      </c>
      <c r="C17" s="37">
        <f>PSV</f>
        <v>0</v>
      </c>
      <c r="D17" s="19"/>
      <c r="E17" s="41"/>
      <c r="F17" s="42"/>
      <c r="G17" s="37"/>
    </row>
    <row r="18" spans="1:7" ht="15.95" customHeight="1">
      <c r="A18" s="44" t="s">
        <v>26</v>
      </c>
      <c r="B18" s="36"/>
      <c r="C18" s="37">
        <f>SUM(C14:C17)</f>
        <v>0</v>
      </c>
      <c r="D18" s="45"/>
      <c r="E18" s="41"/>
      <c r="F18" s="42"/>
      <c r="G18" s="37"/>
    </row>
    <row r="19" spans="1:7" ht="15.95" customHeight="1">
      <c r="A19" s="44"/>
      <c r="B19" s="36"/>
      <c r="C19" s="37"/>
      <c r="D19" s="19"/>
      <c r="E19" s="41"/>
      <c r="F19" s="42"/>
      <c r="G19" s="37"/>
    </row>
    <row r="20" spans="1:7" ht="15.95" customHeight="1">
      <c r="A20" s="44" t="s">
        <v>27</v>
      </c>
      <c r="B20" s="36"/>
      <c r="C20" s="37">
        <f>HZS</f>
        <v>0</v>
      </c>
      <c r="D20" s="19"/>
      <c r="E20" s="41"/>
      <c r="F20" s="42"/>
      <c r="G20" s="37"/>
    </row>
    <row r="21" spans="1:7" ht="15.95" customHeight="1">
      <c r="A21" s="23" t="s">
        <v>28</v>
      </c>
      <c r="C21" s="37">
        <f>C18+C20</f>
        <v>0</v>
      </c>
      <c r="D21" s="19" t="s">
        <v>29</v>
      </c>
      <c r="E21" s="41"/>
      <c r="F21" s="42"/>
      <c r="G21" s="37">
        <f>G22-SUM(G14:G20)</f>
        <v>0</v>
      </c>
    </row>
    <row r="22" spans="1:7" ht="15.95" customHeight="1" thickBot="1">
      <c r="A22" s="19" t="s">
        <v>30</v>
      </c>
      <c r="B22" s="20"/>
      <c r="C22" s="46">
        <f>C21+G22</f>
        <v>0</v>
      </c>
      <c r="D22" s="47" t="s">
        <v>31</v>
      </c>
      <c r="E22" s="48"/>
      <c r="F22" s="49"/>
      <c r="G22" s="37">
        <f>VRN</f>
        <v>0</v>
      </c>
    </row>
    <row r="23" spans="1:7">
      <c r="A23" s="3" t="s">
        <v>32</v>
      </c>
      <c r="B23" s="5"/>
      <c r="C23" s="50" t="s">
        <v>33</v>
      </c>
      <c r="D23" s="5"/>
      <c r="E23" s="50" t="s">
        <v>34</v>
      </c>
      <c r="F23" s="5"/>
      <c r="G23" s="6"/>
    </row>
    <row r="24" spans="1:7">
      <c r="A24" s="12"/>
      <c r="B24" s="14"/>
      <c r="C24" s="15" t="s">
        <v>35</v>
      </c>
      <c r="D24" s="14"/>
      <c r="E24" s="15" t="s">
        <v>35</v>
      </c>
      <c r="F24" s="14"/>
      <c r="G24" s="16"/>
    </row>
    <row r="25" spans="1:7">
      <c r="A25" s="23" t="s">
        <v>36</v>
      </c>
      <c r="B25" s="51"/>
      <c r="C25" s="24" t="s">
        <v>36</v>
      </c>
      <c r="E25" s="24" t="s">
        <v>36</v>
      </c>
      <c r="G25" s="11"/>
    </row>
    <row r="26" spans="1:7">
      <c r="A26" s="23"/>
      <c r="B26" s="52"/>
      <c r="C26" s="24" t="s">
        <v>37</v>
      </c>
      <c r="E26" s="24" t="s">
        <v>38</v>
      </c>
      <c r="G26" s="11"/>
    </row>
    <row r="27" spans="1:7">
      <c r="A27" s="23"/>
      <c r="C27" s="24"/>
      <c r="E27" s="24"/>
      <c r="G27" s="11"/>
    </row>
    <row r="28" spans="1:7" ht="97.5" customHeight="1">
      <c r="A28" s="23"/>
      <c r="C28" s="24"/>
      <c r="E28" s="24"/>
      <c r="G28" s="11"/>
    </row>
    <row r="29" spans="1:7">
      <c r="A29" s="12" t="s">
        <v>39</v>
      </c>
      <c r="B29" s="14"/>
      <c r="C29" s="53">
        <v>0</v>
      </c>
      <c r="D29" s="14" t="s">
        <v>40</v>
      </c>
      <c r="E29" s="15"/>
      <c r="F29" s="54">
        <v>0</v>
      </c>
      <c r="G29" s="16"/>
    </row>
    <row r="30" spans="1:7">
      <c r="A30" s="12" t="s">
        <v>39</v>
      </c>
      <c r="B30" s="14"/>
      <c r="C30" s="53">
        <v>15</v>
      </c>
      <c r="D30" s="14" t="s">
        <v>40</v>
      </c>
      <c r="E30" s="15"/>
      <c r="F30" s="54">
        <v>0</v>
      </c>
      <c r="G30" s="16"/>
    </row>
    <row r="31" spans="1:7">
      <c r="A31" s="12" t="s">
        <v>41</v>
      </c>
      <c r="B31" s="14"/>
      <c r="C31" s="53">
        <v>15</v>
      </c>
      <c r="D31" s="14" t="s">
        <v>40</v>
      </c>
      <c r="E31" s="15"/>
      <c r="F31" s="55">
        <f>ROUND(PRODUCT(F30,C31/100),1)</f>
        <v>0</v>
      </c>
      <c r="G31" s="22"/>
    </row>
    <row r="32" spans="1:7">
      <c r="A32" s="12" t="s">
        <v>39</v>
      </c>
      <c r="B32" s="14"/>
      <c r="C32" s="53">
        <v>21</v>
      </c>
      <c r="D32" s="14" t="s">
        <v>40</v>
      </c>
      <c r="E32" s="15"/>
      <c r="F32" s="54">
        <f>C22</f>
        <v>0</v>
      </c>
      <c r="G32" s="16"/>
    </row>
    <row r="33" spans="1:8">
      <c r="A33" s="12" t="s">
        <v>41</v>
      </c>
      <c r="B33" s="14"/>
      <c r="C33" s="53">
        <v>21</v>
      </c>
      <c r="D33" s="14" t="s">
        <v>40</v>
      </c>
      <c r="E33" s="15"/>
      <c r="F33" s="55">
        <f>ROUND(PRODUCT(F32,C33/100),1)</f>
        <v>0</v>
      </c>
      <c r="G33" s="22"/>
    </row>
    <row r="34" spans="1:8" s="61" customFormat="1" ht="19.5" customHeight="1" thickBot="1">
      <c r="A34" s="56" t="s">
        <v>42</v>
      </c>
      <c r="B34" s="57"/>
      <c r="C34" s="57"/>
      <c r="D34" s="57"/>
      <c r="E34" s="58"/>
      <c r="F34" s="59">
        <f>CEILING(SUM(F29:F33),IF(SUM(F29:F33)&gt;=0,1,-1))</f>
        <v>0</v>
      </c>
      <c r="G34" s="60"/>
    </row>
    <row r="36" spans="1:8">
      <c r="A36" t="s">
        <v>43</v>
      </c>
      <c r="H36" t="s">
        <v>4</v>
      </c>
    </row>
    <row r="37" spans="1:8" ht="14.25" customHeight="1">
      <c r="B37" s="156"/>
      <c r="C37" s="156"/>
      <c r="D37" s="156"/>
      <c r="E37" s="156"/>
      <c r="F37" s="156"/>
      <c r="G37" s="156"/>
      <c r="H37" t="s">
        <v>4</v>
      </c>
    </row>
    <row r="38" spans="1:8" ht="12.75" customHeight="1">
      <c r="A38" s="62"/>
      <c r="B38" s="156"/>
      <c r="C38" s="156"/>
      <c r="D38" s="156"/>
      <c r="E38" s="156"/>
      <c r="F38" s="156"/>
      <c r="G38" s="156"/>
      <c r="H38" t="s">
        <v>4</v>
      </c>
    </row>
    <row r="39" spans="1:8">
      <c r="A39" s="62"/>
      <c r="B39" s="156"/>
      <c r="C39" s="156"/>
      <c r="D39" s="156"/>
      <c r="E39" s="156"/>
      <c r="F39" s="156"/>
      <c r="G39" s="156"/>
      <c r="H39" t="s">
        <v>4</v>
      </c>
    </row>
    <row r="40" spans="1:8">
      <c r="A40" s="62"/>
      <c r="B40" s="156"/>
      <c r="C40" s="156"/>
      <c r="D40" s="156"/>
      <c r="E40" s="156"/>
      <c r="F40" s="156"/>
      <c r="G40" s="156"/>
      <c r="H40" t="s">
        <v>4</v>
      </c>
    </row>
    <row r="41" spans="1:8">
      <c r="A41" s="62"/>
      <c r="B41" s="156"/>
      <c r="C41" s="156"/>
      <c r="D41" s="156"/>
      <c r="E41" s="156"/>
      <c r="F41" s="156"/>
      <c r="G41" s="156"/>
      <c r="H41" t="s">
        <v>4</v>
      </c>
    </row>
    <row r="42" spans="1:8">
      <c r="A42" s="62"/>
      <c r="B42" s="156"/>
      <c r="C42" s="156"/>
      <c r="D42" s="156"/>
      <c r="E42" s="156"/>
      <c r="F42" s="156"/>
      <c r="G42" s="156"/>
      <c r="H42" t="s">
        <v>4</v>
      </c>
    </row>
    <row r="43" spans="1:8">
      <c r="A43" s="62"/>
      <c r="B43" s="156"/>
      <c r="C43" s="156"/>
      <c r="D43" s="156"/>
      <c r="E43" s="156"/>
      <c r="F43" s="156"/>
      <c r="G43" s="156"/>
      <c r="H43" t="s">
        <v>4</v>
      </c>
    </row>
    <row r="44" spans="1:8">
      <c r="A44" s="62"/>
      <c r="B44" s="156"/>
      <c r="C44" s="156"/>
      <c r="D44" s="156"/>
      <c r="E44" s="156"/>
      <c r="F44" s="156"/>
      <c r="G44" s="156"/>
      <c r="H44" t="s">
        <v>4</v>
      </c>
    </row>
    <row r="45" spans="1:8" ht="3" customHeight="1">
      <c r="A45" s="62"/>
      <c r="B45" s="156"/>
      <c r="C45" s="156"/>
      <c r="D45" s="156"/>
      <c r="E45" s="156"/>
      <c r="F45" s="156"/>
      <c r="G45" s="156"/>
      <c r="H45" t="s">
        <v>4</v>
      </c>
    </row>
    <row r="46" spans="1:8">
      <c r="B46" s="150"/>
      <c r="C46" s="150"/>
      <c r="D46" s="150"/>
      <c r="E46" s="150"/>
      <c r="F46" s="150"/>
      <c r="G46" s="150"/>
    </row>
    <row r="47" spans="1:8">
      <c r="B47" s="150"/>
      <c r="C47" s="150"/>
      <c r="D47" s="150"/>
      <c r="E47" s="150"/>
      <c r="F47" s="150"/>
      <c r="G47" s="150"/>
    </row>
    <row r="48" spans="1:8">
      <c r="B48" s="150"/>
      <c r="C48" s="150"/>
      <c r="D48" s="150"/>
      <c r="E48" s="150"/>
      <c r="F48" s="150"/>
      <c r="G48" s="150"/>
    </row>
    <row r="49" spans="2:7">
      <c r="B49" s="150"/>
      <c r="C49" s="150"/>
      <c r="D49" s="150"/>
      <c r="E49" s="150"/>
      <c r="F49" s="150"/>
      <c r="G49" s="150"/>
    </row>
    <row r="50" spans="2:7">
      <c r="B50" s="150"/>
      <c r="C50" s="150"/>
      <c r="D50" s="150"/>
      <c r="E50" s="150"/>
      <c r="F50" s="150"/>
      <c r="G50" s="150"/>
    </row>
    <row r="51" spans="2:7">
      <c r="B51" s="150"/>
      <c r="C51" s="150"/>
      <c r="D51" s="150"/>
      <c r="E51" s="150"/>
      <c r="F51" s="150"/>
      <c r="G51" s="150"/>
    </row>
    <row r="52" spans="2:7">
      <c r="B52" s="150"/>
      <c r="C52" s="150"/>
      <c r="D52" s="150"/>
      <c r="E52" s="150"/>
      <c r="F52" s="150"/>
      <c r="G52" s="150"/>
    </row>
    <row r="53" spans="2:7">
      <c r="B53" s="150"/>
      <c r="C53" s="150"/>
      <c r="D53" s="150"/>
      <c r="E53" s="150"/>
      <c r="F53" s="150"/>
      <c r="G53" s="150"/>
    </row>
    <row r="54" spans="2:7">
      <c r="B54" s="150"/>
      <c r="C54" s="150"/>
      <c r="D54" s="150"/>
      <c r="E54" s="150"/>
      <c r="F54" s="150"/>
      <c r="G54" s="150"/>
    </row>
    <row r="55" spans="2:7">
      <c r="B55" s="150"/>
      <c r="C55" s="150"/>
      <c r="D55" s="150"/>
      <c r="E55" s="150"/>
      <c r="F55" s="150"/>
      <c r="G55" s="150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IV86"/>
  <sheetViews>
    <sheetView workbookViewId="0">
      <selection activeCell="E34" sqref="E34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>
      <c r="A1" s="157" t="s">
        <v>5</v>
      </c>
      <c r="B1" s="158"/>
      <c r="C1" s="63" t="str">
        <f>CONCATENATE(cislostavby," ",nazevstavby)</f>
        <v xml:space="preserve"> Rekonstrukce  plynové kotelny </v>
      </c>
      <c r="D1" s="64"/>
      <c r="E1" s="65"/>
      <c r="F1" s="64"/>
      <c r="G1" s="64"/>
      <c r="H1" s="66"/>
      <c r="I1" s="67"/>
    </row>
    <row r="2" spans="1:9" ht="13.5" thickBot="1">
      <c r="A2" s="159" t="s">
        <v>1</v>
      </c>
      <c r="B2" s="160"/>
      <c r="C2" s="68" t="str">
        <f>CONCATENATE(cisloobjektu," ",nazevobjektu)</f>
        <v xml:space="preserve"> PK 1-3</v>
      </c>
      <c r="D2" s="69"/>
      <c r="E2" s="70"/>
      <c r="F2" s="69"/>
      <c r="G2" s="161"/>
      <c r="H2" s="161"/>
      <c r="I2" s="162"/>
    </row>
    <row r="3" spans="1:9" ht="13.5" thickTop="1"/>
    <row r="4" spans="1:9" ht="19.5" customHeight="1">
      <c r="A4" s="71" t="s">
        <v>44</v>
      </c>
      <c r="B4" s="1"/>
      <c r="C4" s="1"/>
      <c r="D4" s="1"/>
      <c r="E4" s="1"/>
      <c r="F4" s="1"/>
      <c r="G4" s="1"/>
      <c r="H4" s="1"/>
      <c r="I4" s="1"/>
    </row>
    <row r="5" spans="1:9" ht="13.5" thickBot="1"/>
    <row r="6" spans="1:9" ht="13.5" thickBot="1">
      <c r="A6" s="72"/>
      <c r="B6" s="73" t="s">
        <v>45</v>
      </c>
      <c r="C6" s="73"/>
      <c r="D6" s="74"/>
      <c r="E6" s="75" t="s">
        <v>46</v>
      </c>
      <c r="F6" s="76" t="s">
        <v>47</v>
      </c>
      <c r="G6" s="76" t="s">
        <v>48</v>
      </c>
      <c r="H6" s="76" t="s">
        <v>49</v>
      </c>
      <c r="I6" s="77" t="s">
        <v>27</v>
      </c>
    </row>
    <row r="7" spans="1:9">
      <c r="A7" s="146" t="str">
        <f>Položky!B7</f>
        <v>3</v>
      </c>
      <c r="B7" s="78" t="str">
        <f>Položky!C7</f>
        <v>Svislé a kompletní konstrukce</v>
      </c>
      <c r="D7" s="79"/>
      <c r="E7" s="147">
        <f>Položky!BA11</f>
        <v>0</v>
      </c>
      <c r="F7" s="148">
        <f>Položky!BB11</f>
        <v>0</v>
      </c>
      <c r="G7" s="148">
        <f>Položky!BC11</f>
        <v>0</v>
      </c>
      <c r="H7" s="148">
        <f>Položky!BD11</f>
        <v>0</v>
      </c>
      <c r="I7" s="149">
        <f>Položky!BE11</f>
        <v>0</v>
      </c>
    </row>
    <row r="8" spans="1:9">
      <c r="A8" s="146" t="str">
        <f>Položky!B12</f>
        <v>60</v>
      </c>
      <c r="B8" s="78" t="str">
        <f>Položky!C12</f>
        <v>Úpravy povrchů, omítky</v>
      </c>
      <c r="D8" s="79"/>
      <c r="E8" s="147">
        <f>Položky!BA17</f>
        <v>0</v>
      </c>
      <c r="F8" s="148">
        <f>Položky!BB17</f>
        <v>0</v>
      </c>
      <c r="G8" s="148">
        <f>Položky!BC17</f>
        <v>0</v>
      </c>
      <c r="H8" s="148">
        <f>Položky!BD17</f>
        <v>0</v>
      </c>
      <c r="I8" s="149">
        <f>Položky!BE17</f>
        <v>0</v>
      </c>
    </row>
    <row r="9" spans="1:9">
      <c r="A9" s="146" t="str">
        <f>Položky!B18</f>
        <v>61</v>
      </c>
      <c r="B9" s="78" t="str">
        <f>Položky!C18</f>
        <v>Upravy povrchů vnitřní</v>
      </c>
      <c r="D9" s="79"/>
      <c r="E9" s="147">
        <f>Položky!BA24</f>
        <v>0</v>
      </c>
      <c r="F9" s="148">
        <f>Položky!BB24</f>
        <v>0</v>
      </c>
      <c r="G9" s="148">
        <f>Položky!BC24</f>
        <v>0</v>
      </c>
      <c r="H9" s="148">
        <f>Položky!BD24</f>
        <v>0</v>
      </c>
      <c r="I9" s="149">
        <f>Položky!BE24</f>
        <v>0</v>
      </c>
    </row>
    <row r="10" spans="1:9">
      <c r="A10" s="146" t="str">
        <f>Položky!B25</f>
        <v>63</v>
      </c>
      <c r="B10" s="78" t="str">
        <f>Položky!C25</f>
        <v>Podlahy a podlahové konstrukce</v>
      </c>
      <c r="D10" s="79"/>
      <c r="E10" s="147">
        <f>Položky!BA28</f>
        <v>0</v>
      </c>
      <c r="F10" s="148">
        <f>Položky!BB28</f>
        <v>0</v>
      </c>
      <c r="G10" s="148">
        <f>Položky!BC28</f>
        <v>0</v>
      </c>
      <c r="H10" s="148">
        <f>Položky!BD28</f>
        <v>0</v>
      </c>
      <c r="I10" s="149">
        <f>Položky!BE28</f>
        <v>0</v>
      </c>
    </row>
    <row r="11" spans="1:9">
      <c r="A11" s="146" t="str">
        <f>Položky!B29</f>
        <v>96</v>
      </c>
      <c r="B11" s="78" t="str">
        <f>Položky!C29</f>
        <v>Bourání konstrukcí</v>
      </c>
      <c r="D11" s="79"/>
      <c r="E11" s="147">
        <f>Položky!BA31</f>
        <v>0</v>
      </c>
      <c r="F11" s="148">
        <f>Položky!BB31</f>
        <v>0</v>
      </c>
      <c r="G11" s="148">
        <f>Položky!BC31</f>
        <v>0</v>
      </c>
      <c r="H11" s="148">
        <f>Položky!BD31</f>
        <v>0</v>
      </c>
      <c r="I11" s="149">
        <f>Položky!BE31</f>
        <v>0</v>
      </c>
    </row>
    <row r="12" spans="1:9">
      <c r="A12" s="146" t="str">
        <f>Položky!B32</f>
        <v>97</v>
      </c>
      <c r="B12" s="78" t="str">
        <f>Položky!C32</f>
        <v>Prorážení otvorů</v>
      </c>
      <c r="D12" s="79"/>
      <c r="E12" s="147">
        <f>Položky!BA45</f>
        <v>0</v>
      </c>
      <c r="F12" s="148">
        <f>Položky!BB45</f>
        <v>0</v>
      </c>
      <c r="G12" s="148">
        <f>Položky!BC45</f>
        <v>0</v>
      </c>
      <c r="H12" s="148">
        <f>Položky!BD45</f>
        <v>0</v>
      </c>
      <c r="I12" s="149">
        <f>Položky!BE45</f>
        <v>0</v>
      </c>
    </row>
    <row r="13" spans="1:9">
      <c r="A13" s="146" t="str">
        <f>Položky!B46</f>
        <v>99</v>
      </c>
      <c r="B13" s="78" t="str">
        <f>Položky!C46</f>
        <v>Staveništní přesun hmot</v>
      </c>
      <c r="D13" s="79"/>
      <c r="E13" s="147">
        <f>Položky!BA48</f>
        <v>0</v>
      </c>
      <c r="F13" s="148">
        <f>Položky!BB48</f>
        <v>0</v>
      </c>
      <c r="G13" s="148">
        <f>Položky!BC48</f>
        <v>0</v>
      </c>
      <c r="H13" s="148">
        <f>Položky!BD48</f>
        <v>0</v>
      </c>
      <c r="I13" s="149">
        <f>Položky!BE48</f>
        <v>0</v>
      </c>
    </row>
    <row r="14" spans="1:9">
      <c r="A14" s="146" t="str">
        <f>Položky!B49</f>
        <v>721</v>
      </c>
      <c r="B14" s="78" t="str">
        <f>Položky!C49</f>
        <v>Vnitřní kanalizace</v>
      </c>
      <c r="D14" s="79"/>
      <c r="E14" s="147">
        <f>Položky!BA57</f>
        <v>0</v>
      </c>
      <c r="F14" s="148">
        <f>Položky!BB57</f>
        <v>0</v>
      </c>
      <c r="G14" s="148">
        <f>Položky!BC57</f>
        <v>0</v>
      </c>
      <c r="H14" s="148">
        <f>Položky!BD57</f>
        <v>0</v>
      </c>
      <c r="I14" s="149">
        <f>Položky!BE57</f>
        <v>0</v>
      </c>
    </row>
    <row r="15" spans="1:9">
      <c r="A15" s="146" t="str">
        <f>Položky!B58</f>
        <v>722</v>
      </c>
      <c r="B15" s="78" t="str">
        <f>Položky!C58</f>
        <v>Vnitřní vodovod</v>
      </c>
      <c r="D15" s="79"/>
      <c r="E15" s="147">
        <f>Položky!BA66</f>
        <v>0</v>
      </c>
      <c r="F15" s="148">
        <f>Položky!BB66</f>
        <v>0</v>
      </c>
      <c r="G15" s="148">
        <f>Položky!BC66</f>
        <v>0</v>
      </c>
      <c r="H15" s="148">
        <f>Položky!BD66</f>
        <v>0</v>
      </c>
      <c r="I15" s="149">
        <f>Položky!BE66</f>
        <v>0</v>
      </c>
    </row>
    <row r="16" spans="1:9">
      <c r="A16" s="146" t="str">
        <f>Položky!B67</f>
        <v>723</v>
      </c>
      <c r="B16" s="78" t="str">
        <f>Položky!C67</f>
        <v>Vnitřní plynovod</v>
      </c>
      <c r="D16" s="79"/>
      <c r="E16" s="147">
        <f>Položky!BA83</f>
        <v>0</v>
      </c>
      <c r="F16" s="148">
        <f>Položky!BB83</f>
        <v>0</v>
      </c>
      <c r="G16" s="148">
        <f>Položky!BC83</f>
        <v>0</v>
      </c>
      <c r="H16" s="148">
        <f>Položky!BD83</f>
        <v>0</v>
      </c>
      <c r="I16" s="149">
        <f>Položky!BE83</f>
        <v>0</v>
      </c>
    </row>
    <row r="17" spans="1:256">
      <c r="A17" s="146" t="str">
        <f>Položky!B84</f>
        <v>724</v>
      </c>
      <c r="B17" s="78" t="str">
        <f>Položky!C84</f>
        <v>Strojní vybavení</v>
      </c>
      <c r="D17" s="79"/>
      <c r="E17" s="147">
        <f>Položky!BA88</f>
        <v>0</v>
      </c>
      <c r="F17" s="148">
        <f>Položky!BB88</f>
        <v>0</v>
      </c>
      <c r="G17" s="148">
        <f>Položky!BC88</f>
        <v>0</v>
      </c>
      <c r="H17" s="148">
        <f>Položky!BD88</f>
        <v>0</v>
      </c>
      <c r="I17" s="149">
        <f>Položky!BE88</f>
        <v>0</v>
      </c>
    </row>
    <row r="18" spans="1:256">
      <c r="A18" s="146" t="str">
        <f>Položky!B89</f>
        <v>725</v>
      </c>
      <c r="B18" s="78" t="str">
        <f>Položky!C89</f>
        <v>Zařizovací předměty</v>
      </c>
      <c r="D18" s="79"/>
      <c r="E18" s="147">
        <f>Položky!BA93</f>
        <v>0</v>
      </c>
      <c r="F18" s="148">
        <f>Položky!BB93</f>
        <v>0</v>
      </c>
      <c r="G18" s="148">
        <f>Položky!BC93</f>
        <v>0</v>
      </c>
      <c r="H18" s="148">
        <f>Položky!BD93</f>
        <v>0</v>
      </c>
      <c r="I18" s="149">
        <f>Položky!BE93</f>
        <v>0</v>
      </c>
    </row>
    <row r="19" spans="1:256">
      <c r="A19" s="146" t="str">
        <f>Položky!B94</f>
        <v>726</v>
      </c>
      <c r="B19" s="78" t="str">
        <f>Položky!C94</f>
        <v xml:space="preserve">Revize </v>
      </c>
      <c r="D19" s="79"/>
      <c r="E19" s="147">
        <f>Položky!BA96</f>
        <v>0</v>
      </c>
      <c r="F19" s="148">
        <f>Položky!BB96</f>
        <v>0</v>
      </c>
      <c r="G19" s="148">
        <f>Položky!BC96</f>
        <v>0</v>
      </c>
      <c r="H19" s="148">
        <f>Položky!BD96</f>
        <v>0</v>
      </c>
      <c r="I19" s="149">
        <f>Položky!BE96</f>
        <v>0</v>
      </c>
    </row>
    <row r="20" spans="1:256">
      <c r="A20" s="146" t="str">
        <f>Položky!B97</f>
        <v>731</v>
      </c>
      <c r="B20" s="78" t="str">
        <f>Položky!C97</f>
        <v>Kotelny</v>
      </c>
      <c r="D20" s="79"/>
      <c r="E20" s="147">
        <f>Položky!BA104</f>
        <v>0</v>
      </c>
      <c r="F20" s="148">
        <f>Položky!BB104</f>
        <v>0</v>
      </c>
      <c r="G20" s="148">
        <f>Položky!BC104</f>
        <v>0</v>
      </c>
      <c r="H20" s="148">
        <f>Položky!BD104</f>
        <v>0</v>
      </c>
      <c r="I20" s="149">
        <f>Položky!BE104</f>
        <v>0</v>
      </c>
    </row>
    <row r="21" spans="1:256">
      <c r="A21" s="146" t="str">
        <f>Položky!B105</f>
        <v>732</v>
      </c>
      <c r="B21" s="78" t="str">
        <f>Položky!C105</f>
        <v>Strojovny</v>
      </c>
      <c r="D21" s="79"/>
      <c r="E21" s="147">
        <f>Položky!BA127</f>
        <v>0</v>
      </c>
      <c r="F21" s="148">
        <f>Položky!BB127</f>
        <v>0</v>
      </c>
      <c r="G21" s="148">
        <f>Položky!BC127</f>
        <v>0</v>
      </c>
      <c r="H21" s="148">
        <f>Položky!BD127</f>
        <v>0</v>
      </c>
      <c r="I21" s="149">
        <f>Položky!BE127</f>
        <v>0</v>
      </c>
    </row>
    <row r="22" spans="1:256">
      <c r="A22" s="146" t="str">
        <f>Položky!B128</f>
        <v>733</v>
      </c>
      <c r="B22" s="78" t="str">
        <f>Položky!C128</f>
        <v>Rozvod potrubí</v>
      </c>
      <c r="D22" s="79"/>
      <c r="E22" s="147">
        <f>Položky!BA150</f>
        <v>0</v>
      </c>
      <c r="F22" s="148">
        <f>Položky!BB150</f>
        <v>0</v>
      </c>
      <c r="G22" s="148">
        <f>Položky!BC150</f>
        <v>0</v>
      </c>
      <c r="H22" s="148">
        <f>Položky!BD150</f>
        <v>0</v>
      </c>
      <c r="I22" s="149">
        <f>Položky!BE150</f>
        <v>0</v>
      </c>
    </row>
    <row r="23" spans="1:256">
      <c r="A23" s="146" t="str">
        <f>Položky!B151</f>
        <v>734</v>
      </c>
      <c r="B23" s="78" t="str">
        <f>Položky!C151</f>
        <v>Armatury</v>
      </c>
      <c r="D23" s="79"/>
      <c r="E23" s="147">
        <f>Položky!BA190</f>
        <v>0</v>
      </c>
      <c r="F23" s="148">
        <f>Položky!BB190</f>
        <v>0</v>
      </c>
      <c r="G23" s="148">
        <f>Položky!BC190</f>
        <v>0</v>
      </c>
      <c r="H23" s="148">
        <f>Položky!BD190</f>
        <v>0</v>
      </c>
      <c r="I23" s="149">
        <f>Položky!BE190</f>
        <v>0</v>
      </c>
    </row>
    <row r="24" spans="1:256">
      <c r="A24" s="146" t="str">
        <f>Položky!B191</f>
        <v>764</v>
      </c>
      <c r="B24" s="78" t="str">
        <f>Položky!C191</f>
        <v xml:space="preserve">Práce  z plošiny </v>
      </c>
      <c r="D24" s="79"/>
      <c r="E24" s="147">
        <f>Položky!BA197</f>
        <v>0</v>
      </c>
      <c r="F24" s="148">
        <f>Položky!BB197</f>
        <v>0</v>
      </c>
      <c r="G24" s="148">
        <f>Položky!BC197</f>
        <v>0</v>
      </c>
      <c r="H24" s="148">
        <f>Položky!BD197</f>
        <v>0</v>
      </c>
      <c r="I24" s="149">
        <f>Položky!BE197</f>
        <v>0</v>
      </c>
    </row>
    <row r="25" spans="1:256">
      <c r="A25" s="146" t="str">
        <f>Položky!B198</f>
        <v>783</v>
      </c>
      <c r="B25" s="78" t="str">
        <f>Položky!C198</f>
        <v>Nátěry</v>
      </c>
      <c r="D25" s="79"/>
      <c r="E25" s="147">
        <f>Položky!BA200</f>
        <v>0</v>
      </c>
      <c r="F25" s="148">
        <f>Položky!BB200</f>
        <v>0</v>
      </c>
      <c r="G25" s="148">
        <f>Položky!BC200</f>
        <v>0</v>
      </c>
      <c r="H25" s="148">
        <f>Položky!BD200</f>
        <v>0</v>
      </c>
      <c r="I25" s="149">
        <f>Položky!BE200</f>
        <v>0</v>
      </c>
    </row>
    <row r="26" spans="1:256">
      <c r="A26" s="146" t="str">
        <f>Položky!B201</f>
        <v>784</v>
      </c>
      <c r="B26" s="78" t="str">
        <f>Položky!C201</f>
        <v>Malby</v>
      </c>
      <c r="D26" s="79"/>
      <c r="E26" s="147">
        <f>Položky!BA203</f>
        <v>0</v>
      </c>
      <c r="F26" s="148">
        <f>Položky!BB203</f>
        <v>0</v>
      </c>
      <c r="G26" s="148">
        <f>Položky!BC203</f>
        <v>0</v>
      </c>
      <c r="H26" s="148">
        <f>Položky!BD203</f>
        <v>0</v>
      </c>
      <c r="I26" s="149">
        <f>Položky!BE203</f>
        <v>0</v>
      </c>
    </row>
    <row r="27" spans="1:256">
      <c r="A27" s="146" t="str">
        <f>Položky!B204</f>
        <v>M21</v>
      </c>
      <c r="B27" s="78" t="str">
        <f>Položky!C204</f>
        <v xml:space="preserve">Tepelné izolace  potrubí s AL </v>
      </c>
      <c r="D27" s="79"/>
      <c r="E27" s="147">
        <f>Položky!BA214</f>
        <v>0</v>
      </c>
      <c r="F27" s="148">
        <f>Položky!BB214</f>
        <v>0</v>
      </c>
      <c r="G27" s="148">
        <f>Položky!BC214</f>
        <v>0</v>
      </c>
      <c r="H27" s="148">
        <f>Položky!BD214</f>
        <v>0</v>
      </c>
      <c r="I27" s="149">
        <f>Položky!BE214</f>
        <v>0</v>
      </c>
    </row>
    <row r="28" spans="1:256" ht="13.5" thickBot="1">
      <c r="A28" s="146" t="str">
        <f>Položky!B215</f>
        <v>M22</v>
      </c>
      <c r="B28" s="78" t="str">
        <f>Položky!C215</f>
        <v>Měření  a regulace</v>
      </c>
      <c r="D28" s="79"/>
      <c r="E28" s="147">
        <f>Položky!BA217</f>
        <v>0</v>
      </c>
      <c r="F28" s="148">
        <f>Položky!BB217</f>
        <v>0</v>
      </c>
      <c r="G28" s="148">
        <f>Položky!BC217</f>
        <v>0</v>
      </c>
      <c r="H28" s="148">
        <f>Položky!BD217</f>
        <v>0</v>
      </c>
      <c r="I28" s="149">
        <f>Položky!BE217</f>
        <v>0</v>
      </c>
    </row>
    <row r="29" spans="1:256" ht="13.5" thickBot="1">
      <c r="A29" s="80"/>
      <c r="B29" s="73" t="s">
        <v>50</v>
      </c>
      <c r="C29" s="73"/>
      <c r="D29" s="81"/>
      <c r="E29" s="82">
        <f>SUM(E7:E28)</f>
        <v>0</v>
      </c>
      <c r="F29" s="83">
        <f>SUM(F7:F28)</f>
        <v>0</v>
      </c>
      <c r="G29" s="83">
        <f>SUM(G7:G28)</f>
        <v>0</v>
      </c>
      <c r="H29" s="83">
        <f>SUM(H7:H28)</f>
        <v>0</v>
      </c>
      <c r="I29" s="84">
        <f>SUM(I7:I28)</f>
        <v>0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  <c r="IL29" s="85"/>
      <c r="IM29" s="85"/>
      <c r="IN29" s="85"/>
      <c r="IO29" s="85"/>
      <c r="IP29" s="85"/>
      <c r="IQ29" s="85"/>
      <c r="IR29" s="85"/>
      <c r="IS29" s="85"/>
      <c r="IT29" s="85"/>
      <c r="IU29" s="85"/>
      <c r="IV29" s="85"/>
    </row>
    <row r="31" spans="1:256" ht="18">
      <c r="A31" s="1" t="s">
        <v>51</v>
      </c>
      <c r="B31" s="1"/>
      <c r="C31" s="1"/>
      <c r="D31" s="1"/>
      <c r="E31" s="1"/>
      <c r="F31" s="1"/>
      <c r="G31" s="86"/>
      <c r="H31" s="1"/>
      <c r="I31" s="1"/>
      <c r="BA31" s="25"/>
      <c r="BB31" s="25"/>
      <c r="BC31" s="25"/>
      <c r="BD31" s="25"/>
      <c r="BE31" s="25"/>
    </row>
    <row r="32" spans="1:256" ht="13.5" thickBot="1"/>
    <row r="33" spans="1:53">
      <c r="A33" s="87" t="s">
        <v>52</v>
      </c>
      <c r="B33" s="88"/>
      <c r="C33" s="88"/>
      <c r="D33" s="89"/>
      <c r="E33" s="90" t="s">
        <v>53</v>
      </c>
      <c r="F33" s="91" t="s">
        <v>54</v>
      </c>
      <c r="G33" s="92" t="s">
        <v>55</v>
      </c>
      <c r="H33" s="93"/>
      <c r="I33" s="94" t="s">
        <v>53</v>
      </c>
    </row>
    <row r="34" spans="1:53">
      <c r="A34" s="95"/>
      <c r="B34" s="96"/>
      <c r="C34" s="96"/>
      <c r="D34" s="97"/>
      <c r="E34" s="98">
        <v>0</v>
      </c>
      <c r="F34" s="99"/>
      <c r="G34" s="100">
        <f>CHOOSE(BA34+1,HSV+PSV,HSV+PSV+Mont,HSV+PSV+Dodavka+Mont,HSV,PSV,Mont,Dodavka,Mont+Dodavka,0)</f>
        <v>0</v>
      </c>
      <c r="H34" s="101"/>
      <c r="I34" s="102">
        <f>E34+F34*G34/100</f>
        <v>0</v>
      </c>
      <c r="BA34">
        <v>8</v>
      </c>
    </row>
    <row r="35" spans="1:53" ht="13.5" thickBot="1">
      <c r="A35" s="47"/>
      <c r="B35" s="103" t="s">
        <v>56</v>
      </c>
      <c r="C35" s="104"/>
      <c r="D35" s="105"/>
      <c r="E35" s="106"/>
      <c r="F35" s="107"/>
      <c r="G35" s="107"/>
      <c r="H35" s="163">
        <f>SUM(H34:I34)</f>
        <v>0</v>
      </c>
      <c r="I35" s="164"/>
    </row>
    <row r="37" spans="1:53">
      <c r="B37" s="85"/>
      <c r="F37" s="108"/>
      <c r="G37" s="109"/>
      <c r="H37" s="109"/>
      <c r="I37" s="110"/>
    </row>
    <row r="38" spans="1:53">
      <c r="F38" s="108"/>
      <c r="G38" s="109"/>
      <c r="H38" s="109"/>
      <c r="I38" s="110"/>
    </row>
    <row r="39" spans="1:53">
      <c r="F39" s="108"/>
      <c r="G39" s="109"/>
      <c r="H39" s="109"/>
      <c r="I39" s="110"/>
    </row>
    <row r="40" spans="1:53">
      <c r="F40" s="108"/>
      <c r="G40" s="109"/>
      <c r="H40" s="109"/>
      <c r="I40" s="110"/>
    </row>
    <row r="41" spans="1:53">
      <c r="F41" s="108"/>
      <c r="G41" s="109"/>
      <c r="H41" s="109"/>
      <c r="I41" s="110"/>
    </row>
    <row r="42" spans="1:53">
      <c r="F42" s="108"/>
      <c r="G42" s="109"/>
      <c r="H42" s="109"/>
      <c r="I42" s="110"/>
    </row>
    <row r="43" spans="1:53">
      <c r="F43" s="108"/>
      <c r="G43" s="109"/>
      <c r="H43" s="109"/>
      <c r="I43" s="110"/>
    </row>
    <row r="44" spans="1:53">
      <c r="F44" s="108"/>
      <c r="G44" s="109"/>
      <c r="H44" s="109"/>
      <c r="I44" s="110"/>
    </row>
    <row r="45" spans="1:53">
      <c r="F45" s="108"/>
      <c r="G45" s="109"/>
      <c r="H45" s="109"/>
      <c r="I45" s="110"/>
    </row>
    <row r="46" spans="1:53">
      <c r="F46" s="108"/>
      <c r="G46" s="109"/>
      <c r="H46" s="109"/>
      <c r="I46" s="110"/>
    </row>
    <row r="47" spans="1:53">
      <c r="F47" s="108"/>
      <c r="G47" s="109"/>
      <c r="H47" s="109"/>
      <c r="I47" s="110"/>
    </row>
    <row r="48" spans="1:53">
      <c r="F48" s="108"/>
      <c r="G48" s="109"/>
      <c r="H48" s="109"/>
      <c r="I48" s="110"/>
    </row>
    <row r="49" spans="6:9">
      <c r="F49" s="108"/>
      <c r="G49" s="109"/>
      <c r="H49" s="109"/>
      <c r="I49" s="110"/>
    </row>
    <row r="50" spans="6:9">
      <c r="F50" s="108"/>
      <c r="G50" s="109"/>
      <c r="H50" s="109"/>
      <c r="I50" s="110"/>
    </row>
    <row r="51" spans="6:9">
      <c r="F51" s="108"/>
      <c r="G51" s="109"/>
      <c r="H51" s="109"/>
      <c r="I51" s="110"/>
    </row>
    <row r="52" spans="6:9">
      <c r="F52" s="108"/>
      <c r="G52" s="109"/>
      <c r="H52" s="109"/>
      <c r="I52" s="110"/>
    </row>
    <row r="53" spans="6:9">
      <c r="F53" s="108"/>
      <c r="G53" s="109"/>
      <c r="H53" s="109"/>
      <c r="I53" s="110"/>
    </row>
    <row r="54" spans="6:9">
      <c r="F54" s="108"/>
      <c r="G54" s="109"/>
      <c r="H54" s="109"/>
      <c r="I54" s="110"/>
    </row>
    <row r="55" spans="6:9">
      <c r="F55" s="108"/>
      <c r="G55" s="109"/>
      <c r="H55" s="109"/>
      <c r="I55" s="110"/>
    </row>
    <row r="56" spans="6:9">
      <c r="F56" s="108"/>
      <c r="G56" s="109"/>
      <c r="H56" s="109"/>
      <c r="I56" s="110"/>
    </row>
    <row r="57" spans="6:9">
      <c r="F57" s="108"/>
      <c r="G57" s="109"/>
      <c r="H57" s="109"/>
      <c r="I57" s="110"/>
    </row>
    <row r="58" spans="6:9">
      <c r="F58" s="108"/>
      <c r="G58" s="109"/>
      <c r="H58" s="109"/>
      <c r="I58" s="110"/>
    </row>
    <row r="59" spans="6:9">
      <c r="F59" s="108"/>
      <c r="G59" s="109"/>
      <c r="H59" s="109"/>
      <c r="I59" s="110"/>
    </row>
    <row r="60" spans="6:9">
      <c r="F60" s="108"/>
      <c r="G60" s="109"/>
      <c r="H60" s="109"/>
      <c r="I60" s="110"/>
    </row>
    <row r="61" spans="6:9">
      <c r="F61" s="108"/>
      <c r="G61" s="109"/>
      <c r="H61" s="109"/>
      <c r="I61" s="110"/>
    </row>
    <row r="62" spans="6:9">
      <c r="F62" s="108"/>
      <c r="G62" s="109"/>
      <c r="H62" s="109"/>
      <c r="I62" s="110"/>
    </row>
    <row r="63" spans="6:9">
      <c r="F63" s="108"/>
      <c r="G63" s="109"/>
      <c r="H63" s="109"/>
      <c r="I63" s="110"/>
    </row>
    <row r="64" spans="6:9">
      <c r="F64" s="108"/>
      <c r="G64" s="109"/>
      <c r="H64" s="109"/>
      <c r="I64" s="110"/>
    </row>
    <row r="65" spans="6:9">
      <c r="F65" s="108"/>
      <c r="G65" s="109"/>
      <c r="H65" s="109"/>
      <c r="I65" s="110"/>
    </row>
    <row r="66" spans="6:9">
      <c r="F66" s="108"/>
      <c r="G66" s="109"/>
      <c r="H66" s="109"/>
      <c r="I66" s="110"/>
    </row>
    <row r="67" spans="6:9">
      <c r="F67" s="108"/>
      <c r="G67" s="109"/>
      <c r="H67" s="109"/>
      <c r="I67" s="110"/>
    </row>
    <row r="68" spans="6:9">
      <c r="F68" s="108"/>
      <c r="G68" s="109"/>
      <c r="H68" s="109"/>
      <c r="I68" s="110"/>
    </row>
    <row r="69" spans="6:9">
      <c r="F69" s="108"/>
      <c r="G69" s="109"/>
      <c r="H69" s="109"/>
      <c r="I69" s="110"/>
    </row>
    <row r="70" spans="6:9">
      <c r="F70" s="108"/>
      <c r="G70" s="109"/>
      <c r="H70" s="109"/>
      <c r="I70" s="110"/>
    </row>
    <row r="71" spans="6:9">
      <c r="F71" s="108"/>
      <c r="G71" s="109"/>
      <c r="H71" s="109"/>
      <c r="I71" s="110"/>
    </row>
    <row r="72" spans="6:9">
      <c r="F72" s="108"/>
      <c r="G72" s="109"/>
      <c r="H72" s="109"/>
      <c r="I72" s="110"/>
    </row>
    <row r="73" spans="6:9">
      <c r="F73" s="108"/>
      <c r="G73" s="109"/>
      <c r="H73" s="109"/>
      <c r="I73" s="110"/>
    </row>
    <row r="74" spans="6:9">
      <c r="F74" s="108"/>
      <c r="G74" s="109"/>
      <c r="H74" s="109"/>
      <c r="I74" s="110"/>
    </row>
    <row r="75" spans="6:9">
      <c r="F75" s="108"/>
      <c r="G75" s="109"/>
      <c r="H75" s="109"/>
      <c r="I75" s="110"/>
    </row>
    <row r="76" spans="6:9">
      <c r="F76" s="108"/>
      <c r="G76" s="109"/>
      <c r="H76" s="109"/>
      <c r="I76" s="110"/>
    </row>
    <row r="77" spans="6:9">
      <c r="F77" s="108"/>
      <c r="G77" s="109"/>
      <c r="H77" s="109"/>
      <c r="I77" s="110"/>
    </row>
    <row r="78" spans="6:9">
      <c r="F78" s="108"/>
      <c r="G78" s="109"/>
      <c r="H78" s="109"/>
      <c r="I78" s="110"/>
    </row>
    <row r="79" spans="6:9">
      <c r="F79" s="108"/>
      <c r="G79" s="109"/>
      <c r="H79" s="109"/>
      <c r="I79" s="110"/>
    </row>
    <row r="80" spans="6:9">
      <c r="F80" s="108"/>
      <c r="G80" s="109"/>
      <c r="H80" s="109"/>
      <c r="I80" s="110"/>
    </row>
    <row r="81" spans="6:9">
      <c r="F81" s="108"/>
      <c r="G81" s="109"/>
      <c r="H81" s="109"/>
      <c r="I81" s="110"/>
    </row>
    <row r="82" spans="6:9">
      <c r="F82" s="108"/>
      <c r="G82" s="109"/>
      <c r="H82" s="109"/>
      <c r="I82" s="110"/>
    </row>
    <row r="83" spans="6:9">
      <c r="F83" s="108"/>
      <c r="G83" s="109"/>
      <c r="H83" s="109"/>
      <c r="I83" s="110"/>
    </row>
    <row r="84" spans="6:9">
      <c r="F84" s="108"/>
      <c r="G84" s="109"/>
      <c r="H84" s="109"/>
      <c r="I84" s="110"/>
    </row>
    <row r="85" spans="6:9">
      <c r="F85" s="108"/>
      <c r="G85" s="109"/>
      <c r="H85" s="109"/>
      <c r="I85" s="110"/>
    </row>
    <row r="86" spans="6:9">
      <c r="F86" s="108"/>
      <c r="G86" s="109"/>
      <c r="H86" s="109"/>
      <c r="I86" s="110"/>
    </row>
  </sheetData>
  <mergeCells count="4">
    <mergeCell ref="A1:B1"/>
    <mergeCell ref="A2:B2"/>
    <mergeCell ref="G2:I2"/>
    <mergeCell ref="H35:I35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278"/>
  <sheetViews>
    <sheetView showGridLines="0" showZeros="0" topLeftCell="A196" zoomScaleNormal="100" workbookViewId="0">
      <selection activeCell="F215" sqref="F215"/>
    </sheetView>
  </sheetViews>
  <sheetFormatPr defaultRowHeight="12.75"/>
  <cols>
    <col min="1" max="1" width="3.85546875" style="111" customWidth="1"/>
    <col min="2" max="2" width="12" style="111" customWidth="1"/>
    <col min="3" max="3" width="40.42578125" style="111" customWidth="1"/>
    <col min="4" max="4" width="5.5703125" style="111" customWidth="1"/>
    <col min="5" max="5" width="8.5703125" style="119" customWidth="1"/>
    <col min="6" max="6" width="9.85546875" style="111" customWidth="1"/>
    <col min="7" max="7" width="13.85546875" style="111" customWidth="1"/>
    <col min="8" max="256" width="9.140625" style="111"/>
    <col min="257" max="257" width="3.85546875" style="111" customWidth="1"/>
    <col min="258" max="258" width="12" style="111" customWidth="1"/>
    <col min="259" max="259" width="40.42578125" style="111" customWidth="1"/>
    <col min="260" max="260" width="5.5703125" style="111" customWidth="1"/>
    <col min="261" max="261" width="8.5703125" style="111" customWidth="1"/>
    <col min="262" max="262" width="9.85546875" style="111" customWidth="1"/>
    <col min="263" max="263" width="13.85546875" style="111" customWidth="1"/>
    <col min="264" max="512" width="9.140625" style="111"/>
    <col min="513" max="513" width="3.85546875" style="111" customWidth="1"/>
    <col min="514" max="514" width="12" style="111" customWidth="1"/>
    <col min="515" max="515" width="40.42578125" style="111" customWidth="1"/>
    <col min="516" max="516" width="5.5703125" style="111" customWidth="1"/>
    <col min="517" max="517" width="8.5703125" style="111" customWidth="1"/>
    <col min="518" max="518" width="9.85546875" style="111" customWidth="1"/>
    <col min="519" max="519" width="13.85546875" style="111" customWidth="1"/>
    <col min="520" max="768" width="9.140625" style="111"/>
    <col min="769" max="769" width="3.85546875" style="111" customWidth="1"/>
    <col min="770" max="770" width="12" style="111" customWidth="1"/>
    <col min="771" max="771" width="40.42578125" style="111" customWidth="1"/>
    <col min="772" max="772" width="5.5703125" style="111" customWidth="1"/>
    <col min="773" max="773" width="8.5703125" style="111" customWidth="1"/>
    <col min="774" max="774" width="9.85546875" style="111" customWidth="1"/>
    <col min="775" max="775" width="13.85546875" style="111" customWidth="1"/>
    <col min="776" max="1024" width="9.140625" style="111"/>
    <col min="1025" max="1025" width="3.85546875" style="111" customWidth="1"/>
    <col min="1026" max="1026" width="12" style="111" customWidth="1"/>
    <col min="1027" max="1027" width="40.42578125" style="111" customWidth="1"/>
    <col min="1028" max="1028" width="5.5703125" style="111" customWidth="1"/>
    <col min="1029" max="1029" width="8.5703125" style="111" customWidth="1"/>
    <col min="1030" max="1030" width="9.85546875" style="111" customWidth="1"/>
    <col min="1031" max="1031" width="13.85546875" style="111" customWidth="1"/>
    <col min="1032" max="1280" width="9.140625" style="111"/>
    <col min="1281" max="1281" width="3.85546875" style="111" customWidth="1"/>
    <col min="1282" max="1282" width="12" style="111" customWidth="1"/>
    <col min="1283" max="1283" width="40.42578125" style="111" customWidth="1"/>
    <col min="1284" max="1284" width="5.5703125" style="111" customWidth="1"/>
    <col min="1285" max="1285" width="8.5703125" style="111" customWidth="1"/>
    <col min="1286" max="1286" width="9.85546875" style="111" customWidth="1"/>
    <col min="1287" max="1287" width="13.85546875" style="111" customWidth="1"/>
    <col min="1288" max="1536" width="9.140625" style="111"/>
    <col min="1537" max="1537" width="3.85546875" style="111" customWidth="1"/>
    <col min="1538" max="1538" width="12" style="111" customWidth="1"/>
    <col min="1539" max="1539" width="40.42578125" style="111" customWidth="1"/>
    <col min="1540" max="1540" width="5.5703125" style="111" customWidth="1"/>
    <col min="1541" max="1541" width="8.5703125" style="111" customWidth="1"/>
    <col min="1542" max="1542" width="9.85546875" style="111" customWidth="1"/>
    <col min="1543" max="1543" width="13.85546875" style="111" customWidth="1"/>
    <col min="1544" max="1792" width="9.140625" style="111"/>
    <col min="1793" max="1793" width="3.85546875" style="111" customWidth="1"/>
    <col min="1794" max="1794" width="12" style="111" customWidth="1"/>
    <col min="1795" max="1795" width="40.42578125" style="111" customWidth="1"/>
    <col min="1796" max="1796" width="5.5703125" style="111" customWidth="1"/>
    <col min="1797" max="1797" width="8.5703125" style="111" customWidth="1"/>
    <col min="1798" max="1798" width="9.85546875" style="111" customWidth="1"/>
    <col min="1799" max="1799" width="13.85546875" style="111" customWidth="1"/>
    <col min="1800" max="2048" width="9.140625" style="111"/>
    <col min="2049" max="2049" width="3.85546875" style="111" customWidth="1"/>
    <col min="2050" max="2050" width="12" style="111" customWidth="1"/>
    <col min="2051" max="2051" width="40.42578125" style="111" customWidth="1"/>
    <col min="2052" max="2052" width="5.5703125" style="111" customWidth="1"/>
    <col min="2053" max="2053" width="8.5703125" style="111" customWidth="1"/>
    <col min="2054" max="2054" width="9.85546875" style="111" customWidth="1"/>
    <col min="2055" max="2055" width="13.85546875" style="111" customWidth="1"/>
    <col min="2056" max="2304" width="9.140625" style="111"/>
    <col min="2305" max="2305" width="3.85546875" style="111" customWidth="1"/>
    <col min="2306" max="2306" width="12" style="111" customWidth="1"/>
    <col min="2307" max="2307" width="40.42578125" style="111" customWidth="1"/>
    <col min="2308" max="2308" width="5.5703125" style="111" customWidth="1"/>
    <col min="2309" max="2309" width="8.5703125" style="111" customWidth="1"/>
    <col min="2310" max="2310" width="9.85546875" style="111" customWidth="1"/>
    <col min="2311" max="2311" width="13.85546875" style="111" customWidth="1"/>
    <col min="2312" max="2560" width="9.140625" style="111"/>
    <col min="2561" max="2561" width="3.85546875" style="111" customWidth="1"/>
    <col min="2562" max="2562" width="12" style="111" customWidth="1"/>
    <col min="2563" max="2563" width="40.42578125" style="111" customWidth="1"/>
    <col min="2564" max="2564" width="5.5703125" style="111" customWidth="1"/>
    <col min="2565" max="2565" width="8.5703125" style="111" customWidth="1"/>
    <col min="2566" max="2566" width="9.85546875" style="111" customWidth="1"/>
    <col min="2567" max="2567" width="13.85546875" style="111" customWidth="1"/>
    <col min="2568" max="2816" width="9.140625" style="111"/>
    <col min="2817" max="2817" width="3.85546875" style="111" customWidth="1"/>
    <col min="2818" max="2818" width="12" style="111" customWidth="1"/>
    <col min="2819" max="2819" width="40.42578125" style="111" customWidth="1"/>
    <col min="2820" max="2820" width="5.5703125" style="111" customWidth="1"/>
    <col min="2821" max="2821" width="8.5703125" style="111" customWidth="1"/>
    <col min="2822" max="2822" width="9.85546875" style="111" customWidth="1"/>
    <col min="2823" max="2823" width="13.85546875" style="111" customWidth="1"/>
    <col min="2824" max="3072" width="9.140625" style="111"/>
    <col min="3073" max="3073" width="3.85546875" style="111" customWidth="1"/>
    <col min="3074" max="3074" width="12" style="111" customWidth="1"/>
    <col min="3075" max="3075" width="40.42578125" style="111" customWidth="1"/>
    <col min="3076" max="3076" width="5.5703125" style="111" customWidth="1"/>
    <col min="3077" max="3077" width="8.5703125" style="111" customWidth="1"/>
    <col min="3078" max="3078" width="9.85546875" style="111" customWidth="1"/>
    <col min="3079" max="3079" width="13.85546875" style="111" customWidth="1"/>
    <col min="3080" max="3328" width="9.140625" style="111"/>
    <col min="3329" max="3329" width="3.85546875" style="111" customWidth="1"/>
    <col min="3330" max="3330" width="12" style="111" customWidth="1"/>
    <col min="3331" max="3331" width="40.42578125" style="111" customWidth="1"/>
    <col min="3332" max="3332" width="5.5703125" style="111" customWidth="1"/>
    <col min="3333" max="3333" width="8.5703125" style="111" customWidth="1"/>
    <col min="3334" max="3334" width="9.85546875" style="111" customWidth="1"/>
    <col min="3335" max="3335" width="13.85546875" style="111" customWidth="1"/>
    <col min="3336" max="3584" width="9.140625" style="111"/>
    <col min="3585" max="3585" width="3.85546875" style="111" customWidth="1"/>
    <col min="3586" max="3586" width="12" style="111" customWidth="1"/>
    <col min="3587" max="3587" width="40.42578125" style="111" customWidth="1"/>
    <col min="3588" max="3588" width="5.5703125" style="111" customWidth="1"/>
    <col min="3589" max="3589" width="8.5703125" style="111" customWidth="1"/>
    <col min="3590" max="3590" width="9.85546875" style="111" customWidth="1"/>
    <col min="3591" max="3591" width="13.85546875" style="111" customWidth="1"/>
    <col min="3592" max="3840" width="9.140625" style="111"/>
    <col min="3841" max="3841" width="3.85546875" style="111" customWidth="1"/>
    <col min="3842" max="3842" width="12" style="111" customWidth="1"/>
    <col min="3843" max="3843" width="40.42578125" style="111" customWidth="1"/>
    <col min="3844" max="3844" width="5.5703125" style="111" customWidth="1"/>
    <col min="3845" max="3845" width="8.5703125" style="111" customWidth="1"/>
    <col min="3846" max="3846" width="9.85546875" style="111" customWidth="1"/>
    <col min="3847" max="3847" width="13.85546875" style="111" customWidth="1"/>
    <col min="3848" max="4096" width="9.140625" style="111"/>
    <col min="4097" max="4097" width="3.85546875" style="111" customWidth="1"/>
    <col min="4098" max="4098" width="12" style="111" customWidth="1"/>
    <col min="4099" max="4099" width="40.42578125" style="111" customWidth="1"/>
    <col min="4100" max="4100" width="5.5703125" style="111" customWidth="1"/>
    <col min="4101" max="4101" width="8.5703125" style="111" customWidth="1"/>
    <col min="4102" max="4102" width="9.85546875" style="111" customWidth="1"/>
    <col min="4103" max="4103" width="13.85546875" style="111" customWidth="1"/>
    <col min="4104" max="4352" width="9.140625" style="111"/>
    <col min="4353" max="4353" width="3.85546875" style="111" customWidth="1"/>
    <col min="4354" max="4354" width="12" style="111" customWidth="1"/>
    <col min="4355" max="4355" width="40.42578125" style="111" customWidth="1"/>
    <col min="4356" max="4356" width="5.5703125" style="111" customWidth="1"/>
    <col min="4357" max="4357" width="8.5703125" style="111" customWidth="1"/>
    <col min="4358" max="4358" width="9.85546875" style="111" customWidth="1"/>
    <col min="4359" max="4359" width="13.85546875" style="111" customWidth="1"/>
    <col min="4360" max="4608" width="9.140625" style="111"/>
    <col min="4609" max="4609" width="3.85546875" style="111" customWidth="1"/>
    <col min="4610" max="4610" width="12" style="111" customWidth="1"/>
    <col min="4611" max="4611" width="40.42578125" style="111" customWidth="1"/>
    <col min="4612" max="4612" width="5.5703125" style="111" customWidth="1"/>
    <col min="4613" max="4613" width="8.5703125" style="111" customWidth="1"/>
    <col min="4614" max="4614" width="9.85546875" style="111" customWidth="1"/>
    <col min="4615" max="4615" width="13.85546875" style="111" customWidth="1"/>
    <col min="4616" max="4864" width="9.140625" style="111"/>
    <col min="4865" max="4865" width="3.85546875" style="111" customWidth="1"/>
    <col min="4866" max="4866" width="12" style="111" customWidth="1"/>
    <col min="4867" max="4867" width="40.42578125" style="111" customWidth="1"/>
    <col min="4868" max="4868" width="5.5703125" style="111" customWidth="1"/>
    <col min="4869" max="4869" width="8.5703125" style="111" customWidth="1"/>
    <col min="4870" max="4870" width="9.85546875" style="111" customWidth="1"/>
    <col min="4871" max="4871" width="13.85546875" style="111" customWidth="1"/>
    <col min="4872" max="5120" width="9.140625" style="111"/>
    <col min="5121" max="5121" width="3.85546875" style="111" customWidth="1"/>
    <col min="5122" max="5122" width="12" style="111" customWidth="1"/>
    <col min="5123" max="5123" width="40.42578125" style="111" customWidth="1"/>
    <col min="5124" max="5124" width="5.5703125" style="111" customWidth="1"/>
    <col min="5125" max="5125" width="8.5703125" style="111" customWidth="1"/>
    <col min="5126" max="5126" width="9.85546875" style="111" customWidth="1"/>
    <col min="5127" max="5127" width="13.85546875" style="111" customWidth="1"/>
    <col min="5128" max="5376" width="9.140625" style="111"/>
    <col min="5377" max="5377" width="3.85546875" style="111" customWidth="1"/>
    <col min="5378" max="5378" width="12" style="111" customWidth="1"/>
    <col min="5379" max="5379" width="40.42578125" style="111" customWidth="1"/>
    <col min="5380" max="5380" width="5.5703125" style="111" customWidth="1"/>
    <col min="5381" max="5381" width="8.5703125" style="111" customWidth="1"/>
    <col min="5382" max="5382" width="9.85546875" style="111" customWidth="1"/>
    <col min="5383" max="5383" width="13.85546875" style="111" customWidth="1"/>
    <col min="5384" max="5632" width="9.140625" style="111"/>
    <col min="5633" max="5633" width="3.85546875" style="111" customWidth="1"/>
    <col min="5634" max="5634" width="12" style="111" customWidth="1"/>
    <col min="5635" max="5635" width="40.42578125" style="111" customWidth="1"/>
    <col min="5636" max="5636" width="5.5703125" style="111" customWidth="1"/>
    <col min="5637" max="5637" width="8.5703125" style="111" customWidth="1"/>
    <col min="5638" max="5638" width="9.85546875" style="111" customWidth="1"/>
    <col min="5639" max="5639" width="13.85546875" style="111" customWidth="1"/>
    <col min="5640" max="5888" width="9.140625" style="111"/>
    <col min="5889" max="5889" width="3.85546875" style="111" customWidth="1"/>
    <col min="5890" max="5890" width="12" style="111" customWidth="1"/>
    <col min="5891" max="5891" width="40.42578125" style="111" customWidth="1"/>
    <col min="5892" max="5892" width="5.5703125" style="111" customWidth="1"/>
    <col min="5893" max="5893" width="8.5703125" style="111" customWidth="1"/>
    <col min="5894" max="5894" width="9.85546875" style="111" customWidth="1"/>
    <col min="5895" max="5895" width="13.85546875" style="111" customWidth="1"/>
    <col min="5896" max="6144" width="9.140625" style="111"/>
    <col min="6145" max="6145" width="3.85546875" style="111" customWidth="1"/>
    <col min="6146" max="6146" width="12" style="111" customWidth="1"/>
    <col min="6147" max="6147" width="40.42578125" style="111" customWidth="1"/>
    <col min="6148" max="6148" width="5.5703125" style="111" customWidth="1"/>
    <col min="6149" max="6149" width="8.5703125" style="111" customWidth="1"/>
    <col min="6150" max="6150" width="9.85546875" style="111" customWidth="1"/>
    <col min="6151" max="6151" width="13.85546875" style="111" customWidth="1"/>
    <col min="6152" max="6400" width="9.140625" style="111"/>
    <col min="6401" max="6401" width="3.85546875" style="111" customWidth="1"/>
    <col min="6402" max="6402" width="12" style="111" customWidth="1"/>
    <col min="6403" max="6403" width="40.42578125" style="111" customWidth="1"/>
    <col min="6404" max="6404" width="5.5703125" style="111" customWidth="1"/>
    <col min="6405" max="6405" width="8.5703125" style="111" customWidth="1"/>
    <col min="6406" max="6406" width="9.85546875" style="111" customWidth="1"/>
    <col min="6407" max="6407" width="13.85546875" style="111" customWidth="1"/>
    <col min="6408" max="6656" width="9.140625" style="111"/>
    <col min="6657" max="6657" width="3.85546875" style="111" customWidth="1"/>
    <col min="6658" max="6658" width="12" style="111" customWidth="1"/>
    <col min="6659" max="6659" width="40.42578125" style="111" customWidth="1"/>
    <col min="6660" max="6660" width="5.5703125" style="111" customWidth="1"/>
    <col min="6661" max="6661" width="8.5703125" style="111" customWidth="1"/>
    <col min="6662" max="6662" width="9.85546875" style="111" customWidth="1"/>
    <col min="6663" max="6663" width="13.85546875" style="111" customWidth="1"/>
    <col min="6664" max="6912" width="9.140625" style="111"/>
    <col min="6913" max="6913" width="3.85546875" style="111" customWidth="1"/>
    <col min="6914" max="6914" width="12" style="111" customWidth="1"/>
    <col min="6915" max="6915" width="40.42578125" style="111" customWidth="1"/>
    <col min="6916" max="6916" width="5.5703125" style="111" customWidth="1"/>
    <col min="6917" max="6917" width="8.5703125" style="111" customWidth="1"/>
    <col min="6918" max="6918" width="9.85546875" style="111" customWidth="1"/>
    <col min="6919" max="6919" width="13.85546875" style="111" customWidth="1"/>
    <col min="6920" max="7168" width="9.140625" style="111"/>
    <col min="7169" max="7169" width="3.85546875" style="111" customWidth="1"/>
    <col min="7170" max="7170" width="12" style="111" customWidth="1"/>
    <col min="7171" max="7171" width="40.42578125" style="111" customWidth="1"/>
    <col min="7172" max="7172" width="5.5703125" style="111" customWidth="1"/>
    <col min="7173" max="7173" width="8.5703125" style="111" customWidth="1"/>
    <col min="7174" max="7174" width="9.85546875" style="111" customWidth="1"/>
    <col min="7175" max="7175" width="13.85546875" style="111" customWidth="1"/>
    <col min="7176" max="7424" width="9.140625" style="111"/>
    <col min="7425" max="7425" width="3.85546875" style="111" customWidth="1"/>
    <col min="7426" max="7426" width="12" style="111" customWidth="1"/>
    <col min="7427" max="7427" width="40.42578125" style="111" customWidth="1"/>
    <col min="7428" max="7428" width="5.5703125" style="111" customWidth="1"/>
    <col min="7429" max="7429" width="8.5703125" style="111" customWidth="1"/>
    <col min="7430" max="7430" width="9.85546875" style="111" customWidth="1"/>
    <col min="7431" max="7431" width="13.85546875" style="111" customWidth="1"/>
    <col min="7432" max="7680" width="9.140625" style="111"/>
    <col min="7681" max="7681" width="3.85546875" style="111" customWidth="1"/>
    <col min="7682" max="7682" width="12" style="111" customWidth="1"/>
    <col min="7683" max="7683" width="40.42578125" style="111" customWidth="1"/>
    <col min="7684" max="7684" width="5.5703125" style="111" customWidth="1"/>
    <col min="7685" max="7685" width="8.5703125" style="111" customWidth="1"/>
    <col min="7686" max="7686" width="9.85546875" style="111" customWidth="1"/>
    <col min="7687" max="7687" width="13.85546875" style="111" customWidth="1"/>
    <col min="7688" max="7936" width="9.140625" style="111"/>
    <col min="7937" max="7937" width="3.85546875" style="111" customWidth="1"/>
    <col min="7938" max="7938" width="12" style="111" customWidth="1"/>
    <col min="7939" max="7939" width="40.42578125" style="111" customWidth="1"/>
    <col min="7940" max="7940" width="5.5703125" style="111" customWidth="1"/>
    <col min="7941" max="7941" width="8.5703125" style="111" customWidth="1"/>
    <col min="7942" max="7942" width="9.85546875" style="111" customWidth="1"/>
    <col min="7943" max="7943" width="13.85546875" style="111" customWidth="1"/>
    <col min="7944" max="8192" width="9.140625" style="111"/>
    <col min="8193" max="8193" width="3.85546875" style="111" customWidth="1"/>
    <col min="8194" max="8194" width="12" style="111" customWidth="1"/>
    <col min="8195" max="8195" width="40.42578125" style="111" customWidth="1"/>
    <col min="8196" max="8196" width="5.5703125" style="111" customWidth="1"/>
    <col min="8197" max="8197" width="8.5703125" style="111" customWidth="1"/>
    <col min="8198" max="8198" width="9.85546875" style="111" customWidth="1"/>
    <col min="8199" max="8199" width="13.85546875" style="111" customWidth="1"/>
    <col min="8200" max="8448" width="9.140625" style="111"/>
    <col min="8449" max="8449" width="3.85546875" style="111" customWidth="1"/>
    <col min="8450" max="8450" width="12" style="111" customWidth="1"/>
    <col min="8451" max="8451" width="40.42578125" style="111" customWidth="1"/>
    <col min="8452" max="8452" width="5.5703125" style="111" customWidth="1"/>
    <col min="8453" max="8453" width="8.5703125" style="111" customWidth="1"/>
    <col min="8454" max="8454" width="9.85546875" style="111" customWidth="1"/>
    <col min="8455" max="8455" width="13.85546875" style="111" customWidth="1"/>
    <col min="8456" max="8704" width="9.140625" style="111"/>
    <col min="8705" max="8705" width="3.85546875" style="111" customWidth="1"/>
    <col min="8706" max="8706" width="12" style="111" customWidth="1"/>
    <col min="8707" max="8707" width="40.42578125" style="111" customWidth="1"/>
    <col min="8708" max="8708" width="5.5703125" style="111" customWidth="1"/>
    <col min="8709" max="8709" width="8.5703125" style="111" customWidth="1"/>
    <col min="8710" max="8710" width="9.85546875" style="111" customWidth="1"/>
    <col min="8711" max="8711" width="13.85546875" style="111" customWidth="1"/>
    <col min="8712" max="8960" width="9.140625" style="111"/>
    <col min="8961" max="8961" width="3.85546875" style="111" customWidth="1"/>
    <col min="8962" max="8962" width="12" style="111" customWidth="1"/>
    <col min="8963" max="8963" width="40.42578125" style="111" customWidth="1"/>
    <col min="8964" max="8964" width="5.5703125" style="111" customWidth="1"/>
    <col min="8965" max="8965" width="8.5703125" style="111" customWidth="1"/>
    <col min="8966" max="8966" width="9.85546875" style="111" customWidth="1"/>
    <col min="8967" max="8967" width="13.85546875" style="111" customWidth="1"/>
    <col min="8968" max="9216" width="9.140625" style="111"/>
    <col min="9217" max="9217" width="3.85546875" style="111" customWidth="1"/>
    <col min="9218" max="9218" width="12" style="111" customWidth="1"/>
    <col min="9219" max="9219" width="40.42578125" style="111" customWidth="1"/>
    <col min="9220" max="9220" width="5.5703125" style="111" customWidth="1"/>
    <col min="9221" max="9221" width="8.5703125" style="111" customWidth="1"/>
    <col min="9222" max="9222" width="9.85546875" style="111" customWidth="1"/>
    <col min="9223" max="9223" width="13.85546875" style="111" customWidth="1"/>
    <col min="9224" max="9472" width="9.140625" style="111"/>
    <col min="9473" max="9473" width="3.85546875" style="111" customWidth="1"/>
    <col min="9474" max="9474" width="12" style="111" customWidth="1"/>
    <col min="9475" max="9475" width="40.42578125" style="111" customWidth="1"/>
    <col min="9476" max="9476" width="5.5703125" style="111" customWidth="1"/>
    <col min="9477" max="9477" width="8.5703125" style="111" customWidth="1"/>
    <col min="9478" max="9478" width="9.85546875" style="111" customWidth="1"/>
    <col min="9479" max="9479" width="13.85546875" style="111" customWidth="1"/>
    <col min="9480" max="9728" width="9.140625" style="111"/>
    <col min="9729" max="9729" width="3.85546875" style="111" customWidth="1"/>
    <col min="9730" max="9730" width="12" style="111" customWidth="1"/>
    <col min="9731" max="9731" width="40.42578125" style="111" customWidth="1"/>
    <col min="9732" max="9732" width="5.5703125" style="111" customWidth="1"/>
    <col min="9733" max="9733" width="8.5703125" style="111" customWidth="1"/>
    <col min="9734" max="9734" width="9.85546875" style="111" customWidth="1"/>
    <col min="9735" max="9735" width="13.85546875" style="111" customWidth="1"/>
    <col min="9736" max="9984" width="9.140625" style="111"/>
    <col min="9985" max="9985" width="3.85546875" style="111" customWidth="1"/>
    <col min="9986" max="9986" width="12" style="111" customWidth="1"/>
    <col min="9987" max="9987" width="40.42578125" style="111" customWidth="1"/>
    <col min="9988" max="9988" width="5.5703125" style="111" customWidth="1"/>
    <col min="9989" max="9989" width="8.5703125" style="111" customWidth="1"/>
    <col min="9990" max="9990" width="9.85546875" style="111" customWidth="1"/>
    <col min="9991" max="9991" width="13.85546875" style="111" customWidth="1"/>
    <col min="9992" max="10240" width="9.140625" style="111"/>
    <col min="10241" max="10241" width="3.85546875" style="111" customWidth="1"/>
    <col min="10242" max="10242" width="12" style="111" customWidth="1"/>
    <col min="10243" max="10243" width="40.42578125" style="111" customWidth="1"/>
    <col min="10244" max="10244" width="5.5703125" style="111" customWidth="1"/>
    <col min="10245" max="10245" width="8.5703125" style="111" customWidth="1"/>
    <col min="10246" max="10246" width="9.85546875" style="111" customWidth="1"/>
    <col min="10247" max="10247" width="13.85546875" style="111" customWidth="1"/>
    <col min="10248" max="10496" width="9.140625" style="111"/>
    <col min="10497" max="10497" width="3.85546875" style="111" customWidth="1"/>
    <col min="10498" max="10498" width="12" style="111" customWidth="1"/>
    <col min="10499" max="10499" width="40.42578125" style="111" customWidth="1"/>
    <col min="10500" max="10500" width="5.5703125" style="111" customWidth="1"/>
    <col min="10501" max="10501" width="8.5703125" style="111" customWidth="1"/>
    <col min="10502" max="10502" width="9.85546875" style="111" customWidth="1"/>
    <col min="10503" max="10503" width="13.85546875" style="111" customWidth="1"/>
    <col min="10504" max="10752" width="9.140625" style="111"/>
    <col min="10753" max="10753" width="3.85546875" style="111" customWidth="1"/>
    <col min="10754" max="10754" width="12" style="111" customWidth="1"/>
    <col min="10755" max="10755" width="40.42578125" style="111" customWidth="1"/>
    <col min="10756" max="10756" width="5.5703125" style="111" customWidth="1"/>
    <col min="10757" max="10757" width="8.5703125" style="111" customWidth="1"/>
    <col min="10758" max="10758" width="9.85546875" style="111" customWidth="1"/>
    <col min="10759" max="10759" width="13.85546875" style="111" customWidth="1"/>
    <col min="10760" max="11008" width="9.140625" style="111"/>
    <col min="11009" max="11009" width="3.85546875" style="111" customWidth="1"/>
    <col min="11010" max="11010" width="12" style="111" customWidth="1"/>
    <col min="11011" max="11011" width="40.42578125" style="111" customWidth="1"/>
    <col min="11012" max="11012" width="5.5703125" style="111" customWidth="1"/>
    <col min="11013" max="11013" width="8.5703125" style="111" customWidth="1"/>
    <col min="11014" max="11014" width="9.85546875" style="111" customWidth="1"/>
    <col min="11015" max="11015" width="13.85546875" style="111" customWidth="1"/>
    <col min="11016" max="11264" width="9.140625" style="111"/>
    <col min="11265" max="11265" width="3.85546875" style="111" customWidth="1"/>
    <col min="11266" max="11266" width="12" style="111" customWidth="1"/>
    <col min="11267" max="11267" width="40.42578125" style="111" customWidth="1"/>
    <col min="11268" max="11268" width="5.5703125" style="111" customWidth="1"/>
    <col min="11269" max="11269" width="8.5703125" style="111" customWidth="1"/>
    <col min="11270" max="11270" width="9.85546875" style="111" customWidth="1"/>
    <col min="11271" max="11271" width="13.85546875" style="111" customWidth="1"/>
    <col min="11272" max="11520" width="9.140625" style="111"/>
    <col min="11521" max="11521" width="3.85546875" style="111" customWidth="1"/>
    <col min="11522" max="11522" width="12" style="111" customWidth="1"/>
    <col min="11523" max="11523" width="40.42578125" style="111" customWidth="1"/>
    <col min="11524" max="11524" width="5.5703125" style="111" customWidth="1"/>
    <col min="11525" max="11525" width="8.5703125" style="111" customWidth="1"/>
    <col min="11526" max="11526" width="9.85546875" style="111" customWidth="1"/>
    <col min="11527" max="11527" width="13.85546875" style="111" customWidth="1"/>
    <col min="11528" max="11776" width="9.140625" style="111"/>
    <col min="11777" max="11777" width="3.85546875" style="111" customWidth="1"/>
    <col min="11778" max="11778" width="12" style="111" customWidth="1"/>
    <col min="11779" max="11779" width="40.42578125" style="111" customWidth="1"/>
    <col min="11780" max="11780" width="5.5703125" style="111" customWidth="1"/>
    <col min="11781" max="11781" width="8.5703125" style="111" customWidth="1"/>
    <col min="11782" max="11782" width="9.85546875" style="111" customWidth="1"/>
    <col min="11783" max="11783" width="13.85546875" style="111" customWidth="1"/>
    <col min="11784" max="12032" width="9.140625" style="111"/>
    <col min="12033" max="12033" width="3.85546875" style="111" customWidth="1"/>
    <col min="12034" max="12034" width="12" style="111" customWidth="1"/>
    <col min="12035" max="12035" width="40.42578125" style="111" customWidth="1"/>
    <col min="12036" max="12036" width="5.5703125" style="111" customWidth="1"/>
    <col min="12037" max="12037" width="8.5703125" style="111" customWidth="1"/>
    <col min="12038" max="12038" width="9.85546875" style="111" customWidth="1"/>
    <col min="12039" max="12039" width="13.85546875" style="111" customWidth="1"/>
    <col min="12040" max="12288" width="9.140625" style="111"/>
    <col min="12289" max="12289" width="3.85546875" style="111" customWidth="1"/>
    <col min="12290" max="12290" width="12" style="111" customWidth="1"/>
    <col min="12291" max="12291" width="40.42578125" style="111" customWidth="1"/>
    <col min="12292" max="12292" width="5.5703125" style="111" customWidth="1"/>
    <col min="12293" max="12293" width="8.5703125" style="111" customWidth="1"/>
    <col min="12294" max="12294" width="9.85546875" style="111" customWidth="1"/>
    <col min="12295" max="12295" width="13.85546875" style="111" customWidth="1"/>
    <col min="12296" max="12544" width="9.140625" style="111"/>
    <col min="12545" max="12545" width="3.85546875" style="111" customWidth="1"/>
    <col min="12546" max="12546" width="12" style="111" customWidth="1"/>
    <col min="12547" max="12547" width="40.42578125" style="111" customWidth="1"/>
    <col min="12548" max="12548" width="5.5703125" style="111" customWidth="1"/>
    <col min="12549" max="12549" width="8.5703125" style="111" customWidth="1"/>
    <col min="12550" max="12550" width="9.85546875" style="111" customWidth="1"/>
    <col min="12551" max="12551" width="13.85546875" style="111" customWidth="1"/>
    <col min="12552" max="12800" width="9.140625" style="111"/>
    <col min="12801" max="12801" width="3.85546875" style="111" customWidth="1"/>
    <col min="12802" max="12802" width="12" style="111" customWidth="1"/>
    <col min="12803" max="12803" width="40.42578125" style="111" customWidth="1"/>
    <col min="12804" max="12804" width="5.5703125" style="111" customWidth="1"/>
    <col min="12805" max="12805" width="8.5703125" style="111" customWidth="1"/>
    <col min="12806" max="12806" width="9.85546875" style="111" customWidth="1"/>
    <col min="12807" max="12807" width="13.85546875" style="111" customWidth="1"/>
    <col min="12808" max="13056" width="9.140625" style="111"/>
    <col min="13057" max="13057" width="3.85546875" style="111" customWidth="1"/>
    <col min="13058" max="13058" width="12" style="111" customWidth="1"/>
    <col min="13059" max="13059" width="40.42578125" style="111" customWidth="1"/>
    <col min="13060" max="13060" width="5.5703125" style="111" customWidth="1"/>
    <col min="13061" max="13061" width="8.5703125" style="111" customWidth="1"/>
    <col min="13062" max="13062" width="9.85546875" style="111" customWidth="1"/>
    <col min="13063" max="13063" width="13.85546875" style="111" customWidth="1"/>
    <col min="13064" max="13312" width="9.140625" style="111"/>
    <col min="13313" max="13313" width="3.85546875" style="111" customWidth="1"/>
    <col min="13314" max="13314" width="12" style="111" customWidth="1"/>
    <col min="13315" max="13315" width="40.42578125" style="111" customWidth="1"/>
    <col min="13316" max="13316" width="5.5703125" style="111" customWidth="1"/>
    <col min="13317" max="13317" width="8.5703125" style="111" customWidth="1"/>
    <col min="13318" max="13318" width="9.85546875" style="111" customWidth="1"/>
    <col min="13319" max="13319" width="13.85546875" style="111" customWidth="1"/>
    <col min="13320" max="13568" width="9.140625" style="111"/>
    <col min="13569" max="13569" width="3.85546875" style="111" customWidth="1"/>
    <col min="13570" max="13570" width="12" style="111" customWidth="1"/>
    <col min="13571" max="13571" width="40.42578125" style="111" customWidth="1"/>
    <col min="13572" max="13572" width="5.5703125" style="111" customWidth="1"/>
    <col min="13573" max="13573" width="8.5703125" style="111" customWidth="1"/>
    <col min="13574" max="13574" width="9.85546875" style="111" customWidth="1"/>
    <col min="13575" max="13575" width="13.85546875" style="111" customWidth="1"/>
    <col min="13576" max="13824" width="9.140625" style="111"/>
    <col min="13825" max="13825" width="3.85546875" style="111" customWidth="1"/>
    <col min="13826" max="13826" width="12" style="111" customWidth="1"/>
    <col min="13827" max="13827" width="40.42578125" style="111" customWidth="1"/>
    <col min="13828" max="13828" width="5.5703125" style="111" customWidth="1"/>
    <col min="13829" max="13829" width="8.5703125" style="111" customWidth="1"/>
    <col min="13830" max="13830" width="9.85546875" style="111" customWidth="1"/>
    <col min="13831" max="13831" width="13.85546875" style="111" customWidth="1"/>
    <col min="13832" max="14080" width="9.140625" style="111"/>
    <col min="14081" max="14081" width="3.85546875" style="111" customWidth="1"/>
    <col min="14082" max="14082" width="12" style="111" customWidth="1"/>
    <col min="14083" max="14083" width="40.42578125" style="111" customWidth="1"/>
    <col min="14084" max="14084" width="5.5703125" style="111" customWidth="1"/>
    <col min="14085" max="14085" width="8.5703125" style="111" customWidth="1"/>
    <col min="14086" max="14086" width="9.85546875" style="111" customWidth="1"/>
    <col min="14087" max="14087" width="13.85546875" style="111" customWidth="1"/>
    <col min="14088" max="14336" width="9.140625" style="111"/>
    <col min="14337" max="14337" width="3.85546875" style="111" customWidth="1"/>
    <col min="14338" max="14338" width="12" style="111" customWidth="1"/>
    <col min="14339" max="14339" width="40.42578125" style="111" customWidth="1"/>
    <col min="14340" max="14340" width="5.5703125" style="111" customWidth="1"/>
    <col min="14341" max="14341" width="8.5703125" style="111" customWidth="1"/>
    <col min="14342" max="14342" width="9.85546875" style="111" customWidth="1"/>
    <col min="14343" max="14343" width="13.85546875" style="111" customWidth="1"/>
    <col min="14344" max="14592" width="9.140625" style="111"/>
    <col min="14593" max="14593" width="3.85546875" style="111" customWidth="1"/>
    <col min="14594" max="14594" width="12" style="111" customWidth="1"/>
    <col min="14595" max="14595" width="40.42578125" style="111" customWidth="1"/>
    <col min="14596" max="14596" width="5.5703125" style="111" customWidth="1"/>
    <col min="14597" max="14597" width="8.5703125" style="111" customWidth="1"/>
    <col min="14598" max="14598" width="9.85546875" style="111" customWidth="1"/>
    <col min="14599" max="14599" width="13.85546875" style="111" customWidth="1"/>
    <col min="14600" max="14848" width="9.140625" style="111"/>
    <col min="14849" max="14849" width="3.85546875" style="111" customWidth="1"/>
    <col min="14850" max="14850" width="12" style="111" customWidth="1"/>
    <col min="14851" max="14851" width="40.42578125" style="111" customWidth="1"/>
    <col min="14852" max="14852" width="5.5703125" style="111" customWidth="1"/>
    <col min="14853" max="14853" width="8.5703125" style="111" customWidth="1"/>
    <col min="14854" max="14854" width="9.85546875" style="111" customWidth="1"/>
    <col min="14855" max="14855" width="13.85546875" style="111" customWidth="1"/>
    <col min="14856" max="15104" width="9.140625" style="111"/>
    <col min="15105" max="15105" width="3.85546875" style="111" customWidth="1"/>
    <col min="15106" max="15106" width="12" style="111" customWidth="1"/>
    <col min="15107" max="15107" width="40.42578125" style="111" customWidth="1"/>
    <col min="15108" max="15108" width="5.5703125" style="111" customWidth="1"/>
    <col min="15109" max="15109" width="8.5703125" style="111" customWidth="1"/>
    <col min="15110" max="15110" width="9.85546875" style="111" customWidth="1"/>
    <col min="15111" max="15111" width="13.85546875" style="111" customWidth="1"/>
    <col min="15112" max="15360" width="9.140625" style="111"/>
    <col min="15361" max="15361" width="3.85546875" style="111" customWidth="1"/>
    <col min="15362" max="15362" width="12" style="111" customWidth="1"/>
    <col min="15363" max="15363" width="40.42578125" style="111" customWidth="1"/>
    <col min="15364" max="15364" width="5.5703125" style="111" customWidth="1"/>
    <col min="15365" max="15365" width="8.5703125" style="111" customWidth="1"/>
    <col min="15366" max="15366" width="9.85546875" style="111" customWidth="1"/>
    <col min="15367" max="15367" width="13.85546875" style="111" customWidth="1"/>
    <col min="15368" max="15616" width="9.140625" style="111"/>
    <col min="15617" max="15617" width="3.85546875" style="111" customWidth="1"/>
    <col min="15618" max="15618" width="12" style="111" customWidth="1"/>
    <col min="15619" max="15619" width="40.42578125" style="111" customWidth="1"/>
    <col min="15620" max="15620" width="5.5703125" style="111" customWidth="1"/>
    <col min="15621" max="15621" width="8.5703125" style="111" customWidth="1"/>
    <col min="15622" max="15622" width="9.85546875" style="111" customWidth="1"/>
    <col min="15623" max="15623" width="13.85546875" style="111" customWidth="1"/>
    <col min="15624" max="15872" width="9.140625" style="111"/>
    <col min="15873" max="15873" width="3.85546875" style="111" customWidth="1"/>
    <col min="15874" max="15874" width="12" style="111" customWidth="1"/>
    <col min="15875" max="15875" width="40.42578125" style="111" customWidth="1"/>
    <col min="15876" max="15876" width="5.5703125" style="111" customWidth="1"/>
    <col min="15877" max="15877" width="8.5703125" style="111" customWidth="1"/>
    <col min="15878" max="15878" width="9.85546875" style="111" customWidth="1"/>
    <col min="15879" max="15879" width="13.85546875" style="111" customWidth="1"/>
    <col min="15880" max="16128" width="9.140625" style="111"/>
    <col min="16129" max="16129" width="3.85546875" style="111" customWidth="1"/>
    <col min="16130" max="16130" width="12" style="111" customWidth="1"/>
    <col min="16131" max="16131" width="40.42578125" style="111" customWidth="1"/>
    <col min="16132" max="16132" width="5.5703125" style="111" customWidth="1"/>
    <col min="16133" max="16133" width="8.5703125" style="111" customWidth="1"/>
    <col min="16134" max="16134" width="9.85546875" style="111" customWidth="1"/>
    <col min="16135" max="16135" width="13.85546875" style="111" customWidth="1"/>
    <col min="16136" max="16384" width="9.140625" style="111"/>
  </cols>
  <sheetData>
    <row r="1" spans="1:104" ht="15.75">
      <c r="A1" s="165" t="s">
        <v>57</v>
      </c>
      <c r="B1" s="165"/>
      <c r="C1" s="165"/>
      <c r="D1" s="165"/>
      <c r="E1" s="165"/>
      <c r="F1" s="165"/>
      <c r="G1" s="165"/>
    </row>
    <row r="2" spans="1:104" ht="13.5" thickBot="1">
      <c r="B2" s="112"/>
      <c r="C2" s="113"/>
      <c r="D2" s="113"/>
      <c r="E2" s="114"/>
      <c r="F2" s="113"/>
      <c r="G2" s="113"/>
    </row>
    <row r="3" spans="1:104" ht="13.5" thickTop="1">
      <c r="A3" s="157" t="s">
        <v>5</v>
      </c>
      <c r="B3" s="158"/>
      <c r="C3" s="63" t="str">
        <f>CONCATENATE(cislostavby," ",nazevstavby)</f>
        <v xml:space="preserve"> Rekonstrukce  plynové kotelny </v>
      </c>
      <c r="D3" s="64"/>
      <c r="E3" s="115"/>
      <c r="F3" s="116">
        <f>Rekapitulace!H1</f>
        <v>0</v>
      </c>
      <c r="G3" s="117"/>
    </row>
    <row r="4" spans="1:104" ht="13.5" thickBot="1">
      <c r="A4" s="166" t="s">
        <v>1</v>
      </c>
      <c r="B4" s="160"/>
      <c r="C4" s="68" t="str">
        <f>CONCATENATE(cisloobjektu," ",nazevobjektu)</f>
        <v xml:space="preserve"> PK 1-3</v>
      </c>
      <c r="D4" s="69"/>
      <c r="E4" s="167"/>
      <c r="F4" s="167"/>
      <c r="G4" s="168"/>
    </row>
    <row r="5" spans="1:104" ht="13.5" thickTop="1">
      <c r="A5" s="118"/>
    </row>
    <row r="6" spans="1:104">
      <c r="A6" s="120" t="s">
        <v>58</v>
      </c>
      <c r="B6" s="121" t="s">
        <v>59</v>
      </c>
      <c r="C6" s="121" t="s">
        <v>60</v>
      </c>
      <c r="D6" s="121" t="s">
        <v>61</v>
      </c>
      <c r="E6" s="121" t="s">
        <v>62</v>
      </c>
      <c r="F6" s="121" t="s">
        <v>63</v>
      </c>
      <c r="G6" s="122" t="s">
        <v>64</v>
      </c>
    </row>
    <row r="7" spans="1:104">
      <c r="A7" s="123" t="s">
        <v>65</v>
      </c>
      <c r="B7" s="124" t="s">
        <v>69</v>
      </c>
      <c r="C7" s="125" t="s">
        <v>70</v>
      </c>
      <c r="D7" s="126"/>
      <c r="E7" s="127"/>
      <c r="F7" s="127"/>
      <c r="G7" s="128"/>
      <c r="O7" s="129">
        <v>1</v>
      </c>
    </row>
    <row r="8" spans="1:104">
      <c r="A8" s="130">
        <v>1</v>
      </c>
      <c r="B8" s="131" t="s">
        <v>71</v>
      </c>
      <c r="C8" s="132" t="s">
        <v>72</v>
      </c>
      <c r="D8" s="133" t="s">
        <v>73</v>
      </c>
      <c r="E8" s="134">
        <v>20</v>
      </c>
      <c r="F8" s="134">
        <v>0</v>
      </c>
      <c r="G8" s="135">
        <f>E8*F8</f>
        <v>0</v>
      </c>
      <c r="O8" s="129">
        <v>2</v>
      </c>
      <c r="AA8" s="111">
        <v>12</v>
      </c>
      <c r="AB8" s="111">
        <v>0</v>
      </c>
      <c r="AC8" s="111">
        <v>1</v>
      </c>
      <c r="AZ8" s="111">
        <v>1</v>
      </c>
      <c r="BA8" s="111">
        <f>IF(AZ8=1,G8,0)</f>
        <v>0</v>
      </c>
      <c r="BB8" s="111">
        <f>IF(AZ8=2,G8,0)</f>
        <v>0</v>
      </c>
      <c r="BC8" s="111">
        <f>IF(AZ8=3,G8,0)</f>
        <v>0</v>
      </c>
      <c r="BD8" s="111">
        <f>IF(AZ8=4,G8,0)</f>
        <v>0</v>
      </c>
      <c r="BE8" s="111">
        <f>IF(AZ8=5,G8,0)</f>
        <v>0</v>
      </c>
      <c r="CZ8" s="111">
        <v>1.5610000000000001E-2</v>
      </c>
    </row>
    <row r="9" spans="1:104" ht="22.5">
      <c r="A9" s="130">
        <v>2</v>
      </c>
      <c r="B9" s="131" t="s">
        <v>74</v>
      </c>
      <c r="C9" s="132" t="s">
        <v>75</v>
      </c>
      <c r="D9" s="133" t="s">
        <v>73</v>
      </c>
      <c r="E9" s="134">
        <v>1</v>
      </c>
      <c r="F9" s="134">
        <v>0</v>
      </c>
      <c r="G9" s="135">
        <f>E9*F9</f>
        <v>0</v>
      </c>
      <c r="O9" s="129">
        <v>2</v>
      </c>
      <c r="AA9" s="111">
        <v>12</v>
      </c>
      <c r="AB9" s="111">
        <v>0</v>
      </c>
      <c r="AC9" s="111">
        <v>2</v>
      </c>
      <c r="AZ9" s="111">
        <v>1</v>
      </c>
      <c r="BA9" s="111">
        <f>IF(AZ9=1,G9,0)</f>
        <v>0</v>
      </c>
      <c r="BB9" s="111">
        <f>IF(AZ9=2,G9,0)</f>
        <v>0</v>
      </c>
      <c r="BC9" s="111">
        <f>IF(AZ9=3,G9,0)</f>
        <v>0</v>
      </c>
      <c r="BD9" s="111">
        <f>IF(AZ9=4,G9,0)</f>
        <v>0</v>
      </c>
      <c r="BE9" s="111">
        <f>IF(AZ9=5,G9,0)</f>
        <v>0</v>
      </c>
      <c r="CZ9" s="111">
        <v>1.5610000000000001E-2</v>
      </c>
    </row>
    <row r="10" spans="1:104" ht="22.5">
      <c r="A10" s="130">
        <v>3</v>
      </c>
      <c r="B10" s="131" t="s">
        <v>74</v>
      </c>
      <c r="C10" s="132" t="s">
        <v>76</v>
      </c>
      <c r="D10" s="133" t="s">
        <v>73</v>
      </c>
      <c r="E10" s="134">
        <v>1</v>
      </c>
      <c r="F10" s="134">
        <v>0</v>
      </c>
      <c r="G10" s="135">
        <f>E10*F10</f>
        <v>0</v>
      </c>
      <c r="O10" s="129">
        <v>2</v>
      </c>
      <c r="AA10" s="111">
        <v>12</v>
      </c>
      <c r="AB10" s="111">
        <v>0</v>
      </c>
      <c r="AC10" s="111">
        <v>3</v>
      </c>
      <c r="AZ10" s="111">
        <v>1</v>
      </c>
      <c r="BA10" s="111">
        <f>IF(AZ10=1,G10,0)</f>
        <v>0</v>
      </c>
      <c r="BB10" s="111">
        <f>IF(AZ10=2,G10,0)</f>
        <v>0</v>
      </c>
      <c r="BC10" s="111">
        <f>IF(AZ10=3,G10,0)</f>
        <v>0</v>
      </c>
      <c r="BD10" s="111">
        <f>IF(AZ10=4,G10,0)</f>
        <v>0</v>
      </c>
      <c r="BE10" s="111">
        <f>IF(AZ10=5,G10,0)</f>
        <v>0</v>
      </c>
      <c r="CZ10" s="111">
        <v>1.5610000000000001E-2</v>
      </c>
    </row>
    <row r="11" spans="1:104">
      <c r="A11" s="136"/>
      <c r="B11" s="137" t="s">
        <v>67</v>
      </c>
      <c r="C11" s="138" t="str">
        <f>CONCATENATE(B7," ",C7)</f>
        <v>3 Svislé a kompletní konstrukce</v>
      </c>
      <c r="D11" s="136"/>
      <c r="E11" s="139"/>
      <c r="F11" s="139"/>
      <c r="G11" s="140">
        <f>SUM(G7:G10)</f>
        <v>0</v>
      </c>
      <c r="O11" s="129">
        <v>4</v>
      </c>
      <c r="BA11" s="141">
        <f>SUM(BA7:BA10)</f>
        <v>0</v>
      </c>
      <c r="BB11" s="141">
        <f>SUM(BB7:BB10)</f>
        <v>0</v>
      </c>
      <c r="BC11" s="141">
        <f>SUM(BC7:BC10)</f>
        <v>0</v>
      </c>
      <c r="BD11" s="141">
        <f>SUM(BD7:BD10)</f>
        <v>0</v>
      </c>
      <c r="BE11" s="141">
        <f>SUM(BE7:BE10)</f>
        <v>0</v>
      </c>
    </row>
    <row r="12" spans="1:104">
      <c r="A12" s="123" t="s">
        <v>65</v>
      </c>
      <c r="B12" s="124" t="s">
        <v>77</v>
      </c>
      <c r="C12" s="125" t="s">
        <v>78</v>
      </c>
      <c r="D12" s="126"/>
      <c r="E12" s="127"/>
      <c r="F12" s="127"/>
      <c r="G12" s="128"/>
      <c r="O12" s="129">
        <v>1</v>
      </c>
    </row>
    <row r="13" spans="1:104" ht="22.5">
      <c r="A13" s="130">
        <v>4</v>
      </c>
      <c r="B13" s="131" t="s">
        <v>79</v>
      </c>
      <c r="C13" s="132" t="s">
        <v>80</v>
      </c>
      <c r="D13" s="133" t="s">
        <v>81</v>
      </c>
      <c r="E13" s="134">
        <v>20</v>
      </c>
      <c r="F13" s="134">
        <v>0</v>
      </c>
      <c r="G13" s="135">
        <f>E13*F13</f>
        <v>0</v>
      </c>
      <c r="O13" s="129">
        <v>2</v>
      </c>
      <c r="AA13" s="111">
        <v>12</v>
      </c>
      <c r="AB13" s="111">
        <v>0</v>
      </c>
      <c r="AC13" s="111">
        <v>4</v>
      </c>
      <c r="AZ13" s="111">
        <v>1</v>
      </c>
      <c r="BA13" s="111">
        <f>IF(AZ13=1,G13,0)</f>
        <v>0</v>
      </c>
      <c r="BB13" s="111">
        <f>IF(AZ13=2,G13,0)</f>
        <v>0</v>
      </c>
      <c r="BC13" s="111">
        <f>IF(AZ13=3,G13,0)</f>
        <v>0</v>
      </c>
      <c r="BD13" s="111">
        <f>IF(AZ13=4,G13,0)</f>
        <v>0</v>
      </c>
      <c r="BE13" s="111">
        <f>IF(AZ13=5,G13,0)</f>
        <v>0</v>
      </c>
      <c r="CZ13" s="111">
        <v>2.7699999999999999E-2</v>
      </c>
    </row>
    <row r="14" spans="1:104" ht="22.5">
      <c r="A14" s="130">
        <v>5</v>
      </c>
      <c r="B14" s="131" t="s">
        <v>82</v>
      </c>
      <c r="C14" s="132" t="s">
        <v>83</v>
      </c>
      <c r="D14" s="133" t="s">
        <v>81</v>
      </c>
      <c r="E14" s="134">
        <v>25</v>
      </c>
      <c r="F14" s="134">
        <v>0</v>
      </c>
      <c r="G14" s="135">
        <f>E14*F14</f>
        <v>0</v>
      </c>
      <c r="O14" s="129">
        <v>2</v>
      </c>
      <c r="AA14" s="111">
        <v>12</v>
      </c>
      <c r="AB14" s="111">
        <v>0</v>
      </c>
      <c r="AC14" s="111">
        <v>5</v>
      </c>
      <c r="AZ14" s="111">
        <v>1</v>
      </c>
      <c r="BA14" s="111">
        <f>IF(AZ14=1,G14,0)</f>
        <v>0</v>
      </c>
      <c r="BB14" s="111">
        <f>IF(AZ14=2,G14,0)</f>
        <v>0</v>
      </c>
      <c r="BC14" s="111">
        <f>IF(AZ14=3,G14,0)</f>
        <v>0</v>
      </c>
      <c r="BD14" s="111">
        <f>IF(AZ14=4,G14,0)</f>
        <v>0</v>
      </c>
      <c r="BE14" s="111">
        <f>IF(AZ14=5,G14,0)</f>
        <v>0</v>
      </c>
      <c r="CZ14" s="111">
        <v>2.5999999999999999E-2</v>
      </c>
    </row>
    <row r="15" spans="1:104">
      <c r="A15" s="130">
        <v>6</v>
      </c>
      <c r="B15" s="131" t="s">
        <v>84</v>
      </c>
      <c r="C15" s="132" t="s">
        <v>85</v>
      </c>
      <c r="D15" s="133" t="s">
        <v>81</v>
      </c>
      <c r="E15" s="134">
        <v>25</v>
      </c>
      <c r="F15" s="134">
        <v>0</v>
      </c>
      <c r="G15" s="135">
        <f>E15*F15</f>
        <v>0</v>
      </c>
      <c r="O15" s="129">
        <v>2</v>
      </c>
      <c r="AA15" s="111">
        <v>12</v>
      </c>
      <c r="AB15" s="111">
        <v>0</v>
      </c>
      <c r="AC15" s="111">
        <v>6</v>
      </c>
      <c r="AZ15" s="111">
        <v>1</v>
      </c>
      <c r="BA15" s="111">
        <f>IF(AZ15=1,G15,0)</f>
        <v>0</v>
      </c>
      <c r="BB15" s="111">
        <f>IF(AZ15=2,G15,0)</f>
        <v>0</v>
      </c>
      <c r="BC15" s="111">
        <f>IF(AZ15=3,G15,0)</f>
        <v>0</v>
      </c>
      <c r="BD15" s="111">
        <f>IF(AZ15=4,G15,0)</f>
        <v>0</v>
      </c>
      <c r="BE15" s="111">
        <f>IF(AZ15=5,G15,0)</f>
        <v>0</v>
      </c>
      <c r="CZ15" s="111">
        <v>2.2000000000000001E-4</v>
      </c>
    </row>
    <row r="16" spans="1:104">
      <c r="A16" s="130">
        <v>7</v>
      </c>
      <c r="B16" s="131" t="s">
        <v>86</v>
      </c>
      <c r="C16" s="132" t="s">
        <v>87</v>
      </c>
      <c r="D16" s="133" t="s">
        <v>81</v>
      </c>
      <c r="E16" s="134">
        <v>25</v>
      </c>
      <c r="F16" s="134">
        <v>0</v>
      </c>
      <c r="G16" s="135">
        <f>E16*F16</f>
        <v>0</v>
      </c>
      <c r="O16" s="129">
        <v>2</v>
      </c>
      <c r="AA16" s="111">
        <v>12</v>
      </c>
      <c r="AB16" s="111">
        <v>0</v>
      </c>
      <c r="AC16" s="111">
        <v>7</v>
      </c>
      <c r="AZ16" s="111">
        <v>1</v>
      </c>
      <c r="BA16" s="111">
        <f>IF(AZ16=1,G16,0)</f>
        <v>0</v>
      </c>
      <c r="BB16" s="111">
        <f>IF(AZ16=2,G16,0)</f>
        <v>0</v>
      </c>
      <c r="BC16" s="111">
        <f>IF(AZ16=3,G16,0)</f>
        <v>0</v>
      </c>
      <c r="BD16" s="111">
        <f>IF(AZ16=4,G16,0)</f>
        <v>0</v>
      </c>
      <c r="BE16" s="111">
        <f>IF(AZ16=5,G16,0)</f>
        <v>0</v>
      </c>
      <c r="CZ16" s="111">
        <v>3.8000000000000002E-4</v>
      </c>
    </row>
    <row r="17" spans="1:104">
      <c r="A17" s="136"/>
      <c r="B17" s="137" t="s">
        <v>67</v>
      </c>
      <c r="C17" s="138" t="str">
        <f>CONCATENATE(B12," ",C12)</f>
        <v>60 Úpravy povrchů, omítky</v>
      </c>
      <c r="D17" s="136"/>
      <c r="E17" s="139"/>
      <c r="F17" s="139"/>
      <c r="G17" s="140">
        <f>SUM(G12:G16)</f>
        <v>0</v>
      </c>
      <c r="O17" s="129">
        <v>4</v>
      </c>
      <c r="BA17" s="141">
        <f>SUM(BA12:BA16)</f>
        <v>0</v>
      </c>
      <c r="BB17" s="141">
        <f>SUM(BB12:BB16)</f>
        <v>0</v>
      </c>
      <c r="BC17" s="141">
        <f>SUM(BC12:BC16)</f>
        <v>0</v>
      </c>
      <c r="BD17" s="141">
        <f>SUM(BD12:BD16)</f>
        <v>0</v>
      </c>
      <c r="BE17" s="141">
        <f>SUM(BE12:BE16)</f>
        <v>0</v>
      </c>
    </row>
    <row r="18" spans="1:104">
      <c r="A18" s="123" t="s">
        <v>65</v>
      </c>
      <c r="B18" s="124" t="s">
        <v>88</v>
      </c>
      <c r="C18" s="125" t="s">
        <v>89</v>
      </c>
      <c r="D18" s="126"/>
      <c r="E18" s="127"/>
      <c r="F18" s="127"/>
      <c r="G18" s="128"/>
      <c r="O18" s="129">
        <v>1</v>
      </c>
    </row>
    <row r="19" spans="1:104">
      <c r="A19" s="130">
        <v>8</v>
      </c>
      <c r="B19" s="131" t="s">
        <v>90</v>
      </c>
      <c r="C19" s="132" t="s">
        <v>91</v>
      </c>
      <c r="D19" s="133" t="s">
        <v>81</v>
      </c>
      <c r="E19" s="134">
        <v>6</v>
      </c>
      <c r="F19" s="134">
        <v>0</v>
      </c>
      <c r="G19" s="135">
        <f>E19*F19</f>
        <v>0</v>
      </c>
      <c r="O19" s="129">
        <v>2</v>
      </c>
      <c r="AA19" s="111">
        <v>12</v>
      </c>
      <c r="AB19" s="111">
        <v>0</v>
      </c>
      <c r="AC19" s="111">
        <v>8</v>
      </c>
      <c r="AZ19" s="111">
        <v>1</v>
      </c>
      <c r="BA19" s="111">
        <f>IF(AZ19=1,G19,0)</f>
        <v>0</v>
      </c>
      <c r="BB19" s="111">
        <f>IF(AZ19=2,G19,0)</f>
        <v>0</v>
      </c>
      <c r="BC19" s="111">
        <f>IF(AZ19=3,G19,0)</f>
        <v>0</v>
      </c>
      <c r="BD19" s="111">
        <f>IF(AZ19=4,G19,0)</f>
        <v>0</v>
      </c>
      <c r="BE19" s="111">
        <f>IF(AZ19=5,G19,0)</f>
        <v>0</v>
      </c>
      <c r="CZ19" s="111">
        <v>8.0000000000000007E-5</v>
      </c>
    </row>
    <row r="20" spans="1:104">
      <c r="A20" s="130">
        <v>9</v>
      </c>
      <c r="B20" s="131" t="s">
        <v>92</v>
      </c>
      <c r="C20" s="132" t="s">
        <v>93</v>
      </c>
      <c r="D20" s="133" t="s">
        <v>81</v>
      </c>
      <c r="E20" s="134">
        <v>10</v>
      </c>
      <c r="F20" s="134">
        <v>0</v>
      </c>
      <c r="G20" s="135">
        <f>E20*F20</f>
        <v>0</v>
      </c>
      <c r="O20" s="129">
        <v>2</v>
      </c>
      <c r="AA20" s="111">
        <v>12</v>
      </c>
      <c r="AB20" s="111">
        <v>0</v>
      </c>
      <c r="AC20" s="111">
        <v>9</v>
      </c>
      <c r="AZ20" s="111">
        <v>1</v>
      </c>
      <c r="BA20" s="111">
        <f>IF(AZ20=1,G20,0)</f>
        <v>0</v>
      </c>
      <c r="BB20" s="111">
        <f>IF(AZ20=2,G20,0)</f>
        <v>0</v>
      </c>
      <c r="BC20" s="111">
        <f>IF(AZ20=3,G20,0)</f>
        <v>0</v>
      </c>
      <c r="BD20" s="111">
        <f>IF(AZ20=4,G20,0)</f>
        <v>0</v>
      </c>
      <c r="BE20" s="111">
        <f>IF(AZ20=5,G20,0)</f>
        <v>0</v>
      </c>
      <c r="CZ20" s="111">
        <v>0</v>
      </c>
    </row>
    <row r="21" spans="1:104">
      <c r="A21" s="130">
        <v>10</v>
      </c>
      <c r="B21" s="131" t="s">
        <v>94</v>
      </c>
      <c r="C21" s="132" t="s">
        <v>95</v>
      </c>
      <c r="D21" s="133" t="s">
        <v>81</v>
      </c>
      <c r="E21" s="134">
        <v>12</v>
      </c>
      <c r="F21" s="134">
        <v>0</v>
      </c>
      <c r="G21" s="135">
        <f>E21*F21</f>
        <v>0</v>
      </c>
      <c r="O21" s="129">
        <v>2</v>
      </c>
      <c r="AA21" s="111">
        <v>12</v>
      </c>
      <c r="AB21" s="111">
        <v>0</v>
      </c>
      <c r="AC21" s="111">
        <v>10</v>
      </c>
      <c r="AZ21" s="111">
        <v>1</v>
      </c>
      <c r="BA21" s="111">
        <f>IF(AZ21=1,G21,0)</f>
        <v>0</v>
      </c>
      <c r="BB21" s="111">
        <f>IF(AZ21=2,G21,0)</f>
        <v>0</v>
      </c>
      <c r="BC21" s="111">
        <f>IF(AZ21=3,G21,0)</f>
        <v>0</v>
      </c>
      <c r="BD21" s="111">
        <f>IF(AZ21=4,G21,0)</f>
        <v>0</v>
      </c>
      <c r="BE21" s="111">
        <f>IF(AZ21=5,G21,0)</f>
        <v>0</v>
      </c>
      <c r="CZ21" s="111">
        <v>0</v>
      </c>
    </row>
    <row r="22" spans="1:104">
      <c r="A22" s="130">
        <v>11</v>
      </c>
      <c r="B22" s="131" t="s">
        <v>96</v>
      </c>
      <c r="C22" s="132" t="s">
        <v>97</v>
      </c>
      <c r="D22" s="133" t="s">
        <v>81</v>
      </c>
      <c r="E22" s="134">
        <v>40</v>
      </c>
      <c r="F22" s="134">
        <v>0</v>
      </c>
      <c r="G22" s="135">
        <f>E22*F22</f>
        <v>0</v>
      </c>
      <c r="O22" s="129">
        <v>2</v>
      </c>
      <c r="AA22" s="111">
        <v>12</v>
      </c>
      <c r="AB22" s="111">
        <v>0</v>
      </c>
      <c r="AC22" s="111">
        <v>11</v>
      </c>
      <c r="AZ22" s="111">
        <v>1</v>
      </c>
      <c r="BA22" s="111">
        <f>IF(AZ22=1,G22,0)</f>
        <v>0</v>
      </c>
      <c r="BB22" s="111">
        <f>IF(AZ22=2,G22,0)</f>
        <v>0</v>
      </c>
      <c r="BC22" s="111">
        <f>IF(AZ22=3,G22,0)</f>
        <v>0</v>
      </c>
      <c r="BD22" s="111">
        <f>IF(AZ22=4,G22,0)</f>
        <v>0</v>
      </c>
      <c r="BE22" s="111">
        <f>IF(AZ22=5,G22,0)</f>
        <v>0</v>
      </c>
      <c r="CZ22" s="111">
        <v>1.0000000000000001E-5</v>
      </c>
    </row>
    <row r="23" spans="1:104">
      <c r="A23" s="130">
        <v>12</v>
      </c>
      <c r="B23" s="131" t="s">
        <v>98</v>
      </c>
      <c r="C23" s="132" t="s">
        <v>99</v>
      </c>
      <c r="D23" s="133" t="s">
        <v>81</v>
      </c>
      <c r="E23" s="134">
        <v>40</v>
      </c>
      <c r="F23" s="134">
        <v>0</v>
      </c>
      <c r="G23" s="135">
        <f>E23*F23</f>
        <v>0</v>
      </c>
      <c r="O23" s="129">
        <v>2</v>
      </c>
      <c r="AA23" s="111">
        <v>12</v>
      </c>
      <c r="AB23" s="111">
        <v>0</v>
      </c>
      <c r="AC23" s="111">
        <v>12</v>
      </c>
      <c r="AZ23" s="111">
        <v>1</v>
      </c>
      <c r="BA23" s="111">
        <f>IF(AZ23=1,G23,0)</f>
        <v>0</v>
      </c>
      <c r="BB23" s="111">
        <f>IF(AZ23=2,G23,0)</f>
        <v>0</v>
      </c>
      <c r="BC23" s="111">
        <f>IF(AZ23=3,G23,0)</f>
        <v>0</v>
      </c>
      <c r="BD23" s="111">
        <f>IF(AZ23=4,G23,0)</f>
        <v>0</v>
      </c>
      <c r="BE23" s="111">
        <f>IF(AZ23=5,G23,0)</f>
        <v>0</v>
      </c>
      <c r="CZ23" s="111">
        <v>1.3999999999999999E-4</v>
      </c>
    </row>
    <row r="24" spans="1:104">
      <c r="A24" s="136"/>
      <c r="B24" s="137" t="s">
        <v>67</v>
      </c>
      <c r="C24" s="138" t="str">
        <f>CONCATENATE(B18," ",C18)</f>
        <v>61 Upravy povrchů vnitřní</v>
      </c>
      <c r="D24" s="136"/>
      <c r="E24" s="139"/>
      <c r="F24" s="139"/>
      <c r="G24" s="140">
        <f>SUM(G18:G23)</f>
        <v>0</v>
      </c>
      <c r="O24" s="129">
        <v>4</v>
      </c>
      <c r="BA24" s="141">
        <f>SUM(BA18:BA23)</f>
        <v>0</v>
      </c>
      <c r="BB24" s="141">
        <f>SUM(BB18:BB23)</f>
        <v>0</v>
      </c>
      <c r="BC24" s="141">
        <f>SUM(BC18:BC23)</f>
        <v>0</v>
      </c>
      <c r="BD24" s="141">
        <f>SUM(BD18:BD23)</f>
        <v>0</v>
      </c>
      <c r="BE24" s="141">
        <f>SUM(BE18:BE23)</f>
        <v>0</v>
      </c>
    </row>
    <row r="25" spans="1:104">
      <c r="A25" s="123" t="s">
        <v>65</v>
      </c>
      <c r="B25" s="124" t="s">
        <v>100</v>
      </c>
      <c r="C25" s="125" t="s">
        <v>101</v>
      </c>
      <c r="D25" s="126"/>
      <c r="E25" s="127"/>
      <c r="F25" s="127"/>
      <c r="G25" s="128"/>
      <c r="O25" s="129">
        <v>1</v>
      </c>
    </row>
    <row r="26" spans="1:104">
      <c r="A26" s="130">
        <v>13</v>
      </c>
      <c r="B26" s="131" t="s">
        <v>102</v>
      </c>
      <c r="C26" s="132" t="s">
        <v>103</v>
      </c>
      <c r="D26" s="133" t="s">
        <v>104</v>
      </c>
      <c r="E26" s="134">
        <v>0.1658</v>
      </c>
      <c r="F26" s="134">
        <v>0</v>
      </c>
      <c r="G26" s="135">
        <f>E26*F26</f>
        <v>0</v>
      </c>
      <c r="O26" s="129">
        <v>2</v>
      </c>
      <c r="AA26" s="111">
        <v>12</v>
      </c>
      <c r="AB26" s="111">
        <v>0</v>
      </c>
      <c r="AC26" s="111">
        <v>13</v>
      </c>
      <c r="AZ26" s="111">
        <v>1</v>
      </c>
      <c r="BA26" s="111">
        <f>IF(AZ26=1,G26,0)</f>
        <v>0</v>
      </c>
      <c r="BB26" s="111">
        <f>IF(AZ26=2,G26,0)</f>
        <v>0</v>
      </c>
      <c r="BC26" s="111">
        <f>IF(AZ26=3,G26,0)</f>
        <v>0</v>
      </c>
      <c r="BD26" s="111">
        <f>IF(AZ26=4,G26,0)</f>
        <v>0</v>
      </c>
      <c r="BE26" s="111">
        <f>IF(AZ26=5,G26,0)</f>
        <v>0</v>
      </c>
      <c r="CZ26" s="111">
        <v>1.919</v>
      </c>
    </row>
    <row r="27" spans="1:104">
      <c r="A27" s="130">
        <v>14</v>
      </c>
      <c r="B27" s="131" t="s">
        <v>105</v>
      </c>
      <c r="C27" s="132" t="s">
        <v>106</v>
      </c>
      <c r="D27" s="133" t="s">
        <v>81</v>
      </c>
      <c r="E27" s="134">
        <v>12</v>
      </c>
      <c r="F27" s="134">
        <v>0</v>
      </c>
      <c r="G27" s="135">
        <f>E27*F27</f>
        <v>0</v>
      </c>
      <c r="O27" s="129">
        <v>2</v>
      </c>
      <c r="AA27" s="111">
        <v>12</v>
      </c>
      <c r="AB27" s="111">
        <v>0</v>
      </c>
      <c r="AC27" s="111">
        <v>14</v>
      </c>
      <c r="AZ27" s="111">
        <v>1</v>
      </c>
      <c r="BA27" s="111">
        <f>IF(AZ27=1,G27,0)</f>
        <v>0</v>
      </c>
      <c r="BB27" s="111">
        <f>IF(AZ27=2,G27,0)</f>
        <v>0</v>
      </c>
      <c r="BC27" s="111">
        <f>IF(AZ27=3,G27,0)</f>
        <v>0</v>
      </c>
      <c r="BD27" s="111">
        <f>IF(AZ27=4,G27,0)</f>
        <v>0</v>
      </c>
      <c r="BE27" s="111">
        <f>IF(AZ27=5,G27,0)</f>
        <v>0</v>
      </c>
      <c r="CZ27" s="111">
        <v>0.26755000000000001</v>
      </c>
    </row>
    <row r="28" spans="1:104">
      <c r="A28" s="136"/>
      <c r="B28" s="137" t="s">
        <v>67</v>
      </c>
      <c r="C28" s="138" t="str">
        <f>CONCATENATE(B25," ",C25)</f>
        <v>63 Podlahy a podlahové konstrukce</v>
      </c>
      <c r="D28" s="136"/>
      <c r="E28" s="139"/>
      <c r="F28" s="139"/>
      <c r="G28" s="140">
        <f>SUM(G25:G27)</f>
        <v>0</v>
      </c>
      <c r="O28" s="129">
        <v>4</v>
      </c>
      <c r="BA28" s="141">
        <f>SUM(BA25:BA27)</f>
        <v>0</v>
      </c>
      <c r="BB28" s="141">
        <f>SUM(BB25:BB27)</f>
        <v>0</v>
      </c>
      <c r="BC28" s="141">
        <f>SUM(BC25:BC27)</f>
        <v>0</v>
      </c>
      <c r="BD28" s="141">
        <f>SUM(BD25:BD27)</f>
        <v>0</v>
      </c>
      <c r="BE28" s="141">
        <f>SUM(BE25:BE27)</f>
        <v>0</v>
      </c>
    </row>
    <row r="29" spans="1:104">
      <c r="A29" s="123" t="s">
        <v>65</v>
      </c>
      <c r="B29" s="124" t="s">
        <v>107</v>
      </c>
      <c r="C29" s="125" t="s">
        <v>108</v>
      </c>
      <c r="D29" s="126"/>
      <c r="E29" s="127"/>
      <c r="F29" s="127"/>
      <c r="G29" s="128"/>
      <c r="O29" s="129">
        <v>1</v>
      </c>
    </row>
    <row r="30" spans="1:104">
      <c r="A30" s="130">
        <v>15</v>
      </c>
      <c r="B30" s="131" t="s">
        <v>109</v>
      </c>
      <c r="C30" s="132" t="s">
        <v>110</v>
      </c>
      <c r="D30" s="133" t="s">
        <v>104</v>
      </c>
      <c r="E30" s="134">
        <v>1.1000000000000001</v>
      </c>
      <c r="F30" s="134">
        <v>0</v>
      </c>
      <c r="G30" s="135">
        <f>E30*F30</f>
        <v>0</v>
      </c>
      <c r="O30" s="129">
        <v>2</v>
      </c>
      <c r="AA30" s="111">
        <v>12</v>
      </c>
      <c r="AB30" s="111">
        <v>0</v>
      </c>
      <c r="AC30" s="111">
        <v>15</v>
      </c>
      <c r="AZ30" s="111">
        <v>1</v>
      </c>
      <c r="BA30" s="111">
        <f>IF(AZ30=1,G30,0)</f>
        <v>0</v>
      </c>
      <c r="BB30" s="111">
        <f>IF(AZ30=2,G30,0)</f>
        <v>0</v>
      </c>
      <c r="BC30" s="111">
        <f>IF(AZ30=3,G30,0)</f>
        <v>0</v>
      </c>
      <c r="BD30" s="111">
        <f>IF(AZ30=4,G30,0)</f>
        <v>0</v>
      </c>
      <c r="BE30" s="111">
        <f>IF(AZ30=5,G30,0)</f>
        <v>0</v>
      </c>
      <c r="CZ30" s="111">
        <v>0</v>
      </c>
    </row>
    <row r="31" spans="1:104">
      <c r="A31" s="136"/>
      <c r="B31" s="137" t="s">
        <v>67</v>
      </c>
      <c r="C31" s="138" t="str">
        <f>CONCATENATE(B29," ",C29)</f>
        <v>96 Bourání konstrukcí</v>
      </c>
      <c r="D31" s="136"/>
      <c r="E31" s="139"/>
      <c r="F31" s="139"/>
      <c r="G31" s="140">
        <f>SUM(G29:G30)</f>
        <v>0</v>
      </c>
      <c r="O31" s="129">
        <v>4</v>
      </c>
      <c r="BA31" s="141">
        <f>SUM(BA29:BA30)</f>
        <v>0</v>
      </c>
      <c r="BB31" s="141">
        <f>SUM(BB29:BB30)</f>
        <v>0</v>
      </c>
      <c r="BC31" s="141">
        <f>SUM(BC29:BC30)</f>
        <v>0</v>
      </c>
      <c r="BD31" s="141">
        <f>SUM(BD29:BD30)</f>
        <v>0</v>
      </c>
      <c r="BE31" s="141">
        <f>SUM(BE29:BE30)</f>
        <v>0</v>
      </c>
    </row>
    <row r="32" spans="1:104">
      <c r="A32" s="123" t="s">
        <v>65</v>
      </c>
      <c r="B32" s="124" t="s">
        <v>111</v>
      </c>
      <c r="C32" s="125" t="s">
        <v>112</v>
      </c>
      <c r="D32" s="126"/>
      <c r="E32" s="127"/>
      <c r="F32" s="127"/>
      <c r="G32" s="128"/>
      <c r="O32" s="129">
        <v>1</v>
      </c>
    </row>
    <row r="33" spans="1:104">
      <c r="A33" s="130">
        <v>16</v>
      </c>
      <c r="B33" s="131" t="s">
        <v>113</v>
      </c>
      <c r="C33" s="132" t="s">
        <v>114</v>
      </c>
      <c r="D33" s="133" t="s">
        <v>73</v>
      </c>
      <c r="E33" s="134">
        <v>2</v>
      </c>
      <c r="F33" s="134">
        <v>0</v>
      </c>
      <c r="G33" s="135">
        <f t="shared" ref="G33:G44" si="0">E33*F33</f>
        <v>0</v>
      </c>
      <c r="O33" s="129">
        <v>2</v>
      </c>
      <c r="AA33" s="111">
        <v>12</v>
      </c>
      <c r="AB33" s="111">
        <v>0</v>
      </c>
      <c r="AC33" s="111">
        <v>16</v>
      </c>
      <c r="AZ33" s="111">
        <v>1</v>
      </c>
      <c r="BA33" s="111">
        <f t="shared" ref="BA33:BA44" si="1">IF(AZ33=1,G33,0)</f>
        <v>0</v>
      </c>
      <c r="BB33" s="111">
        <f t="shared" ref="BB33:BB44" si="2">IF(AZ33=2,G33,0)</f>
        <v>0</v>
      </c>
      <c r="BC33" s="111">
        <f t="shared" ref="BC33:BC44" si="3">IF(AZ33=3,G33,0)</f>
        <v>0</v>
      </c>
      <c r="BD33" s="111">
        <f t="shared" ref="BD33:BD44" si="4">IF(AZ33=4,G33,0)</f>
        <v>0</v>
      </c>
      <c r="BE33" s="111">
        <f t="shared" ref="BE33:BE44" si="5">IF(AZ33=5,G33,0)</f>
        <v>0</v>
      </c>
      <c r="CZ33" s="111">
        <v>0</v>
      </c>
    </row>
    <row r="34" spans="1:104">
      <c r="A34" s="130">
        <v>17</v>
      </c>
      <c r="B34" s="131" t="s">
        <v>115</v>
      </c>
      <c r="C34" s="132" t="s">
        <v>116</v>
      </c>
      <c r="D34" s="133" t="s">
        <v>117</v>
      </c>
      <c r="E34" s="134">
        <v>10</v>
      </c>
      <c r="F34" s="134">
        <v>0</v>
      </c>
      <c r="G34" s="135">
        <f t="shared" si="0"/>
        <v>0</v>
      </c>
      <c r="O34" s="129">
        <v>2</v>
      </c>
      <c r="AA34" s="111">
        <v>12</v>
      </c>
      <c r="AB34" s="111">
        <v>0</v>
      </c>
      <c r="AC34" s="111">
        <v>17</v>
      </c>
      <c r="AZ34" s="111">
        <v>1</v>
      </c>
      <c r="BA34" s="111">
        <f t="shared" si="1"/>
        <v>0</v>
      </c>
      <c r="BB34" s="111">
        <f t="shared" si="2"/>
        <v>0</v>
      </c>
      <c r="BC34" s="111">
        <f t="shared" si="3"/>
        <v>0</v>
      </c>
      <c r="BD34" s="111">
        <f t="shared" si="4"/>
        <v>0</v>
      </c>
      <c r="BE34" s="111">
        <f t="shared" si="5"/>
        <v>0</v>
      </c>
      <c r="CZ34" s="111">
        <v>1E-3</v>
      </c>
    </row>
    <row r="35" spans="1:104">
      <c r="A35" s="130">
        <v>18</v>
      </c>
      <c r="B35" s="131" t="s">
        <v>118</v>
      </c>
      <c r="C35" s="132" t="s">
        <v>119</v>
      </c>
      <c r="D35" s="133" t="s">
        <v>117</v>
      </c>
      <c r="E35" s="134">
        <v>25</v>
      </c>
      <c r="F35" s="134">
        <v>0</v>
      </c>
      <c r="G35" s="135">
        <f t="shared" si="0"/>
        <v>0</v>
      </c>
      <c r="O35" s="129">
        <v>2</v>
      </c>
      <c r="AA35" s="111">
        <v>12</v>
      </c>
      <c r="AB35" s="111">
        <v>0</v>
      </c>
      <c r="AC35" s="111">
        <v>18</v>
      </c>
      <c r="AZ35" s="111">
        <v>1</v>
      </c>
      <c r="BA35" s="111">
        <f t="shared" si="1"/>
        <v>0</v>
      </c>
      <c r="BB35" s="111">
        <f t="shared" si="2"/>
        <v>0</v>
      </c>
      <c r="BC35" s="111">
        <f t="shared" si="3"/>
        <v>0</v>
      </c>
      <c r="BD35" s="111">
        <f t="shared" si="4"/>
        <v>0</v>
      </c>
      <c r="BE35" s="111">
        <f t="shared" si="5"/>
        <v>0</v>
      </c>
      <c r="CZ35" s="111">
        <v>1E-3</v>
      </c>
    </row>
    <row r="36" spans="1:104">
      <c r="A36" s="130">
        <v>19</v>
      </c>
      <c r="B36" s="131" t="s">
        <v>120</v>
      </c>
      <c r="C36" s="132" t="s">
        <v>121</v>
      </c>
      <c r="D36" s="133" t="s">
        <v>73</v>
      </c>
      <c r="E36" s="134">
        <v>2</v>
      </c>
      <c r="F36" s="134">
        <v>0</v>
      </c>
      <c r="G36" s="135">
        <f t="shared" si="0"/>
        <v>0</v>
      </c>
      <c r="O36" s="129">
        <v>2</v>
      </c>
      <c r="AA36" s="111">
        <v>12</v>
      </c>
      <c r="AB36" s="111">
        <v>0</v>
      </c>
      <c r="AC36" s="111">
        <v>19</v>
      </c>
      <c r="AZ36" s="111">
        <v>1</v>
      </c>
      <c r="BA36" s="111">
        <f t="shared" si="1"/>
        <v>0</v>
      </c>
      <c r="BB36" s="111">
        <f t="shared" si="2"/>
        <v>0</v>
      </c>
      <c r="BC36" s="111">
        <f t="shared" si="3"/>
        <v>0</v>
      </c>
      <c r="BD36" s="111">
        <f t="shared" si="4"/>
        <v>0</v>
      </c>
      <c r="BE36" s="111">
        <f t="shared" si="5"/>
        <v>0</v>
      </c>
      <c r="CZ36" s="111">
        <v>0</v>
      </c>
    </row>
    <row r="37" spans="1:104">
      <c r="A37" s="130">
        <v>20</v>
      </c>
      <c r="B37" s="131" t="s">
        <v>122</v>
      </c>
      <c r="C37" s="132" t="s">
        <v>123</v>
      </c>
      <c r="D37" s="133" t="s">
        <v>124</v>
      </c>
      <c r="E37" s="134">
        <v>2.5399999999999999E-2</v>
      </c>
      <c r="F37" s="134">
        <v>0</v>
      </c>
      <c r="G37" s="135">
        <f t="shared" si="0"/>
        <v>0</v>
      </c>
      <c r="O37" s="129">
        <v>2</v>
      </c>
      <c r="AA37" s="111">
        <v>12</v>
      </c>
      <c r="AB37" s="111">
        <v>0</v>
      </c>
      <c r="AC37" s="111">
        <v>20</v>
      </c>
      <c r="AZ37" s="111">
        <v>1</v>
      </c>
      <c r="BA37" s="111">
        <f t="shared" si="1"/>
        <v>0</v>
      </c>
      <c r="BB37" s="111">
        <f t="shared" si="2"/>
        <v>0</v>
      </c>
      <c r="BC37" s="111">
        <f t="shared" si="3"/>
        <v>0</v>
      </c>
      <c r="BD37" s="111">
        <f t="shared" si="4"/>
        <v>0</v>
      </c>
      <c r="BE37" s="111">
        <f t="shared" si="5"/>
        <v>0</v>
      </c>
      <c r="CZ37" s="111">
        <v>0</v>
      </c>
    </row>
    <row r="38" spans="1:104">
      <c r="A38" s="130">
        <v>21</v>
      </c>
      <c r="B38" s="131" t="s">
        <v>125</v>
      </c>
      <c r="C38" s="132" t="s">
        <v>126</v>
      </c>
      <c r="D38" s="133" t="s">
        <v>81</v>
      </c>
      <c r="E38" s="134">
        <v>25</v>
      </c>
      <c r="F38" s="134">
        <v>0</v>
      </c>
      <c r="G38" s="135">
        <f t="shared" si="0"/>
        <v>0</v>
      </c>
      <c r="O38" s="129">
        <v>2</v>
      </c>
      <c r="AA38" s="111">
        <v>12</v>
      </c>
      <c r="AB38" s="111">
        <v>0</v>
      </c>
      <c r="AC38" s="111">
        <v>21</v>
      </c>
      <c r="AZ38" s="111">
        <v>1</v>
      </c>
      <c r="BA38" s="111">
        <f t="shared" si="1"/>
        <v>0</v>
      </c>
      <c r="BB38" s="111">
        <f t="shared" si="2"/>
        <v>0</v>
      </c>
      <c r="BC38" s="111">
        <f t="shared" si="3"/>
        <v>0</v>
      </c>
      <c r="BD38" s="111">
        <f t="shared" si="4"/>
        <v>0</v>
      </c>
      <c r="BE38" s="111">
        <f t="shared" si="5"/>
        <v>0</v>
      </c>
      <c r="CZ38" s="111">
        <v>0</v>
      </c>
    </row>
    <row r="39" spans="1:104">
      <c r="A39" s="130">
        <v>22</v>
      </c>
      <c r="B39" s="131" t="s">
        <v>127</v>
      </c>
      <c r="C39" s="132" t="s">
        <v>128</v>
      </c>
      <c r="D39" s="133" t="s">
        <v>81</v>
      </c>
      <c r="E39" s="134">
        <v>25</v>
      </c>
      <c r="F39" s="134">
        <v>0</v>
      </c>
      <c r="G39" s="135">
        <f t="shared" si="0"/>
        <v>0</v>
      </c>
      <c r="O39" s="129">
        <v>2</v>
      </c>
      <c r="AA39" s="111">
        <v>12</v>
      </c>
      <c r="AB39" s="111">
        <v>0</v>
      </c>
      <c r="AC39" s="111">
        <v>22</v>
      </c>
      <c r="AZ39" s="111">
        <v>1</v>
      </c>
      <c r="BA39" s="111">
        <f t="shared" si="1"/>
        <v>0</v>
      </c>
      <c r="BB39" s="111">
        <f t="shared" si="2"/>
        <v>0</v>
      </c>
      <c r="BC39" s="111">
        <f t="shared" si="3"/>
        <v>0</v>
      </c>
      <c r="BD39" s="111">
        <f t="shared" si="4"/>
        <v>0</v>
      </c>
      <c r="BE39" s="111">
        <f t="shared" si="5"/>
        <v>0</v>
      </c>
      <c r="CZ39" s="111">
        <v>0</v>
      </c>
    </row>
    <row r="40" spans="1:104">
      <c r="A40" s="130">
        <v>23</v>
      </c>
      <c r="B40" s="131" t="s">
        <v>129</v>
      </c>
      <c r="C40" s="132" t="s">
        <v>130</v>
      </c>
      <c r="D40" s="133" t="s">
        <v>124</v>
      </c>
      <c r="E40" s="134">
        <v>1.58</v>
      </c>
      <c r="F40" s="134">
        <v>0</v>
      </c>
      <c r="G40" s="135">
        <f t="shared" si="0"/>
        <v>0</v>
      </c>
      <c r="O40" s="129">
        <v>2</v>
      </c>
      <c r="AA40" s="111">
        <v>12</v>
      </c>
      <c r="AB40" s="111">
        <v>0</v>
      </c>
      <c r="AC40" s="111">
        <v>23</v>
      </c>
      <c r="AZ40" s="111">
        <v>1</v>
      </c>
      <c r="BA40" s="111">
        <f t="shared" si="1"/>
        <v>0</v>
      </c>
      <c r="BB40" s="111">
        <f t="shared" si="2"/>
        <v>0</v>
      </c>
      <c r="BC40" s="111">
        <f t="shared" si="3"/>
        <v>0</v>
      </c>
      <c r="BD40" s="111">
        <f t="shared" si="4"/>
        <v>0</v>
      </c>
      <c r="BE40" s="111">
        <f t="shared" si="5"/>
        <v>0</v>
      </c>
      <c r="CZ40" s="111">
        <v>0</v>
      </c>
    </row>
    <row r="41" spans="1:104">
      <c r="A41" s="130">
        <v>24</v>
      </c>
      <c r="B41" s="131" t="s">
        <v>131</v>
      </c>
      <c r="C41" s="132" t="s">
        <v>132</v>
      </c>
      <c r="D41" s="133" t="s">
        <v>124</v>
      </c>
      <c r="E41" s="134">
        <v>1.58</v>
      </c>
      <c r="F41" s="134">
        <v>0</v>
      </c>
      <c r="G41" s="135">
        <f t="shared" si="0"/>
        <v>0</v>
      </c>
      <c r="O41" s="129">
        <v>2</v>
      </c>
      <c r="AA41" s="111">
        <v>12</v>
      </c>
      <c r="AB41" s="111">
        <v>0</v>
      </c>
      <c r="AC41" s="111">
        <v>24</v>
      </c>
      <c r="AZ41" s="111">
        <v>1</v>
      </c>
      <c r="BA41" s="111">
        <f t="shared" si="1"/>
        <v>0</v>
      </c>
      <c r="BB41" s="111">
        <f t="shared" si="2"/>
        <v>0</v>
      </c>
      <c r="BC41" s="111">
        <f t="shared" si="3"/>
        <v>0</v>
      </c>
      <c r="BD41" s="111">
        <f t="shared" si="4"/>
        <v>0</v>
      </c>
      <c r="BE41" s="111">
        <f t="shared" si="5"/>
        <v>0</v>
      </c>
      <c r="CZ41" s="111">
        <v>0</v>
      </c>
    </row>
    <row r="42" spans="1:104">
      <c r="A42" s="130">
        <v>25</v>
      </c>
      <c r="B42" s="131" t="s">
        <v>133</v>
      </c>
      <c r="C42" s="132" t="s">
        <v>134</v>
      </c>
      <c r="D42" s="133" t="s">
        <v>124</v>
      </c>
      <c r="E42" s="134">
        <v>1.58</v>
      </c>
      <c r="F42" s="134">
        <v>0</v>
      </c>
      <c r="G42" s="135">
        <f t="shared" si="0"/>
        <v>0</v>
      </c>
      <c r="O42" s="129">
        <v>2</v>
      </c>
      <c r="AA42" s="111">
        <v>12</v>
      </c>
      <c r="AB42" s="111">
        <v>0</v>
      </c>
      <c r="AC42" s="111">
        <v>25</v>
      </c>
      <c r="AZ42" s="111">
        <v>1</v>
      </c>
      <c r="BA42" s="111">
        <f t="shared" si="1"/>
        <v>0</v>
      </c>
      <c r="BB42" s="111">
        <f t="shared" si="2"/>
        <v>0</v>
      </c>
      <c r="BC42" s="111">
        <f t="shared" si="3"/>
        <v>0</v>
      </c>
      <c r="BD42" s="111">
        <f t="shared" si="4"/>
        <v>0</v>
      </c>
      <c r="BE42" s="111">
        <f t="shared" si="5"/>
        <v>0</v>
      </c>
      <c r="CZ42" s="111">
        <v>0</v>
      </c>
    </row>
    <row r="43" spans="1:104">
      <c r="A43" s="130">
        <v>26</v>
      </c>
      <c r="B43" s="131" t="s">
        <v>135</v>
      </c>
      <c r="C43" s="132" t="s">
        <v>136</v>
      </c>
      <c r="D43" s="133" t="s">
        <v>124</v>
      </c>
      <c r="E43" s="134">
        <v>1.58</v>
      </c>
      <c r="F43" s="134">
        <v>0</v>
      </c>
      <c r="G43" s="135">
        <f t="shared" si="0"/>
        <v>0</v>
      </c>
      <c r="O43" s="129">
        <v>2</v>
      </c>
      <c r="AA43" s="111">
        <v>12</v>
      </c>
      <c r="AB43" s="111">
        <v>0</v>
      </c>
      <c r="AC43" s="111">
        <v>26</v>
      </c>
      <c r="AZ43" s="111">
        <v>1</v>
      </c>
      <c r="BA43" s="111">
        <f t="shared" si="1"/>
        <v>0</v>
      </c>
      <c r="BB43" s="111">
        <f t="shared" si="2"/>
        <v>0</v>
      </c>
      <c r="BC43" s="111">
        <f t="shared" si="3"/>
        <v>0</v>
      </c>
      <c r="BD43" s="111">
        <f t="shared" si="4"/>
        <v>0</v>
      </c>
      <c r="BE43" s="111">
        <f t="shared" si="5"/>
        <v>0</v>
      </c>
      <c r="CZ43" s="111">
        <v>0</v>
      </c>
    </row>
    <row r="44" spans="1:104">
      <c r="A44" s="130">
        <v>27</v>
      </c>
      <c r="B44" s="131" t="s">
        <v>137</v>
      </c>
      <c r="C44" s="132" t="s">
        <v>138</v>
      </c>
      <c r="D44" s="133" t="s">
        <v>124</v>
      </c>
      <c r="E44" s="134">
        <v>1.254</v>
      </c>
      <c r="F44" s="134">
        <v>0</v>
      </c>
      <c r="G44" s="135">
        <f t="shared" si="0"/>
        <v>0</v>
      </c>
      <c r="O44" s="129">
        <v>2</v>
      </c>
      <c r="AA44" s="111">
        <v>12</v>
      </c>
      <c r="AB44" s="111">
        <v>0</v>
      </c>
      <c r="AC44" s="111">
        <v>27</v>
      </c>
      <c r="AZ44" s="111">
        <v>1</v>
      </c>
      <c r="BA44" s="111">
        <f t="shared" si="1"/>
        <v>0</v>
      </c>
      <c r="BB44" s="111">
        <f t="shared" si="2"/>
        <v>0</v>
      </c>
      <c r="BC44" s="111">
        <f t="shared" si="3"/>
        <v>0</v>
      </c>
      <c r="BD44" s="111">
        <f t="shared" si="4"/>
        <v>0</v>
      </c>
      <c r="BE44" s="111">
        <f t="shared" si="5"/>
        <v>0</v>
      </c>
      <c r="CZ44" s="111">
        <v>0</v>
      </c>
    </row>
    <row r="45" spans="1:104">
      <c r="A45" s="136"/>
      <c r="B45" s="137" t="s">
        <v>67</v>
      </c>
      <c r="C45" s="138" t="str">
        <f>CONCATENATE(B32," ",C32)</f>
        <v>97 Prorážení otvorů</v>
      </c>
      <c r="D45" s="136"/>
      <c r="E45" s="139"/>
      <c r="F45" s="139"/>
      <c r="G45" s="140">
        <f>SUM(G32:G44)</f>
        <v>0</v>
      </c>
      <c r="O45" s="129">
        <v>4</v>
      </c>
      <c r="BA45" s="141">
        <f>SUM(BA32:BA44)</f>
        <v>0</v>
      </c>
      <c r="BB45" s="141">
        <f>SUM(BB32:BB44)</f>
        <v>0</v>
      </c>
      <c r="BC45" s="141">
        <f>SUM(BC32:BC44)</f>
        <v>0</v>
      </c>
      <c r="BD45" s="141">
        <f>SUM(BD32:BD44)</f>
        <v>0</v>
      </c>
      <c r="BE45" s="141">
        <f>SUM(BE32:BE44)</f>
        <v>0</v>
      </c>
    </row>
    <row r="46" spans="1:104">
      <c r="A46" s="123" t="s">
        <v>65</v>
      </c>
      <c r="B46" s="124" t="s">
        <v>139</v>
      </c>
      <c r="C46" s="125" t="s">
        <v>140</v>
      </c>
      <c r="D46" s="126"/>
      <c r="E46" s="127"/>
      <c r="F46" s="127"/>
      <c r="G46" s="128"/>
      <c r="O46" s="129">
        <v>1</v>
      </c>
    </row>
    <row r="47" spans="1:104">
      <c r="A47" s="130">
        <v>28</v>
      </c>
      <c r="B47" s="131" t="s">
        <v>141</v>
      </c>
      <c r="C47" s="132" t="s">
        <v>142</v>
      </c>
      <c r="D47" s="133" t="s">
        <v>124</v>
      </c>
      <c r="E47" s="134">
        <v>0.55700000000000005</v>
      </c>
      <c r="F47" s="134">
        <v>0</v>
      </c>
      <c r="G47" s="135">
        <f>E47*F47</f>
        <v>0</v>
      </c>
      <c r="O47" s="129">
        <v>2</v>
      </c>
      <c r="AA47" s="111">
        <v>12</v>
      </c>
      <c r="AB47" s="111">
        <v>0</v>
      </c>
      <c r="AC47" s="111">
        <v>28</v>
      </c>
      <c r="AZ47" s="111">
        <v>1</v>
      </c>
      <c r="BA47" s="111">
        <f>IF(AZ47=1,G47,0)</f>
        <v>0</v>
      </c>
      <c r="BB47" s="111">
        <f>IF(AZ47=2,G47,0)</f>
        <v>0</v>
      </c>
      <c r="BC47" s="111">
        <f>IF(AZ47=3,G47,0)</f>
        <v>0</v>
      </c>
      <c r="BD47" s="111">
        <f>IF(AZ47=4,G47,0)</f>
        <v>0</v>
      </c>
      <c r="BE47" s="111">
        <f>IF(AZ47=5,G47,0)</f>
        <v>0</v>
      </c>
      <c r="CZ47" s="111">
        <v>0</v>
      </c>
    </row>
    <row r="48" spans="1:104">
      <c r="A48" s="136"/>
      <c r="B48" s="137" t="s">
        <v>67</v>
      </c>
      <c r="C48" s="138" t="str">
        <f>CONCATENATE(B46," ",C46)</f>
        <v>99 Staveništní přesun hmot</v>
      </c>
      <c r="D48" s="136"/>
      <c r="E48" s="139"/>
      <c r="F48" s="139"/>
      <c r="G48" s="140">
        <f>SUM(G46:G47)</f>
        <v>0</v>
      </c>
      <c r="O48" s="129">
        <v>4</v>
      </c>
      <c r="BA48" s="141">
        <f>SUM(BA46:BA47)</f>
        <v>0</v>
      </c>
      <c r="BB48" s="141">
        <f>SUM(BB46:BB47)</f>
        <v>0</v>
      </c>
      <c r="BC48" s="141">
        <f>SUM(BC46:BC47)</f>
        <v>0</v>
      </c>
      <c r="BD48" s="141">
        <f>SUM(BD46:BD47)</f>
        <v>0</v>
      </c>
      <c r="BE48" s="141">
        <f>SUM(BE46:BE47)</f>
        <v>0</v>
      </c>
    </row>
    <row r="49" spans="1:104">
      <c r="A49" s="123" t="s">
        <v>65</v>
      </c>
      <c r="B49" s="124" t="s">
        <v>143</v>
      </c>
      <c r="C49" s="125" t="s">
        <v>144</v>
      </c>
      <c r="D49" s="126"/>
      <c r="E49" s="127"/>
      <c r="F49" s="127"/>
      <c r="G49" s="128"/>
      <c r="O49" s="129">
        <v>1</v>
      </c>
    </row>
    <row r="50" spans="1:104">
      <c r="A50" s="130">
        <v>29</v>
      </c>
      <c r="B50" s="131" t="s">
        <v>145</v>
      </c>
      <c r="C50" s="132" t="s">
        <v>146</v>
      </c>
      <c r="D50" s="133" t="s">
        <v>117</v>
      </c>
      <c r="E50" s="134">
        <v>6</v>
      </c>
      <c r="F50" s="134">
        <v>0</v>
      </c>
      <c r="G50" s="135">
        <f t="shared" ref="G50:G56" si="6">E50*F50</f>
        <v>0</v>
      </c>
      <c r="O50" s="129">
        <v>2</v>
      </c>
      <c r="AA50" s="111">
        <v>12</v>
      </c>
      <c r="AB50" s="111">
        <v>0</v>
      </c>
      <c r="AC50" s="111">
        <v>29</v>
      </c>
      <c r="AZ50" s="111">
        <v>2</v>
      </c>
      <c r="BA50" s="111">
        <f t="shared" ref="BA50:BA56" si="7">IF(AZ50=1,G50,0)</f>
        <v>0</v>
      </c>
      <c r="BB50" s="111">
        <f t="shared" ref="BB50:BB56" si="8">IF(AZ50=2,G50,0)</f>
        <v>0</v>
      </c>
      <c r="BC50" s="111">
        <f t="shared" ref="BC50:BC56" si="9">IF(AZ50=3,G50,0)</f>
        <v>0</v>
      </c>
      <c r="BD50" s="111">
        <f t="shared" ref="BD50:BD56" si="10">IF(AZ50=4,G50,0)</f>
        <v>0</v>
      </c>
      <c r="BE50" s="111">
        <f t="shared" ref="BE50:BE56" si="11">IF(AZ50=5,G50,0)</f>
        <v>0</v>
      </c>
      <c r="CZ50" s="111">
        <v>3.8000000000000002E-4</v>
      </c>
    </row>
    <row r="51" spans="1:104" ht="22.5">
      <c r="A51" s="130">
        <v>30</v>
      </c>
      <c r="B51" s="131" t="s">
        <v>147</v>
      </c>
      <c r="C51" s="132" t="s">
        <v>148</v>
      </c>
      <c r="D51" s="133" t="s">
        <v>73</v>
      </c>
      <c r="E51" s="134">
        <v>2</v>
      </c>
      <c r="F51" s="134">
        <v>0</v>
      </c>
      <c r="G51" s="135">
        <f t="shared" si="6"/>
        <v>0</v>
      </c>
      <c r="O51" s="129">
        <v>2</v>
      </c>
      <c r="AA51" s="111">
        <v>12</v>
      </c>
      <c r="AB51" s="111">
        <v>0</v>
      </c>
      <c r="AC51" s="111">
        <v>30</v>
      </c>
      <c r="AZ51" s="111">
        <v>2</v>
      </c>
      <c r="BA51" s="111">
        <f t="shared" si="7"/>
        <v>0</v>
      </c>
      <c r="BB51" s="111">
        <f t="shared" si="8"/>
        <v>0</v>
      </c>
      <c r="BC51" s="111">
        <f t="shared" si="9"/>
        <v>0</v>
      </c>
      <c r="BD51" s="111">
        <f t="shared" si="10"/>
        <v>0</v>
      </c>
      <c r="BE51" s="111">
        <f t="shared" si="11"/>
        <v>0</v>
      </c>
      <c r="CZ51" s="111">
        <v>0</v>
      </c>
    </row>
    <row r="52" spans="1:104">
      <c r="A52" s="130">
        <v>31</v>
      </c>
      <c r="B52" s="131" t="s">
        <v>149</v>
      </c>
      <c r="C52" s="132" t="s">
        <v>150</v>
      </c>
      <c r="D52" s="133" t="s">
        <v>73</v>
      </c>
      <c r="E52" s="134">
        <v>1</v>
      </c>
      <c r="F52" s="134">
        <v>0</v>
      </c>
      <c r="G52" s="135">
        <f t="shared" si="6"/>
        <v>0</v>
      </c>
      <c r="O52" s="129">
        <v>2</v>
      </c>
      <c r="AA52" s="111">
        <v>12</v>
      </c>
      <c r="AB52" s="111">
        <v>0</v>
      </c>
      <c r="AC52" s="111">
        <v>31</v>
      </c>
      <c r="AZ52" s="111">
        <v>2</v>
      </c>
      <c r="BA52" s="111">
        <f t="shared" si="7"/>
        <v>0</v>
      </c>
      <c r="BB52" s="111">
        <f t="shared" si="8"/>
        <v>0</v>
      </c>
      <c r="BC52" s="111">
        <f t="shared" si="9"/>
        <v>0</v>
      </c>
      <c r="BD52" s="111">
        <f t="shared" si="10"/>
        <v>0</v>
      </c>
      <c r="BE52" s="111">
        <f t="shared" si="11"/>
        <v>0</v>
      </c>
      <c r="CZ52" s="111">
        <v>0</v>
      </c>
    </row>
    <row r="53" spans="1:104">
      <c r="A53" s="130">
        <v>32</v>
      </c>
      <c r="B53" s="131" t="s">
        <v>151</v>
      </c>
      <c r="C53" s="132" t="s">
        <v>152</v>
      </c>
      <c r="D53" s="133" t="s">
        <v>124</v>
      </c>
      <c r="E53" s="134">
        <v>2.1000000000000001E-2</v>
      </c>
      <c r="F53" s="134">
        <v>0</v>
      </c>
      <c r="G53" s="135">
        <f t="shared" si="6"/>
        <v>0</v>
      </c>
      <c r="O53" s="129">
        <v>2</v>
      </c>
      <c r="AA53" s="111">
        <v>12</v>
      </c>
      <c r="AB53" s="111">
        <v>0</v>
      </c>
      <c r="AC53" s="111">
        <v>32</v>
      </c>
      <c r="AZ53" s="111">
        <v>2</v>
      </c>
      <c r="BA53" s="111">
        <f t="shared" si="7"/>
        <v>0</v>
      </c>
      <c r="BB53" s="111">
        <f t="shared" si="8"/>
        <v>0</v>
      </c>
      <c r="BC53" s="111">
        <f t="shared" si="9"/>
        <v>0</v>
      </c>
      <c r="BD53" s="111">
        <f t="shared" si="10"/>
        <v>0</v>
      </c>
      <c r="BE53" s="111">
        <f t="shared" si="11"/>
        <v>0</v>
      </c>
      <c r="CZ53" s="111">
        <v>0</v>
      </c>
    </row>
    <row r="54" spans="1:104">
      <c r="A54" s="130">
        <v>33</v>
      </c>
      <c r="B54" s="131" t="s">
        <v>153</v>
      </c>
      <c r="C54" s="132" t="s">
        <v>154</v>
      </c>
      <c r="D54" s="133" t="s">
        <v>117</v>
      </c>
      <c r="E54" s="134">
        <v>6</v>
      </c>
      <c r="F54" s="134">
        <v>0</v>
      </c>
      <c r="G54" s="135">
        <f t="shared" si="6"/>
        <v>0</v>
      </c>
      <c r="O54" s="129">
        <v>2</v>
      </c>
      <c r="AA54" s="111">
        <v>12</v>
      </c>
      <c r="AB54" s="111">
        <v>0</v>
      </c>
      <c r="AC54" s="111">
        <v>33</v>
      </c>
      <c r="AZ54" s="111">
        <v>2</v>
      </c>
      <c r="BA54" s="111">
        <f t="shared" si="7"/>
        <v>0</v>
      </c>
      <c r="BB54" s="111">
        <f t="shared" si="8"/>
        <v>0</v>
      </c>
      <c r="BC54" s="111">
        <f t="shared" si="9"/>
        <v>0</v>
      </c>
      <c r="BD54" s="111">
        <f t="shared" si="10"/>
        <v>0</v>
      </c>
      <c r="BE54" s="111">
        <f t="shared" si="11"/>
        <v>0</v>
      </c>
      <c r="CZ54" s="111">
        <v>0</v>
      </c>
    </row>
    <row r="55" spans="1:104">
      <c r="A55" s="130">
        <v>34</v>
      </c>
      <c r="B55" s="131" t="s">
        <v>155</v>
      </c>
      <c r="C55" s="132" t="s">
        <v>156</v>
      </c>
      <c r="D55" s="133" t="s">
        <v>117</v>
      </c>
      <c r="E55" s="134">
        <v>4</v>
      </c>
      <c r="F55" s="134">
        <v>0</v>
      </c>
      <c r="G55" s="135">
        <f t="shared" si="6"/>
        <v>0</v>
      </c>
      <c r="O55" s="129">
        <v>2</v>
      </c>
      <c r="AA55" s="111">
        <v>12</v>
      </c>
      <c r="AB55" s="111">
        <v>0</v>
      </c>
      <c r="AC55" s="111">
        <v>34</v>
      </c>
      <c r="AZ55" s="111">
        <v>2</v>
      </c>
      <c r="BA55" s="111">
        <f t="shared" si="7"/>
        <v>0</v>
      </c>
      <c r="BB55" s="111">
        <f t="shared" si="8"/>
        <v>0</v>
      </c>
      <c r="BC55" s="111">
        <f t="shared" si="9"/>
        <v>0</v>
      </c>
      <c r="BD55" s="111">
        <f t="shared" si="10"/>
        <v>0</v>
      </c>
      <c r="BE55" s="111">
        <f t="shared" si="11"/>
        <v>0</v>
      </c>
      <c r="CZ55" s="111">
        <v>0</v>
      </c>
    </row>
    <row r="56" spans="1:104">
      <c r="A56" s="130">
        <v>35</v>
      </c>
      <c r="B56" s="131" t="s">
        <v>157</v>
      </c>
      <c r="C56" s="132" t="s">
        <v>158</v>
      </c>
      <c r="D56" s="133" t="s">
        <v>73</v>
      </c>
      <c r="E56" s="134">
        <v>1</v>
      </c>
      <c r="F56" s="134">
        <v>0</v>
      </c>
      <c r="G56" s="135">
        <f t="shared" si="6"/>
        <v>0</v>
      </c>
      <c r="O56" s="129">
        <v>2</v>
      </c>
      <c r="AA56" s="111">
        <v>12</v>
      </c>
      <c r="AB56" s="111">
        <v>0</v>
      </c>
      <c r="AC56" s="111">
        <v>35</v>
      </c>
      <c r="AZ56" s="111">
        <v>2</v>
      </c>
      <c r="BA56" s="111">
        <f t="shared" si="7"/>
        <v>0</v>
      </c>
      <c r="BB56" s="111">
        <f t="shared" si="8"/>
        <v>0</v>
      </c>
      <c r="BC56" s="111">
        <f t="shared" si="9"/>
        <v>0</v>
      </c>
      <c r="BD56" s="111">
        <f t="shared" si="10"/>
        <v>0</v>
      </c>
      <c r="BE56" s="111">
        <f t="shared" si="11"/>
        <v>0</v>
      </c>
      <c r="CZ56" s="111">
        <v>2.4000000000000001E-4</v>
      </c>
    </row>
    <row r="57" spans="1:104">
      <c r="A57" s="136"/>
      <c r="B57" s="137" t="s">
        <v>67</v>
      </c>
      <c r="C57" s="138" t="str">
        <f>CONCATENATE(B49," ",C49)</f>
        <v>721 Vnitřní kanalizace</v>
      </c>
      <c r="D57" s="136"/>
      <c r="E57" s="139"/>
      <c r="F57" s="139"/>
      <c r="G57" s="140">
        <f>SUM(G49:G56)</f>
        <v>0</v>
      </c>
      <c r="O57" s="129">
        <v>4</v>
      </c>
      <c r="BA57" s="141">
        <f>SUM(BA49:BA56)</f>
        <v>0</v>
      </c>
      <c r="BB57" s="141">
        <f>SUM(BB49:BB56)</f>
        <v>0</v>
      </c>
      <c r="BC57" s="141">
        <f>SUM(BC49:BC56)</f>
        <v>0</v>
      </c>
      <c r="BD57" s="141">
        <f>SUM(BD49:BD56)</f>
        <v>0</v>
      </c>
      <c r="BE57" s="141">
        <f>SUM(BE49:BE56)</f>
        <v>0</v>
      </c>
    </row>
    <row r="58" spans="1:104">
      <c r="A58" s="123" t="s">
        <v>65</v>
      </c>
      <c r="B58" s="124" t="s">
        <v>159</v>
      </c>
      <c r="C58" s="125" t="s">
        <v>160</v>
      </c>
      <c r="D58" s="126"/>
      <c r="E58" s="127"/>
      <c r="F58" s="127"/>
      <c r="G58" s="128"/>
      <c r="O58" s="129">
        <v>1</v>
      </c>
    </row>
    <row r="59" spans="1:104" ht="22.5">
      <c r="A59" s="130">
        <v>36</v>
      </c>
      <c r="B59" s="131" t="s">
        <v>161</v>
      </c>
      <c r="C59" s="132" t="s">
        <v>162</v>
      </c>
      <c r="D59" s="133" t="s">
        <v>117</v>
      </c>
      <c r="E59" s="134">
        <v>50</v>
      </c>
      <c r="F59" s="134">
        <v>0</v>
      </c>
      <c r="G59" s="135">
        <f t="shared" ref="G59:G65" si="12">E59*F59</f>
        <v>0</v>
      </c>
      <c r="O59" s="129">
        <v>2</v>
      </c>
      <c r="AA59" s="111">
        <v>12</v>
      </c>
      <c r="AB59" s="111">
        <v>0</v>
      </c>
      <c r="AC59" s="111">
        <v>36</v>
      </c>
      <c r="AZ59" s="111">
        <v>2</v>
      </c>
      <c r="BA59" s="111">
        <f t="shared" ref="BA59:BA65" si="13">IF(AZ59=1,G59,0)</f>
        <v>0</v>
      </c>
      <c r="BB59" s="111">
        <f t="shared" ref="BB59:BB65" si="14">IF(AZ59=2,G59,0)</f>
        <v>0</v>
      </c>
      <c r="BC59" s="111">
        <f t="shared" ref="BC59:BC65" si="15">IF(AZ59=3,G59,0)</f>
        <v>0</v>
      </c>
      <c r="BD59" s="111">
        <f t="shared" ref="BD59:BD65" si="16">IF(AZ59=4,G59,0)</f>
        <v>0</v>
      </c>
      <c r="BE59" s="111">
        <f t="shared" ref="BE59:BE65" si="17">IF(AZ59=5,G59,0)</f>
        <v>0</v>
      </c>
      <c r="CZ59" s="111">
        <v>0</v>
      </c>
    </row>
    <row r="60" spans="1:104" ht="22.5">
      <c r="A60" s="130">
        <v>37</v>
      </c>
      <c r="B60" s="131" t="s">
        <v>163</v>
      </c>
      <c r="C60" s="132" t="s">
        <v>164</v>
      </c>
      <c r="D60" s="133" t="s">
        <v>117</v>
      </c>
      <c r="E60" s="134">
        <v>45</v>
      </c>
      <c r="F60" s="134">
        <v>0</v>
      </c>
      <c r="G60" s="135">
        <f t="shared" si="12"/>
        <v>0</v>
      </c>
      <c r="O60" s="129">
        <v>2</v>
      </c>
      <c r="AA60" s="111">
        <v>12</v>
      </c>
      <c r="AB60" s="111">
        <v>0</v>
      </c>
      <c r="AC60" s="111">
        <v>37</v>
      </c>
      <c r="AZ60" s="111">
        <v>2</v>
      </c>
      <c r="BA60" s="111">
        <f t="shared" si="13"/>
        <v>0</v>
      </c>
      <c r="BB60" s="111">
        <f t="shared" si="14"/>
        <v>0</v>
      </c>
      <c r="BC60" s="111">
        <f t="shared" si="15"/>
        <v>0</v>
      </c>
      <c r="BD60" s="111">
        <f t="shared" si="16"/>
        <v>0</v>
      </c>
      <c r="BE60" s="111">
        <f t="shared" si="17"/>
        <v>0</v>
      </c>
      <c r="CZ60" s="111">
        <v>0</v>
      </c>
    </row>
    <row r="61" spans="1:104">
      <c r="A61" s="130">
        <v>38</v>
      </c>
      <c r="B61" s="131" t="s">
        <v>165</v>
      </c>
      <c r="C61" s="132" t="s">
        <v>166</v>
      </c>
      <c r="D61" s="133" t="s">
        <v>117</v>
      </c>
      <c r="E61" s="134">
        <v>15</v>
      </c>
      <c r="F61" s="134">
        <v>0</v>
      </c>
      <c r="G61" s="135">
        <f t="shared" si="12"/>
        <v>0</v>
      </c>
      <c r="O61" s="129">
        <v>2</v>
      </c>
      <c r="AA61" s="111">
        <v>12</v>
      </c>
      <c r="AB61" s="111">
        <v>0</v>
      </c>
      <c r="AC61" s="111">
        <v>38</v>
      </c>
      <c r="AZ61" s="111">
        <v>2</v>
      </c>
      <c r="BA61" s="111">
        <f t="shared" si="13"/>
        <v>0</v>
      </c>
      <c r="BB61" s="111">
        <f t="shared" si="14"/>
        <v>0</v>
      </c>
      <c r="BC61" s="111">
        <f t="shared" si="15"/>
        <v>0</v>
      </c>
      <c r="BD61" s="111">
        <f t="shared" si="16"/>
        <v>0</v>
      </c>
      <c r="BE61" s="111">
        <f t="shared" si="17"/>
        <v>0</v>
      </c>
      <c r="CZ61" s="111">
        <v>5.1799999999999997E-3</v>
      </c>
    </row>
    <row r="62" spans="1:104" ht="22.5">
      <c r="A62" s="130">
        <v>39</v>
      </c>
      <c r="B62" s="131" t="s">
        <v>167</v>
      </c>
      <c r="C62" s="132" t="s">
        <v>168</v>
      </c>
      <c r="D62" s="133" t="s">
        <v>73</v>
      </c>
      <c r="E62" s="134">
        <v>1</v>
      </c>
      <c r="F62" s="134">
        <v>0</v>
      </c>
      <c r="G62" s="135">
        <f t="shared" si="12"/>
        <v>0</v>
      </c>
      <c r="O62" s="129">
        <v>2</v>
      </c>
      <c r="AA62" s="111">
        <v>12</v>
      </c>
      <c r="AB62" s="111">
        <v>0</v>
      </c>
      <c r="AC62" s="111">
        <v>39</v>
      </c>
      <c r="AZ62" s="111">
        <v>2</v>
      </c>
      <c r="BA62" s="111">
        <f t="shared" si="13"/>
        <v>0</v>
      </c>
      <c r="BB62" s="111">
        <f t="shared" si="14"/>
        <v>0</v>
      </c>
      <c r="BC62" s="111">
        <f t="shared" si="15"/>
        <v>0</v>
      </c>
      <c r="BD62" s="111">
        <f t="shared" si="16"/>
        <v>0</v>
      </c>
      <c r="BE62" s="111">
        <f t="shared" si="17"/>
        <v>0</v>
      </c>
      <c r="CZ62" s="111">
        <v>1.97E-3</v>
      </c>
    </row>
    <row r="63" spans="1:104">
      <c r="A63" s="130">
        <v>40</v>
      </c>
      <c r="B63" s="131" t="s">
        <v>169</v>
      </c>
      <c r="C63" s="132" t="s">
        <v>170</v>
      </c>
      <c r="D63" s="133" t="s">
        <v>117</v>
      </c>
      <c r="E63" s="134">
        <v>10</v>
      </c>
      <c r="F63" s="134">
        <v>0</v>
      </c>
      <c r="G63" s="135">
        <f t="shared" si="12"/>
        <v>0</v>
      </c>
      <c r="O63" s="129">
        <v>2</v>
      </c>
      <c r="AA63" s="111">
        <v>12</v>
      </c>
      <c r="AB63" s="111">
        <v>0</v>
      </c>
      <c r="AC63" s="111">
        <v>40</v>
      </c>
      <c r="AZ63" s="111">
        <v>2</v>
      </c>
      <c r="BA63" s="111">
        <f t="shared" si="13"/>
        <v>0</v>
      </c>
      <c r="BB63" s="111">
        <f t="shared" si="14"/>
        <v>0</v>
      </c>
      <c r="BC63" s="111">
        <f t="shared" si="15"/>
        <v>0</v>
      </c>
      <c r="BD63" s="111">
        <f t="shared" si="16"/>
        <v>0</v>
      </c>
      <c r="BE63" s="111">
        <f t="shared" si="17"/>
        <v>0</v>
      </c>
      <c r="CZ63" s="111">
        <v>3.8999999999999999E-4</v>
      </c>
    </row>
    <row r="64" spans="1:104">
      <c r="A64" s="130">
        <v>41</v>
      </c>
      <c r="B64" s="131" t="s">
        <v>171</v>
      </c>
      <c r="C64" s="132" t="s">
        <v>172</v>
      </c>
      <c r="D64" s="133" t="s">
        <v>124</v>
      </c>
      <c r="E64" s="134">
        <v>0.155</v>
      </c>
      <c r="F64" s="134">
        <v>0</v>
      </c>
      <c r="G64" s="135">
        <f t="shared" si="12"/>
        <v>0</v>
      </c>
      <c r="O64" s="129">
        <v>2</v>
      </c>
      <c r="AA64" s="111">
        <v>12</v>
      </c>
      <c r="AB64" s="111">
        <v>0</v>
      </c>
      <c r="AC64" s="111">
        <v>41</v>
      </c>
      <c r="AZ64" s="111">
        <v>2</v>
      </c>
      <c r="BA64" s="111">
        <f t="shared" si="13"/>
        <v>0</v>
      </c>
      <c r="BB64" s="111">
        <f t="shared" si="14"/>
        <v>0</v>
      </c>
      <c r="BC64" s="111">
        <f t="shared" si="15"/>
        <v>0</v>
      </c>
      <c r="BD64" s="111">
        <f t="shared" si="16"/>
        <v>0</v>
      </c>
      <c r="BE64" s="111">
        <f t="shared" si="17"/>
        <v>0</v>
      </c>
      <c r="CZ64" s="111">
        <v>0</v>
      </c>
    </row>
    <row r="65" spans="1:104">
      <c r="A65" s="130">
        <v>42</v>
      </c>
      <c r="B65" s="131" t="s">
        <v>173</v>
      </c>
      <c r="C65" s="132" t="s">
        <v>174</v>
      </c>
      <c r="D65" s="133" t="s">
        <v>73</v>
      </c>
      <c r="E65" s="134">
        <v>1</v>
      </c>
      <c r="F65" s="134">
        <v>0</v>
      </c>
      <c r="G65" s="135">
        <f t="shared" si="12"/>
        <v>0</v>
      </c>
      <c r="O65" s="129">
        <v>2</v>
      </c>
      <c r="AA65" s="111">
        <v>12</v>
      </c>
      <c r="AB65" s="111">
        <v>0</v>
      </c>
      <c r="AC65" s="111">
        <v>42</v>
      </c>
      <c r="AZ65" s="111">
        <v>2</v>
      </c>
      <c r="BA65" s="111">
        <f t="shared" si="13"/>
        <v>0</v>
      </c>
      <c r="BB65" s="111">
        <f t="shared" si="14"/>
        <v>0</v>
      </c>
      <c r="BC65" s="111">
        <f t="shared" si="15"/>
        <v>0</v>
      </c>
      <c r="BD65" s="111">
        <f t="shared" si="16"/>
        <v>0</v>
      </c>
      <c r="BE65" s="111">
        <f t="shared" si="17"/>
        <v>0</v>
      </c>
      <c r="CZ65" s="111">
        <v>4.45E-3</v>
      </c>
    </row>
    <row r="66" spans="1:104">
      <c r="A66" s="136"/>
      <c r="B66" s="137" t="s">
        <v>67</v>
      </c>
      <c r="C66" s="138" t="str">
        <f>CONCATENATE(B58," ",C58)</f>
        <v>722 Vnitřní vodovod</v>
      </c>
      <c r="D66" s="136"/>
      <c r="E66" s="139"/>
      <c r="F66" s="139"/>
      <c r="G66" s="140">
        <f>SUM(G58:G65)</f>
        <v>0</v>
      </c>
      <c r="O66" s="129">
        <v>4</v>
      </c>
      <c r="BA66" s="141">
        <f>SUM(BA58:BA65)</f>
        <v>0</v>
      </c>
      <c r="BB66" s="141">
        <f>SUM(BB58:BB65)</f>
        <v>0</v>
      </c>
      <c r="BC66" s="141">
        <f>SUM(BC58:BC65)</f>
        <v>0</v>
      </c>
      <c r="BD66" s="141">
        <f>SUM(BD58:BD65)</f>
        <v>0</v>
      </c>
      <c r="BE66" s="141">
        <f>SUM(BE58:BE65)</f>
        <v>0</v>
      </c>
    </row>
    <row r="67" spans="1:104">
      <c r="A67" s="123" t="s">
        <v>65</v>
      </c>
      <c r="B67" s="124" t="s">
        <v>175</v>
      </c>
      <c r="C67" s="125" t="s">
        <v>176</v>
      </c>
      <c r="D67" s="126"/>
      <c r="E67" s="127"/>
      <c r="F67" s="127"/>
      <c r="G67" s="128"/>
      <c r="O67" s="129">
        <v>1</v>
      </c>
    </row>
    <row r="68" spans="1:104">
      <c r="A68" s="130">
        <v>43</v>
      </c>
      <c r="B68" s="131" t="s">
        <v>177</v>
      </c>
      <c r="C68" s="132" t="s">
        <v>178</v>
      </c>
      <c r="D68" s="133" t="s">
        <v>117</v>
      </c>
      <c r="E68" s="134">
        <v>4</v>
      </c>
      <c r="F68" s="134">
        <v>0</v>
      </c>
      <c r="G68" s="135">
        <f t="shared" ref="G68:G82" si="18">E68*F68</f>
        <v>0</v>
      </c>
      <c r="O68" s="129">
        <v>2</v>
      </c>
      <c r="AA68" s="111">
        <v>12</v>
      </c>
      <c r="AB68" s="111">
        <v>0</v>
      </c>
      <c r="AC68" s="111">
        <v>43</v>
      </c>
      <c r="AZ68" s="111">
        <v>2</v>
      </c>
      <c r="BA68" s="111">
        <f t="shared" ref="BA68:BA82" si="19">IF(AZ68=1,G68,0)</f>
        <v>0</v>
      </c>
      <c r="BB68" s="111">
        <f t="shared" ref="BB68:BB82" si="20">IF(AZ68=2,G68,0)</f>
        <v>0</v>
      </c>
      <c r="BC68" s="111">
        <f t="shared" ref="BC68:BC82" si="21">IF(AZ68=3,G68,0)</f>
        <v>0</v>
      </c>
      <c r="BD68" s="111">
        <f t="shared" ref="BD68:BD82" si="22">IF(AZ68=4,G68,0)</f>
        <v>0</v>
      </c>
      <c r="BE68" s="111">
        <f t="shared" ref="BE68:BE82" si="23">IF(AZ68=5,G68,0)</f>
        <v>0</v>
      </c>
      <c r="CZ68" s="111">
        <v>1.426E-2</v>
      </c>
    </row>
    <row r="69" spans="1:104">
      <c r="A69" s="130">
        <v>44</v>
      </c>
      <c r="B69" s="131" t="s">
        <v>179</v>
      </c>
      <c r="C69" s="132" t="s">
        <v>180</v>
      </c>
      <c r="D69" s="133" t="s">
        <v>117</v>
      </c>
      <c r="E69" s="134">
        <v>2</v>
      </c>
      <c r="F69" s="134">
        <v>0</v>
      </c>
      <c r="G69" s="135">
        <f t="shared" si="18"/>
        <v>0</v>
      </c>
      <c r="O69" s="129">
        <v>2</v>
      </c>
      <c r="AA69" s="111">
        <v>12</v>
      </c>
      <c r="AB69" s="111">
        <v>0</v>
      </c>
      <c r="AC69" s="111">
        <v>44</v>
      </c>
      <c r="AZ69" s="111">
        <v>2</v>
      </c>
      <c r="BA69" s="111">
        <f t="shared" si="19"/>
        <v>0</v>
      </c>
      <c r="BB69" s="111">
        <f t="shared" si="20"/>
        <v>0</v>
      </c>
      <c r="BC69" s="111">
        <f t="shared" si="21"/>
        <v>0</v>
      </c>
      <c r="BD69" s="111">
        <f t="shared" si="22"/>
        <v>0</v>
      </c>
      <c r="BE69" s="111">
        <f t="shared" si="23"/>
        <v>0</v>
      </c>
      <c r="CZ69" s="111">
        <v>1.208E-2</v>
      </c>
    </row>
    <row r="70" spans="1:104">
      <c r="A70" s="130">
        <v>45</v>
      </c>
      <c r="B70" s="131" t="s">
        <v>181</v>
      </c>
      <c r="C70" s="132" t="s">
        <v>182</v>
      </c>
      <c r="D70" s="133" t="s">
        <v>117</v>
      </c>
      <c r="E70" s="134">
        <v>4</v>
      </c>
      <c r="F70" s="134">
        <v>0</v>
      </c>
      <c r="G70" s="135">
        <f t="shared" si="18"/>
        <v>0</v>
      </c>
      <c r="O70" s="129">
        <v>2</v>
      </c>
      <c r="AA70" s="111">
        <v>12</v>
      </c>
      <c r="AB70" s="111">
        <v>0</v>
      </c>
      <c r="AC70" s="111">
        <v>45</v>
      </c>
      <c r="AZ70" s="111">
        <v>2</v>
      </c>
      <c r="BA70" s="111">
        <f t="shared" si="19"/>
        <v>0</v>
      </c>
      <c r="BB70" s="111">
        <f t="shared" si="20"/>
        <v>0</v>
      </c>
      <c r="BC70" s="111">
        <f t="shared" si="21"/>
        <v>0</v>
      </c>
      <c r="BD70" s="111">
        <f t="shared" si="22"/>
        <v>0</v>
      </c>
      <c r="BE70" s="111">
        <f t="shared" si="23"/>
        <v>0</v>
      </c>
      <c r="CZ70" s="111">
        <v>1.3780000000000001E-2</v>
      </c>
    </row>
    <row r="71" spans="1:104">
      <c r="A71" s="130">
        <v>46</v>
      </c>
      <c r="B71" s="131" t="s">
        <v>183</v>
      </c>
      <c r="C71" s="132" t="s">
        <v>184</v>
      </c>
      <c r="D71" s="133" t="s">
        <v>185</v>
      </c>
      <c r="E71" s="134">
        <v>2</v>
      </c>
      <c r="F71" s="134">
        <v>0</v>
      </c>
      <c r="G71" s="135">
        <f t="shared" si="18"/>
        <v>0</v>
      </c>
      <c r="O71" s="129">
        <v>2</v>
      </c>
      <c r="AA71" s="111">
        <v>12</v>
      </c>
      <c r="AB71" s="111">
        <v>0</v>
      </c>
      <c r="AC71" s="111">
        <v>46</v>
      </c>
      <c r="AZ71" s="111">
        <v>2</v>
      </c>
      <c r="BA71" s="111">
        <f t="shared" si="19"/>
        <v>0</v>
      </c>
      <c r="BB71" s="111">
        <f t="shared" si="20"/>
        <v>0</v>
      </c>
      <c r="BC71" s="111">
        <f t="shared" si="21"/>
        <v>0</v>
      </c>
      <c r="BD71" s="111">
        <f t="shared" si="22"/>
        <v>0</v>
      </c>
      <c r="BE71" s="111">
        <f t="shared" si="23"/>
        <v>0</v>
      </c>
      <c r="CZ71" s="111">
        <v>4.0299999999999997E-3</v>
      </c>
    </row>
    <row r="72" spans="1:104">
      <c r="A72" s="130">
        <v>47</v>
      </c>
      <c r="B72" s="131" t="s">
        <v>186</v>
      </c>
      <c r="C72" s="132" t="s">
        <v>187</v>
      </c>
      <c r="D72" s="133" t="s">
        <v>73</v>
      </c>
      <c r="E72" s="134">
        <v>2</v>
      </c>
      <c r="F72" s="134">
        <v>0</v>
      </c>
      <c r="G72" s="135">
        <f t="shared" si="18"/>
        <v>0</v>
      </c>
      <c r="O72" s="129">
        <v>2</v>
      </c>
      <c r="AA72" s="111">
        <v>12</v>
      </c>
      <c r="AB72" s="111">
        <v>0</v>
      </c>
      <c r="AC72" s="111">
        <v>47</v>
      </c>
      <c r="AZ72" s="111">
        <v>2</v>
      </c>
      <c r="BA72" s="111">
        <f t="shared" si="19"/>
        <v>0</v>
      </c>
      <c r="BB72" s="111">
        <f t="shared" si="20"/>
        <v>0</v>
      </c>
      <c r="BC72" s="111">
        <f t="shared" si="21"/>
        <v>0</v>
      </c>
      <c r="BD72" s="111">
        <f t="shared" si="22"/>
        <v>0</v>
      </c>
      <c r="BE72" s="111">
        <f t="shared" si="23"/>
        <v>0</v>
      </c>
      <c r="CZ72" s="111">
        <v>8.7000000000000001E-4</v>
      </c>
    </row>
    <row r="73" spans="1:104">
      <c r="A73" s="130">
        <v>48</v>
      </c>
      <c r="B73" s="131" t="s">
        <v>188</v>
      </c>
      <c r="C73" s="132" t="s">
        <v>189</v>
      </c>
      <c r="D73" s="133" t="s">
        <v>73</v>
      </c>
      <c r="E73" s="134">
        <v>1</v>
      </c>
      <c r="F73" s="134">
        <v>0</v>
      </c>
      <c r="G73" s="135">
        <f t="shared" si="18"/>
        <v>0</v>
      </c>
      <c r="O73" s="129">
        <v>2</v>
      </c>
      <c r="AA73" s="111">
        <v>12</v>
      </c>
      <c r="AB73" s="111">
        <v>0</v>
      </c>
      <c r="AC73" s="111">
        <v>48</v>
      </c>
      <c r="AZ73" s="111">
        <v>2</v>
      </c>
      <c r="BA73" s="111">
        <f t="shared" si="19"/>
        <v>0</v>
      </c>
      <c r="BB73" s="111">
        <f t="shared" si="20"/>
        <v>0</v>
      </c>
      <c r="BC73" s="111">
        <f t="shared" si="21"/>
        <v>0</v>
      </c>
      <c r="BD73" s="111">
        <f t="shared" si="22"/>
        <v>0</v>
      </c>
      <c r="BE73" s="111">
        <f t="shared" si="23"/>
        <v>0</v>
      </c>
      <c r="CZ73" s="111">
        <v>3.0000000000000001E-5</v>
      </c>
    </row>
    <row r="74" spans="1:104">
      <c r="A74" s="130">
        <v>49</v>
      </c>
      <c r="B74" s="131" t="s">
        <v>190</v>
      </c>
      <c r="C74" s="132" t="s">
        <v>191</v>
      </c>
      <c r="D74" s="133" t="s">
        <v>73</v>
      </c>
      <c r="E74" s="134">
        <v>2</v>
      </c>
      <c r="F74" s="134">
        <v>0</v>
      </c>
      <c r="G74" s="135">
        <f t="shared" si="18"/>
        <v>0</v>
      </c>
      <c r="O74" s="129">
        <v>2</v>
      </c>
      <c r="AA74" s="111">
        <v>12</v>
      </c>
      <c r="AB74" s="111">
        <v>0</v>
      </c>
      <c r="AC74" s="111">
        <v>49</v>
      </c>
      <c r="AZ74" s="111">
        <v>2</v>
      </c>
      <c r="BA74" s="111">
        <f t="shared" si="19"/>
        <v>0</v>
      </c>
      <c r="BB74" s="111">
        <f t="shared" si="20"/>
        <v>0</v>
      </c>
      <c r="BC74" s="111">
        <f t="shared" si="21"/>
        <v>0</v>
      </c>
      <c r="BD74" s="111">
        <f t="shared" si="22"/>
        <v>0</v>
      </c>
      <c r="BE74" s="111">
        <f t="shared" si="23"/>
        <v>0</v>
      </c>
      <c r="CZ74" s="111">
        <v>3.0000000000000001E-5</v>
      </c>
    </row>
    <row r="75" spans="1:104">
      <c r="A75" s="130">
        <v>50</v>
      </c>
      <c r="B75" s="131" t="s">
        <v>192</v>
      </c>
      <c r="C75" s="132" t="s">
        <v>193</v>
      </c>
      <c r="D75" s="133" t="s">
        <v>124</v>
      </c>
      <c r="E75" s="134">
        <v>0.36899999999999999</v>
      </c>
      <c r="F75" s="134">
        <v>0</v>
      </c>
      <c r="G75" s="135">
        <f t="shared" si="18"/>
        <v>0</v>
      </c>
      <c r="O75" s="129">
        <v>2</v>
      </c>
      <c r="AA75" s="111">
        <v>12</v>
      </c>
      <c r="AB75" s="111">
        <v>0</v>
      </c>
      <c r="AC75" s="111">
        <v>50</v>
      </c>
      <c r="AZ75" s="111">
        <v>2</v>
      </c>
      <c r="BA75" s="111">
        <f t="shared" si="19"/>
        <v>0</v>
      </c>
      <c r="BB75" s="111">
        <f t="shared" si="20"/>
        <v>0</v>
      </c>
      <c r="BC75" s="111">
        <f t="shared" si="21"/>
        <v>0</v>
      </c>
      <c r="BD75" s="111">
        <f t="shared" si="22"/>
        <v>0</v>
      </c>
      <c r="BE75" s="111">
        <f t="shared" si="23"/>
        <v>0</v>
      </c>
      <c r="CZ75" s="111">
        <v>0</v>
      </c>
    </row>
    <row r="76" spans="1:104">
      <c r="A76" s="130">
        <v>51</v>
      </c>
      <c r="B76" s="131" t="s">
        <v>194</v>
      </c>
      <c r="C76" s="132" t="s">
        <v>195</v>
      </c>
      <c r="D76" s="133" t="s">
        <v>117</v>
      </c>
      <c r="E76" s="134">
        <v>15</v>
      </c>
      <c r="F76" s="134">
        <v>0</v>
      </c>
      <c r="G76" s="135">
        <f t="shared" si="18"/>
        <v>0</v>
      </c>
      <c r="O76" s="129">
        <v>2</v>
      </c>
      <c r="AA76" s="111">
        <v>12</v>
      </c>
      <c r="AB76" s="111">
        <v>0</v>
      </c>
      <c r="AC76" s="111">
        <v>51</v>
      </c>
      <c r="AZ76" s="111">
        <v>2</v>
      </c>
      <c r="BA76" s="111">
        <f t="shared" si="19"/>
        <v>0</v>
      </c>
      <c r="BB76" s="111">
        <f t="shared" si="20"/>
        <v>0</v>
      </c>
      <c r="BC76" s="111">
        <f t="shared" si="21"/>
        <v>0</v>
      </c>
      <c r="BD76" s="111">
        <f t="shared" si="22"/>
        <v>0</v>
      </c>
      <c r="BE76" s="111">
        <f t="shared" si="23"/>
        <v>0</v>
      </c>
      <c r="CZ76" s="111">
        <v>0</v>
      </c>
    </row>
    <row r="77" spans="1:104">
      <c r="A77" s="130">
        <v>52</v>
      </c>
      <c r="B77" s="131" t="s">
        <v>196</v>
      </c>
      <c r="C77" s="132" t="s">
        <v>197</v>
      </c>
      <c r="D77" s="133" t="s">
        <v>198</v>
      </c>
      <c r="E77" s="134">
        <v>1</v>
      </c>
      <c r="F77" s="134">
        <v>0</v>
      </c>
      <c r="G77" s="135">
        <f t="shared" si="18"/>
        <v>0</v>
      </c>
      <c r="O77" s="129">
        <v>2</v>
      </c>
      <c r="AA77" s="111">
        <v>12</v>
      </c>
      <c r="AB77" s="111">
        <v>0</v>
      </c>
      <c r="AC77" s="111">
        <v>52</v>
      </c>
      <c r="AZ77" s="111">
        <v>2</v>
      </c>
      <c r="BA77" s="111">
        <f t="shared" si="19"/>
        <v>0</v>
      </c>
      <c r="BB77" s="111">
        <f t="shared" si="20"/>
        <v>0</v>
      </c>
      <c r="BC77" s="111">
        <f t="shared" si="21"/>
        <v>0</v>
      </c>
      <c r="BD77" s="111">
        <f t="shared" si="22"/>
        <v>0</v>
      </c>
      <c r="BE77" s="111">
        <f t="shared" si="23"/>
        <v>0</v>
      </c>
      <c r="CZ77" s="111">
        <v>0</v>
      </c>
    </row>
    <row r="78" spans="1:104">
      <c r="A78" s="130">
        <v>53</v>
      </c>
      <c r="B78" s="131" t="s">
        <v>199</v>
      </c>
      <c r="C78" s="132" t="s">
        <v>200</v>
      </c>
      <c r="D78" s="133" t="s">
        <v>124</v>
      </c>
      <c r="E78" s="134">
        <v>0.36499999999999999</v>
      </c>
      <c r="F78" s="134">
        <v>0</v>
      </c>
      <c r="G78" s="135">
        <f t="shared" si="18"/>
        <v>0</v>
      </c>
      <c r="O78" s="129">
        <v>2</v>
      </c>
      <c r="AA78" s="111">
        <v>12</v>
      </c>
      <c r="AB78" s="111">
        <v>0</v>
      </c>
      <c r="AC78" s="111">
        <v>53</v>
      </c>
      <c r="AZ78" s="111">
        <v>2</v>
      </c>
      <c r="BA78" s="111">
        <f t="shared" si="19"/>
        <v>0</v>
      </c>
      <c r="BB78" s="111">
        <f t="shared" si="20"/>
        <v>0</v>
      </c>
      <c r="BC78" s="111">
        <f t="shared" si="21"/>
        <v>0</v>
      </c>
      <c r="BD78" s="111">
        <f t="shared" si="22"/>
        <v>0</v>
      </c>
      <c r="BE78" s="111">
        <f t="shared" si="23"/>
        <v>0</v>
      </c>
      <c r="CZ78" s="111">
        <v>0</v>
      </c>
    </row>
    <row r="79" spans="1:104">
      <c r="A79" s="130">
        <v>54</v>
      </c>
      <c r="B79" s="131" t="s">
        <v>201</v>
      </c>
      <c r="C79" s="132" t="s">
        <v>202</v>
      </c>
      <c r="D79" s="133" t="s">
        <v>73</v>
      </c>
      <c r="E79" s="134">
        <v>4</v>
      </c>
      <c r="F79" s="134">
        <v>0</v>
      </c>
      <c r="G79" s="135">
        <f t="shared" si="18"/>
        <v>0</v>
      </c>
      <c r="O79" s="129">
        <v>2</v>
      </c>
      <c r="AA79" s="111">
        <v>12</v>
      </c>
      <c r="AB79" s="111">
        <v>0</v>
      </c>
      <c r="AC79" s="111">
        <v>54</v>
      </c>
      <c r="AZ79" s="111">
        <v>2</v>
      </c>
      <c r="BA79" s="111">
        <f t="shared" si="19"/>
        <v>0</v>
      </c>
      <c r="BB79" s="111">
        <f t="shared" si="20"/>
        <v>0</v>
      </c>
      <c r="BC79" s="111">
        <f t="shared" si="21"/>
        <v>0</v>
      </c>
      <c r="BD79" s="111">
        <f t="shared" si="22"/>
        <v>0</v>
      </c>
      <c r="BE79" s="111">
        <f t="shared" si="23"/>
        <v>0</v>
      </c>
      <c r="CZ79" s="111">
        <v>0</v>
      </c>
    </row>
    <row r="80" spans="1:104">
      <c r="A80" s="130">
        <v>55</v>
      </c>
      <c r="B80" s="131" t="s">
        <v>203</v>
      </c>
      <c r="C80" s="132" t="s">
        <v>204</v>
      </c>
      <c r="D80" s="133" t="s">
        <v>117</v>
      </c>
      <c r="E80" s="134">
        <v>10</v>
      </c>
      <c r="F80" s="134">
        <v>0</v>
      </c>
      <c r="G80" s="135">
        <f t="shared" si="18"/>
        <v>0</v>
      </c>
      <c r="O80" s="129">
        <v>2</v>
      </c>
      <c r="AA80" s="111">
        <v>12</v>
      </c>
      <c r="AB80" s="111">
        <v>0</v>
      </c>
      <c r="AC80" s="111">
        <v>55</v>
      </c>
      <c r="AZ80" s="111">
        <v>2</v>
      </c>
      <c r="BA80" s="111">
        <f t="shared" si="19"/>
        <v>0</v>
      </c>
      <c r="BB80" s="111">
        <f t="shared" si="20"/>
        <v>0</v>
      </c>
      <c r="BC80" s="111">
        <f t="shared" si="21"/>
        <v>0</v>
      </c>
      <c r="BD80" s="111">
        <f t="shared" si="22"/>
        <v>0</v>
      </c>
      <c r="BE80" s="111">
        <f t="shared" si="23"/>
        <v>0</v>
      </c>
      <c r="CZ80" s="111">
        <v>0</v>
      </c>
    </row>
    <row r="81" spans="1:104">
      <c r="A81" s="130">
        <v>56</v>
      </c>
      <c r="B81" s="131" t="s">
        <v>205</v>
      </c>
      <c r="C81" s="132" t="s">
        <v>206</v>
      </c>
      <c r="D81" s="133" t="s">
        <v>73</v>
      </c>
      <c r="E81" s="134">
        <v>10</v>
      </c>
      <c r="F81" s="134">
        <v>0</v>
      </c>
      <c r="G81" s="135">
        <f t="shared" si="18"/>
        <v>0</v>
      </c>
      <c r="O81" s="129">
        <v>2</v>
      </c>
      <c r="AA81" s="111">
        <v>12</v>
      </c>
      <c r="AB81" s="111">
        <v>0</v>
      </c>
      <c r="AC81" s="111">
        <v>56</v>
      </c>
      <c r="AZ81" s="111">
        <v>2</v>
      </c>
      <c r="BA81" s="111">
        <f t="shared" si="19"/>
        <v>0</v>
      </c>
      <c r="BB81" s="111">
        <f t="shared" si="20"/>
        <v>0</v>
      </c>
      <c r="BC81" s="111">
        <f t="shared" si="21"/>
        <v>0</v>
      </c>
      <c r="BD81" s="111">
        <f t="shared" si="22"/>
        <v>0</v>
      </c>
      <c r="BE81" s="111">
        <f t="shared" si="23"/>
        <v>0</v>
      </c>
      <c r="CZ81" s="111">
        <v>0</v>
      </c>
    </row>
    <row r="82" spans="1:104">
      <c r="A82" s="130">
        <v>57</v>
      </c>
      <c r="B82" s="131" t="s">
        <v>207</v>
      </c>
      <c r="C82" s="132" t="s">
        <v>208</v>
      </c>
      <c r="D82" s="133" t="s">
        <v>73</v>
      </c>
      <c r="E82" s="134">
        <v>2</v>
      </c>
      <c r="F82" s="134">
        <v>0</v>
      </c>
      <c r="G82" s="135">
        <f t="shared" si="18"/>
        <v>0</v>
      </c>
      <c r="O82" s="129">
        <v>2</v>
      </c>
      <c r="AA82" s="111">
        <v>12</v>
      </c>
      <c r="AB82" s="111">
        <v>0</v>
      </c>
      <c r="AC82" s="111">
        <v>57</v>
      </c>
      <c r="AZ82" s="111">
        <v>2</v>
      </c>
      <c r="BA82" s="111">
        <f t="shared" si="19"/>
        <v>0</v>
      </c>
      <c r="BB82" s="111">
        <f t="shared" si="20"/>
        <v>0</v>
      </c>
      <c r="BC82" s="111">
        <f t="shared" si="21"/>
        <v>0</v>
      </c>
      <c r="BD82" s="111">
        <f t="shared" si="22"/>
        <v>0</v>
      </c>
      <c r="BE82" s="111">
        <f t="shared" si="23"/>
        <v>0</v>
      </c>
      <c r="CZ82" s="111">
        <v>2.5000000000000001E-4</v>
      </c>
    </row>
    <row r="83" spans="1:104">
      <c r="A83" s="136"/>
      <c r="B83" s="137" t="s">
        <v>67</v>
      </c>
      <c r="C83" s="138" t="str">
        <f>CONCATENATE(B67," ",C67)</f>
        <v>723 Vnitřní plynovod</v>
      </c>
      <c r="D83" s="136"/>
      <c r="E83" s="139"/>
      <c r="F83" s="139"/>
      <c r="G83" s="140">
        <f>SUM(G67:G82)</f>
        <v>0</v>
      </c>
      <c r="O83" s="129">
        <v>4</v>
      </c>
      <c r="BA83" s="141">
        <f>SUM(BA67:BA82)</f>
        <v>0</v>
      </c>
      <c r="BB83" s="141">
        <f>SUM(BB67:BB82)</f>
        <v>0</v>
      </c>
      <c r="BC83" s="141">
        <f>SUM(BC67:BC82)</f>
        <v>0</v>
      </c>
      <c r="BD83" s="141">
        <f>SUM(BD67:BD82)</f>
        <v>0</v>
      </c>
      <c r="BE83" s="141">
        <f>SUM(BE67:BE82)</f>
        <v>0</v>
      </c>
    </row>
    <row r="84" spans="1:104">
      <c r="A84" s="123" t="s">
        <v>65</v>
      </c>
      <c r="B84" s="124" t="s">
        <v>209</v>
      </c>
      <c r="C84" s="125" t="s">
        <v>210</v>
      </c>
      <c r="D84" s="126"/>
      <c r="E84" s="127"/>
      <c r="F84" s="127"/>
      <c r="G84" s="128"/>
      <c r="O84" s="129">
        <v>1</v>
      </c>
    </row>
    <row r="85" spans="1:104">
      <c r="A85" s="130">
        <v>58</v>
      </c>
      <c r="B85" s="131" t="s">
        <v>211</v>
      </c>
      <c r="C85" s="132" t="s">
        <v>212</v>
      </c>
      <c r="D85" s="133" t="s">
        <v>185</v>
      </c>
      <c r="E85" s="134">
        <v>1</v>
      </c>
      <c r="F85" s="134">
        <v>0</v>
      </c>
      <c r="G85" s="135">
        <f>E85*F85</f>
        <v>0</v>
      </c>
      <c r="O85" s="129">
        <v>2</v>
      </c>
      <c r="AA85" s="111">
        <v>12</v>
      </c>
      <c r="AB85" s="111">
        <v>0</v>
      </c>
      <c r="AC85" s="111">
        <v>58</v>
      </c>
      <c r="AZ85" s="111">
        <v>2</v>
      </c>
      <c r="BA85" s="111">
        <f>IF(AZ85=1,G85,0)</f>
        <v>0</v>
      </c>
      <c r="BB85" s="111">
        <f>IF(AZ85=2,G85,0)</f>
        <v>0</v>
      </c>
      <c r="BC85" s="111">
        <f>IF(AZ85=3,G85,0)</f>
        <v>0</v>
      </c>
      <c r="BD85" s="111">
        <f>IF(AZ85=4,G85,0)</f>
        <v>0</v>
      </c>
      <c r="BE85" s="111">
        <f>IF(AZ85=5,G85,0)</f>
        <v>0</v>
      </c>
      <c r="CZ85" s="111">
        <v>1.366E-2</v>
      </c>
    </row>
    <row r="86" spans="1:104">
      <c r="A86" s="130">
        <v>59</v>
      </c>
      <c r="B86" s="131" t="s">
        <v>213</v>
      </c>
      <c r="C86" s="132" t="s">
        <v>214</v>
      </c>
      <c r="D86" s="133" t="s">
        <v>124</v>
      </c>
      <c r="E86" s="134">
        <v>0.124</v>
      </c>
      <c r="F86" s="134">
        <v>0</v>
      </c>
      <c r="G86" s="135">
        <f>E86*F86</f>
        <v>0</v>
      </c>
      <c r="O86" s="129">
        <v>2</v>
      </c>
      <c r="AA86" s="111">
        <v>12</v>
      </c>
      <c r="AB86" s="111">
        <v>0</v>
      </c>
      <c r="AC86" s="111">
        <v>59</v>
      </c>
      <c r="AZ86" s="111">
        <v>2</v>
      </c>
      <c r="BA86" s="111">
        <f>IF(AZ86=1,G86,0)</f>
        <v>0</v>
      </c>
      <c r="BB86" s="111">
        <f>IF(AZ86=2,G86,0)</f>
        <v>0</v>
      </c>
      <c r="BC86" s="111">
        <f>IF(AZ86=3,G86,0)</f>
        <v>0</v>
      </c>
      <c r="BD86" s="111">
        <f>IF(AZ86=4,G86,0)</f>
        <v>0</v>
      </c>
      <c r="BE86" s="111">
        <f>IF(AZ86=5,G86,0)</f>
        <v>0</v>
      </c>
      <c r="CZ86" s="111">
        <v>0</v>
      </c>
    </row>
    <row r="87" spans="1:104">
      <c r="A87" s="130">
        <v>60</v>
      </c>
      <c r="B87" s="131" t="s">
        <v>215</v>
      </c>
      <c r="C87" s="132" t="s">
        <v>216</v>
      </c>
      <c r="D87" s="133" t="s">
        <v>124</v>
      </c>
      <c r="E87" s="134">
        <v>0.15</v>
      </c>
      <c r="F87" s="134">
        <v>0</v>
      </c>
      <c r="G87" s="135">
        <f>E87*F87</f>
        <v>0</v>
      </c>
      <c r="O87" s="129">
        <v>2</v>
      </c>
      <c r="AA87" s="111">
        <v>12</v>
      </c>
      <c r="AB87" s="111">
        <v>0</v>
      </c>
      <c r="AC87" s="111">
        <v>60</v>
      </c>
      <c r="AZ87" s="111">
        <v>2</v>
      </c>
      <c r="BA87" s="111">
        <f>IF(AZ87=1,G87,0)</f>
        <v>0</v>
      </c>
      <c r="BB87" s="111">
        <f>IF(AZ87=2,G87,0)</f>
        <v>0</v>
      </c>
      <c r="BC87" s="111">
        <f>IF(AZ87=3,G87,0)</f>
        <v>0</v>
      </c>
      <c r="BD87" s="111">
        <f>IF(AZ87=4,G87,0)</f>
        <v>0</v>
      </c>
      <c r="BE87" s="111">
        <f>IF(AZ87=5,G87,0)</f>
        <v>0</v>
      </c>
      <c r="CZ87" s="111">
        <v>0</v>
      </c>
    </row>
    <row r="88" spans="1:104">
      <c r="A88" s="136"/>
      <c r="B88" s="137" t="s">
        <v>67</v>
      </c>
      <c r="C88" s="138" t="str">
        <f>CONCATENATE(B84," ",C84)</f>
        <v>724 Strojní vybavení</v>
      </c>
      <c r="D88" s="136"/>
      <c r="E88" s="139"/>
      <c r="F88" s="139"/>
      <c r="G88" s="140">
        <f>SUM(G84:G87)</f>
        <v>0</v>
      </c>
      <c r="O88" s="129">
        <v>4</v>
      </c>
      <c r="BA88" s="141">
        <f>SUM(BA84:BA87)</f>
        <v>0</v>
      </c>
      <c r="BB88" s="141">
        <f>SUM(BB84:BB87)</f>
        <v>0</v>
      </c>
      <c r="BC88" s="141">
        <f>SUM(BC84:BC87)</f>
        <v>0</v>
      </c>
      <c r="BD88" s="141">
        <f>SUM(BD84:BD87)</f>
        <v>0</v>
      </c>
      <c r="BE88" s="141">
        <f>SUM(BE84:BE87)</f>
        <v>0</v>
      </c>
    </row>
    <row r="89" spans="1:104">
      <c r="A89" s="123" t="s">
        <v>65</v>
      </c>
      <c r="B89" s="124" t="s">
        <v>217</v>
      </c>
      <c r="C89" s="125" t="s">
        <v>218</v>
      </c>
      <c r="D89" s="126"/>
      <c r="E89" s="127"/>
      <c r="F89" s="127"/>
      <c r="G89" s="128"/>
      <c r="O89" s="129">
        <v>1</v>
      </c>
    </row>
    <row r="90" spans="1:104" ht="22.5">
      <c r="A90" s="130">
        <v>61</v>
      </c>
      <c r="B90" s="131" t="s">
        <v>219</v>
      </c>
      <c r="C90" s="132" t="s">
        <v>220</v>
      </c>
      <c r="D90" s="133" t="s">
        <v>73</v>
      </c>
      <c r="E90" s="134">
        <v>1</v>
      </c>
      <c r="F90" s="134">
        <v>0</v>
      </c>
      <c r="G90" s="135">
        <f>E90*F90</f>
        <v>0</v>
      </c>
      <c r="O90" s="129">
        <v>2</v>
      </c>
      <c r="AA90" s="111">
        <v>12</v>
      </c>
      <c r="AB90" s="111">
        <v>0</v>
      </c>
      <c r="AC90" s="111">
        <v>61</v>
      </c>
      <c r="AZ90" s="111">
        <v>2</v>
      </c>
      <c r="BA90" s="111">
        <f>IF(AZ90=1,G90,0)</f>
        <v>0</v>
      </c>
      <c r="BB90" s="111">
        <f>IF(AZ90=2,G90,0)</f>
        <v>0</v>
      </c>
      <c r="BC90" s="111">
        <f>IF(AZ90=3,G90,0)</f>
        <v>0</v>
      </c>
      <c r="BD90" s="111">
        <f>IF(AZ90=4,G90,0)</f>
        <v>0</v>
      </c>
      <c r="BE90" s="111">
        <f>IF(AZ90=5,G90,0)</f>
        <v>0</v>
      </c>
      <c r="CZ90" s="111">
        <v>2.5000000000000001E-4</v>
      </c>
    </row>
    <row r="91" spans="1:104">
      <c r="A91" s="130">
        <v>62</v>
      </c>
      <c r="B91" s="131" t="s">
        <v>221</v>
      </c>
      <c r="C91" s="132" t="s">
        <v>222</v>
      </c>
      <c r="D91" s="133" t="s">
        <v>185</v>
      </c>
      <c r="E91" s="134">
        <v>1</v>
      </c>
      <c r="F91" s="134">
        <v>0</v>
      </c>
      <c r="G91" s="135">
        <f>E91*F91</f>
        <v>0</v>
      </c>
      <c r="O91" s="129">
        <v>2</v>
      </c>
      <c r="AA91" s="111">
        <v>12</v>
      </c>
      <c r="AB91" s="111">
        <v>0</v>
      </c>
      <c r="AC91" s="111">
        <v>62</v>
      </c>
      <c r="AZ91" s="111">
        <v>2</v>
      </c>
      <c r="BA91" s="111">
        <f>IF(AZ91=1,G91,0)</f>
        <v>0</v>
      </c>
      <c r="BB91" s="111">
        <f>IF(AZ91=2,G91,0)</f>
        <v>0</v>
      </c>
      <c r="BC91" s="111">
        <f>IF(AZ91=3,G91,0)</f>
        <v>0</v>
      </c>
      <c r="BD91" s="111">
        <f>IF(AZ91=4,G91,0)</f>
        <v>0</v>
      </c>
      <c r="BE91" s="111">
        <f>IF(AZ91=5,G91,0)</f>
        <v>0</v>
      </c>
      <c r="CZ91" s="111">
        <v>0</v>
      </c>
    </row>
    <row r="92" spans="1:104">
      <c r="A92" s="130">
        <v>63</v>
      </c>
      <c r="B92" s="131" t="s">
        <v>223</v>
      </c>
      <c r="C92" s="132" t="s">
        <v>224</v>
      </c>
      <c r="D92" s="133" t="s">
        <v>73</v>
      </c>
      <c r="E92" s="134">
        <v>1</v>
      </c>
      <c r="F92" s="134">
        <v>0</v>
      </c>
      <c r="G92" s="135">
        <f>E92*F92</f>
        <v>0</v>
      </c>
      <c r="O92" s="129">
        <v>2</v>
      </c>
      <c r="AA92" s="111">
        <v>12</v>
      </c>
      <c r="AB92" s="111">
        <v>0</v>
      </c>
      <c r="AC92" s="111">
        <v>63</v>
      </c>
      <c r="AZ92" s="111">
        <v>2</v>
      </c>
      <c r="BA92" s="111">
        <f>IF(AZ92=1,G92,0)</f>
        <v>0</v>
      </c>
      <c r="BB92" s="111">
        <f>IF(AZ92=2,G92,0)</f>
        <v>0</v>
      </c>
      <c r="BC92" s="111">
        <f>IF(AZ92=3,G92,0)</f>
        <v>0</v>
      </c>
      <c r="BD92" s="111">
        <f>IF(AZ92=4,G92,0)</f>
        <v>0</v>
      </c>
      <c r="BE92" s="111">
        <f>IF(AZ92=5,G92,0)</f>
        <v>0</v>
      </c>
      <c r="CZ92" s="111">
        <v>4.0000000000000003E-5</v>
      </c>
    </row>
    <row r="93" spans="1:104">
      <c r="A93" s="136"/>
      <c r="B93" s="137" t="s">
        <v>67</v>
      </c>
      <c r="C93" s="138" t="str">
        <f>CONCATENATE(B89," ",C89)</f>
        <v>725 Zařizovací předměty</v>
      </c>
      <c r="D93" s="136"/>
      <c r="E93" s="139"/>
      <c r="F93" s="139"/>
      <c r="G93" s="140">
        <f>SUM(G89:G92)</f>
        <v>0</v>
      </c>
      <c r="O93" s="129">
        <v>4</v>
      </c>
      <c r="BA93" s="141">
        <f>SUM(BA89:BA92)</f>
        <v>0</v>
      </c>
      <c r="BB93" s="141">
        <f>SUM(BB89:BB92)</f>
        <v>0</v>
      </c>
      <c r="BC93" s="141">
        <f>SUM(BC89:BC92)</f>
        <v>0</v>
      </c>
      <c r="BD93" s="141">
        <f>SUM(BD89:BD92)</f>
        <v>0</v>
      </c>
      <c r="BE93" s="141">
        <f>SUM(BE89:BE92)</f>
        <v>0</v>
      </c>
    </row>
    <row r="94" spans="1:104">
      <c r="A94" s="123" t="s">
        <v>65</v>
      </c>
      <c r="B94" s="124" t="s">
        <v>225</v>
      </c>
      <c r="C94" s="125" t="s">
        <v>226</v>
      </c>
      <c r="D94" s="126"/>
      <c r="E94" s="127"/>
      <c r="F94" s="127"/>
      <c r="G94" s="128"/>
      <c r="O94" s="129">
        <v>1</v>
      </c>
    </row>
    <row r="95" spans="1:104">
      <c r="A95" s="130">
        <v>64</v>
      </c>
      <c r="B95" s="131" t="s">
        <v>227</v>
      </c>
      <c r="C95" s="132" t="s">
        <v>228</v>
      </c>
      <c r="D95" s="133" t="s">
        <v>73</v>
      </c>
      <c r="E95" s="134">
        <v>1</v>
      </c>
      <c r="F95" s="134">
        <v>0</v>
      </c>
      <c r="G95" s="135">
        <f>E95*F95</f>
        <v>0</v>
      </c>
      <c r="O95" s="129">
        <v>2</v>
      </c>
      <c r="AA95" s="111">
        <v>12</v>
      </c>
      <c r="AB95" s="111">
        <v>0</v>
      </c>
      <c r="AC95" s="111">
        <v>64</v>
      </c>
      <c r="AZ95" s="111">
        <v>2</v>
      </c>
      <c r="BA95" s="111">
        <f>IF(AZ95=1,G95,0)</f>
        <v>0</v>
      </c>
      <c r="BB95" s="111">
        <f>IF(AZ95=2,G95,0)</f>
        <v>0</v>
      </c>
      <c r="BC95" s="111">
        <f>IF(AZ95=3,G95,0)</f>
        <v>0</v>
      </c>
      <c r="BD95" s="111">
        <f>IF(AZ95=4,G95,0)</f>
        <v>0</v>
      </c>
      <c r="BE95" s="111">
        <f>IF(AZ95=5,G95,0)</f>
        <v>0</v>
      </c>
      <c r="CZ95" s="111">
        <v>0</v>
      </c>
    </row>
    <row r="96" spans="1:104">
      <c r="A96" s="136"/>
      <c r="B96" s="137" t="s">
        <v>67</v>
      </c>
      <c r="C96" s="138" t="str">
        <f>CONCATENATE(B94," ",C94)</f>
        <v xml:space="preserve">726 Revize </v>
      </c>
      <c r="D96" s="136"/>
      <c r="E96" s="139"/>
      <c r="F96" s="139"/>
      <c r="G96" s="140">
        <f>SUM(G94:G95)</f>
        <v>0</v>
      </c>
      <c r="O96" s="129">
        <v>4</v>
      </c>
      <c r="BA96" s="141">
        <f>SUM(BA94:BA95)</f>
        <v>0</v>
      </c>
      <c r="BB96" s="141">
        <f>SUM(BB94:BB95)</f>
        <v>0</v>
      </c>
      <c r="BC96" s="141">
        <f>SUM(BC94:BC95)</f>
        <v>0</v>
      </c>
      <c r="BD96" s="141">
        <f>SUM(BD94:BD95)</f>
        <v>0</v>
      </c>
      <c r="BE96" s="141">
        <f>SUM(BE94:BE95)</f>
        <v>0</v>
      </c>
    </row>
    <row r="97" spans="1:104">
      <c r="A97" s="123" t="s">
        <v>65</v>
      </c>
      <c r="B97" s="124" t="s">
        <v>229</v>
      </c>
      <c r="C97" s="125" t="s">
        <v>230</v>
      </c>
      <c r="D97" s="126"/>
      <c r="E97" s="127"/>
      <c r="F97" s="127"/>
      <c r="G97" s="128"/>
      <c r="O97" s="129">
        <v>1</v>
      </c>
    </row>
    <row r="98" spans="1:104">
      <c r="A98" s="130">
        <v>65</v>
      </c>
      <c r="B98" s="131" t="s">
        <v>231</v>
      </c>
      <c r="C98" s="132" t="s">
        <v>232</v>
      </c>
      <c r="D98" s="133" t="s">
        <v>185</v>
      </c>
      <c r="E98" s="134">
        <v>2</v>
      </c>
      <c r="F98" s="134">
        <v>0</v>
      </c>
      <c r="G98" s="135">
        <f t="shared" ref="G98:G103" si="24">E98*F98</f>
        <v>0</v>
      </c>
      <c r="O98" s="129">
        <v>2</v>
      </c>
      <c r="AA98" s="111">
        <v>12</v>
      </c>
      <c r="AB98" s="111">
        <v>0</v>
      </c>
      <c r="AC98" s="111">
        <v>65</v>
      </c>
      <c r="AZ98" s="111">
        <v>2</v>
      </c>
      <c r="BA98" s="111">
        <f t="shared" ref="BA98:BA103" si="25">IF(AZ98=1,G98,0)</f>
        <v>0</v>
      </c>
      <c r="BB98" s="111">
        <f t="shared" ref="BB98:BB103" si="26">IF(AZ98=2,G98,0)</f>
        <v>0</v>
      </c>
      <c r="BC98" s="111">
        <f t="shared" ref="BC98:BC103" si="27">IF(AZ98=3,G98,0)</f>
        <v>0</v>
      </c>
      <c r="BD98" s="111">
        <f t="shared" ref="BD98:BD103" si="28">IF(AZ98=4,G98,0)</f>
        <v>0</v>
      </c>
      <c r="BE98" s="111">
        <f t="shared" ref="BE98:BE103" si="29">IF(AZ98=5,G98,0)</f>
        <v>0</v>
      </c>
      <c r="CZ98" s="111">
        <v>8.2500000000000004E-2</v>
      </c>
    </row>
    <row r="99" spans="1:104" ht="22.5">
      <c r="A99" s="130">
        <v>66</v>
      </c>
      <c r="B99" s="131" t="s">
        <v>233</v>
      </c>
      <c r="C99" s="132" t="s">
        <v>234</v>
      </c>
      <c r="D99" s="133" t="s">
        <v>185</v>
      </c>
      <c r="E99" s="134">
        <v>1</v>
      </c>
      <c r="F99" s="134">
        <v>0</v>
      </c>
      <c r="G99" s="135">
        <f t="shared" si="24"/>
        <v>0</v>
      </c>
      <c r="O99" s="129">
        <v>2</v>
      </c>
      <c r="AA99" s="111">
        <v>12</v>
      </c>
      <c r="AB99" s="111">
        <v>0</v>
      </c>
      <c r="AC99" s="111">
        <v>66</v>
      </c>
      <c r="AZ99" s="111">
        <v>2</v>
      </c>
      <c r="BA99" s="111">
        <f t="shared" si="25"/>
        <v>0</v>
      </c>
      <c r="BB99" s="111">
        <f t="shared" si="26"/>
        <v>0</v>
      </c>
      <c r="BC99" s="111">
        <f t="shared" si="27"/>
        <v>0</v>
      </c>
      <c r="BD99" s="111">
        <f t="shared" si="28"/>
        <v>0</v>
      </c>
      <c r="BE99" s="111">
        <f t="shared" si="29"/>
        <v>0</v>
      </c>
      <c r="CZ99" s="111">
        <v>4.5659999999999999E-2</v>
      </c>
    </row>
    <row r="100" spans="1:104">
      <c r="A100" s="130">
        <v>67</v>
      </c>
      <c r="B100" s="131" t="s">
        <v>235</v>
      </c>
      <c r="C100" s="132" t="s">
        <v>236</v>
      </c>
      <c r="D100" s="133" t="s">
        <v>73</v>
      </c>
      <c r="E100" s="134">
        <v>2</v>
      </c>
      <c r="F100" s="134">
        <v>0</v>
      </c>
      <c r="G100" s="135">
        <f t="shared" si="24"/>
        <v>0</v>
      </c>
      <c r="O100" s="129">
        <v>2</v>
      </c>
      <c r="AA100" s="111">
        <v>12</v>
      </c>
      <c r="AB100" s="111">
        <v>0</v>
      </c>
      <c r="AC100" s="111">
        <v>67</v>
      </c>
      <c r="AZ100" s="111">
        <v>2</v>
      </c>
      <c r="BA100" s="111">
        <f t="shared" si="25"/>
        <v>0</v>
      </c>
      <c r="BB100" s="111">
        <f t="shared" si="26"/>
        <v>0</v>
      </c>
      <c r="BC100" s="111">
        <f t="shared" si="27"/>
        <v>0</v>
      </c>
      <c r="BD100" s="111">
        <f t="shared" si="28"/>
        <v>0</v>
      </c>
      <c r="BE100" s="111">
        <f t="shared" si="29"/>
        <v>0</v>
      </c>
      <c r="CZ100" s="111">
        <v>1.7000000000000001E-4</v>
      </c>
    </row>
    <row r="101" spans="1:104">
      <c r="A101" s="130">
        <v>68</v>
      </c>
      <c r="B101" s="131" t="s">
        <v>237</v>
      </c>
      <c r="C101" s="132" t="s">
        <v>238</v>
      </c>
      <c r="D101" s="133" t="s">
        <v>73</v>
      </c>
      <c r="E101" s="134">
        <v>1</v>
      </c>
      <c r="F101" s="134">
        <v>0</v>
      </c>
      <c r="G101" s="135">
        <f t="shared" si="24"/>
        <v>0</v>
      </c>
      <c r="O101" s="129">
        <v>2</v>
      </c>
      <c r="AA101" s="111">
        <v>12</v>
      </c>
      <c r="AB101" s="111">
        <v>0</v>
      </c>
      <c r="AC101" s="111">
        <v>68</v>
      </c>
      <c r="AZ101" s="111">
        <v>2</v>
      </c>
      <c r="BA101" s="111">
        <f t="shared" si="25"/>
        <v>0</v>
      </c>
      <c r="BB101" s="111">
        <f t="shared" si="26"/>
        <v>0</v>
      </c>
      <c r="BC101" s="111">
        <f t="shared" si="27"/>
        <v>0</v>
      </c>
      <c r="BD101" s="111">
        <f t="shared" si="28"/>
        <v>0</v>
      </c>
      <c r="BE101" s="111">
        <f t="shared" si="29"/>
        <v>0</v>
      </c>
      <c r="CZ101" s="111">
        <v>6.0000000000000002E-5</v>
      </c>
    </row>
    <row r="102" spans="1:104">
      <c r="A102" s="130">
        <v>69</v>
      </c>
      <c r="B102" s="131" t="s">
        <v>239</v>
      </c>
      <c r="C102" s="132" t="s">
        <v>240</v>
      </c>
      <c r="D102" s="133" t="s">
        <v>73</v>
      </c>
      <c r="E102" s="134">
        <v>1</v>
      </c>
      <c r="F102" s="134">
        <v>0</v>
      </c>
      <c r="G102" s="135">
        <f t="shared" si="24"/>
        <v>0</v>
      </c>
      <c r="O102" s="129">
        <v>2</v>
      </c>
      <c r="AA102" s="111">
        <v>12</v>
      </c>
      <c r="AB102" s="111">
        <v>0</v>
      </c>
      <c r="AC102" s="111">
        <v>69</v>
      </c>
      <c r="AZ102" s="111">
        <v>2</v>
      </c>
      <c r="BA102" s="111">
        <f t="shared" si="25"/>
        <v>0</v>
      </c>
      <c r="BB102" s="111">
        <f t="shared" si="26"/>
        <v>0</v>
      </c>
      <c r="BC102" s="111">
        <f t="shared" si="27"/>
        <v>0</v>
      </c>
      <c r="BD102" s="111">
        <f t="shared" si="28"/>
        <v>0</v>
      </c>
      <c r="BE102" s="111">
        <f t="shared" si="29"/>
        <v>0</v>
      </c>
      <c r="CZ102" s="111">
        <v>0</v>
      </c>
    </row>
    <row r="103" spans="1:104">
      <c r="A103" s="130">
        <v>70</v>
      </c>
      <c r="B103" s="131" t="s">
        <v>241</v>
      </c>
      <c r="C103" s="132" t="s">
        <v>242</v>
      </c>
      <c r="D103" s="133" t="s">
        <v>124</v>
      </c>
      <c r="E103" s="134">
        <v>1.1499999999999999</v>
      </c>
      <c r="F103" s="134">
        <v>0</v>
      </c>
      <c r="G103" s="135">
        <f t="shared" si="24"/>
        <v>0</v>
      </c>
      <c r="O103" s="129">
        <v>2</v>
      </c>
      <c r="AA103" s="111">
        <v>12</v>
      </c>
      <c r="AB103" s="111">
        <v>0</v>
      </c>
      <c r="AC103" s="111">
        <v>70</v>
      </c>
      <c r="AZ103" s="111">
        <v>2</v>
      </c>
      <c r="BA103" s="111">
        <f t="shared" si="25"/>
        <v>0</v>
      </c>
      <c r="BB103" s="111">
        <f t="shared" si="26"/>
        <v>0</v>
      </c>
      <c r="BC103" s="111">
        <f t="shared" si="27"/>
        <v>0</v>
      </c>
      <c r="BD103" s="111">
        <f t="shared" si="28"/>
        <v>0</v>
      </c>
      <c r="BE103" s="111">
        <f t="shared" si="29"/>
        <v>0</v>
      </c>
      <c r="CZ103" s="111">
        <v>0</v>
      </c>
    </row>
    <row r="104" spans="1:104">
      <c r="A104" s="136"/>
      <c r="B104" s="137" t="s">
        <v>67</v>
      </c>
      <c r="C104" s="138" t="str">
        <f>CONCATENATE(B97," ",C97)</f>
        <v>731 Kotelny</v>
      </c>
      <c r="D104" s="136"/>
      <c r="E104" s="139"/>
      <c r="F104" s="139"/>
      <c r="G104" s="140">
        <f>SUM(G97:G103)</f>
        <v>0</v>
      </c>
      <c r="O104" s="129">
        <v>4</v>
      </c>
      <c r="BA104" s="141">
        <f>SUM(BA97:BA103)</f>
        <v>0</v>
      </c>
      <c r="BB104" s="141">
        <f>SUM(BB97:BB103)</f>
        <v>0</v>
      </c>
      <c r="BC104" s="141">
        <f>SUM(BC97:BC103)</f>
        <v>0</v>
      </c>
      <c r="BD104" s="141">
        <f>SUM(BD97:BD103)</f>
        <v>0</v>
      </c>
      <c r="BE104" s="141">
        <f>SUM(BE97:BE103)</f>
        <v>0</v>
      </c>
    </row>
    <row r="105" spans="1:104">
      <c r="A105" s="123" t="s">
        <v>65</v>
      </c>
      <c r="B105" s="124" t="s">
        <v>243</v>
      </c>
      <c r="C105" s="125" t="s">
        <v>244</v>
      </c>
      <c r="D105" s="126"/>
      <c r="E105" s="127"/>
      <c r="F105" s="127"/>
      <c r="G105" s="128"/>
      <c r="O105" s="129">
        <v>1</v>
      </c>
    </row>
    <row r="106" spans="1:104">
      <c r="A106" s="130">
        <v>71</v>
      </c>
      <c r="B106" s="131" t="s">
        <v>245</v>
      </c>
      <c r="C106" s="132" t="s">
        <v>246</v>
      </c>
      <c r="D106" s="133" t="s">
        <v>73</v>
      </c>
      <c r="E106" s="134">
        <v>2</v>
      </c>
      <c r="F106" s="134">
        <v>0</v>
      </c>
      <c r="G106" s="135">
        <f t="shared" ref="G106:G126" si="30">E106*F106</f>
        <v>0</v>
      </c>
      <c r="O106" s="129">
        <v>2</v>
      </c>
      <c r="AA106" s="111">
        <v>12</v>
      </c>
      <c r="AB106" s="111">
        <v>0</v>
      </c>
      <c r="AC106" s="111">
        <v>71</v>
      </c>
      <c r="AZ106" s="111">
        <v>2</v>
      </c>
      <c r="BA106" s="111">
        <f t="shared" ref="BA106:BA126" si="31">IF(AZ106=1,G106,0)</f>
        <v>0</v>
      </c>
      <c r="BB106" s="111">
        <f t="shared" ref="BB106:BB126" si="32">IF(AZ106=2,G106,0)</f>
        <v>0</v>
      </c>
      <c r="BC106" s="111">
        <f t="shared" ref="BC106:BC126" si="33">IF(AZ106=3,G106,0)</f>
        <v>0</v>
      </c>
      <c r="BD106" s="111">
        <f t="shared" ref="BD106:BD126" si="34">IF(AZ106=4,G106,0)</f>
        <v>0</v>
      </c>
      <c r="BE106" s="111">
        <f t="shared" ref="BE106:BE126" si="35">IF(AZ106=5,G106,0)</f>
        <v>0</v>
      </c>
      <c r="CZ106" s="111">
        <v>6.8419999999999995E-2</v>
      </c>
    </row>
    <row r="107" spans="1:104">
      <c r="A107" s="130">
        <v>72</v>
      </c>
      <c r="B107" s="131" t="s">
        <v>247</v>
      </c>
      <c r="C107" s="132" t="s">
        <v>248</v>
      </c>
      <c r="D107" s="133" t="s">
        <v>73</v>
      </c>
      <c r="E107" s="134">
        <v>2</v>
      </c>
      <c r="F107" s="134">
        <v>0</v>
      </c>
      <c r="G107" s="135">
        <f t="shared" si="30"/>
        <v>0</v>
      </c>
      <c r="O107" s="129">
        <v>2</v>
      </c>
      <c r="AA107" s="111">
        <v>12</v>
      </c>
      <c r="AB107" s="111">
        <v>0</v>
      </c>
      <c r="AC107" s="111">
        <v>72</v>
      </c>
      <c r="AZ107" s="111">
        <v>2</v>
      </c>
      <c r="BA107" s="111">
        <f t="shared" si="31"/>
        <v>0</v>
      </c>
      <c r="BB107" s="111">
        <f t="shared" si="32"/>
        <v>0</v>
      </c>
      <c r="BC107" s="111">
        <f t="shared" si="33"/>
        <v>0</v>
      </c>
      <c r="BD107" s="111">
        <f t="shared" si="34"/>
        <v>0</v>
      </c>
      <c r="BE107" s="111">
        <f t="shared" si="35"/>
        <v>0</v>
      </c>
      <c r="CZ107" s="111">
        <v>6.1399999999999996E-3</v>
      </c>
    </row>
    <row r="108" spans="1:104">
      <c r="A108" s="130">
        <v>73</v>
      </c>
      <c r="B108" s="131" t="s">
        <v>249</v>
      </c>
      <c r="C108" s="132" t="s">
        <v>250</v>
      </c>
      <c r="D108" s="133" t="s">
        <v>73</v>
      </c>
      <c r="E108" s="134">
        <v>12</v>
      </c>
      <c r="F108" s="134">
        <v>0</v>
      </c>
      <c r="G108" s="135">
        <f t="shared" si="30"/>
        <v>0</v>
      </c>
      <c r="O108" s="129">
        <v>2</v>
      </c>
      <c r="AA108" s="111">
        <v>12</v>
      </c>
      <c r="AB108" s="111">
        <v>0</v>
      </c>
      <c r="AC108" s="111">
        <v>73</v>
      </c>
      <c r="AZ108" s="111">
        <v>2</v>
      </c>
      <c r="BA108" s="111">
        <f t="shared" si="31"/>
        <v>0</v>
      </c>
      <c r="BB108" s="111">
        <f t="shared" si="32"/>
        <v>0</v>
      </c>
      <c r="BC108" s="111">
        <f t="shared" si="33"/>
        <v>0</v>
      </c>
      <c r="BD108" s="111">
        <f t="shared" si="34"/>
        <v>0</v>
      </c>
      <c r="BE108" s="111">
        <f t="shared" si="35"/>
        <v>0</v>
      </c>
      <c r="CZ108" s="111">
        <v>6.6E-4</v>
      </c>
    </row>
    <row r="109" spans="1:104">
      <c r="A109" s="130">
        <v>74</v>
      </c>
      <c r="B109" s="131" t="s">
        <v>251</v>
      </c>
      <c r="C109" s="132" t="s">
        <v>252</v>
      </c>
      <c r="D109" s="133" t="s">
        <v>73</v>
      </c>
      <c r="E109" s="134">
        <v>2</v>
      </c>
      <c r="F109" s="134">
        <v>0</v>
      </c>
      <c r="G109" s="135">
        <f t="shared" si="30"/>
        <v>0</v>
      </c>
      <c r="O109" s="129">
        <v>2</v>
      </c>
      <c r="AA109" s="111">
        <v>12</v>
      </c>
      <c r="AB109" s="111">
        <v>0</v>
      </c>
      <c r="AC109" s="111">
        <v>74</v>
      </c>
      <c r="AZ109" s="111">
        <v>2</v>
      </c>
      <c r="BA109" s="111">
        <f t="shared" si="31"/>
        <v>0</v>
      </c>
      <c r="BB109" s="111">
        <f t="shared" si="32"/>
        <v>0</v>
      </c>
      <c r="BC109" s="111">
        <f t="shared" si="33"/>
        <v>0</v>
      </c>
      <c r="BD109" s="111">
        <f t="shared" si="34"/>
        <v>0</v>
      </c>
      <c r="BE109" s="111">
        <f t="shared" si="35"/>
        <v>0</v>
      </c>
      <c r="CZ109" s="111">
        <v>6.5030000000000004E-2</v>
      </c>
    </row>
    <row r="110" spans="1:104">
      <c r="A110" s="130">
        <v>75</v>
      </c>
      <c r="B110" s="131" t="s">
        <v>253</v>
      </c>
      <c r="C110" s="132" t="s">
        <v>254</v>
      </c>
      <c r="D110" s="133" t="s">
        <v>73</v>
      </c>
      <c r="E110" s="134">
        <v>2</v>
      </c>
      <c r="F110" s="134">
        <v>0</v>
      </c>
      <c r="G110" s="135">
        <f t="shared" si="30"/>
        <v>0</v>
      </c>
      <c r="O110" s="129">
        <v>2</v>
      </c>
      <c r="AA110" s="111">
        <v>12</v>
      </c>
      <c r="AB110" s="111">
        <v>0</v>
      </c>
      <c r="AC110" s="111">
        <v>75</v>
      </c>
      <c r="AZ110" s="111">
        <v>2</v>
      </c>
      <c r="BA110" s="111">
        <f t="shared" si="31"/>
        <v>0</v>
      </c>
      <c r="BB110" s="111">
        <f t="shared" si="32"/>
        <v>0</v>
      </c>
      <c r="BC110" s="111">
        <f t="shared" si="33"/>
        <v>0</v>
      </c>
      <c r="BD110" s="111">
        <f t="shared" si="34"/>
        <v>0</v>
      </c>
      <c r="BE110" s="111">
        <f t="shared" si="35"/>
        <v>0</v>
      </c>
      <c r="CZ110" s="111">
        <v>2.2100000000000002E-3</v>
      </c>
    </row>
    <row r="111" spans="1:104">
      <c r="A111" s="130">
        <v>76</v>
      </c>
      <c r="B111" s="131" t="s">
        <v>255</v>
      </c>
      <c r="C111" s="132" t="s">
        <v>256</v>
      </c>
      <c r="D111" s="133" t="s">
        <v>185</v>
      </c>
      <c r="E111" s="134">
        <v>8</v>
      </c>
      <c r="F111" s="134">
        <v>0</v>
      </c>
      <c r="G111" s="135">
        <f t="shared" si="30"/>
        <v>0</v>
      </c>
      <c r="O111" s="129">
        <v>2</v>
      </c>
      <c r="AA111" s="111">
        <v>12</v>
      </c>
      <c r="AB111" s="111">
        <v>0</v>
      </c>
      <c r="AC111" s="111">
        <v>76</v>
      </c>
      <c r="AZ111" s="111">
        <v>2</v>
      </c>
      <c r="BA111" s="111">
        <f t="shared" si="31"/>
        <v>0</v>
      </c>
      <c r="BB111" s="111">
        <f t="shared" si="32"/>
        <v>0</v>
      </c>
      <c r="BC111" s="111">
        <f t="shared" si="33"/>
        <v>0</v>
      </c>
      <c r="BD111" s="111">
        <f t="shared" si="34"/>
        <v>0</v>
      </c>
      <c r="BE111" s="111">
        <f t="shared" si="35"/>
        <v>0</v>
      </c>
      <c r="CZ111" s="111">
        <v>1.1299999999999999E-3</v>
      </c>
    </row>
    <row r="112" spans="1:104">
      <c r="A112" s="130">
        <v>77</v>
      </c>
      <c r="B112" s="131" t="s">
        <v>257</v>
      </c>
      <c r="C112" s="132" t="s">
        <v>258</v>
      </c>
      <c r="D112" s="133" t="s">
        <v>185</v>
      </c>
      <c r="E112" s="134">
        <v>8</v>
      </c>
      <c r="F112" s="134">
        <v>0</v>
      </c>
      <c r="G112" s="135">
        <f t="shared" si="30"/>
        <v>0</v>
      </c>
      <c r="O112" s="129">
        <v>2</v>
      </c>
      <c r="AA112" s="111">
        <v>12</v>
      </c>
      <c r="AB112" s="111">
        <v>0</v>
      </c>
      <c r="AC112" s="111">
        <v>77</v>
      </c>
      <c r="AZ112" s="111">
        <v>2</v>
      </c>
      <c r="BA112" s="111">
        <f t="shared" si="31"/>
        <v>0</v>
      </c>
      <c r="BB112" s="111">
        <f t="shared" si="32"/>
        <v>0</v>
      </c>
      <c r="BC112" s="111">
        <f t="shared" si="33"/>
        <v>0</v>
      </c>
      <c r="BD112" s="111">
        <f t="shared" si="34"/>
        <v>0</v>
      </c>
      <c r="BE112" s="111">
        <f t="shared" si="35"/>
        <v>0</v>
      </c>
      <c r="CZ112" s="111">
        <v>1.1299999999999999E-3</v>
      </c>
    </row>
    <row r="113" spans="1:104">
      <c r="A113" s="130">
        <v>78</v>
      </c>
      <c r="B113" s="131" t="s">
        <v>259</v>
      </c>
      <c r="C113" s="132" t="s">
        <v>260</v>
      </c>
      <c r="D113" s="133" t="s">
        <v>185</v>
      </c>
      <c r="E113" s="134">
        <v>1</v>
      </c>
      <c r="F113" s="134">
        <v>0</v>
      </c>
      <c r="G113" s="135">
        <f t="shared" si="30"/>
        <v>0</v>
      </c>
      <c r="O113" s="129">
        <v>2</v>
      </c>
      <c r="AA113" s="111">
        <v>12</v>
      </c>
      <c r="AB113" s="111">
        <v>0</v>
      </c>
      <c r="AC113" s="111">
        <v>78</v>
      </c>
      <c r="AZ113" s="111">
        <v>2</v>
      </c>
      <c r="BA113" s="111">
        <f t="shared" si="31"/>
        <v>0</v>
      </c>
      <c r="BB113" s="111">
        <f t="shared" si="32"/>
        <v>0</v>
      </c>
      <c r="BC113" s="111">
        <f t="shared" si="33"/>
        <v>0</v>
      </c>
      <c r="BD113" s="111">
        <f t="shared" si="34"/>
        <v>0</v>
      </c>
      <c r="BE113" s="111">
        <f t="shared" si="35"/>
        <v>0</v>
      </c>
      <c r="CZ113" s="111">
        <v>1.031E-2</v>
      </c>
    </row>
    <row r="114" spans="1:104" ht="22.5">
      <c r="A114" s="130">
        <v>79</v>
      </c>
      <c r="B114" s="131" t="s">
        <v>261</v>
      </c>
      <c r="C114" s="132" t="s">
        <v>262</v>
      </c>
      <c r="D114" s="133" t="s">
        <v>185</v>
      </c>
      <c r="E114" s="134">
        <v>1</v>
      </c>
      <c r="F114" s="134">
        <v>0</v>
      </c>
      <c r="G114" s="135">
        <f t="shared" si="30"/>
        <v>0</v>
      </c>
      <c r="O114" s="129">
        <v>2</v>
      </c>
      <c r="AA114" s="111">
        <v>12</v>
      </c>
      <c r="AB114" s="111">
        <v>0</v>
      </c>
      <c r="AC114" s="111">
        <v>79</v>
      </c>
      <c r="AZ114" s="111">
        <v>2</v>
      </c>
      <c r="BA114" s="111">
        <f t="shared" si="31"/>
        <v>0</v>
      </c>
      <c r="BB114" s="111">
        <f t="shared" si="32"/>
        <v>0</v>
      </c>
      <c r="BC114" s="111">
        <f t="shared" si="33"/>
        <v>0</v>
      </c>
      <c r="BD114" s="111">
        <f t="shared" si="34"/>
        <v>0</v>
      </c>
      <c r="BE114" s="111">
        <f t="shared" si="35"/>
        <v>0</v>
      </c>
      <c r="CZ114" s="111">
        <v>1.031E-2</v>
      </c>
    </row>
    <row r="115" spans="1:104">
      <c r="A115" s="130">
        <v>80</v>
      </c>
      <c r="B115" s="131" t="s">
        <v>263</v>
      </c>
      <c r="C115" s="132" t="s">
        <v>264</v>
      </c>
      <c r="D115" s="133" t="s">
        <v>185</v>
      </c>
      <c r="E115" s="134">
        <v>1</v>
      </c>
      <c r="F115" s="134">
        <v>0</v>
      </c>
      <c r="G115" s="135">
        <f t="shared" si="30"/>
        <v>0</v>
      </c>
      <c r="O115" s="129">
        <v>2</v>
      </c>
      <c r="AA115" s="111">
        <v>12</v>
      </c>
      <c r="AB115" s="111">
        <v>0</v>
      </c>
      <c r="AC115" s="111">
        <v>80</v>
      </c>
      <c r="AZ115" s="111">
        <v>2</v>
      </c>
      <c r="BA115" s="111">
        <f t="shared" si="31"/>
        <v>0</v>
      </c>
      <c r="BB115" s="111">
        <f t="shared" si="32"/>
        <v>0</v>
      </c>
      <c r="BC115" s="111">
        <f t="shared" si="33"/>
        <v>0</v>
      </c>
      <c r="BD115" s="111">
        <f t="shared" si="34"/>
        <v>0</v>
      </c>
      <c r="BE115" s="111">
        <f t="shared" si="35"/>
        <v>0</v>
      </c>
      <c r="CZ115" s="111">
        <v>2.453E-2</v>
      </c>
    </row>
    <row r="116" spans="1:104">
      <c r="A116" s="130">
        <v>81</v>
      </c>
      <c r="B116" s="131" t="s">
        <v>265</v>
      </c>
      <c r="C116" s="132" t="s">
        <v>266</v>
      </c>
      <c r="D116" s="133" t="s">
        <v>185</v>
      </c>
      <c r="E116" s="134">
        <v>1</v>
      </c>
      <c r="F116" s="134">
        <v>0</v>
      </c>
      <c r="G116" s="135">
        <f t="shared" si="30"/>
        <v>0</v>
      </c>
      <c r="O116" s="129">
        <v>2</v>
      </c>
      <c r="AA116" s="111">
        <v>12</v>
      </c>
      <c r="AB116" s="111">
        <v>0</v>
      </c>
      <c r="AC116" s="111">
        <v>81</v>
      </c>
      <c r="AZ116" s="111">
        <v>2</v>
      </c>
      <c r="BA116" s="111">
        <f t="shared" si="31"/>
        <v>0</v>
      </c>
      <c r="BB116" s="111">
        <f t="shared" si="32"/>
        <v>0</v>
      </c>
      <c r="BC116" s="111">
        <f t="shared" si="33"/>
        <v>0</v>
      </c>
      <c r="BD116" s="111">
        <f t="shared" si="34"/>
        <v>0</v>
      </c>
      <c r="BE116" s="111">
        <f t="shared" si="35"/>
        <v>0</v>
      </c>
      <c r="CZ116" s="111">
        <v>6.1999999999999998E-3</v>
      </c>
    </row>
    <row r="117" spans="1:104">
      <c r="A117" s="130">
        <v>82</v>
      </c>
      <c r="B117" s="131" t="s">
        <v>267</v>
      </c>
      <c r="C117" s="132" t="s">
        <v>268</v>
      </c>
      <c r="D117" s="133" t="s">
        <v>124</v>
      </c>
      <c r="E117" s="134">
        <v>2.25</v>
      </c>
      <c r="F117" s="134">
        <v>0</v>
      </c>
      <c r="G117" s="135">
        <f t="shared" si="30"/>
        <v>0</v>
      </c>
      <c r="O117" s="129">
        <v>2</v>
      </c>
      <c r="AA117" s="111">
        <v>12</v>
      </c>
      <c r="AB117" s="111">
        <v>0</v>
      </c>
      <c r="AC117" s="111">
        <v>82</v>
      </c>
      <c r="AZ117" s="111">
        <v>2</v>
      </c>
      <c r="BA117" s="111">
        <f t="shared" si="31"/>
        <v>0</v>
      </c>
      <c r="BB117" s="111">
        <f t="shared" si="32"/>
        <v>0</v>
      </c>
      <c r="BC117" s="111">
        <f t="shared" si="33"/>
        <v>0</v>
      </c>
      <c r="BD117" s="111">
        <f t="shared" si="34"/>
        <v>0</v>
      </c>
      <c r="BE117" s="111">
        <f t="shared" si="35"/>
        <v>0</v>
      </c>
      <c r="CZ117" s="111">
        <v>0</v>
      </c>
    </row>
    <row r="118" spans="1:104">
      <c r="A118" s="130">
        <v>83</v>
      </c>
      <c r="B118" s="131" t="s">
        <v>269</v>
      </c>
      <c r="C118" s="132" t="s">
        <v>270</v>
      </c>
      <c r="D118" s="133" t="s">
        <v>73</v>
      </c>
      <c r="E118" s="134">
        <v>1</v>
      </c>
      <c r="F118" s="134">
        <v>0</v>
      </c>
      <c r="G118" s="135">
        <f t="shared" si="30"/>
        <v>0</v>
      </c>
      <c r="O118" s="129">
        <v>2</v>
      </c>
      <c r="AA118" s="111">
        <v>12</v>
      </c>
      <c r="AB118" s="111">
        <v>0</v>
      </c>
      <c r="AC118" s="111">
        <v>83</v>
      </c>
      <c r="AZ118" s="111">
        <v>2</v>
      </c>
      <c r="BA118" s="111">
        <f t="shared" si="31"/>
        <v>0</v>
      </c>
      <c r="BB118" s="111">
        <f t="shared" si="32"/>
        <v>0</v>
      </c>
      <c r="BC118" s="111">
        <f t="shared" si="33"/>
        <v>0</v>
      </c>
      <c r="BD118" s="111">
        <f t="shared" si="34"/>
        <v>0</v>
      </c>
      <c r="BE118" s="111">
        <f t="shared" si="35"/>
        <v>0</v>
      </c>
      <c r="CZ118" s="111">
        <v>0</v>
      </c>
    </row>
    <row r="119" spans="1:104">
      <c r="A119" s="130">
        <v>84</v>
      </c>
      <c r="B119" s="131" t="s">
        <v>271</v>
      </c>
      <c r="C119" s="132" t="s">
        <v>272</v>
      </c>
      <c r="D119" s="133" t="s">
        <v>185</v>
      </c>
      <c r="E119" s="134">
        <v>1</v>
      </c>
      <c r="F119" s="134">
        <v>0</v>
      </c>
      <c r="G119" s="135">
        <f t="shared" si="30"/>
        <v>0</v>
      </c>
      <c r="O119" s="129">
        <v>2</v>
      </c>
      <c r="AA119" s="111">
        <v>12</v>
      </c>
      <c r="AB119" s="111">
        <v>0</v>
      </c>
      <c r="AC119" s="111">
        <v>84</v>
      </c>
      <c r="AZ119" s="111">
        <v>2</v>
      </c>
      <c r="BA119" s="111">
        <f t="shared" si="31"/>
        <v>0</v>
      </c>
      <c r="BB119" s="111">
        <f t="shared" si="32"/>
        <v>0</v>
      </c>
      <c r="BC119" s="111">
        <f t="shared" si="33"/>
        <v>0</v>
      </c>
      <c r="BD119" s="111">
        <f t="shared" si="34"/>
        <v>0</v>
      </c>
      <c r="BE119" s="111">
        <f t="shared" si="35"/>
        <v>0</v>
      </c>
      <c r="CZ119" s="111">
        <v>2.9E-4</v>
      </c>
    </row>
    <row r="120" spans="1:104">
      <c r="A120" s="130">
        <v>85</v>
      </c>
      <c r="B120" s="131" t="s">
        <v>273</v>
      </c>
      <c r="C120" s="132" t="s">
        <v>274</v>
      </c>
      <c r="D120" s="133" t="s">
        <v>73</v>
      </c>
      <c r="E120" s="134">
        <v>1</v>
      </c>
      <c r="F120" s="134">
        <v>0</v>
      </c>
      <c r="G120" s="135">
        <f t="shared" si="30"/>
        <v>0</v>
      </c>
      <c r="O120" s="129">
        <v>2</v>
      </c>
      <c r="AA120" s="111">
        <v>12</v>
      </c>
      <c r="AB120" s="111">
        <v>0</v>
      </c>
      <c r="AC120" s="111">
        <v>85</v>
      </c>
      <c r="AZ120" s="111">
        <v>2</v>
      </c>
      <c r="BA120" s="111">
        <f t="shared" si="31"/>
        <v>0</v>
      </c>
      <c r="BB120" s="111">
        <f t="shared" si="32"/>
        <v>0</v>
      </c>
      <c r="BC120" s="111">
        <f t="shared" si="33"/>
        <v>0</v>
      </c>
      <c r="BD120" s="111">
        <f t="shared" si="34"/>
        <v>0</v>
      </c>
      <c r="BE120" s="111">
        <f t="shared" si="35"/>
        <v>0</v>
      </c>
      <c r="CZ120" s="111">
        <v>0</v>
      </c>
    </row>
    <row r="121" spans="1:104">
      <c r="A121" s="130">
        <v>86</v>
      </c>
      <c r="B121" s="131" t="s">
        <v>275</v>
      </c>
      <c r="C121" s="132" t="s">
        <v>276</v>
      </c>
      <c r="D121" s="133" t="s">
        <v>73</v>
      </c>
      <c r="E121" s="134">
        <v>1</v>
      </c>
      <c r="F121" s="134">
        <v>0</v>
      </c>
      <c r="G121" s="135">
        <f t="shared" si="30"/>
        <v>0</v>
      </c>
      <c r="O121" s="129">
        <v>2</v>
      </c>
      <c r="AA121" s="111">
        <v>12</v>
      </c>
      <c r="AB121" s="111">
        <v>0</v>
      </c>
      <c r="AC121" s="111">
        <v>86</v>
      </c>
      <c r="AZ121" s="111">
        <v>2</v>
      </c>
      <c r="BA121" s="111">
        <f t="shared" si="31"/>
        <v>0</v>
      </c>
      <c r="BB121" s="111">
        <f t="shared" si="32"/>
        <v>0</v>
      </c>
      <c r="BC121" s="111">
        <f t="shared" si="33"/>
        <v>0</v>
      </c>
      <c r="BD121" s="111">
        <f t="shared" si="34"/>
        <v>0</v>
      </c>
      <c r="BE121" s="111">
        <f t="shared" si="35"/>
        <v>0</v>
      </c>
      <c r="CZ121" s="111">
        <v>0</v>
      </c>
    </row>
    <row r="122" spans="1:104">
      <c r="A122" s="130">
        <v>87</v>
      </c>
      <c r="B122" s="131" t="s">
        <v>277</v>
      </c>
      <c r="C122" s="132" t="s">
        <v>278</v>
      </c>
      <c r="D122" s="133" t="s">
        <v>73</v>
      </c>
      <c r="E122" s="134">
        <v>1</v>
      </c>
      <c r="F122" s="134">
        <v>0</v>
      </c>
      <c r="G122" s="135">
        <f t="shared" si="30"/>
        <v>0</v>
      </c>
      <c r="O122" s="129">
        <v>2</v>
      </c>
      <c r="AA122" s="111">
        <v>12</v>
      </c>
      <c r="AB122" s="111">
        <v>0</v>
      </c>
      <c r="AC122" s="111">
        <v>87</v>
      </c>
      <c r="AZ122" s="111">
        <v>2</v>
      </c>
      <c r="BA122" s="111">
        <f t="shared" si="31"/>
        <v>0</v>
      </c>
      <c r="BB122" s="111">
        <f t="shared" si="32"/>
        <v>0</v>
      </c>
      <c r="BC122" s="111">
        <f t="shared" si="33"/>
        <v>0</v>
      </c>
      <c r="BD122" s="111">
        <f t="shared" si="34"/>
        <v>0</v>
      </c>
      <c r="BE122" s="111">
        <f t="shared" si="35"/>
        <v>0</v>
      </c>
      <c r="CZ122" s="111">
        <v>6.9999999999999994E-5</v>
      </c>
    </row>
    <row r="123" spans="1:104">
      <c r="A123" s="130">
        <v>88</v>
      </c>
      <c r="B123" s="131" t="s">
        <v>279</v>
      </c>
      <c r="C123" s="132" t="s">
        <v>280</v>
      </c>
      <c r="D123" s="133" t="s">
        <v>124</v>
      </c>
      <c r="E123" s="134">
        <v>0.36349999999999999</v>
      </c>
      <c r="F123" s="134">
        <v>0</v>
      </c>
      <c r="G123" s="135">
        <f t="shared" si="30"/>
        <v>0</v>
      </c>
      <c r="O123" s="129">
        <v>2</v>
      </c>
      <c r="AA123" s="111">
        <v>12</v>
      </c>
      <c r="AB123" s="111">
        <v>0</v>
      </c>
      <c r="AC123" s="111">
        <v>88</v>
      </c>
      <c r="AZ123" s="111">
        <v>2</v>
      </c>
      <c r="BA123" s="111">
        <f t="shared" si="31"/>
        <v>0</v>
      </c>
      <c r="BB123" s="111">
        <f t="shared" si="32"/>
        <v>0</v>
      </c>
      <c r="BC123" s="111">
        <f t="shared" si="33"/>
        <v>0</v>
      </c>
      <c r="BD123" s="111">
        <f t="shared" si="34"/>
        <v>0</v>
      </c>
      <c r="BE123" s="111">
        <f t="shared" si="35"/>
        <v>0</v>
      </c>
      <c r="CZ123" s="111">
        <v>0</v>
      </c>
    </row>
    <row r="124" spans="1:104">
      <c r="A124" s="130">
        <v>89</v>
      </c>
      <c r="B124" s="131" t="s">
        <v>281</v>
      </c>
      <c r="C124" s="132" t="s">
        <v>282</v>
      </c>
      <c r="D124" s="133" t="s">
        <v>73</v>
      </c>
      <c r="E124" s="134">
        <v>1</v>
      </c>
      <c r="F124" s="134">
        <v>0</v>
      </c>
      <c r="G124" s="135">
        <f t="shared" si="30"/>
        <v>0</v>
      </c>
      <c r="O124" s="129">
        <v>2</v>
      </c>
      <c r="AA124" s="111">
        <v>12</v>
      </c>
      <c r="AB124" s="111">
        <v>0</v>
      </c>
      <c r="AC124" s="111">
        <v>89</v>
      </c>
      <c r="AZ124" s="111">
        <v>2</v>
      </c>
      <c r="BA124" s="111">
        <f t="shared" si="31"/>
        <v>0</v>
      </c>
      <c r="BB124" s="111">
        <f t="shared" si="32"/>
        <v>0</v>
      </c>
      <c r="BC124" s="111">
        <f t="shared" si="33"/>
        <v>0</v>
      </c>
      <c r="BD124" s="111">
        <f t="shared" si="34"/>
        <v>0</v>
      </c>
      <c r="BE124" s="111">
        <f t="shared" si="35"/>
        <v>0</v>
      </c>
      <c r="CZ124" s="111">
        <v>6.6E-4</v>
      </c>
    </row>
    <row r="125" spans="1:104" ht="22.5">
      <c r="A125" s="130">
        <v>90</v>
      </c>
      <c r="B125" s="131" t="s">
        <v>283</v>
      </c>
      <c r="C125" s="132" t="s">
        <v>284</v>
      </c>
      <c r="D125" s="133" t="s">
        <v>73</v>
      </c>
      <c r="E125" s="134">
        <v>1</v>
      </c>
      <c r="F125" s="134">
        <v>0</v>
      </c>
      <c r="G125" s="135">
        <f t="shared" si="30"/>
        <v>0</v>
      </c>
      <c r="O125" s="129">
        <v>2</v>
      </c>
      <c r="AA125" s="111">
        <v>12</v>
      </c>
      <c r="AB125" s="111">
        <v>0</v>
      </c>
      <c r="AC125" s="111">
        <v>90</v>
      </c>
      <c r="AZ125" s="111">
        <v>2</v>
      </c>
      <c r="BA125" s="111">
        <f t="shared" si="31"/>
        <v>0</v>
      </c>
      <c r="BB125" s="111">
        <f t="shared" si="32"/>
        <v>0</v>
      </c>
      <c r="BC125" s="111">
        <f t="shared" si="33"/>
        <v>0</v>
      </c>
      <c r="BD125" s="111">
        <f t="shared" si="34"/>
        <v>0</v>
      </c>
      <c r="BE125" s="111">
        <f t="shared" si="35"/>
        <v>0</v>
      </c>
      <c r="CZ125" s="111">
        <v>1.034E-2</v>
      </c>
    </row>
    <row r="126" spans="1:104">
      <c r="A126" s="130">
        <v>91</v>
      </c>
      <c r="B126" s="131" t="s">
        <v>285</v>
      </c>
      <c r="C126" s="132" t="s">
        <v>286</v>
      </c>
      <c r="D126" s="133" t="s">
        <v>185</v>
      </c>
      <c r="E126" s="134">
        <v>1</v>
      </c>
      <c r="F126" s="134">
        <v>0</v>
      </c>
      <c r="G126" s="135">
        <f t="shared" si="30"/>
        <v>0</v>
      </c>
      <c r="O126" s="129">
        <v>2</v>
      </c>
      <c r="AA126" s="111">
        <v>12</v>
      </c>
      <c r="AB126" s="111">
        <v>0</v>
      </c>
      <c r="AC126" s="111">
        <v>91</v>
      </c>
      <c r="AZ126" s="111">
        <v>2</v>
      </c>
      <c r="BA126" s="111">
        <f t="shared" si="31"/>
        <v>0</v>
      </c>
      <c r="BB126" s="111">
        <f t="shared" si="32"/>
        <v>0</v>
      </c>
      <c r="BC126" s="111">
        <f t="shared" si="33"/>
        <v>0</v>
      </c>
      <c r="BD126" s="111">
        <f t="shared" si="34"/>
        <v>0</v>
      </c>
      <c r="BE126" s="111">
        <f t="shared" si="35"/>
        <v>0</v>
      </c>
      <c r="CZ126" s="111">
        <v>2.98E-2</v>
      </c>
    </row>
    <row r="127" spans="1:104">
      <c r="A127" s="136"/>
      <c r="B127" s="137" t="s">
        <v>67</v>
      </c>
      <c r="C127" s="138" t="str">
        <f>CONCATENATE(B105," ",C105)</f>
        <v>732 Strojovny</v>
      </c>
      <c r="D127" s="136"/>
      <c r="E127" s="139"/>
      <c r="F127" s="139"/>
      <c r="G127" s="140">
        <f>SUM(G105:G126)</f>
        <v>0</v>
      </c>
      <c r="O127" s="129">
        <v>4</v>
      </c>
      <c r="BA127" s="141">
        <f>SUM(BA105:BA126)</f>
        <v>0</v>
      </c>
      <c r="BB127" s="141">
        <f>SUM(BB105:BB126)</f>
        <v>0</v>
      </c>
      <c r="BC127" s="141">
        <f>SUM(BC105:BC126)</f>
        <v>0</v>
      </c>
      <c r="BD127" s="141">
        <f>SUM(BD105:BD126)</f>
        <v>0</v>
      </c>
      <c r="BE127" s="141">
        <f>SUM(BE105:BE126)</f>
        <v>0</v>
      </c>
    </row>
    <row r="128" spans="1:104">
      <c r="A128" s="123" t="s">
        <v>65</v>
      </c>
      <c r="B128" s="124" t="s">
        <v>287</v>
      </c>
      <c r="C128" s="125" t="s">
        <v>288</v>
      </c>
      <c r="D128" s="126"/>
      <c r="E128" s="127"/>
      <c r="F128" s="127"/>
      <c r="G128" s="128"/>
      <c r="O128" s="129">
        <v>1</v>
      </c>
    </row>
    <row r="129" spans="1:104">
      <c r="A129" s="130">
        <v>92</v>
      </c>
      <c r="B129" s="131" t="s">
        <v>289</v>
      </c>
      <c r="C129" s="132" t="s">
        <v>290</v>
      </c>
      <c r="D129" s="133" t="s">
        <v>117</v>
      </c>
      <c r="E129" s="134">
        <v>8</v>
      </c>
      <c r="F129" s="134">
        <v>0</v>
      </c>
      <c r="G129" s="135">
        <f t="shared" ref="G129:G149" si="36">E129*F129</f>
        <v>0</v>
      </c>
      <c r="O129" s="129">
        <v>2</v>
      </c>
      <c r="AA129" s="111">
        <v>12</v>
      </c>
      <c r="AB129" s="111">
        <v>0</v>
      </c>
      <c r="AC129" s="111">
        <v>92</v>
      </c>
      <c r="AZ129" s="111">
        <v>2</v>
      </c>
      <c r="BA129" s="111">
        <f t="shared" ref="BA129:BA149" si="37">IF(AZ129=1,G129,0)</f>
        <v>0</v>
      </c>
      <c r="BB129" s="111">
        <f t="shared" ref="BB129:BB149" si="38">IF(AZ129=2,G129,0)</f>
        <v>0</v>
      </c>
      <c r="BC129" s="111">
        <f t="shared" ref="BC129:BC149" si="39">IF(AZ129=3,G129,0)</f>
        <v>0</v>
      </c>
      <c r="BD129" s="111">
        <f t="shared" ref="BD129:BD149" si="40">IF(AZ129=4,G129,0)</f>
        <v>0</v>
      </c>
      <c r="BE129" s="111">
        <f t="shared" ref="BE129:BE149" si="41">IF(AZ129=5,G129,0)</f>
        <v>0</v>
      </c>
      <c r="CZ129" s="111">
        <v>7.3400000000000002E-3</v>
      </c>
    </row>
    <row r="130" spans="1:104">
      <c r="A130" s="130">
        <v>93</v>
      </c>
      <c r="B130" s="131" t="s">
        <v>291</v>
      </c>
      <c r="C130" s="132" t="s">
        <v>292</v>
      </c>
      <c r="D130" s="133" t="s">
        <v>117</v>
      </c>
      <c r="E130" s="134">
        <v>5</v>
      </c>
      <c r="F130" s="134">
        <v>0</v>
      </c>
      <c r="G130" s="135">
        <f t="shared" si="36"/>
        <v>0</v>
      </c>
      <c r="O130" s="129">
        <v>2</v>
      </c>
      <c r="AA130" s="111">
        <v>12</v>
      </c>
      <c r="AB130" s="111">
        <v>0</v>
      </c>
      <c r="AC130" s="111">
        <v>93</v>
      </c>
      <c r="AZ130" s="111">
        <v>2</v>
      </c>
      <c r="BA130" s="111">
        <f t="shared" si="37"/>
        <v>0</v>
      </c>
      <c r="BB130" s="111">
        <f t="shared" si="38"/>
        <v>0</v>
      </c>
      <c r="BC130" s="111">
        <f t="shared" si="39"/>
        <v>0</v>
      </c>
      <c r="BD130" s="111">
        <f t="shared" si="40"/>
        <v>0</v>
      </c>
      <c r="BE130" s="111">
        <f t="shared" si="41"/>
        <v>0</v>
      </c>
      <c r="CZ130" s="111">
        <v>6.1799999999999997E-3</v>
      </c>
    </row>
    <row r="131" spans="1:104">
      <c r="A131" s="130">
        <v>94</v>
      </c>
      <c r="B131" s="131" t="s">
        <v>293</v>
      </c>
      <c r="C131" s="132" t="s">
        <v>294</v>
      </c>
      <c r="D131" s="133" t="s">
        <v>117</v>
      </c>
      <c r="E131" s="134">
        <v>26</v>
      </c>
      <c r="F131" s="134">
        <v>0</v>
      </c>
      <c r="G131" s="135">
        <f t="shared" si="36"/>
        <v>0</v>
      </c>
      <c r="O131" s="129">
        <v>2</v>
      </c>
      <c r="AA131" s="111">
        <v>12</v>
      </c>
      <c r="AB131" s="111">
        <v>0</v>
      </c>
      <c r="AC131" s="111">
        <v>94</v>
      </c>
      <c r="AZ131" s="111">
        <v>2</v>
      </c>
      <c r="BA131" s="111">
        <f t="shared" si="37"/>
        <v>0</v>
      </c>
      <c r="BB131" s="111">
        <f t="shared" si="38"/>
        <v>0</v>
      </c>
      <c r="BC131" s="111">
        <f t="shared" si="39"/>
        <v>0</v>
      </c>
      <c r="BD131" s="111">
        <f t="shared" si="40"/>
        <v>0</v>
      </c>
      <c r="BE131" s="111">
        <f t="shared" si="41"/>
        <v>0</v>
      </c>
      <c r="CZ131" s="111">
        <v>7.9900000000000006E-3</v>
      </c>
    </row>
    <row r="132" spans="1:104">
      <c r="A132" s="130">
        <v>95</v>
      </c>
      <c r="B132" s="131" t="s">
        <v>295</v>
      </c>
      <c r="C132" s="132" t="s">
        <v>296</v>
      </c>
      <c r="D132" s="133" t="s">
        <v>117</v>
      </c>
      <c r="E132" s="134">
        <v>15</v>
      </c>
      <c r="F132" s="134">
        <v>0</v>
      </c>
      <c r="G132" s="135">
        <f t="shared" si="36"/>
        <v>0</v>
      </c>
      <c r="O132" s="129">
        <v>2</v>
      </c>
      <c r="AA132" s="111">
        <v>12</v>
      </c>
      <c r="AB132" s="111">
        <v>0</v>
      </c>
      <c r="AC132" s="111">
        <v>95</v>
      </c>
      <c r="AZ132" s="111">
        <v>2</v>
      </c>
      <c r="BA132" s="111">
        <f t="shared" si="37"/>
        <v>0</v>
      </c>
      <c r="BB132" s="111">
        <f t="shared" si="38"/>
        <v>0</v>
      </c>
      <c r="BC132" s="111">
        <f t="shared" si="39"/>
        <v>0</v>
      </c>
      <c r="BD132" s="111">
        <f t="shared" si="40"/>
        <v>0</v>
      </c>
      <c r="BE132" s="111">
        <f t="shared" si="41"/>
        <v>0</v>
      </c>
      <c r="CZ132" s="111">
        <v>8.4200000000000004E-3</v>
      </c>
    </row>
    <row r="133" spans="1:104">
      <c r="A133" s="130">
        <v>96</v>
      </c>
      <c r="B133" s="131" t="s">
        <v>297</v>
      </c>
      <c r="C133" s="132" t="s">
        <v>298</v>
      </c>
      <c r="D133" s="133" t="s">
        <v>117</v>
      </c>
      <c r="E133" s="134">
        <v>4</v>
      </c>
      <c r="F133" s="134">
        <v>0</v>
      </c>
      <c r="G133" s="135">
        <f t="shared" si="36"/>
        <v>0</v>
      </c>
      <c r="O133" s="129">
        <v>2</v>
      </c>
      <c r="AA133" s="111">
        <v>12</v>
      </c>
      <c r="AB133" s="111">
        <v>0</v>
      </c>
      <c r="AC133" s="111">
        <v>96</v>
      </c>
      <c r="AZ133" s="111">
        <v>2</v>
      </c>
      <c r="BA133" s="111">
        <f t="shared" si="37"/>
        <v>0</v>
      </c>
      <c r="BB133" s="111">
        <f t="shared" si="38"/>
        <v>0</v>
      </c>
      <c r="BC133" s="111">
        <f t="shared" si="39"/>
        <v>0</v>
      </c>
      <c r="BD133" s="111">
        <f t="shared" si="40"/>
        <v>0</v>
      </c>
      <c r="BE133" s="111">
        <f t="shared" si="41"/>
        <v>0</v>
      </c>
      <c r="CZ133" s="111">
        <v>5.8900000000000003E-3</v>
      </c>
    </row>
    <row r="134" spans="1:104">
      <c r="A134" s="130">
        <v>97</v>
      </c>
      <c r="B134" s="131" t="s">
        <v>299</v>
      </c>
      <c r="C134" s="132" t="s">
        <v>300</v>
      </c>
      <c r="D134" s="133" t="s">
        <v>117</v>
      </c>
      <c r="E134" s="134">
        <v>15</v>
      </c>
      <c r="F134" s="134">
        <v>0</v>
      </c>
      <c r="G134" s="135">
        <f t="shared" si="36"/>
        <v>0</v>
      </c>
      <c r="O134" s="129">
        <v>2</v>
      </c>
      <c r="AA134" s="111">
        <v>12</v>
      </c>
      <c r="AB134" s="111">
        <v>0</v>
      </c>
      <c r="AC134" s="111">
        <v>97</v>
      </c>
      <c r="AZ134" s="111">
        <v>2</v>
      </c>
      <c r="BA134" s="111">
        <f t="shared" si="37"/>
        <v>0</v>
      </c>
      <c r="BB134" s="111">
        <f t="shared" si="38"/>
        <v>0</v>
      </c>
      <c r="BC134" s="111">
        <f t="shared" si="39"/>
        <v>0</v>
      </c>
      <c r="BD134" s="111">
        <f t="shared" si="40"/>
        <v>0</v>
      </c>
      <c r="BE134" s="111">
        <f t="shared" si="41"/>
        <v>0</v>
      </c>
      <c r="CZ134" s="111">
        <v>6.7299999999999999E-3</v>
      </c>
    </row>
    <row r="135" spans="1:104">
      <c r="A135" s="130">
        <v>98</v>
      </c>
      <c r="B135" s="131" t="s">
        <v>301</v>
      </c>
      <c r="C135" s="132" t="s">
        <v>302</v>
      </c>
      <c r="D135" s="133" t="s">
        <v>117</v>
      </c>
      <c r="E135" s="134">
        <v>4</v>
      </c>
      <c r="F135" s="134">
        <v>0</v>
      </c>
      <c r="G135" s="135">
        <f t="shared" si="36"/>
        <v>0</v>
      </c>
      <c r="O135" s="129">
        <v>2</v>
      </c>
      <c r="AA135" s="111">
        <v>12</v>
      </c>
      <c r="AB135" s="111">
        <v>0</v>
      </c>
      <c r="AC135" s="111">
        <v>98</v>
      </c>
      <c r="AZ135" s="111">
        <v>2</v>
      </c>
      <c r="BA135" s="111">
        <f t="shared" si="37"/>
        <v>0</v>
      </c>
      <c r="BB135" s="111">
        <f t="shared" si="38"/>
        <v>0</v>
      </c>
      <c r="BC135" s="111">
        <f t="shared" si="39"/>
        <v>0</v>
      </c>
      <c r="BD135" s="111">
        <f t="shared" si="40"/>
        <v>0</v>
      </c>
      <c r="BE135" s="111">
        <f t="shared" si="41"/>
        <v>0</v>
      </c>
      <c r="CZ135" s="111">
        <v>7.9100000000000004E-3</v>
      </c>
    </row>
    <row r="136" spans="1:104">
      <c r="A136" s="130">
        <v>99</v>
      </c>
      <c r="B136" s="131" t="s">
        <v>303</v>
      </c>
      <c r="C136" s="132" t="s">
        <v>304</v>
      </c>
      <c r="D136" s="133" t="s">
        <v>117</v>
      </c>
      <c r="E136" s="134">
        <v>12</v>
      </c>
      <c r="F136" s="134">
        <v>0</v>
      </c>
      <c r="G136" s="135">
        <f t="shared" si="36"/>
        <v>0</v>
      </c>
      <c r="O136" s="129">
        <v>2</v>
      </c>
      <c r="AA136" s="111">
        <v>12</v>
      </c>
      <c r="AB136" s="111">
        <v>0</v>
      </c>
      <c r="AC136" s="111">
        <v>99</v>
      </c>
      <c r="AZ136" s="111">
        <v>2</v>
      </c>
      <c r="BA136" s="111">
        <f t="shared" si="37"/>
        <v>0</v>
      </c>
      <c r="BB136" s="111">
        <f t="shared" si="38"/>
        <v>0</v>
      </c>
      <c r="BC136" s="111">
        <f t="shared" si="39"/>
        <v>0</v>
      </c>
      <c r="BD136" s="111">
        <f t="shared" si="40"/>
        <v>0</v>
      </c>
      <c r="BE136" s="111">
        <f t="shared" si="41"/>
        <v>0</v>
      </c>
      <c r="CZ136" s="111">
        <v>8.1099999999999992E-3</v>
      </c>
    </row>
    <row r="137" spans="1:104">
      <c r="A137" s="130">
        <v>100</v>
      </c>
      <c r="B137" s="131" t="s">
        <v>305</v>
      </c>
      <c r="C137" s="132" t="s">
        <v>306</v>
      </c>
      <c r="D137" s="133" t="s">
        <v>73</v>
      </c>
      <c r="E137" s="134">
        <v>6</v>
      </c>
      <c r="F137" s="134">
        <v>0</v>
      </c>
      <c r="G137" s="135">
        <f t="shared" si="36"/>
        <v>0</v>
      </c>
      <c r="O137" s="129">
        <v>2</v>
      </c>
      <c r="AA137" s="111">
        <v>12</v>
      </c>
      <c r="AB137" s="111">
        <v>0</v>
      </c>
      <c r="AC137" s="111">
        <v>100</v>
      </c>
      <c r="AZ137" s="111">
        <v>2</v>
      </c>
      <c r="BA137" s="111">
        <f t="shared" si="37"/>
        <v>0</v>
      </c>
      <c r="BB137" s="111">
        <f t="shared" si="38"/>
        <v>0</v>
      </c>
      <c r="BC137" s="111">
        <f t="shared" si="39"/>
        <v>0</v>
      </c>
      <c r="BD137" s="111">
        <f t="shared" si="40"/>
        <v>0</v>
      </c>
      <c r="BE137" s="111">
        <f t="shared" si="41"/>
        <v>0</v>
      </c>
      <c r="CZ137" s="111">
        <v>1.14E-3</v>
      </c>
    </row>
    <row r="138" spans="1:104">
      <c r="A138" s="130">
        <v>101</v>
      </c>
      <c r="B138" s="131" t="s">
        <v>307</v>
      </c>
      <c r="C138" s="132" t="s">
        <v>308</v>
      </c>
      <c r="D138" s="133" t="s">
        <v>117</v>
      </c>
      <c r="E138" s="134">
        <v>38</v>
      </c>
      <c r="F138" s="134">
        <v>0</v>
      </c>
      <c r="G138" s="135">
        <f t="shared" si="36"/>
        <v>0</v>
      </c>
      <c r="O138" s="129">
        <v>2</v>
      </c>
      <c r="AA138" s="111">
        <v>12</v>
      </c>
      <c r="AB138" s="111">
        <v>0</v>
      </c>
      <c r="AC138" s="111">
        <v>101</v>
      </c>
      <c r="AZ138" s="111">
        <v>2</v>
      </c>
      <c r="BA138" s="111">
        <f t="shared" si="37"/>
        <v>0</v>
      </c>
      <c r="BB138" s="111">
        <f t="shared" si="38"/>
        <v>0</v>
      </c>
      <c r="BC138" s="111">
        <f t="shared" si="39"/>
        <v>0</v>
      </c>
      <c r="BD138" s="111">
        <f t="shared" si="40"/>
        <v>0</v>
      </c>
      <c r="BE138" s="111">
        <f t="shared" si="41"/>
        <v>0</v>
      </c>
      <c r="CZ138" s="111">
        <v>6.0400000000000002E-3</v>
      </c>
    </row>
    <row r="139" spans="1:104">
      <c r="A139" s="130">
        <v>102</v>
      </c>
      <c r="B139" s="131" t="s">
        <v>309</v>
      </c>
      <c r="C139" s="132" t="s">
        <v>310</v>
      </c>
      <c r="D139" s="133" t="s">
        <v>117</v>
      </c>
      <c r="E139" s="134">
        <v>45</v>
      </c>
      <c r="F139" s="134">
        <v>0</v>
      </c>
      <c r="G139" s="135">
        <f t="shared" si="36"/>
        <v>0</v>
      </c>
      <c r="O139" s="129">
        <v>2</v>
      </c>
      <c r="AA139" s="111">
        <v>12</v>
      </c>
      <c r="AB139" s="111">
        <v>0</v>
      </c>
      <c r="AC139" s="111">
        <v>102</v>
      </c>
      <c r="AZ139" s="111">
        <v>2</v>
      </c>
      <c r="BA139" s="111">
        <f t="shared" si="37"/>
        <v>0</v>
      </c>
      <c r="BB139" s="111">
        <f t="shared" si="38"/>
        <v>0</v>
      </c>
      <c r="BC139" s="111">
        <f t="shared" si="39"/>
        <v>0</v>
      </c>
      <c r="BD139" s="111">
        <f t="shared" si="40"/>
        <v>0</v>
      </c>
      <c r="BE139" s="111">
        <f t="shared" si="41"/>
        <v>0</v>
      </c>
      <c r="CZ139" s="111">
        <v>9.4400000000000005E-3</v>
      </c>
    </row>
    <row r="140" spans="1:104">
      <c r="A140" s="130">
        <v>103</v>
      </c>
      <c r="B140" s="131" t="s">
        <v>311</v>
      </c>
      <c r="C140" s="132" t="s">
        <v>312</v>
      </c>
      <c r="D140" s="133" t="s">
        <v>73</v>
      </c>
      <c r="E140" s="134">
        <v>4</v>
      </c>
      <c r="F140" s="134">
        <v>0</v>
      </c>
      <c r="G140" s="135">
        <f t="shared" si="36"/>
        <v>0</v>
      </c>
      <c r="O140" s="129">
        <v>2</v>
      </c>
      <c r="AA140" s="111">
        <v>12</v>
      </c>
      <c r="AB140" s="111">
        <v>0</v>
      </c>
      <c r="AC140" s="111">
        <v>103</v>
      </c>
      <c r="AZ140" s="111">
        <v>2</v>
      </c>
      <c r="BA140" s="111">
        <f t="shared" si="37"/>
        <v>0</v>
      </c>
      <c r="BB140" s="111">
        <f t="shared" si="38"/>
        <v>0</v>
      </c>
      <c r="BC140" s="111">
        <f t="shared" si="39"/>
        <v>0</v>
      </c>
      <c r="BD140" s="111">
        <f t="shared" si="40"/>
        <v>0</v>
      </c>
      <c r="BE140" s="111">
        <f t="shared" si="41"/>
        <v>0</v>
      </c>
      <c r="CZ140" s="111">
        <v>1.8799999999999999E-3</v>
      </c>
    </row>
    <row r="141" spans="1:104">
      <c r="A141" s="130">
        <v>104</v>
      </c>
      <c r="B141" s="131" t="s">
        <v>313</v>
      </c>
      <c r="C141" s="132" t="s">
        <v>314</v>
      </c>
      <c r="D141" s="133" t="s">
        <v>124</v>
      </c>
      <c r="E141" s="134">
        <v>0.96579999999999999</v>
      </c>
      <c r="F141" s="134">
        <v>0</v>
      </c>
      <c r="G141" s="135">
        <f t="shared" si="36"/>
        <v>0</v>
      </c>
      <c r="O141" s="129">
        <v>2</v>
      </c>
      <c r="AA141" s="111">
        <v>12</v>
      </c>
      <c r="AB141" s="111">
        <v>0</v>
      </c>
      <c r="AC141" s="111">
        <v>104</v>
      </c>
      <c r="AZ141" s="111">
        <v>2</v>
      </c>
      <c r="BA141" s="111">
        <f t="shared" si="37"/>
        <v>0</v>
      </c>
      <c r="BB141" s="111">
        <f t="shared" si="38"/>
        <v>0</v>
      </c>
      <c r="BC141" s="111">
        <f t="shared" si="39"/>
        <v>0</v>
      </c>
      <c r="BD141" s="111">
        <f t="shared" si="40"/>
        <v>0</v>
      </c>
      <c r="BE141" s="111">
        <f t="shared" si="41"/>
        <v>0</v>
      </c>
      <c r="CZ141" s="111">
        <v>0</v>
      </c>
    </row>
    <row r="142" spans="1:104">
      <c r="A142" s="130">
        <v>105</v>
      </c>
      <c r="B142" s="131" t="s">
        <v>315</v>
      </c>
      <c r="C142" s="132" t="s">
        <v>316</v>
      </c>
      <c r="D142" s="133" t="s">
        <v>124</v>
      </c>
      <c r="E142" s="134">
        <v>0.15</v>
      </c>
      <c r="F142" s="134">
        <v>0</v>
      </c>
      <c r="G142" s="135">
        <f t="shared" si="36"/>
        <v>0</v>
      </c>
      <c r="O142" s="129">
        <v>2</v>
      </c>
      <c r="AA142" s="111">
        <v>12</v>
      </c>
      <c r="AB142" s="111">
        <v>0</v>
      </c>
      <c r="AC142" s="111">
        <v>105</v>
      </c>
      <c r="AZ142" s="111">
        <v>2</v>
      </c>
      <c r="BA142" s="111">
        <f t="shared" si="37"/>
        <v>0</v>
      </c>
      <c r="BB142" s="111">
        <f t="shared" si="38"/>
        <v>0</v>
      </c>
      <c r="BC142" s="111">
        <f t="shared" si="39"/>
        <v>0</v>
      </c>
      <c r="BD142" s="111">
        <f t="shared" si="40"/>
        <v>0</v>
      </c>
      <c r="BE142" s="111">
        <f t="shared" si="41"/>
        <v>0</v>
      </c>
      <c r="CZ142" s="111">
        <v>0</v>
      </c>
    </row>
    <row r="143" spans="1:104">
      <c r="A143" s="130">
        <v>106</v>
      </c>
      <c r="B143" s="131" t="s">
        <v>317</v>
      </c>
      <c r="C143" s="132" t="s">
        <v>318</v>
      </c>
      <c r="D143" s="133" t="s">
        <v>54</v>
      </c>
      <c r="E143" s="134">
        <v>125</v>
      </c>
      <c r="F143" s="134">
        <v>0</v>
      </c>
      <c r="G143" s="135">
        <f t="shared" si="36"/>
        <v>0</v>
      </c>
      <c r="O143" s="129">
        <v>2</v>
      </c>
      <c r="AA143" s="111">
        <v>12</v>
      </c>
      <c r="AB143" s="111">
        <v>0</v>
      </c>
      <c r="AC143" s="111">
        <v>106</v>
      </c>
      <c r="AZ143" s="111">
        <v>2</v>
      </c>
      <c r="BA143" s="111">
        <f t="shared" si="37"/>
        <v>0</v>
      </c>
      <c r="BB143" s="111">
        <f t="shared" si="38"/>
        <v>0</v>
      </c>
      <c r="BC143" s="111">
        <f t="shared" si="39"/>
        <v>0</v>
      </c>
      <c r="BD143" s="111">
        <f t="shared" si="40"/>
        <v>0</v>
      </c>
      <c r="BE143" s="111">
        <f t="shared" si="41"/>
        <v>0</v>
      </c>
      <c r="CZ143" s="111">
        <v>0</v>
      </c>
    </row>
    <row r="144" spans="1:104">
      <c r="A144" s="130">
        <v>107</v>
      </c>
      <c r="B144" s="131" t="s">
        <v>319</v>
      </c>
      <c r="C144" s="132" t="s">
        <v>320</v>
      </c>
      <c r="D144" s="133" t="s">
        <v>117</v>
      </c>
      <c r="E144" s="134">
        <v>20</v>
      </c>
      <c r="F144" s="134">
        <v>0</v>
      </c>
      <c r="G144" s="135">
        <f t="shared" si="36"/>
        <v>0</v>
      </c>
      <c r="O144" s="129">
        <v>2</v>
      </c>
      <c r="AA144" s="111">
        <v>12</v>
      </c>
      <c r="AB144" s="111">
        <v>0</v>
      </c>
      <c r="AC144" s="111">
        <v>107</v>
      </c>
      <c r="AZ144" s="111">
        <v>2</v>
      </c>
      <c r="BA144" s="111">
        <f t="shared" si="37"/>
        <v>0</v>
      </c>
      <c r="BB144" s="111">
        <f t="shared" si="38"/>
        <v>0</v>
      </c>
      <c r="BC144" s="111">
        <f t="shared" si="39"/>
        <v>0</v>
      </c>
      <c r="BD144" s="111">
        <f t="shared" si="40"/>
        <v>0</v>
      </c>
      <c r="BE144" s="111">
        <f t="shared" si="41"/>
        <v>0</v>
      </c>
      <c r="CZ144" s="111">
        <v>0</v>
      </c>
    </row>
    <row r="145" spans="1:104">
      <c r="A145" s="130">
        <v>108</v>
      </c>
      <c r="B145" s="131" t="s">
        <v>321</v>
      </c>
      <c r="C145" s="132" t="s">
        <v>322</v>
      </c>
      <c r="D145" s="133" t="s">
        <v>117</v>
      </c>
      <c r="E145" s="134">
        <v>25</v>
      </c>
      <c r="F145" s="134">
        <v>0</v>
      </c>
      <c r="G145" s="135">
        <f t="shared" si="36"/>
        <v>0</v>
      </c>
      <c r="O145" s="129">
        <v>2</v>
      </c>
      <c r="AA145" s="111">
        <v>12</v>
      </c>
      <c r="AB145" s="111">
        <v>0</v>
      </c>
      <c r="AC145" s="111">
        <v>108</v>
      </c>
      <c r="AZ145" s="111">
        <v>2</v>
      </c>
      <c r="BA145" s="111">
        <f t="shared" si="37"/>
        <v>0</v>
      </c>
      <c r="BB145" s="111">
        <f t="shared" si="38"/>
        <v>0</v>
      </c>
      <c r="BC145" s="111">
        <f t="shared" si="39"/>
        <v>0</v>
      </c>
      <c r="BD145" s="111">
        <f t="shared" si="40"/>
        <v>0</v>
      </c>
      <c r="BE145" s="111">
        <f t="shared" si="41"/>
        <v>0</v>
      </c>
      <c r="CZ145" s="111">
        <v>0</v>
      </c>
    </row>
    <row r="146" spans="1:104">
      <c r="A146" s="130">
        <v>109</v>
      </c>
      <c r="B146" s="131" t="s">
        <v>323</v>
      </c>
      <c r="C146" s="132" t="s">
        <v>324</v>
      </c>
      <c r="D146" s="133" t="s">
        <v>124</v>
      </c>
      <c r="E146" s="134">
        <v>0.36580000000000001</v>
      </c>
      <c r="F146" s="134">
        <v>0</v>
      </c>
      <c r="G146" s="135">
        <f t="shared" si="36"/>
        <v>0</v>
      </c>
      <c r="O146" s="129">
        <v>2</v>
      </c>
      <c r="AA146" s="111">
        <v>12</v>
      </c>
      <c r="AB146" s="111">
        <v>0</v>
      </c>
      <c r="AC146" s="111">
        <v>109</v>
      </c>
      <c r="AZ146" s="111">
        <v>2</v>
      </c>
      <c r="BA146" s="111">
        <f t="shared" si="37"/>
        <v>0</v>
      </c>
      <c r="BB146" s="111">
        <f t="shared" si="38"/>
        <v>0</v>
      </c>
      <c r="BC146" s="111">
        <f t="shared" si="39"/>
        <v>0</v>
      </c>
      <c r="BD146" s="111">
        <f t="shared" si="40"/>
        <v>0</v>
      </c>
      <c r="BE146" s="111">
        <f t="shared" si="41"/>
        <v>0</v>
      </c>
      <c r="CZ146" s="111">
        <v>0</v>
      </c>
    </row>
    <row r="147" spans="1:104">
      <c r="A147" s="130">
        <v>110</v>
      </c>
      <c r="B147" s="131" t="s">
        <v>325</v>
      </c>
      <c r="C147" s="132" t="s">
        <v>326</v>
      </c>
      <c r="D147" s="133" t="s">
        <v>73</v>
      </c>
      <c r="E147" s="134">
        <v>4</v>
      </c>
      <c r="F147" s="134">
        <v>0</v>
      </c>
      <c r="G147" s="135">
        <f t="shared" si="36"/>
        <v>0</v>
      </c>
      <c r="O147" s="129">
        <v>2</v>
      </c>
      <c r="AA147" s="111">
        <v>12</v>
      </c>
      <c r="AB147" s="111">
        <v>0</v>
      </c>
      <c r="AC147" s="111">
        <v>110</v>
      </c>
      <c r="AZ147" s="111">
        <v>2</v>
      </c>
      <c r="BA147" s="111">
        <f t="shared" si="37"/>
        <v>0</v>
      </c>
      <c r="BB147" s="111">
        <f t="shared" si="38"/>
        <v>0</v>
      </c>
      <c r="BC147" s="111">
        <f t="shared" si="39"/>
        <v>0</v>
      </c>
      <c r="BD147" s="111">
        <f t="shared" si="40"/>
        <v>0</v>
      </c>
      <c r="BE147" s="111">
        <f t="shared" si="41"/>
        <v>0</v>
      </c>
      <c r="CZ147" s="111">
        <v>2.9999999999999997E-4</v>
      </c>
    </row>
    <row r="148" spans="1:104">
      <c r="A148" s="130">
        <v>111</v>
      </c>
      <c r="B148" s="131" t="s">
        <v>327</v>
      </c>
      <c r="C148" s="132" t="s">
        <v>328</v>
      </c>
      <c r="D148" s="133" t="s">
        <v>73</v>
      </c>
      <c r="E148" s="134">
        <v>4</v>
      </c>
      <c r="F148" s="134">
        <v>0</v>
      </c>
      <c r="G148" s="135">
        <f t="shared" si="36"/>
        <v>0</v>
      </c>
      <c r="O148" s="129">
        <v>2</v>
      </c>
      <c r="AA148" s="111">
        <v>12</v>
      </c>
      <c r="AB148" s="111">
        <v>0</v>
      </c>
      <c r="AC148" s="111">
        <v>111</v>
      </c>
      <c r="AZ148" s="111">
        <v>2</v>
      </c>
      <c r="BA148" s="111">
        <f t="shared" si="37"/>
        <v>0</v>
      </c>
      <c r="BB148" s="111">
        <f t="shared" si="38"/>
        <v>0</v>
      </c>
      <c r="BC148" s="111">
        <f t="shared" si="39"/>
        <v>0</v>
      </c>
      <c r="BD148" s="111">
        <f t="shared" si="40"/>
        <v>0</v>
      </c>
      <c r="BE148" s="111">
        <f t="shared" si="41"/>
        <v>0</v>
      </c>
      <c r="CZ148" s="111">
        <v>4.8000000000000001E-4</v>
      </c>
    </row>
    <row r="149" spans="1:104">
      <c r="A149" s="130">
        <v>112</v>
      </c>
      <c r="B149" s="131" t="s">
        <v>329</v>
      </c>
      <c r="C149" s="132" t="s">
        <v>330</v>
      </c>
      <c r="D149" s="133" t="s">
        <v>73</v>
      </c>
      <c r="E149" s="134">
        <v>4</v>
      </c>
      <c r="F149" s="134">
        <v>0</v>
      </c>
      <c r="G149" s="135">
        <f t="shared" si="36"/>
        <v>0</v>
      </c>
      <c r="O149" s="129">
        <v>2</v>
      </c>
      <c r="AA149" s="111">
        <v>12</v>
      </c>
      <c r="AB149" s="111">
        <v>0</v>
      </c>
      <c r="AC149" s="111">
        <v>112</v>
      </c>
      <c r="AZ149" s="111">
        <v>2</v>
      </c>
      <c r="BA149" s="111">
        <f t="shared" si="37"/>
        <v>0</v>
      </c>
      <c r="BB149" s="111">
        <f t="shared" si="38"/>
        <v>0</v>
      </c>
      <c r="BC149" s="111">
        <f t="shared" si="39"/>
        <v>0</v>
      </c>
      <c r="BD149" s="111">
        <f t="shared" si="40"/>
        <v>0</v>
      </c>
      <c r="BE149" s="111">
        <f t="shared" si="41"/>
        <v>0</v>
      </c>
      <c r="CZ149" s="111">
        <v>2.7E-4</v>
      </c>
    </row>
    <row r="150" spans="1:104">
      <c r="A150" s="136"/>
      <c r="B150" s="137" t="s">
        <v>67</v>
      </c>
      <c r="C150" s="138" t="str">
        <f>CONCATENATE(B128," ",C128)</f>
        <v>733 Rozvod potrubí</v>
      </c>
      <c r="D150" s="136"/>
      <c r="E150" s="139"/>
      <c r="F150" s="139"/>
      <c r="G150" s="140">
        <f>SUM(G128:G149)</f>
        <v>0</v>
      </c>
      <c r="O150" s="129">
        <v>4</v>
      </c>
      <c r="BA150" s="141">
        <f>SUM(BA128:BA149)</f>
        <v>0</v>
      </c>
      <c r="BB150" s="141">
        <f>SUM(BB128:BB149)</f>
        <v>0</v>
      </c>
      <c r="BC150" s="141">
        <f>SUM(BC128:BC149)</f>
        <v>0</v>
      </c>
      <c r="BD150" s="141">
        <f>SUM(BD128:BD149)</f>
        <v>0</v>
      </c>
      <c r="BE150" s="141">
        <f>SUM(BE128:BE149)</f>
        <v>0</v>
      </c>
    </row>
    <row r="151" spans="1:104">
      <c r="A151" s="123" t="s">
        <v>65</v>
      </c>
      <c r="B151" s="124" t="s">
        <v>331</v>
      </c>
      <c r="C151" s="125" t="s">
        <v>332</v>
      </c>
      <c r="D151" s="126"/>
      <c r="E151" s="127"/>
      <c r="F151" s="127"/>
      <c r="G151" s="128"/>
      <c r="O151" s="129">
        <v>1</v>
      </c>
    </row>
    <row r="152" spans="1:104">
      <c r="A152" s="130">
        <v>113</v>
      </c>
      <c r="B152" s="131" t="s">
        <v>333</v>
      </c>
      <c r="C152" s="132" t="s">
        <v>334</v>
      </c>
      <c r="D152" s="133" t="s">
        <v>73</v>
      </c>
      <c r="E152" s="134">
        <v>4</v>
      </c>
      <c r="F152" s="134">
        <v>0</v>
      </c>
      <c r="G152" s="135">
        <f t="shared" ref="G152:G189" si="42">E152*F152</f>
        <v>0</v>
      </c>
      <c r="O152" s="129">
        <v>2</v>
      </c>
      <c r="AA152" s="111">
        <v>12</v>
      </c>
      <c r="AB152" s="111">
        <v>0</v>
      </c>
      <c r="AC152" s="111">
        <v>113</v>
      </c>
      <c r="AZ152" s="111">
        <v>2</v>
      </c>
      <c r="BA152" s="111">
        <f t="shared" ref="BA152:BA189" si="43">IF(AZ152=1,G152,0)</f>
        <v>0</v>
      </c>
      <c r="BB152" s="111">
        <f t="shared" ref="BB152:BB189" si="44">IF(AZ152=2,G152,0)</f>
        <v>0</v>
      </c>
      <c r="BC152" s="111">
        <f t="shared" ref="BC152:BC189" si="45">IF(AZ152=3,G152,0)</f>
        <v>0</v>
      </c>
      <c r="BD152" s="111">
        <f t="shared" ref="BD152:BD189" si="46">IF(AZ152=4,G152,0)</f>
        <v>0</v>
      </c>
      <c r="BE152" s="111">
        <f t="shared" ref="BE152:BE189" si="47">IF(AZ152=5,G152,0)</f>
        <v>0</v>
      </c>
      <c r="CZ152" s="111">
        <v>9.3000000000000005E-4</v>
      </c>
    </row>
    <row r="153" spans="1:104">
      <c r="A153" s="130">
        <v>114</v>
      </c>
      <c r="B153" s="131" t="s">
        <v>335</v>
      </c>
      <c r="C153" s="132" t="s">
        <v>336</v>
      </c>
      <c r="D153" s="133" t="s">
        <v>73</v>
      </c>
      <c r="E153" s="134">
        <v>8</v>
      </c>
      <c r="F153" s="134">
        <v>0</v>
      </c>
      <c r="G153" s="135">
        <f t="shared" si="42"/>
        <v>0</v>
      </c>
      <c r="O153" s="129">
        <v>2</v>
      </c>
      <c r="AA153" s="111">
        <v>12</v>
      </c>
      <c r="AB153" s="111">
        <v>0</v>
      </c>
      <c r="AC153" s="111">
        <v>114</v>
      </c>
      <c r="AZ153" s="111">
        <v>2</v>
      </c>
      <c r="BA153" s="111">
        <f t="shared" si="43"/>
        <v>0</v>
      </c>
      <c r="BB153" s="111">
        <f t="shared" si="44"/>
        <v>0</v>
      </c>
      <c r="BC153" s="111">
        <f t="shared" si="45"/>
        <v>0</v>
      </c>
      <c r="BD153" s="111">
        <f t="shared" si="46"/>
        <v>0</v>
      </c>
      <c r="BE153" s="111">
        <f t="shared" si="47"/>
        <v>0</v>
      </c>
      <c r="CZ153" s="111">
        <v>1.6299999999999999E-3</v>
      </c>
    </row>
    <row r="154" spans="1:104">
      <c r="A154" s="130">
        <v>115</v>
      </c>
      <c r="B154" s="131" t="s">
        <v>337</v>
      </c>
      <c r="C154" s="132" t="s">
        <v>338</v>
      </c>
      <c r="D154" s="133" t="s">
        <v>73</v>
      </c>
      <c r="E154" s="134">
        <v>4</v>
      </c>
      <c r="F154" s="134">
        <v>0</v>
      </c>
      <c r="G154" s="135">
        <f t="shared" si="42"/>
        <v>0</v>
      </c>
      <c r="O154" s="129">
        <v>2</v>
      </c>
      <c r="AA154" s="111">
        <v>12</v>
      </c>
      <c r="AB154" s="111">
        <v>0</v>
      </c>
      <c r="AC154" s="111">
        <v>115</v>
      </c>
      <c r="AZ154" s="111">
        <v>2</v>
      </c>
      <c r="BA154" s="111">
        <f t="shared" si="43"/>
        <v>0</v>
      </c>
      <c r="BB154" s="111">
        <f t="shared" si="44"/>
        <v>0</v>
      </c>
      <c r="BC154" s="111">
        <f t="shared" si="45"/>
        <v>0</v>
      </c>
      <c r="BD154" s="111">
        <f t="shared" si="46"/>
        <v>0</v>
      </c>
      <c r="BE154" s="111">
        <f t="shared" si="47"/>
        <v>0</v>
      </c>
      <c r="CZ154" s="111">
        <v>3.4399999999999999E-3</v>
      </c>
    </row>
    <row r="155" spans="1:104">
      <c r="A155" s="130">
        <v>116</v>
      </c>
      <c r="B155" s="131" t="s">
        <v>339</v>
      </c>
      <c r="C155" s="132" t="s">
        <v>340</v>
      </c>
      <c r="D155" s="133" t="s">
        <v>73</v>
      </c>
      <c r="E155" s="134">
        <v>2</v>
      </c>
      <c r="F155" s="134">
        <v>0</v>
      </c>
      <c r="G155" s="135">
        <f t="shared" si="42"/>
        <v>0</v>
      </c>
      <c r="O155" s="129">
        <v>2</v>
      </c>
      <c r="AA155" s="111">
        <v>12</v>
      </c>
      <c r="AB155" s="111">
        <v>0</v>
      </c>
      <c r="AC155" s="111">
        <v>116</v>
      </c>
      <c r="AZ155" s="111">
        <v>2</v>
      </c>
      <c r="BA155" s="111">
        <f t="shared" si="43"/>
        <v>0</v>
      </c>
      <c r="BB155" s="111">
        <f t="shared" si="44"/>
        <v>0</v>
      </c>
      <c r="BC155" s="111">
        <f t="shared" si="45"/>
        <v>0</v>
      </c>
      <c r="BD155" s="111">
        <f t="shared" si="46"/>
        <v>0</v>
      </c>
      <c r="BE155" s="111">
        <f t="shared" si="47"/>
        <v>0</v>
      </c>
      <c r="CZ155" s="111">
        <v>4.0000000000000003E-5</v>
      </c>
    </row>
    <row r="156" spans="1:104">
      <c r="A156" s="130">
        <v>117</v>
      </c>
      <c r="B156" s="131" t="s">
        <v>341</v>
      </c>
      <c r="C156" s="132" t="s">
        <v>342</v>
      </c>
      <c r="D156" s="133" t="s">
        <v>73</v>
      </c>
      <c r="E156" s="134">
        <v>2</v>
      </c>
      <c r="F156" s="134">
        <v>0</v>
      </c>
      <c r="G156" s="135">
        <f t="shared" si="42"/>
        <v>0</v>
      </c>
      <c r="O156" s="129">
        <v>2</v>
      </c>
      <c r="AA156" s="111">
        <v>12</v>
      </c>
      <c r="AB156" s="111">
        <v>0</v>
      </c>
      <c r="AC156" s="111">
        <v>117</v>
      </c>
      <c r="AZ156" s="111">
        <v>2</v>
      </c>
      <c r="BA156" s="111">
        <f t="shared" si="43"/>
        <v>0</v>
      </c>
      <c r="BB156" s="111">
        <f t="shared" si="44"/>
        <v>0</v>
      </c>
      <c r="BC156" s="111">
        <f t="shared" si="45"/>
        <v>0</v>
      </c>
      <c r="BD156" s="111">
        <f t="shared" si="46"/>
        <v>0</v>
      </c>
      <c r="BE156" s="111">
        <f t="shared" si="47"/>
        <v>0</v>
      </c>
      <c r="CZ156" s="111">
        <v>4.4000000000000002E-4</v>
      </c>
    </row>
    <row r="157" spans="1:104">
      <c r="A157" s="130">
        <v>118</v>
      </c>
      <c r="B157" s="131" t="s">
        <v>343</v>
      </c>
      <c r="C157" s="132" t="s">
        <v>344</v>
      </c>
      <c r="D157" s="133" t="s">
        <v>73</v>
      </c>
      <c r="E157" s="134">
        <v>4</v>
      </c>
      <c r="F157" s="134">
        <v>0</v>
      </c>
      <c r="G157" s="135">
        <f t="shared" si="42"/>
        <v>0</v>
      </c>
      <c r="O157" s="129">
        <v>2</v>
      </c>
      <c r="AA157" s="111">
        <v>12</v>
      </c>
      <c r="AB157" s="111">
        <v>0</v>
      </c>
      <c r="AC157" s="111">
        <v>118</v>
      </c>
      <c r="AZ157" s="111">
        <v>2</v>
      </c>
      <c r="BA157" s="111">
        <f t="shared" si="43"/>
        <v>0</v>
      </c>
      <c r="BB157" s="111">
        <f t="shared" si="44"/>
        <v>0</v>
      </c>
      <c r="BC157" s="111">
        <f t="shared" si="45"/>
        <v>0</v>
      </c>
      <c r="BD157" s="111">
        <f t="shared" si="46"/>
        <v>0</v>
      </c>
      <c r="BE157" s="111">
        <f t="shared" si="47"/>
        <v>0</v>
      </c>
      <c r="CZ157" s="111">
        <v>7.7999999999999999E-4</v>
      </c>
    </row>
    <row r="158" spans="1:104">
      <c r="A158" s="130">
        <v>119</v>
      </c>
      <c r="B158" s="131" t="s">
        <v>345</v>
      </c>
      <c r="C158" s="132" t="s">
        <v>346</v>
      </c>
      <c r="D158" s="133" t="s">
        <v>73</v>
      </c>
      <c r="E158" s="134">
        <v>2</v>
      </c>
      <c r="F158" s="134">
        <v>0</v>
      </c>
      <c r="G158" s="135">
        <f t="shared" si="42"/>
        <v>0</v>
      </c>
      <c r="O158" s="129">
        <v>2</v>
      </c>
      <c r="AA158" s="111">
        <v>12</v>
      </c>
      <c r="AB158" s="111">
        <v>0</v>
      </c>
      <c r="AC158" s="111">
        <v>119</v>
      </c>
      <c r="AZ158" s="111">
        <v>2</v>
      </c>
      <c r="BA158" s="111">
        <f t="shared" si="43"/>
        <v>0</v>
      </c>
      <c r="BB158" s="111">
        <f t="shared" si="44"/>
        <v>0</v>
      </c>
      <c r="BC158" s="111">
        <f t="shared" si="45"/>
        <v>0</v>
      </c>
      <c r="BD158" s="111">
        <f t="shared" si="46"/>
        <v>0</v>
      </c>
      <c r="BE158" s="111">
        <f t="shared" si="47"/>
        <v>0</v>
      </c>
      <c r="CZ158" s="111">
        <v>6.4999999999999997E-4</v>
      </c>
    </row>
    <row r="159" spans="1:104">
      <c r="A159" s="130">
        <v>120</v>
      </c>
      <c r="B159" s="131" t="s">
        <v>347</v>
      </c>
      <c r="C159" s="132" t="s">
        <v>348</v>
      </c>
      <c r="D159" s="133" t="s">
        <v>73</v>
      </c>
      <c r="E159" s="134">
        <v>4</v>
      </c>
      <c r="F159" s="134">
        <v>0</v>
      </c>
      <c r="G159" s="135">
        <f t="shared" si="42"/>
        <v>0</v>
      </c>
      <c r="O159" s="129">
        <v>2</v>
      </c>
      <c r="AA159" s="111">
        <v>12</v>
      </c>
      <c r="AB159" s="111">
        <v>0</v>
      </c>
      <c r="AC159" s="111">
        <v>120</v>
      </c>
      <c r="AZ159" s="111">
        <v>2</v>
      </c>
      <c r="BA159" s="111">
        <f t="shared" si="43"/>
        <v>0</v>
      </c>
      <c r="BB159" s="111">
        <f t="shared" si="44"/>
        <v>0</v>
      </c>
      <c r="BC159" s="111">
        <f t="shared" si="45"/>
        <v>0</v>
      </c>
      <c r="BD159" s="111">
        <f t="shared" si="46"/>
        <v>0</v>
      </c>
      <c r="BE159" s="111">
        <f t="shared" si="47"/>
        <v>0</v>
      </c>
      <c r="CZ159" s="111">
        <v>1.15E-3</v>
      </c>
    </row>
    <row r="160" spans="1:104">
      <c r="A160" s="130">
        <v>121</v>
      </c>
      <c r="B160" s="131" t="s">
        <v>349</v>
      </c>
      <c r="C160" s="132" t="s">
        <v>350</v>
      </c>
      <c r="D160" s="133" t="s">
        <v>73</v>
      </c>
      <c r="E160" s="134">
        <v>2</v>
      </c>
      <c r="F160" s="134">
        <v>0</v>
      </c>
      <c r="G160" s="135">
        <f t="shared" si="42"/>
        <v>0</v>
      </c>
      <c r="O160" s="129">
        <v>2</v>
      </c>
      <c r="AA160" s="111">
        <v>12</v>
      </c>
      <c r="AB160" s="111">
        <v>0</v>
      </c>
      <c r="AC160" s="111">
        <v>121</v>
      </c>
      <c r="AZ160" s="111">
        <v>2</v>
      </c>
      <c r="BA160" s="111">
        <f t="shared" si="43"/>
        <v>0</v>
      </c>
      <c r="BB160" s="111">
        <f t="shared" si="44"/>
        <v>0</v>
      </c>
      <c r="BC160" s="111">
        <f t="shared" si="45"/>
        <v>0</v>
      </c>
      <c r="BD160" s="111">
        <f t="shared" si="46"/>
        <v>0</v>
      </c>
      <c r="BE160" s="111">
        <f t="shared" si="47"/>
        <v>0</v>
      </c>
      <c r="CZ160" s="111">
        <v>2.0699999999999998E-3</v>
      </c>
    </row>
    <row r="161" spans="1:104">
      <c r="A161" s="130">
        <v>122</v>
      </c>
      <c r="B161" s="131" t="s">
        <v>351</v>
      </c>
      <c r="C161" s="132" t="s">
        <v>352</v>
      </c>
      <c r="D161" s="133" t="s">
        <v>73</v>
      </c>
      <c r="E161" s="134">
        <v>6</v>
      </c>
      <c r="F161" s="134">
        <v>0</v>
      </c>
      <c r="G161" s="135">
        <f t="shared" si="42"/>
        <v>0</v>
      </c>
      <c r="O161" s="129">
        <v>2</v>
      </c>
      <c r="AA161" s="111">
        <v>12</v>
      </c>
      <c r="AB161" s="111">
        <v>0</v>
      </c>
      <c r="AC161" s="111">
        <v>122</v>
      </c>
      <c r="AZ161" s="111">
        <v>2</v>
      </c>
      <c r="BA161" s="111">
        <f t="shared" si="43"/>
        <v>0</v>
      </c>
      <c r="BB161" s="111">
        <f t="shared" si="44"/>
        <v>0</v>
      </c>
      <c r="BC161" s="111">
        <f t="shared" si="45"/>
        <v>0</v>
      </c>
      <c r="BD161" s="111">
        <f t="shared" si="46"/>
        <v>0</v>
      </c>
      <c r="BE161" s="111">
        <f t="shared" si="47"/>
        <v>0</v>
      </c>
      <c r="CZ161" s="111">
        <v>5.9999999999999995E-4</v>
      </c>
    </row>
    <row r="162" spans="1:104">
      <c r="A162" s="130">
        <v>123</v>
      </c>
      <c r="B162" s="131" t="s">
        <v>353</v>
      </c>
      <c r="C162" s="132" t="s">
        <v>354</v>
      </c>
      <c r="D162" s="133" t="s">
        <v>73</v>
      </c>
      <c r="E162" s="134">
        <v>8</v>
      </c>
      <c r="F162" s="134">
        <v>0</v>
      </c>
      <c r="G162" s="135">
        <f t="shared" si="42"/>
        <v>0</v>
      </c>
      <c r="O162" s="129">
        <v>2</v>
      </c>
      <c r="AA162" s="111">
        <v>12</v>
      </c>
      <c r="AB162" s="111">
        <v>0</v>
      </c>
      <c r="AC162" s="111">
        <v>123</v>
      </c>
      <c r="AZ162" s="111">
        <v>2</v>
      </c>
      <c r="BA162" s="111">
        <f t="shared" si="43"/>
        <v>0</v>
      </c>
      <c r="BB162" s="111">
        <f t="shared" si="44"/>
        <v>0</v>
      </c>
      <c r="BC162" s="111">
        <f t="shared" si="45"/>
        <v>0</v>
      </c>
      <c r="BD162" s="111">
        <f t="shared" si="46"/>
        <v>0</v>
      </c>
      <c r="BE162" s="111">
        <f t="shared" si="47"/>
        <v>0</v>
      </c>
      <c r="CZ162" s="111">
        <v>3.8999999999999999E-4</v>
      </c>
    </row>
    <row r="163" spans="1:104">
      <c r="A163" s="130">
        <v>124</v>
      </c>
      <c r="B163" s="131" t="s">
        <v>355</v>
      </c>
      <c r="C163" s="132" t="s">
        <v>356</v>
      </c>
      <c r="D163" s="133" t="s">
        <v>73</v>
      </c>
      <c r="E163" s="134">
        <v>8</v>
      </c>
      <c r="F163" s="134">
        <v>0</v>
      </c>
      <c r="G163" s="135">
        <f t="shared" si="42"/>
        <v>0</v>
      </c>
      <c r="O163" s="129">
        <v>2</v>
      </c>
      <c r="AA163" s="111">
        <v>12</v>
      </c>
      <c r="AB163" s="111">
        <v>0</v>
      </c>
      <c r="AC163" s="111">
        <v>124</v>
      </c>
      <c r="AZ163" s="111">
        <v>2</v>
      </c>
      <c r="BA163" s="111">
        <f t="shared" si="43"/>
        <v>0</v>
      </c>
      <c r="BB163" s="111">
        <f t="shared" si="44"/>
        <v>0</v>
      </c>
      <c r="BC163" s="111">
        <f t="shared" si="45"/>
        <v>0</v>
      </c>
      <c r="BD163" s="111">
        <f t="shared" si="46"/>
        <v>0</v>
      </c>
      <c r="BE163" s="111">
        <f t="shared" si="47"/>
        <v>0</v>
      </c>
      <c r="CZ163" s="111">
        <v>4.8999999999999998E-4</v>
      </c>
    </row>
    <row r="164" spans="1:104">
      <c r="A164" s="130">
        <v>125</v>
      </c>
      <c r="B164" s="131" t="s">
        <v>357</v>
      </c>
      <c r="C164" s="132" t="s">
        <v>358</v>
      </c>
      <c r="D164" s="133" t="s">
        <v>73</v>
      </c>
      <c r="E164" s="134">
        <v>2</v>
      </c>
      <c r="F164" s="134">
        <v>0</v>
      </c>
      <c r="G164" s="135">
        <f t="shared" si="42"/>
        <v>0</v>
      </c>
      <c r="O164" s="129">
        <v>2</v>
      </c>
      <c r="AA164" s="111">
        <v>12</v>
      </c>
      <c r="AB164" s="111">
        <v>0</v>
      </c>
      <c r="AC164" s="111">
        <v>125</v>
      </c>
      <c r="AZ164" s="111">
        <v>2</v>
      </c>
      <c r="BA164" s="111">
        <f t="shared" si="43"/>
        <v>0</v>
      </c>
      <c r="BB164" s="111">
        <f t="shared" si="44"/>
        <v>0</v>
      </c>
      <c r="BC164" s="111">
        <f t="shared" si="45"/>
        <v>0</v>
      </c>
      <c r="BD164" s="111">
        <f t="shared" si="46"/>
        <v>0</v>
      </c>
      <c r="BE164" s="111">
        <f t="shared" si="47"/>
        <v>0</v>
      </c>
      <c r="CZ164" s="111">
        <v>5.9000000000000003E-4</v>
      </c>
    </row>
    <row r="165" spans="1:104">
      <c r="A165" s="130">
        <v>126</v>
      </c>
      <c r="B165" s="131" t="s">
        <v>359</v>
      </c>
      <c r="C165" s="132" t="s">
        <v>360</v>
      </c>
      <c r="D165" s="133" t="s">
        <v>66</v>
      </c>
      <c r="E165" s="134">
        <v>2</v>
      </c>
      <c r="F165" s="134">
        <v>0</v>
      </c>
      <c r="G165" s="135">
        <f t="shared" si="42"/>
        <v>0</v>
      </c>
      <c r="O165" s="129">
        <v>2</v>
      </c>
      <c r="AA165" s="111">
        <v>12</v>
      </c>
      <c r="AB165" s="111">
        <v>0</v>
      </c>
      <c r="AC165" s="111">
        <v>126</v>
      </c>
      <c r="AZ165" s="111">
        <v>2</v>
      </c>
      <c r="BA165" s="111">
        <f t="shared" si="43"/>
        <v>0</v>
      </c>
      <c r="BB165" s="111">
        <f t="shared" si="44"/>
        <v>0</v>
      </c>
      <c r="BC165" s="111">
        <f t="shared" si="45"/>
        <v>0</v>
      </c>
      <c r="BD165" s="111">
        <f t="shared" si="46"/>
        <v>0</v>
      </c>
      <c r="BE165" s="111">
        <f t="shared" si="47"/>
        <v>0</v>
      </c>
      <c r="CZ165" s="111">
        <v>1.0200000000000001E-3</v>
      </c>
    </row>
    <row r="166" spans="1:104">
      <c r="A166" s="130">
        <v>127</v>
      </c>
      <c r="B166" s="131" t="s">
        <v>361</v>
      </c>
      <c r="C166" s="132" t="s">
        <v>362</v>
      </c>
      <c r="D166" s="133" t="s">
        <v>73</v>
      </c>
      <c r="E166" s="134">
        <v>2</v>
      </c>
      <c r="F166" s="134">
        <v>0</v>
      </c>
      <c r="G166" s="135">
        <f t="shared" si="42"/>
        <v>0</v>
      </c>
      <c r="O166" s="129">
        <v>2</v>
      </c>
      <c r="AA166" s="111">
        <v>12</v>
      </c>
      <c r="AB166" s="111">
        <v>1</v>
      </c>
      <c r="AC166" s="111">
        <v>127</v>
      </c>
      <c r="AZ166" s="111">
        <v>2</v>
      </c>
      <c r="BA166" s="111">
        <f t="shared" si="43"/>
        <v>0</v>
      </c>
      <c r="BB166" s="111">
        <f t="shared" si="44"/>
        <v>0</v>
      </c>
      <c r="BC166" s="111">
        <f t="shared" si="45"/>
        <v>0</v>
      </c>
      <c r="BD166" s="111">
        <f t="shared" si="46"/>
        <v>0</v>
      </c>
      <c r="BE166" s="111">
        <f t="shared" si="47"/>
        <v>0</v>
      </c>
      <c r="CZ166" s="111">
        <v>7.6E-3</v>
      </c>
    </row>
    <row r="167" spans="1:104">
      <c r="A167" s="130">
        <v>128</v>
      </c>
      <c r="B167" s="131" t="s">
        <v>363</v>
      </c>
      <c r="C167" s="132" t="s">
        <v>364</v>
      </c>
      <c r="D167" s="133" t="s">
        <v>73</v>
      </c>
      <c r="E167" s="134">
        <v>1</v>
      </c>
      <c r="F167" s="134">
        <v>0</v>
      </c>
      <c r="G167" s="135">
        <f t="shared" si="42"/>
        <v>0</v>
      </c>
      <c r="O167" s="129">
        <v>2</v>
      </c>
      <c r="AA167" s="111">
        <v>12</v>
      </c>
      <c r="AB167" s="111">
        <v>1</v>
      </c>
      <c r="AC167" s="111">
        <v>128</v>
      </c>
      <c r="AZ167" s="111">
        <v>2</v>
      </c>
      <c r="BA167" s="111">
        <f t="shared" si="43"/>
        <v>0</v>
      </c>
      <c r="BB167" s="111">
        <f t="shared" si="44"/>
        <v>0</v>
      </c>
      <c r="BC167" s="111">
        <f t="shared" si="45"/>
        <v>0</v>
      </c>
      <c r="BD167" s="111">
        <f t="shared" si="46"/>
        <v>0</v>
      </c>
      <c r="BE167" s="111">
        <f t="shared" si="47"/>
        <v>0</v>
      </c>
      <c r="CZ167" s="111">
        <v>4.3E-3</v>
      </c>
    </row>
    <row r="168" spans="1:104">
      <c r="A168" s="130">
        <v>129</v>
      </c>
      <c r="B168" s="131" t="s">
        <v>365</v>
      </c>
      <c r="C168" s="132" t="s">
        <v>366</v>
      </c>
      <c r="D168" s="133" t="s">
        <v>73</v>
      </c>
      <c r="E168" s="134">
        <v>1</v>
      </c>
      <c r="F168" s="134">
        <v>0</v>
      </c>
      <c r="G168" s="135">
        <f t="shared" si="42"/>
        <v>0</v>
      </c>
      <c r="O168" s="129">
        <v>2</v>
      </c>
      <c r="AA168" s="111">
        <v>12</v>
      </c>
      <c r="AB168" s="111">
        <v>1</v>
      </c>
      <c r="AC168" s="111">
        <v>129</v>
      </c>
      <c r="AZ168" s="111">
        <v>2</v>
      </c>
      <c r="BA168" s="111">
        <f t="shared" si="43"/>
        <v>0</v>
      </c>
      <c r="BB168" s="111">
        <f t="shared" si="44"/>
        <v>0</v>
      </c>
      <c r="BC168" s="111">
        <f t="shared" si="45"/>
        <v>0</v>
      </c>
      <c r="BD168" s="111">
        <f t="shared" si="46"/>
        <v>0</v>
      </c>
      <c r="BE168" s="111">
        <f t="shared" si="47"/>
        <v>0</v>
      </c>
      <c r="CZ168" s="111">
        <v>4.0000000000000001E-3</v>
      </c>
    </row>
    <row r="169" spans="1:104" ht="22.5">
      <c r="A169" s="130">
        <v>130</v>
      </c>
      <c r="B169" s="131" t="s">
        <v>367</v>
      </c>
      <c r="C169" s="132" t="s">
        <v>368</v>
      </c>
      <c r="D169" s="133" t="s">
        <v>73</v>
      </c>
      <c r="E169" s="134">
        <v>1</v>
      </c>
      <c r="F169" s="134">
        <v>0</v>
      </c>
      <c r="G169" s="135">
        <f t="shared" si="42"/>
        <v>0</v>
      </c>
      <c r="O169" s="129">
        <v>2</v>
      </c>
      <c r="AA169" s="111">
        <v>12</v>
      </c>
      <c r="AB169" s="111">
        <v>1</v>
      </c>
      <c r="AC169" s="111">
        <v>130</v>
      </c>
      <c r="AZ169" s="111">
        <v>2</v>
      </c>
      <c r="BA169" s="111">
        <f t="shared" si="43"/>
        <v>0</v>
      </c>
      <c r="BB169" s="111">
        <f t="shared" si="44"/>
        <v>0</v>
      </c>
      <c r="BC169" s="111">
        <f t="shared" si="45"/>
        <v>0</v>
      </c>
      <c r="BD169" s="111">
        <f t="shared" si="46"/>
        <v>0</v>
      </c>
      <c r="BE169" s="111">
        <f t="shared" si="47"/>
        <v>0</v>
      </c>
      <c r="CZ169" s="111">
        <v>0.127</v>
      </c>
    </row>
    <row r="170" spans="1:104" ht="22.5">
      <c r="A170" s="130">
        <v>131</v>
      </c>
      <c r="B170" s="131" t="s">
        <v>369</v>
      </c>
      <c r="C170" s="132" t="s">
        <v>370</v>
      </c>
      <c r="D170" s="133" t="s">
        <v>73</v>
      </c>
      <c r="E170" s="134">
        <v>2</v>
      </c>
      <c r="F170" s="134">
        <v>0</v>
      </c>
      <c r="G170" s="135">
        <f t="shared" si="42"/>
        <v>0</v>
      </c>
      <c r="O170" s="129">
        <v>2</v>
      </c>
      <c r="AA170" s="111">
        <v>12</v>
      </c>
      <c r="AB170" s="111">
        <v>1</v>
      </c>
      <c r="AC170" s="111">
        <v>131</v>
      </c>
      <c r="AZ170" s="111">
        <v>2</v>
      </c>
      <c r="BA170" s="111">
        <f t="shared" si="43"/>
        <v>0</v>
      </c>
      <c r="BB170" s="111">
        <f t="shared" si="44"/>
        <v>0</v>
      </c>
      <c r="BC170" s="111">
        <f t="shared" si="45"/>
        <v>0</v>
      </c>
      <c r="BD170" s="111">
        <f t="shared" si="46"/>
        <v>0</v>
      </c>
      <c r="BE170" s="111">
        <f t="shared" si="47"/>
        <v>0</v>
      </c>
      <c r="CZ170" s="111">
        <v>0.15</v>
      </c>
    </row>
    <row r="171" spans="1:104">
      <c r="A171" s="130">
        <v>132</v>
      </c>
      <c r="B171" s="131" t="s">
        <v>371</v>
      </c>
      <c r="C171" s="132" t="s">
        <v>372</v>
      </c>
      <c r="D171" s="133" t="s">
        <v>73</v>
      </c>
      <c r="E171" s="134">
        <v>1</v>
      </c>
      <c r="F171" s="134">
        <v>0</v>
      </c>
      <c r="G171" s="135">
        <f t="shared" si="42"/>
        <v>0</v>
      </c>
      <c r="O171" s="129">
        <v>2</v>
      </c>
      <c r="AA171" s="111">
        <v>12</v>
      </c>
      <c r="AB171" s="111">
        <v>1</v>
      </c>
      <c r="AC171" s="111">
        <v>132</v>
      </c>
      <c r="AZ171" s="111">
        <v>2</v>
      </c>
      <c r="BA171" s="111">
        <f t="shared" si="43"/>
        <v>0</v>
      </c>
      <c r="BB171" s="111">
        <f t="shared" si="44"/>
        <v>0</v>
      </c>
      <c r="BC171" s="111">
        <f t="shared" si="45"/>
        <v>0</v>
      </c>
      <c r="BD171" s="111">
        <f t="shared" si="46"/>
        <v>0</v>
      </c>
      <c r="BE171" s="111">
        <f t="shared" si="47"/>
        <v>0</v>
      </c>
      <c r="CZ171" s="111">
        <v>0.17599999999999999</v>
      </c>
    </row>
    <row r="172" spans="1:104">
      <c r="A172" s="130">
        <v>133</v>
      </c>
      <c r="B172" s="131" t="s">
        <v>373</v>
      </c>
      <c r="C172" s="132" t="s">
        <v>374</v>
      </c>
      <c r="D172" s="133" t="s">
        <v>124</v>
      </c>
      <c r="E172" s="134">
        <v>1.365</v>
      </c>
      <c r="F172" s="134">
        <v>0</v>
      </c>
      <c r="G172" s="135">
        <f t="shared" si="42"/>
        <v>0</v>
      </c>
      <c r="O172" s="129">
        <v>2</v>
      </c>
      <c r="AA172" s="111">
        <v>12</v>
      </c>
      <c r="AB172" s="111">
        <v>0</v>
      </c>
      <c r="AC172" s="111">
        <v>133</v>
      </c>
      <c r="AZ172" s="111">
        <v>2</v>
      </c>
      <c r="BA172" s="111">
        <f t="shared" si="43"/>
        <v>0</v>
      </c>
      <c r="BB172" s="111">
        <f t="shared" si="44"/>
        <v>0</v>
      </c>
      <c r="BC172" s="111">
        <f t="shared" si="45"/>
        <v>0</v>
      </c>
      <c r="BD172" s="111">
        <f t="shared" si="46"/>
        <v>0</v>
      </c>
      <c r="BE172" s="111">
        <f t="shared" si="47"/>
        <v>0</v>
      </c>
      <c r="CZ172" s="111">
        <v>0</v>
      </c>
    </row>
    <row r="173" spans="1:104">
      <c r="A173" s="130">
        <v>134</v>
      </c>
      <c r="B173" s="131" t="s">
        <v>375</v>
      </c>
      <c r="C173" s="132" t="s">
        <v>376</v>
      </c>
      <c r="D173" s="133" t="s">
        <v>73</v>
      </c>
      <c r="E173" s="134">
        <v>4</v>
      </c>
      <c r="F173" s="134">
        <v>0</v>
      </c>
      <c r="G173" s="135">
        <f t="shared" si="42"/>
        <v>0</v>
      </c>
      <c r="O173" s="129">
        <v>2</v>
      </c>
      <c r="AA173" s="111">
        <v>12</v>
      </c>
      <c r="AB173" s="111">
        <v>0</v>
      </c>
      <c r="AC173" s="111">
        <v>134</v>
      </c>
      <c r="AZ173" s="111">
        <v>2</v>
      </c>
      <c r="BA173" s="111">
        <f t="shared" si="43"/>
        <v>0</v>
      </c>
      <c r="BB173" s="111">
        <f t="shared" si="44"/>
        <v>0</v>
      </c>
      <c r="BC173" s="111">
        <f t="shared" si="45"/>
        <v>0</v>
      </c>
      <c r="BD173" s="111">
        <f t="shared" si="46"/>
        <v>0</v>
      </c>
      <c r="BE173" s="111">
        <f t="shared" si="47"/>
        <v>0</v>
      </c>
      <c r="CZ173" s="111">
        <v>6.0000000000000002E-5</v>
      </c>
    </row>
    <row r="174" spans="1:104" ht="22.5">
      <c r="A174" s="130">
        <v>135</v>
      </c>
      <c r="B174" s="131" t="s">
        <v>377</v>
      </c>
      <c r="C174" s="132" t="s">
        <v>378</v>
      </c>
      <c r="D174" s="133" t="s">
        <v>73</v>
      </c>
      <c r="E174" s="134">
        <v>1</v>
      </c>
      <c r="F174" s="134">
        <v>0</v>
      </c>
      <c r="G174" s="135">
        <f t="shared" si="42"/>
        <v>0</v>
      </c>
      <c r="O174" s="129">
        <v>2</v>
      </c>
      <c r="AA174" s="111">
        <v>12</v>
      </c>
      <c r="AB174" s="111">
        <v>0</v>
      </c>
      <c r="AC174" s="111">
        <v>135</v>
      </c>
      <c r="AZ174" s="111">
        <v>2</v>
      </c>
      <c r="BA174" s="111">
        <f t="shared" si="43"/>
        <v>0</v>
      </c>
      <c r="BB174" s="111">
        <f t="shared" si="44"/>
        <v>0</v>
      </c>
      <c r="BC174" s="111">
        <f t="shared" si="45"/>
        <v>0</v>
      </c>
      <c r="BD174" s="111">
        <f t="shared" si="46"/>
        <v>0</v>
      </c>
      <c r="BE174" s="111">
        <f t="shared" si="47"/>
        <v>0</v>
      </c>
      <c r="CZ174" s="111">
        <v>8.8000000000000003E-4</v>
      </c>
    </row>
    <row r="175" spans="1:104">
      <c r="A175" s="130">
        <v>136</v>
      </c>
      <c r="B175" s="131" t="s">
        <v>379</v>
      </c>
      <c r="C175" s="132" t="s">
        <v>380</v>
      </c>
      <c r="D175" s="133" t="s">
        <v>73</v>
      </c>
      <c r="E175" s="134">
        <v>6</v>
      </c>
      <c r="F175" s="134">
        <v>0</v>
      </c>
      <c r="G175" s="135">
        <f t="shared" si="42"/>
        <v>0</v>
      </c>
      <c r="O175" s="129">
        <v>2</v>
      </c>
      <c r="AA175" s="111">
        <v>12</v>
      </c>
      <c r="AB175" s="111">
        <v>1</v>
      </c>
      <c r="AC175" s="111">
        <v>136</v>
      </c>
      <c r="AZ175" s="111">
        <v>2</v>
      </c>
      <c r="BA175" s="111">
        <f t="shared" si="43"/>
        <v>0</v>
      </c>
      <c r="BB175" s="111">
        <f t="shared" si="44"/>
        <v>0</v>
      </c>
      <c r="BC175" s="111">
        <f t="shared" si="45"/>
        <v>0</v>
      </c>
      <c r="BD175" s="111">
        <f t="shared" si="46"/>
        <v>0</v>
      </c>
      <c r="BE175" s="111">
        <f t="shared" si="47"/>
        <v>0</v>
      </c>
      <c r="CZ175" s="111">
        <v>1E-4</v>
      </c>
    </row>
    <row r="176" spans="1:104">
      <c r="A176" s="130">
        <v>137</v>
      </c>
      <c r="B176" s="131" t="s">
        <v>355</v>
      </c>
      <c r="C176" s="132" t="s">
        <v>356</v>
      </c>
      <c r="D176" s="133" t="s">
        <v>73</v>
      </c>
      <c r="E176" s="134">
        <v>12</v>
      </c>
      <c r="F176" s="134">
        <v>0</v>
      </c>
      <c r="G176" s="135">
        <f t="shared" si="42"/>
        <v>0</v>
      </c>
      <c r="O176" s="129">
        <v>2</v>
      </c>
      <c r="AA176" s="111">
        <v>12</v>
      </c>
      <c r="AB176" s="111">
        <v>0</v>
      </c>
      <c r="AC176" s="111">
        <v>137</v>
      </c>
      <c r="AZ176" s="111">
        <v>2</v>
      </c>
      <c r="BA176" s="111">
        <f t="shared" si="43"/>
        <v>0</v>
      </c>
      <c r="BB176" s="111">
        <f t="shared" si="44"/>
        <v>0</v>
      </c>
      <c r="BC176" s="111">
        <f t="shared" si="45"/>
        <v>0</v>
      </c>
      <c r="BD176" s="111">
        <f t="shared" si="46"/>
        <v>0</v>
      </c>
      <c r="BE176" s="111">
        <f t="shared" si="47"/>
        <v>0</v>
      </c>
      <c r="CZ176" s="111">
        <v>4.8999999999999998E-4</v>
      </c>
    </row>
    <row r="177" spans="1:104">
      <c r="A177" s="130">
        <v>138</v>
      </c>
      <c r="B177" s="131" t="s">
        <v>381</v>
      </c>
      <c r="C177" s="132" t="s">
        <v>382</v>
      </c>
      <c r="D177" s="133" t="s">
        <v>73</v>
      </c>
      <c r="E177" s="134">
        <v>6</v>
      </c>
      <c r="F177" s="134">
        <v>0</v>
      </c>
      <c r="G177" s="135">
        <f t="shared" si="42"/>
        <v>0</v>
      </c>
      <c r="O177" s="129">
        <v>2</v>
      </c>
      <c r="AA177" s="111">
        <v>12</v>
      </c>
      <c r="AB177" s="111">
        <v>0</v>
      </c>
      <c r="AC177" s="111">
        <v>138</v>
      </c>
      <c r="AZ177" s="111">
        <v>2</v>
      </c>
      <c r="BA177" s="111">
        <f t="shared" si="43"/>
        <v>0</v>
      </c>
      <c r="BB177" s="111">
        <f t="shared" si="44"/>
        <v>0</v>
      </c>
      <c r="BC177" s="111">
        <f t="shared" si="45"/>
        <v>0</v>
      </c>
      <c r="BD177" s="111">
        <f t="shared" si="46"/>
        <v>0</v>
      </c>
      <c r="BE177" s="111">
        <f t="shared" si="47"/>
        <v>0</v>
      </c>
      <c r="CZ177" s="111">
        <v>8.0000000000000007E-5</v>
      </c>
    </row>
    <row r="178" spans="1:104">
      <c r="A178" s="130">
        <v>139</v>
      </c>
      <c r="B178" s="131" t="s">
        <v>383</v>
      </c>
      <c r="C178" s="132" t="s">
        <v>384</v>
      </c>
      <c r="D178" s="133" t="s">
        <v>73</v>
      </c>
      <c r="E178" s="134">
        <v>1</v>
      </c>
      <c r="F178" s="134">
        <v>0</v>
      </c>
      <c r="G178" s="135">
        <f t="shared" si="42"/>
        <v>0</v>
      </c>
      <c r="O178" s="129">
        <v>2</v>
      </c>
      <c r="AA178" s="111">
        <v>12</v>
      </c>
      <c r="AB178" s="111">
        <v>0</v>
      </c>
      <c r="AC178" s="111">
        <v>139</v>
      </c>
      <c r="AZ178" s="111">
        <v>2</v>
      </c>
      <c r="BA178" s="111">
        <f t="shared" si="43"/>
        <v>0</v>
      </c>
      <c r="BB178" s="111">
        <f t="shared" si="44"/>
        <v>0</v>
      </c>
      <c r="BC178" s="111">
        <f t="shared" si="45"/>
        <v>0</v>
      </c>
      <c r="BD178" s="111">
        <f t="shared" si="46"/>
        <v>0</v>
      </c>
      <c r="BE178" s="111">
        <f t="shared" si="47"/>
        <v>0</v>
      </c>
      <c r="CZ178" s="111">
        <v>0</v>
      </c>
    </row>
    <row r="179" spans="1:104">
      <c r="A179" s="130">
        <v>140</v>
      </c>
      <c r="B179" s="131" t="s">
        <v>385</v>
      </c>
      <c r="C179" s="132" t="s">
        <v>386</v>
      </c>
      <c r="D179" s="133" t="s">
        <v>73</v>
      </c>
      <c r="E179" s="134">
        <v>2</v>
      </c>
      <c r="F179" s="134">
        <v>0</v>
      </c>
      <c r="G179" s="135">
        <f t="shared" si="42"/>
        <v>0</v>
      </c>
      <c r="O179" s="129">
        <v>2</v>
      </c>
      <c r="AA179" s="111">
        <v>12</v>
      </c>
      <c r="AB179" s="111">
        <v>0</v>
      </c>
      <c r="AC179" s="111">
        <v>140</v>
      </c>
      <c r="AZ179" s="111">
        <v>2</v>
      </c>
      <c r="BA179" s="111">
        <f t="shared" si="43"/>
        <v>0</v>
      </c>
      <c r="BB179" s="111">
        <f t="shared" si="44"/>
        <v>0</v>
      </c>
      <c r="BC179" s="111">
        <f t="shared" si="45"/>
        <v>0</v>
      </c>
      <c r="BD179" s="111">
        <f t="shared" si="46"/>
        <v>0</v>
      </c>
      <c r="BE179" s="111">
        <f t="shared" si="47"/>
        <v>0</v>
      </c>
      <c r="CZ179" s="111">
        <v>1.0000000000000001E-5</v>
      </c>
    </row>
    <row r="180" spans="1:104">
      <c r="A180" s="130">
        <v>141</v>
      </c>
      <c r="B180" s="131" t="s">
        <v>387</v>
      </c>
      <c r="C180" s="132" t="s">
        <v>388</v>
      </c>
      <c r="D180" s="133" t="s">
        <v>124</v>
      </c>
      <c r="E180" s="134">
        <v>0.215</v>
      </c>
      <c r="F180" s="134">
        <v>0</v>
      </c>
      <c r="G180" s="135">
        <f t="shared" si="42"/>
        <v>0</v>
      </c>
      <c r="O180" s="129">
        <v>2</v>
      </c>
      <c r="AA180" s="111">
        <v>12</v>
      </c>
      <c r="AB180" s="111">
        <v>0</v>
      </c>
      <c r="AC180" s="111">
        <v>141</v>
      </c>
      <c r="AZ180" s="111">
        <v>2</v>
      </c>
      <c r="BA180" s="111">
        <f t="shared" si="43"/>
        <v>0</v>
      </c>
      <c r="BB180" s="111">
        <f t="shared" si="44"/>
        <v>0</v>
      </c>
      <c r="BC180" s="111">
        <f t="shared" si="45"/>
        <v>0</v>
      </c>
      <c r="BD180" s="111">
        <f t="shared" si="46"/>
        <v>0</v>
      </c>
      <c r="BE180" s="111">
        <f t="shared" si="47"/>
        <v>0</v>
      </c>
      <c r="CZ180" s="111">
        <v>0</v>
      </c>
    </row>
    <row r="181" spans="1:104">
      <c r="A181" s="130">
        <v>142</v>
      </c>
      <c r="B181" s="131" t="s">
        <v>389</v>
      </c>
      <c r="C181" s="132" t="s">
        <v>390</v>
      </c>
      <c r="D181" s="133" t="s">
        <v>185</v>
      </c>
      <c r="E181" s="134">
        <v>1</v>
      </c>
      <c r="F181" s="134">
        <v>0</v>
      </c>
      <c r="G181" s="135">
        <f t="shared" si="42"/>
        <v>0</v>
      </c>
      <c r="O181" s="129">
        <v>2</v>
      </c>
      <c r="AA181" s="111">
        <v>12</v>
      </c>
      <c r="AB181" s="111">
        <v>0</v>
      </c>
      <c r="AC181" s="111">
        <v>142</v>
      </c>
      <c r="AZ181" s="111">
        <v>2</v>
      </c>
      <c r="BA181" s="111">
        <f t="shared" si="43"/>
        <v>0</v>
      </c>
      <c r="BB181" s="111">
        <f t="shared" si="44"/>
        <v>0</v>
      </c>
      <c r="BC181" s="111">
        <f t="shared" si="45"/>
        <v>0</v>
      </c>
      <c r="BD181" s="111">
        <f t="shared" si="46"/>
        <v>0</v>
      </c>
      <c r="BE181" s="111">
        <f t="shared" si="47"/>
        <v>0</v>
      </c>
      <c r="CZ181" s="111">
        <v>6.1700000000000001E-3</v>
      </c>
    </row>
    <row r="182" spans="1:104">
      <c r="A182" s="130">
        <v>143</v>
      </c>
      <c r="B182" s="131" t="s">
        <v>333</v>
      </c>
      <c r="C182" s="132" t="s">
        <v>391</v>
      </c>
      <c r="D182" s="133" t="s">
        <v>73</v>
      </c>
      <c r="E182" s="134">
        <v>1</v>
      </c>
      <c r="F182" s="134">
        <v>0</v>
      </c>
      <c r="G182" s="135">
        <f t="shared" si="42"/>
        <v>0</v>
      </c>
      <c r="O182" s="129">
        <v>2</v>
      </c>
      <c r="AA182" s="111">
        <v>12</v>
      </c>
      <c r="AB182" s="111">
        <v>0</v>
      </c>
      <c r="AC182" s="111">
        <v>143</v>
      </c>
      <c r="AZ182" s="111">
        <v>2</v>
      </c>
      <c r="BA182" s="111">
        <f t="shared" si="43"/>
        <v>0</v>
      </c>
      <c r="BB182" s="111">
        <f t="shared" si="44"/>
        <v>0</v>
      </c>
      <c r="BC182" s="111">
        <f t="shared" si="45"/>
        <v>0</v>
      </c>
      <c r="BD182" s="111">
        <f t="shared" si="46"/>
        <v>0</v>
      </c>
      <c r="BE182" s="111">
        <f t="shared" si="47"/>
        <v>0</v>
      </c>
      <c r="CZ182" s="111">
        <v>9.3000000000000005E-4</v>
      </c>
    </row>
    <row r="183" spans="1:104">
      <c r="A183" s="130">
        <v>144</v>
      </c>
      <c r="B183" s="131" t="s">
        <v>392</v>
      </c>
      <c r="C183" s="132" t="s">
        <v>393</v>
      </c>
      <c r="D183" s="133" t="s">
        <v>73</v>
      </c>
      <c r="E183" s="134">
        <v>1</v>
      </c>
      <c r="F183" s="134">
        <v>0</v>
      </c>
      <c r="G183" s="135">
        <f t="shared" si="42"/>
        <v>0</v>
      </c>
      <c r="O183" s="129">
        <v>2</v>
      </c>
      <c r="AA183" s="111">
        <v>12</v>
      </c>
      <c r="AB183" s="111">
        <v>0</v>
      </c>
      <c r="AC183" s="111">
        <v>144</v>
      </c>
      <c r="AZ183" s="111">
        <v>2</v>
      </c>
      <c r="BA183" s="111">
        <f t="shared" si="43"/>
        <v>0</v>
      </c>
      <c r="BB183" s="111">
        <f t="shared" si="44"/>
        <v>0</v>
      </c>
      <c r="BC183" s="111">
        <f t="shared" si="45"/>
        <v>0</v>
      </c>
      <c r="BD183" s="111">
        <f t="shared" si="46"/>
        <v>0</v>
      </c>
      <c r="BE183" s="111">
        <f t="shared" si="47"/>
        <v>0</v>
      </c>
      <c r="CZ183" s="111">
        <v>1.0300000000000001E-3</v>
      </c>
    </row>
    <row r="184" spans="1:104">
      <c r="A184" s="130">
        <v>145</v>
      </c>
      <c r="B184" s="131" t="s">
        <v>394</v>
      </c>
      <c r="C184" s="132" t="s">
        <v>395</v>
      </c>
      <c r="D184" s="133" t="s">
        <v>73</v>
      </c>
      <c r="E184" s="134">
        <v>1</v>
      </c>
      <c r="F184" s="134">
        <v>0</v>
      </c>
      <c r="G184" s="135">
        <f t="shared" si="42"/>
        <v>0</v>
      </c>
      <c r="O184" s="129">
        <v>2</v>
      </c>
      <c r="AA184" s="111">
        <v>12</v>
      </c>
      <c r="AB184" s="111">
        <v>0</v>
      </c>
      <c r="AC184" s="111">
        <v>145</v>
      </c>
      <c r="AZ184" s="111">
        <v>2</v>
      </c>
      <c r="BA184" s="111">
        <f t="shared" si="43"/>
        <v>0</v>
      </c>
      <c r="BB184" s="111">
        <f t="shared" si="44"/>
        <v>0</v>
      </c>
      <c r="BC184" s="111">
        <f t="shared" si="45"/>
        <v>0</v>
      </c>
      <c r="BD184" s="111">
        <f t="shared" si="46"/>
        <v>0</v>
      </c>
      <c r="BE184" s="111">
        <f t="shared" si="47"/>
        <v>0</v>
      </c>
      <c r="CZ184" s="111">
        <v>6.4999999999999997E-4</v>
      </c>
    </row>
    <row r="185" spans="1:104">
      <c r="A185" s="130">
        <v>146</v>
      </c>
      <c r="B185" s="131" t="s">
        <v>396</v>
      </c>
      <c r="C185" s="132" t="s">
        <v>397</v>
      </c>
      <c r="D185" s="133" t="s">
        <v>73</v>
      </c>
      <c r="E185" s="134">
        <v>1</v>
      </c>
      <c r="F185" s="134">
        <v>0</v>
      </c>
      <c r="G185" s="135">
        <f t="shared" si="42"/>
        <v>0</v>
      </c>
      <c r="O185" s="129">
        <v>2</v>
      </c>
      <c r="AA185" s="111">
        <v>12</v>
      </c>
      <c r="AB185" s="111">
        <v>0</v>
      </c>
      <c r="AC185" s="111">
        <v>146</v>
      </c>
      <c r="AZ185" s="111">
        <v>2</v>
      </c>
      <c r="BA185" s="111">
        <f t="shared" si="43"/>
        <v>0</v>
      </c>
      <c r="BB185" s="111">
        <f t="shared" si="44"/>
        <v>0</v>
      </c>
      <c r="BC185" s="111">
        <f t="shared" si="45"/>
        <v>0</v>
      </c>
      <c r="BD185" s="111">
        <f t="shared" si="46"/>
        <v>0</v>
      </c>
      <c r="BE185" s="111">
        <f t="shared" si="47"/>
        <v>0</v>
      </c>
      <c r="CZ185" s="111">
        <v>5.2999999999999998E-4</v>
      </c>
    </row>
    <row r="186" spans="1:104" ht="22.5">
      <c r="A186" s="130">
        <v>147</v>
      </c>
      <c r="B186" s="131" t="s">
        <v>398</v>
      </c>
      <c r="C186" s="132" t="s">
        <v>399</v>
      </c>
      <c r="D186" s="133" t="s">
        <v>185</v>
      </c>
      <c r="E186" s="134">
        <v>1</v>
      </c>
      <c r="F186" s="134">
        <v>0</v>
      </c>
      <c r="G186" s="135">
        <f t="shared" si="42"/>
        <v>0</v>
      </c>
      <c r="O186" s="129">
        <v>2</v>
      </c>
      <c r="AA186" s="111">
        <v>12</v>
      </c>
      <c r="AB186" s="111">
        <v>0</v>
      </c>
      <c r="AC186" s="111">
        <v>147</v>
      </c>
      <c r="AZ186" s="111">
        <v>2</v>
      </c>
      <c r="BA186" s="111">
        <f t="shared" si="43"/>
        <v>0</v>
      </c>
      <c r="BB186" s="111">
        <f t="shared" si="44"/>
        <v>0</v>
      </c>
      <c r="BC186" s="111">
        <f t="shared" si="45"/>
        <v>0</v>
      </c>
      <c r="BD186" s="111">
        <f t="shared" si="46"/>
        <v>0</v>
      </c>
      <c r="BE186" s="111">
        <f t="shared" si="47"/>
        <v>0</v>
      </c>
      <c r="CZ186" s="111">
        <v>7.7200000000000003E-3</v>
      </c>
    </row>
    <row r="187" spans="1:104" ht="22.5">
      <c r="A187" s="130">
        <v>148</v>
      </c>
      <c r="B187" s="131" t="s">
        <v>377</v>
      </c>
      <c r="C187" s="132" t="s">
        <v>400</v>
      </c>
      <c r="D187" s="133" t="s">
        <v>73</v>
      </c>
      <c r="E187" s="134">
        <v>1</v>
      </c>
      <c r="F187" s="134">
        <v>0</v>
      </c>
      <c r="G187" s="135">
        <f t="shared" si="42"/>
        <v>0</v>
      </c>
      <c r="O187" s="129">
        <v>2</v>
      </c>
      <c r="AA187" s="111">
        <v>12</v>
      </c>
      <c r="AB187" s="111">
        <v>0</v>
      </c>
      <c r="AC187" s="111">
        <v>148</v>
      </c>
      <c r="AZ187" s="111">
        <v>2</v>
      </c>
      <c r="BA187" s="111">
        <f t="shared" si="43"/>
        <v>0</v>
      </c>
      <c r="BB187" s="111">
        <f t="shared" si="44"/>
        <v>0</v>
      </c>
      <c r="BC187" s="111">
        <f t="shared" si="45"/>
        <v>0</v>
      </c>
      <c r="BD187" s="111">
        <f t="shared" si="46"/>
        <v>0</v>
      </c>
      <c r="BE187" s="111">
        <f t="shared" si="47"/>
        <v>0</v>
      </c>
      <c r="CZ187" s="111">
        <v>8.8000000000000003E-4</v>
      </c>
    </row>
    <row r="188" spans="1:104">
      <c r="A188" s="130">
        <v>149</v>
      </c>
      <c r="B188" s="131" t="s">
        <v>396</v>
      </c>
      <c r="C188" s="132" t="s">
        <v>401</v>
      </c>
      <c r="D188" s="133" t="s">
        <v>73</v>
      </c>
      <c r="E188" s="134">
        <v>1</v>
      </c>
      <c r="F188" s="134">
        <v>0</v>
      </c>
      <c r="G188" s="135">
        <f t="shared" si="42"/>
        <v>0</v>
      </c>
      <c r="O188" s="129">
        <v>2</v>
      </c>
      <c r="AA188" s="111">
        <v>12</v>
      </c>
      <c r="AB188" s="111">
        <v>0</v>
      </c>
      <c r="AC188" s="111">
        <v>149</v>
      </c>
      <c r="AZ188" s="111">
        <v>2</v>
      </c>
      <c r="BA188" s="111">
        <f t="shared" si="43"/>
        <v>0</v>
      </c>
      <c r="BB188" s="111">
        <f t="shared" si="44"/>
        <v>0</v>
      </c>
      <c r="BC188" s="111">
        <f t="shared" si="45"/>
        <v>0</v>
      </c>
      <c r="BD188" s="111">
        <f t="shared" si="46"/>
        <v>0</v>
      </c>
      <c r="BE188" s="111">
        <f t="shared" si="47"/>
        <v>0</v>
      </c>
      <c r="CZ188" s="111">
        <v>5.2999999999999998E-4</v>
      </c>
    </row>
    <row r="189" spans="1:104" ht="22.5">
      <c r="A189" s="130">
        <v>150</v>
      </c>
      <c r="B189" s="131" t="s">
        <v>398</v>
      </c>
      <c r="C189" s="132" t="s">
        <v>402</v>
      </c>
      <c r="D189" s="133" t="s">
        <v>185</v>
      </c>
      <c r="E189" s="134">
        <v>1</v>
      </c>
      <c r="F189" s="134">
        <v>0</v>
      </c>
      <c r="G189" s="135">
        <f t="shared" si="42"/>
        <v>0</v>
      </c>
      <c r="O189" s="129">
        <v>2</v>
      </c>
      <c r="AA189" s="111">
        <v>12</v>
      </c>
      <c r="AB189" s="111">
        <v>0</v>
      </c>
      <c r="AC189" s="111">
        <v>150</v>
      </c>
      <c r="AZ189" s="111">
        <v>2</v>
      </c>
      <c r="BA189" s="111">
        <f t="shared" si="43"/>
        <v>0</v>
      </c>
      <c r="BB189" s="111">
        <f t="shared" si="44"/>
        <v>0</v>
      </c>
      <c r="BC189" s="111">
        <f t="shared" si="45"/>
        <v>0</v>
      </c>
      <c r="BD189" s="111">
        <f t="shared" si="46"/>
        <v>0</v>
      </c>
      <c r="BE189" s="111">
        <f t="shared" si="47"/>
        <v>0</v>
      </c>
      <c r="CZ189" s="111">
        <v>7.7200000000000003E-3</v>
      </c>
    </row>
    <row r="190" spans="1:104">
      <c r="A190" s="136"/>
      <c r="B190" s="137" t="s">
        <v>67</v>
      </c>
      <c r="C190" s="138" t="str">
        <f>CONCATENATE(B151," ",C151)</f>
        <v>734 Armatury</v>
      </c>
      <c r="D190" s="136"/>
      <c r="E190" s="139"/>
      <c r="F190" s="139"/>
      <c r="G190" s="140">
        <f>SUM(G151:G189)</f>
        <v>0</v>
      </c>
      <c r="O190" s="129">
        <v>4</v>
      </c>
      <c r="BA190" s="141">
        <f>SUM(BA151:BA189)</f>
        <v>0</v>
      </c>
      <c r="BB190" s="141">
        <f>SUM(BB151:BB189)</f>
        <v>0</v>
      </c>
      <c r="BC190" s="141">
        <f>SUM(BC151:BC189)</f>
        <v>0</v>
      </c>
      <c r="BD190" s="141">
        <f>SUM(BD151:BD189)</f>
        <v>0</v>
      </c>
      <c r="BE190" s="141">
        <f>SUM(BE151:BE189)</f>
        <v>0</v>
      </c>
    </row>
    <row r="191" spans="1:104">
      <c r="A191" s="123" t="s">
        <v>65</v>
      </c>
      <c r="B191" s="124" t="s">
        <v>403</v>
      </c>
      <c r="C191" s="125" t="s">
        <v>404</v>
      </c>
      <c r="D191" s="126"/>
      <c r="E191" s="127"/>
      <c r="F191" s="127"/>
      <c r="G191" s="128"/>
      <c r="O191" s="129">
        <v>1</v>
      </c>
    </row>
    <row r="192" spans="1:104">
      <c r="A192" s="130">
        <v>151</v>
      </c>
      <c r="B192" s="131" t="s">
        <v>405</v>
      </c>
      <c r="C192" s="132" t="s">
        <v>406</v>
      </c>
      <c r="D192" s="133" t="s">
        <v>407</v>
      </c>
      <c r="E192" s="134">
        <v>10</v>
      </c>
      <c r="F192" s="134">
        <v>0</v>
      </c>
      <c r="G192" s="135">
        <f>E192*F192</f>
        <v>0</v>
      </c>
      <c r="O192" s="129">
        <v>2</v>
      </c>
      <c r="AA192" s="111">
        <v>12</v>
      </c>
      <c r="AB192" s="111">
        <v>0</v>
      </c>
      <c r="AC192" s="111">
        <v>151</v>
      </c>
      <c r="AZ192" s="111">
        <v>2</v>
      </c>
      <c r="BA192" s="111">
        <f>IF(AZ192=1,G192,0)</f>
        <v>0</v>
      </c>
      <c r="BB192" s="111">
        <f>IF(AZ192=2,G192,0)</f>
        <v>0</v>
      </c>
      <c r="BC192" s="111">
        <f>IF(AZ192=3,G192,0)</f>
        <v>0</v>
      </c>
      <c r="BD192" s="111">
        <f>IF(AZ192=4,G192,0)</f>
        <v>0</v>
      </c>
      <c r="BE192" s="111">
        <f>IF(AZ192=5,G192,0)</f>
        <v>0</v>
      </c>
      <c r="CZ192" s="111">
        <v>1.7309999999999999E-2</v>
      </c>
    </row>
    <row r="193" spans="1:104">
      <c r="A193" s="130">
        <v>152</v>
      </c>
      <c r="B193" s="131" t="s">
        <v>408</v>
      </c>
      <c r="C193" s="132" t="s">
        <v>409</v>
      </c>
      <c r="D193" s="133" t="s">
        <v>410</v>
      </c>
      <c r="E193" s="134">
        <v>6</v>
      </c>
      <c r="F193" s="134">
        <v>0</v>
      </c>
      <c r="G193" s="135">
        <f>E193*F193</f>
        <v>0</v>
      </c>
      <c r="O193" s="129">
        <v>2</v>
      </c>
      <c r="AA193" s="111">
        <v>12</v>
      </c>
      <c r="AB193" s="111">
        <v>0</v>
      </c>
      <c r="AC193" s="111">
        <v>152</v>
      </c>
      <c r="AZ193" s="111">
        <v>2</v>
      </c>
      <c r="BA193" s="111">
        <f>IF(AZ193=1,G193,0)</f>
        <v>0</v>
      </c>
      <c r="BB193" s="111">
        <f>IF(AZ193=2,G193,0)</f>
        <v>0</v>
      </c>
      <c r="BC193" s="111">
        <f>IF(AZ193=3,G193,0)</f>
        <v>0</v>
      </c>
      <c r="BD193" s="111">
        <f>IF(AZ193=4,G193,0)</f>
        <v>0</v>
      </c>
      <c r="BE193" s="111">
        <f>IF(AZ193=5,G193,0)</f>
        <v>0</v>
      </c>
      <c r="CZ193" s="111">
        <v>1.7309999999999999E-2</v>
      </c>
    </row>
    <row r="194" spans="1:104" ht="22.5">
      <c r="A194" s="130">
        <v>153</v>
      </c>
      <c r="B194" s="131" t="s">
        <v>405</v>
      </c>
      <c r="C194" s="132" t="s">
        <v>411</v>
      </c>
      <c r="D194" s="133" t="s">
        <v>117</v>
      </c>
      <c r="E194" s="134">
        <v>12</v>
      </c>
      <c r="F194" s="134">
        <v>0</v>
      </c>
      <c r="G194" s="135">
        <f>E194*F194</f>
        <v>0</v>
      </c>
      <c r="O194" s="129">
        <v>2</v>
      </c>
      <c r="AA194" s="111">
        <v>12</v>
      </c>
      <c r="AB194" s="111">
        <v>0</v>
      </c>
      <c r="AC194" s="111">
        <v>153</v>
      </c>
      <c r="AZ194" s="111">
        <v>2</v>
      </c>
      <c r="BA194" s="111">
        <f>IF(AZ194=1,G194,0)</f>
        <v>0</v>
      </c>
      <c r="BB194" s="111">
        <f>IF(AZ194=2,G194,0)</f>
        <v>0</v>
      </c>
      <c r="BC194" s="111">
        <f>IF(AZ194=3,G194,0)</f>
        <v>0</v>
      </c>
      <c r="BD194" s="111">
        <f>IF(AZ194=4,G194,0)</f>
        <v>0</v>
      </c>
      <c r="BE194" s="111">
        <f>IF(AZ194=5,G194,0)</f>
        <v>0</v>
      </c>
      <c r="CZ194" s="111">
        <v>1.7309999999999999E-2</v>
      </c>
    </row>
    <row r="195" spans="1:104" ht="22.5">
      <c r="A195" s="130">
        <v>154</v>
      </c>
      <c r="B195" s="131" t="s">
        <v>412</v>
      </c>
      <c r="C195" s="132" t="s">
        <v>413</v>
      </c>
      <c r="D195" s="133" t="s">
        <v>414</v>
      </c>
      <c r="E195" s="134">
        <v>1</v>
      </c>
      <c r="F195" s="134">
        <v>0</v>
      </c>
      <c r="G195" s="135">
        <f>E195*F195</f>
        <v>0</v>
      </c>
      <c r="O195" s="129">
        <v>2</v>
      </c>
      <c r="AA195" s="111">
        <v>12</v>
      </c>
      <c r="AB195" s="111">
        <v>0</v>
      </c>
      <c r="AC195" s="111">
        <v>154</v>
      </c>
      <c r="AZ195" s="111">
        <v>2</v>
      </c>
      <c r="BA195" s="111">
        <f>IF(AZ195=1,G195,0)</f>
        <v>0</v>
      </c>
      <c r="BB195" s="111">
        <f>IF(AZ195=2,G195,0)</f>
        <v>0</v>
      </c>
      <c r="BC195" s="111">
        <f>IF(AZ195=3,G195,0)</f>
        <v>0</v>
      </c>
      <c r="BD195" s="111">
        <f>IF(AZ195=4,G195,0)</f>
        <v>0</v>
      </c>
      <c r="BE195" s="111">
        <f>IF(AZ195=5,G195,0)</f>
        <v>0</v>
      </c>
      <c r="CZ195" s="111">
        <v>1.7569999999999999E-2</v>
      </c>
    </row>
    <row r="196" spans="1:104" ht="22.5">
      <c r="A196" s="130">
        <v>155</v>
      </c>
      <c r="B196" s="131" t="s">
        <v>415</v>
      </c>
      <c r="C196" s="132" t="s">
        <v>416</v>
      </c>
      <c r="D196" s="133" t="s">
        <v>414</v>
      </c>
      <c r="E196" s="134">
        <v>1</v>
      </c>
      <c r="F196" s="134">
        <v>0</v>
      </c>
      <c r="G196" s="135">
        <f>E196*F196</f>
        <v>0</v>
      </c>
      <c r="O196" s="129">
        <v>2</v>
      </c>
      <c r="AA196" s="111">
        <v>12</v>
      </c>
      <c r="AB196" s="111">
        <v>0</v>
      </c>
      <c r="AC196" s="111">
        <v>155</v>
      </c>
      <c r="AZ196" s="111">
        <v>2</v>
      </c>
      <c r="BA196" s="111">
        <f>IF(AZ196=1,G196,0)</f>
        <v>0</v>
      </c>
      <c r="BB196" s="111">
        <f>IF(AZ196=2,G196,0)</f>
        <v>0</v>
      </c>
      <c r="BC196" s="111">
        <f>IF(AZ196=3,G196,0)</f>
        <v>0</v>
      </c>
      <c r="BD196" s="111">
        <f>IF(AZ196=4,G196,0)</f>
        <v>0</v>
      </c>
      <c r="BE196" s="111">
        <f>IF(AZ196=5,G196,0)</f>
        <v>0</v>
      </c>
      <c r="CZ196" s="111">
        <v>0</v>
      </c>
    </row>
    <row r="197" spans="1:104">
      <c r="A197" s="136"/>
      <c r="B197" s="137" t="s">
        <v>67</v>
      </c>
      <c r="C197" s="138" t="str">
        <f>CONCATENATE(B191," ",C191)</f>
        <v xml:space="preserve">764 Práce  z plošiny </v>
      </c>
      <c r="D197" s="136"/>
      <c r="E197" s="139"/>
      <c r="F197" s="139"/>
      <c r="G197" s="140">
        <f>SUM(G191:G196)</f>
        <v>0</v>
      </c>
      <c r="O197" s="129">
        <v>4</v>
      </c>
      <c r="BA197" s="141">
        <f>SUM(BA191:BA196)</f>
        <v>0</v>
      </c>
      <c r="BB197" s="141">
        <f>SUM(BB191:BB196)</f>
        <v>0</v>
      </c>
      <c r="BC197" s="141">
        <f>SUM(BC191:BC196)</f>
        <v>0</v>
      </c>
      <c r="BD197" s="141">
        <f>SUM(BD191:BD196)</f>
        <v>0</v>
      </c>
      <c r="BE197" s="141">
        <f>SUM(BE191:BE196)</f>
        <v>0</v>
      </c>
    </row>
    <row r="198" spans="1:104">
      <c r="A198" s="123" t="s">
        <v>65</v>
      </c>
      <c r="B198" s="124" t="s">
        <v>417</v>
      </c>
      <c r="C198" s="125" t="s">
        <v>418</v>
      </c>
      <c r="D198" s="126"/>
      <c r="E198" s="127"/>
      <c r="F198" s="127"/>
      <c r="G198" s="128"/>
      <c r="O198" s="129">
        <v>1</v>
      </c>
    </row>
    <row r="199" spans="1:104" ht="22.5">
      <c r="A199" s="130">
        <v>156</v>
      </c>
      <c r="B199" s="131" t="s">
        <v>419</v>
      </c>
      <c r="C199" s="132" t="s">
        <v>420</v>
      </c>
      <c r="D199" s="133" t="s">
        <v>81</v>
      </c>
      <c r="E199" s="134">
        <v>12</v>
      </c>
      <c r="F199" s="134">
        <v>0</v>
      </c>
      <c r="G199" s="135">
        <f>E199*F199</f>
        <v>0</v>
      </c>
      <c r="O199" s="129">
        <v>2</v>
      </c>
      <c r="AA199" s="111">
        <v>12</v>
      </c>
      <c r="AB199" s="111">
        <v>0</v>
      </c>
      <c r="AC199" s="111">
        <v>156</v>
      </c>
      <c r="AZ199" s="111">
        <v>2</v>
      </c>
      <c r="BA199" s="111">
        <f>IF(AZ199=1,G199,0)</f>
        <v>0</v>
      </c>
      <c r="BB199" s="111">
        <f>IF(AZ199=2,G199,0)</f>
        <v>0</v>
      </c>
      <c r="BC199" s="111">
        <f>IF(AZ199=3,G199,0)</f>
        <v>0</v>
      </c>
      <c r="BD199" s="111">
        <f>IF(AZ199=4,G199,0)</f>
        <v>0</v>
      </c>
      <c r="BE199" s="111">
        <f>IF(AZ199=5,G199,0)</f>
        <v>0</v>
      </c>
      <c r="CZ199" s="111">
        <v>2.0000000000000001E-4</v>
      </c>
    </row>
    <row r="200" spans="1:104">
      <c r="A200" s="136"/>
      <c r="B200" s="137" t="s">
        <v>67</v>
      </c>
      <c r="C200" s="138" t="str">
        <f>CONCATENATE(B198," ",C198)</f>
        <v>783 Nátěry</v>
      </c>
      <c r="D200" s="136"/>
      <c r="E200" s="139"/>
      <c r="F200" s="139"/>
      <c r="G200" s="140">
        <f>SUM(G198:G199)</f>
        <v>0</v>
      </c>
      <c r="O200" s="129">
        <v>4</v>
      </c>
      <c r="BA200" s="141">
        <f>SUM(BA198:BA199)</f>
        <v>0</v>
      </c>
      <c r="BB200" s="141">
        <f>SUM(BB198:BB199)</f>
        <v>0</v>
      </c>
      <c r="BC200" s="141">
        <f>SUM(BC198:BC199)</f>
        <v>0</v>
      </c>
      <c r="BD200" s="141">
        <f>SUM(BD198:BD199)</f>
        <v>0</v>
      </c>
      <c r="BE200" s="141">
        <f>SUM(BE198:BE199)</f>
        <v>0</v>
      </c>
    </row>
    <row r="201" spans="1:104">
      <c r="A201" s="123" t="s">
        <v>65</v>
      </c>
      <c r="B201" s="124" t="s">
        <v>421</v>
      </c>
      <c r="C201" s="125" t="s">
        <v>422</v>
      </c>
      <c r="D201" s="126"/>
      <c r="E201" s="127"/>
      <c r="F201" s="127"/>
      <c r="G201" s="128"/>
      <c r="O201" s="129">
        <v>1</v>
      </c>
    </row>
    <row r="202" spans="1:104" ht="22.5">
      <c r="A202" s="130">
        <v>157</v>
      </c>
      <c r="B202" s="131" t="s">
        <v>423</v>
      </c>
      <c r="C202" s="132" t="s">
        <v>424</v>
      </c>
      <c r="D202" s="133" t="s">
        <v>81</v>
      </c>
      <c r="E202" s="134">
        <v>50</v>
      </c>
      <c r="F202" s="134">
        <v>0</v>
      </c>
      <c r="G202" s="135">
        <f>E202*F202</f>
        <v>0</v>
      </c>
      <c r="O202" s="129">
        <v>2</v>
      </c>
      <c r="AA202" s="111">
        <v>12</v>
      </c>
      <c r="AB202" s="111">
        <v>0</v>
      </c>
      <c r="AC202" s="111">
        <v>157</v>
      </c>
      <c r="AZ202" s="111">
        <v>2</v>
      </c>
      <c r="BA202" s="111">
        <f>IF(AZ202=1,G202,0)</f>
        <v>0</v>
      </c>
      <c r="BB202" s="111">
        <f>IF(AZ202=2,G202,0)</f>
        <v>0</v>
      </c>
      <c r="BC202" s="111">
        <f>IF(AZ202=3,G202,0)</f>
        <v>0</v>
      </c>
      <c r="BD202" s="111">
        <f>IF(AZ202=4,G202,0)</f>
        <v>0</v>
      </c>
      <c r="BE202" s="111">
        <f>IF(AZ202=5,G202,0)</f>
        <v>0</v>
      </c>
      <c r="CZ202" s="111">
        <v>3.2000000000000003E-4</v>
      </c>
    </row>
    <row r="203" spans="1:104">
      <c r="A203" s="136"/>
      <c r="B203" s="137" t="s">
        <v>67</v>
      </c>
      <c r="C203" s="138" t="str">
        <f>CONCATENATE(B201," ",C201)</f>
        <v>784 Malby</v>
      </c>
      <c r="D203" s="136"/>
      <c r="E203" s="139"/>
      <c r="F203" s="139"/>
      <c r="G203" s="140">
        <f>SUM(G201:G202)</f>
        <v>0</v>
      </c>
      <c r="O203" s="129">
        <v>4</v>
      </c>
      <c r="BA203" s="141">
        <f>SUM(BA201:BA202)</f>
        <v>0</v>
      </c>
      <c r="BB203" s="141">
        <f>SUM(BB201:BB202)</f>
        <v>0</v>
      </c>
      <c r="BC203" s="141">
        <f>SUM(BC201:BC202)</f>
        <v>0</v>
      </c>
      <c r="BD203" s="141">
        <f>SUM(BD201:BD202)</f>
        <v>0</v>
      </c>
      <c r="BE203" s="141">
        <f>SUM(BE201:BE202)</f>
        <v>0</v>
      </c>
    </row>
    <row r="204" spans="1:104">
      <c r="A204" s="123" t="s">
        <v>65</v>
      </c>
      <c r="B204" s="124" t="s">
        <v>425</v>
      </c>
      <c r="C204" s="125" t="s">
        <v>426</v>
      </c>
      <c r="D204" s="126"/>
      <c r="E204" s="127"/>
      <c r="F204" s="127"/>
      <c r="G204" s="128"/>
      <c r="O204" s="129">
        <v>1</v>
      </c>
    </row>
    <row r="205" spans="1:104">
      <c r="A205" s="130">
        <v>158</v>
      </c>
      <c r="B205" s="131" t="s">
        <v>427</v>
      </c>
      <c r="C205" s="132" t="s">
        <v>428</v>
      </c>
      <c r="D205" s="133" t="s">
        <v>73</v>
      </c>
      <c r="E205" s="134">
        <v>2</v>
      </c>
      <c r="F205" s="134">
        <v>0</v>
      </c>
      <c r="G205" s="135">
        <f t="shared" ref="G205:G213" si="48">E205*F205</f>
        <v>0</v>
      </c>
      <c r="O205" s="129">
        <v>2</v>
      </c>
      <c r="AA205" s="111">
        <v>12</v>
      </c>
      <c r="AB205" s="111">
        <v>0</v>
      </c>
      <c r="AC205" s="111">
        <v>158</v>
      </c>
      <c r="AZ205" s="111">
        <v>4</v>
      </c>
      <c r="BA205" s="111">
        <f t="shared" ref="BA205:BA213" si="49">IF(AZ205=1,G205,0)</f>
        <v>0</v>
      </c>
      <c r="BB205" s="111">
        <f t="shared" ref="BB205:BB213" si="50">IF(AZ205=2,G205,0)</f>
        <v>0</v>
      </c>
      <c r="BC205" s="111">
        <f t="shared" ref="BC205:BC213" si="51">IF(AZ205=3,G205,0)</f>
        <v>0</v>
      </c>
      <c r="BD205" s="111">
        <f t="shared" ref="BD205:BD213" si="52">IF(AZ205=4,G205,0)</f>
        <v>0</v>
      </c>
      <c r="BE205" s="111">
        <f t="shared" ref="BE205:BE213" si="53">IF(AZ205=5,G205,0)</f>
        <v>0</v>
      </c>
      <c r="CZ205" s="111">
        <v>0</v>
      </c>
    </row>
    <row r="206" spans="1:104">
      <c r="A206" s="130">
        <v>159</v>
      </c>
      <c r="B206" s="131" t="s">
        <v>429</v>
      </c>
      <c r="C206" s="132" t="s">
        <v>430</v>
      </c>
      <c r="D206" s="133" t="s">
        <v>73</v>
      </c>
      <c r="E206" s="134">
        <v>1</v>
      </c>
      <c r="F206" s="134">
        <v>0</v>
      </c>
      <c r="G206" s="135">
        <f t="shared" si="48"/>
        <v>0</v>
      </c>
      <c r="O206" s="129">
        <v>2</v>
      </c>
      <c r="AA206" s="111">
        <v>12</v>
      </c>
      <c r="AB206" s="111">
        <v>0</v>
      </c>
      <c r="AC206" s="111">
        <v>159</v>
      </c>
      <c r="AZ206" s="111">
        <v>4</v>
      </c>
      <c r="BA206" s="111">
        <f t="shared" si="49"/>
        <v>0</v>
      </c>
      <c r="BB206" s="111">
        <f t="shared" si="50"/>
        <v>0</v>
      </c>
      <c r="BC206" s="111">
        <f t="shared" si="51"/>
        <v>0</v>
      </c>
      <c r="BD206" s="111">
        <f t="shared" si="52"/>
        <v>0</v>
      </c>
      <c r="BE206" s="111">
        <f t="shared" si="53"/>
        <v>0</v>
      </c>
      <c r="CZ206" s="111">
        <v>0</v>
      </c>
    </row>
    <row r="207" spans="1:104">
      <c r="A207" s="130">
        <v>160</v>
      </c>
      <c r="B207" s="131" t="s">
        <v>431</v>
      </c>
      <c r="C207" s="132" t="s">
        <v>432</v>
      </c>
      <c r="D207" s="133" t="s">
        <v>66</v>
      </c>
      <c r="E207" s="134">
        <v>1</v>
      </c>
      <c r="F207" s="134">
        <v>0</v>
      </c>
      <c r="G207" s="135">
        <f t="shared" si="48"/>
        <v>0</v>
      </c>
      <c r="O207" s="129">
        <v>2</v>
      </c>
      <c r="AA207" s="111">
        <v>12</v>
      </c>
      <c r="AB207" s="111">
        <v>0</v>
      </c>
      <c r="AC207" s="111">
        <v>160</v>
      </c>
      <c r="AZ207" s="111">
        <v>4</v>
      </c>
      <c r="BA207" s="111">
        <f t="shared" si="49"/>
        <v>0</v>
      </c>
      <c r="BB207" s="111">
        <f t="shared" si="50"/>
        <v>0</v>
      </c>
      <c r="BC207" s="111">
        <f t="shared" si="51"/>
        <v>0</v>
      </c>
      <c r="BD207" s="111">
        <f t="shared" si="52"/>
        <v>0</v>
      </c>
      <c r="BE207" s="111">
        <f t="shared" si="53"/>
        <v>0</v>
      </c>
      <c r="CZ207" s="111">
        <v>0</v>
      </c>
    </row>
    <row r="208" spans="1:104">
      <c r="A208" s="130">
        <v>161</v>
      </c>
      <c r="B208" s="131" t="s">
        <v>433</v>
      </c>
      <c r="C208" s="132" t="s">
        <v>434</v>
      </c>
      <c r="D208" s="133" t="s">
        <v>117</v>
      </c>
      <c r="E208" s="134">
        <v>9</v>
      </c>
      <c r="F208" s="134">
        <v>0</v>
      </c>
      <c r="G208" s="135">
        <f t="shared" si="48"/>
        <v>0</v>
      </c>
      <c r="O208" s="129">
        <v>2</v>
      </c>
      <c r="AA208" s="111">
        <v>12</v>
      </c>
      <c r="AB208" s="111">
        <v>1</v>
      </c>
      <c r="AC208" s="111">
        <v>161</v>
      </c>
      <c r="AZ208" s="111">
        <v>3</v>
      </c>
      <c r="BA208" s="111">
        <f t="shared" si="49"/>
        <v>0</v>
      </c>
      <c r="BB208" s="111">
        <f t="shared" si="50"/>
        <v>0</v>
      </c>
      <c r="BC208" s="111">
        <f t="shared" si="51"/>
        <v>0</v>
      </c>
      <c r="BD208" s="111">
        <f t="shared" si="52"/>
        <v>0</v>
      </c>
      <c r="BE208" s="111">
        <f t="shared" si="53"/>
        <v>0</v>
      </c>
      <c r="CZ208" s="111">
        <v>8.4999999999999995E-4</v>
      </c>
    </row>
    <row r="209" spans="1:104">
      <c r="A209" s="130">
        <v>162</v>
      </c>
      <c r="B209" s="131" t="s">
        <v>435</v>
      </c>
      <c r="C209" s="132" t="s">
        <v>436</v>
      </c>
      <c r="D209" s="133" t="s">
        <v>117</v>
      </c>
      <c r="E209" s="134">
        <v>23</v>
      </c>
      <c r="F209" s="134">
        <v>0</v>
      </c>
      <c r="G209" s="135">
        <f t="shared" si="48"/>
        <v>0</v>
      </c>
      <c r="O209" s="129">
        <v>2</v>
      </c>
      <c r="AA209" s="111">
        <v>12</v>
      </c>
      <c r="AB209" s="111">
        <v>1</v>
      </c>
      <c r="AC209" s="111">
        <v>162</v>
      </c>
      <c r="AZ209" s="111">
        <v>3</v>
      </c>
      <c r="BA209" s="111">
        <f t="shared" si="49"/>
        <v>0</v>
      </c>
      <c r="BB209" s="111">
        <f t="shared" si="50"/>
        <v>0</v>
      </c>
      <c r="BC209" s="111">
        <f t="shared" si="51"/>
        <v>0</v>
      </c>
      <c r="BD209" s="111">
        <f t="shared" si="52"/>
        <v>0</v>
      </c>
      <c r="BE209" s="111">
        <f t="shared" si="53"/>
        <v>0</v>
      </c>
      <c r="CZ209" s="111">
        <v>9.2000000000000003E-4</v>
      </c>
    </row>
    <row r="210" spans="1:104">
      <c r="A210" s="130">
        <v>163</v>
      </c>
      <c r="B210" s="131" t="s">
        <v>437</v>
      </c>
      <c r="C210" s="132" t="s">
        <v>438</v>
      </c>
      <c r="D210" s="133" t="s">
        <v>117</v>
      </c>
      <c r="E210" s="134">
        <v>30</v>
      </c>
      <c r="F210" s="134">
        <v>0</v>
      </c>
      <c r="G210" s="135">
        <f t="shared" si="48"/>
        <v>0</v>
      </c>
      <c r="O210" s="129">
        <v>2</v>
      </c>
      <c r="AA210" s="111">
        <v>12</v>
      </c>
      <c r="AB210" s="111">
        <v>1</v>
      </c>
      <c r="AC210" s="111">
        <v>163</v>
      </c>
      <c r="AZ210" s="111">
        <v>3</v>
      </c>
      <c r="BA210" s="111">
        <f t="shared" si="49"/>
        <v>0</v>
      </c>
      <c r="BB210" s="111">
        <f t="shared" si="50"/>
        <v>0</v>
      </c>
      <c r="BC210" s="111">
        <f t="shared" si="51"/>
        <v>0</v>
      </c>
      <c r="BD210" s="111">
        <f t="shared" si="52"/>
        <v>0</v>
      </c>
      <c r="BE210" s="111">
        <f t="shared" si="53"/>
        <v>0</v>
      </c>
      <c r="CZ210" s="111">
        <v>1.01E-3</v>
      </c>
    </row>
    <row r="211" spans="1:104">
      <c r="A211" s="130">
        <v>164</v>
      </c>
      <c r="B211" s="131" t="s">
        <v>439</v>
      </c>
      <c r="C211" s="132" t="s">
        <v>440</v>
      </c>
      <c r="D211" s="133" t="s">
        <v>117</v>
      </c>
      <c r="E211" s="134">
        <v>27</v>
      </c>
      <c r="F211" s="134">
        <v>0</v>
      </c>
      <c r="G211" s="135">
        <f t="shared" si="48"/>
        <v>0</v>
      </c>
      <c r="O211" s="129">
        <v>2</v>
      </c>
      <c r="AA211" s="111">
        <v>12</v>
      </c>
      <c r="AB211" s="111">
        <v>1</v>
      </c>
      <c r="AC211" s="111">
        <v>164</v>
      </c>
      <c r="AZ211" s="111">
        <v>3</v>
      </c>
      <c r="BA211" s="111">
        <f t="shared" si="49"/>
        <v>0</v>
      </c>
      <c r="BB211" s="111">
        <f t="shared" si="50"/>
        <v>0</v>
      </c>
      <c r="BC211" s="111">
        <f t="shared" si="51"/>
        <v>0</v>
      </c>
      <c r="BD211" s="111">
        <f t="shared" si="52"/>
        <v>0</v>
      </c>
      <c r="BE211" s="111">
        <f t="shared" si="53"/>
        <v>0</v>
      </c>
      <c r="CZ211" s="111">
        <v>1.09E-3</v>
      </c>
    </row>
    <row r="212" spans="1:104">
      <c r="A212" s="130">
        <v>165</v>
      </c>
      <c r="B212" s="131" t="s">
        <v>441</v>
      </c>
      <c r="C212" s="132" t="s">
        <v>442</v>
      </c>
      <c r="D212" s="133" t="s">
        <v>117</v>
      </c>
      <c r="E212" s="134">
        <v>4</v>
      </c>
      <c r="F212" s="134">
        <v>0</v>
      </c>
      <c r="G212" s="135">
        <f t="shared" si="48"/>
        <v>0</v>
      </c>
      <c r="O212" s="129">
        <v>2</v>
      </c>
      <c r="AA212" s="111">
        <v>12</v>
      </c>
      <c r="AB212" s="111">
        <v>1</v>
      </c>
      <c r="AC212" s="111">
        <v>165</v>
      </c>
      <c r="AZ212" s="111">
        <v>3</v>
      </c>
      <c r="BA212" s="111">
        <f t="shared" si="49"/>
        <v>0</v>
      </c>
      <c r="BB212" s="111">
        <f t="shared" si="50"/>
        <v>0</v>
      </c>
      <c r="BC212" s="111">
        <f t="shared" si="51"/>
        <v>0</v>
      </c>
      <c r="BD212" s="111">
        <f t="shared" si="52"/>
        <v>0</v>
      </c>
      <c r="BE212" s="111">
        <f t="shared" si="53"/>
        <v>0</v>
      </c>
      <c r="CZ212" s="111">
        <v>1.2099999999999999E-3</v>
      </c>
    </row>
    <row r="213" spans="1:104">
      <c r="A213" s="130">
        <v>166</v>
      </c>
      <c r="B213" s="131" t="s">
        <v>441</v>
      </c>
      <c r="C213" s="132" t="s">
        <v>442</v>
      </c>
      <c r="D213" s="133" t="s">
        <v>117</v>
      </c>
      <c r="E213" s="134">
        <v>6</v>
      </c>
      <c r="F213" s="134">
        <v>0</v>
      </c>
      <c r="G213" s="135">
        <f t="shared" si="48"/>
        <v>0</v>
      </c>
      <c r="O213" s="129">
        <v>2</v>
      </c>
      <c r="AA213" s="111">
        <v>12</v>
      </c>
      <c r="AB213" s="111">
        <v>1</v>
      </c>
      <c r="AC213" s="111">
        <v>166</v>
      </c>
      <c r="AZ213" s="111">
        <v>3</v>
      </c>
      <c r="BA213" s="111">
        <f t="shared" si="49"/>
        <v>0</v>
      </c>
      <c r="BB213" s="111">
        <f t="shared" si="50"/>
        <v>0</v>
      </c>
      <c r="BC213" s="111">
        <f t="shared" si="51"/>
        <v>0</v>
      </c>
      <c r="BD213" s="111">
        <f t="shared" si="52"/>
        <v>0</v>
      </c>
      <c r="BE213" s="111">
        <f t="shared" si="53"/>
        <v>0</v>
      </c>
      <c r="CZ213" s="111">
        <v>1.2099999999999999E-3</v>
      </c>
    </row>
    <row r="214" spans="1:104">
      <c r="A214" s="136"/>
      <c r="B214" s="137" t="s">
        <v>67</v>
      </c>
      <c r="C214" s="138" t="str">
        <f>CONCATENATE(B204," ",C204)</f>
        <v xml:space="preserve">M21 Tepelné izolace  potrubí s AL </v>
      </c>
      <c r="D214" s="136"/>
      <c r="E214" s="139"/>
      <c r="F214" s="139"/>
      <c r="G214" s="140">
        <f>SUM(G204:G213)</f>
        <v>0</v>
      </c>
      <c r="O214" s="129">
        <v>4</v>
      </c>
      <c r="BA214" s="141">
        <f>SUM(BA204:BA213)</f>
        <v>0</v>
      </c>
      <c r="BB214" s="141">
        <f>SUM(BB204:BB213)</f>
        <v>0</v>
      </c>
      <c r="BC214" s="141">
        <f>SUM(BC204:BC213)</f>
        <v>0</v>
      </c>
      <c r="BD214" s="141">
        <f>SUM(BD204:BD213)</f>
        <v>0</v>
      </c>
      <c r="BE214" s="141">
        <f>SUM(BE204:BE213)</f>
        <v>0</v>
      </c>
    </row>
    <row r="215" spans="1:104">
      <c r="A215" s="123" t="s">
        <v>65</v>
      </c>
      <c r="B215" s="124" t="s">
        <v>443</v>
      </c>
      <c r="C215" s="125" t="s">
        <v>444</v>
      </c>
      <c r="D215" s="126"/>
      <c r="E215" s="127"/>
      <c r="F215" s="127"/>
      <c r="G215" s="128"/>
      <c r="O215" s="129">
        <v>1</v>
      </c>
    </row>
    <row r="216" spans="1:104" ht="22.5">
      <c r="A216" s="130">
        <v>167</v>
      </c>
      <c r="B216" s="131" t="s">
        <v>445</v>
      </c>
      <c r="C216" s="132" t="s">
        <v>446</v>
      </c>
      <c r="D216" s="133" t="s">
        <v>414</v>
      </c>
      <c r="E216" s="134">
        <v>1</v>
      </c>
      <c r="F216" s="134">
        <v>0</v>
      </c>
      <c r="G216" s="135">
        <f>E216*F216</f>
        <v>0</v>
      </c>
      <c r="O216" s="129">
        <v>2</v>
      </c>
      <c r="AA216" s="111">
        <v>12</v>
      </c>
      <c r="AB216" s="111">
        <v>0</v>
      </c>
      <c r="AC216" s="111">
        <v>167</v>
      </c>
      <c r="AZ216" s="111">
        <v>4</v>
      </c>
      <c r="BA216" s="111">
        <f>IF(AZ216=1,G216,0)</f>
        <v>0</v>
      </c>
      <c r="BB216" s="111">
        <f>IF(AZ216=2,G216,0)</f>
        <v>0</v>
      </c>
      <c r="BC216" s="111">
        <f>IF(AZ216=3,G216,0)</f>
        <v>0</v>
      </c>
      <c r="BD216" s="111">
        <f>IF(AZ216=4,G216,0)</f>
        <v>0</v>
      </c>
      <c r="BE216" s="111">
        <f>IF(AZ216=5,G216,0)</f>
        <v>0</v>
      </c>
      <c r="CZ216" s="111">
        <v>0</v>
      </c>
    </row>
    <row r="217" spans="1:104">
      <c r="A217" s="136"/>
      <c r="B217" s="137" t="s">
        <v>67</v>
      </c>
      <c r="C217" s="138" t="str">
        <f>CONCATENATE(B215," ",C215)</f>
        <v>M22 Měření  a regulace</v>
      </c>
      <c r="D217" s="136"/>
      <c r="E217" s="139"/>
      <c r="F217" s="139"/>
      <c r="G217" s="140">
        <f>SUM(G215:G216)</f>
        <v>0</v>
      </c>
      <c r="O217" s="129">
        <v>4</v>
      </c>
      <c r="BA217" s="141">
        <f>SUM(BA215:BA216)</f>
        <v>0</v>
      </c>
      <c r="BB217" s="141">
        <f>SUM(BB215:BB216)</f>
        <v>0</v>
      </c>
      <c r="BC217" s="141">
        <f>SUM(BC215:BC216)</f>
        <v>0</v>
      </c>
      <c r="BD217" s="141">
        <f>SUM(BD215:BD216)</f>
        <v>0</v>
      </c>
      <c r="BE217" s="141">
        <f>SUM(BE215:BE216)</f>
        <v>0</v>
      </c>
    </row>
    <row r="218" spans="1:104">
      <c r="E218" s="111"/>
    </row>
    <row r="219" spans="1:104">
      <c r="E219" s="111"/>
    </row>
    <row r="220" spans="1:104">
      <c r="E220" s="111"/>
    </row>
    <row r="221" spans="1:104">
      <c r="E221" s="111"/>
    </row>
    <row r="222" spans="1:104">
      <c r="E222" s="111"/>
    </row>
    <row r="223" spans="1:104">
      <c r="E223" s="111"/>
    </row>
    <row r="224" spans="1:104">
      <c r="E224" s="111"/>
    </row>
    <row r="225" spans="5:5">
      <c r="E225" s="111"/>
    </row>
    <row r="226" spans="5:5">
      <c r="E226" s="111"/>
    </row>
    <row r="227" spans="5:5">
      <c r="E227" s="111"/>
    </row>
    <row r="228" spans="5:5">
      <c r="E228" s="111"/>
    </row>
    <row r="229" spans="5:5">
      <c r="E229" s="111"/>
    </row>
    <row r="230" spans="5:5">
      <c r="E230" s="111"/>
    </row>
    <row r="231" spans="5:5">
      <c r="E231" s="111"/>
    </row>
    <row r="232" spans="5:5">
      <c r="E232" s="111"/>
    </row>
    <row r="233" spans="5:5">
      <c r="E233" s="111"/>
    </row>
    <row r="234" spans="5:5">
      <c r="E234" s="111"/>
    </row>
    <row r="235" spans="5:5">
      <c r="E235" s="111"/>
    </row>
    <row r="236" spans="5:5">
      <c r="E236" s="111"/>
    </row>
    <row r="237" spans="5:5">
      <c r="E237" s="111"/>
    </row>
    <row r="238" spans="5:5">
      <c r="E238" s="111"/>
    </row>
    <row r="239" spans="5:5">
      <c r="E239" s="111"/>
    </row>
    <row r="240" spans="5:5">
      <c r="E240" s="111"/>
    </row>
    <row r="241" spans="5:5">
      <c r="E241" s="111"/>
    </row>
    <row r="242" spans="5:5">
      <c r="E242" s="111"/>
    </row>
    <row r="243" spans="5:5">
      <c r="E243" s="111"/>
    </row>
    <row r="244" spans="5:5">
      <c r="E244" s="111"/>
    </row>
    <row r="245" spans="5:5">
      <c r="E245" s="111"/>
    </row>
    <row r="246" spans="5:5">
      <c r="E246" s="111"/>
    </row>
    <row r="247" spans="5:5">
      <c r="E247" s="111"/>
    </row>
    <row r="248" spans="5:5">
      <c r="E248" s="111"/>
    </row>
    <row r="249" spans="5:5">
      <c r="E249" s="111"/>
    </row>
    <row r="250" spans="5:5">
      <c r="E250" s="111"/>
    </row>
    <row r="251" spans="5:5">
      <c r="E251" s="111"/>
    </row>
    <row r="252" spans="5:5">
      <c r="E252" s="111"/>
    </row>
    <row r="253" spans="5:5">
      <c r="E253" s="111"/>
    </row>
    <row r="254" spans="5:5">
      <c r="E254" s="111"/>
    </row>
    <row r="255" spans="5:5">
      <c r="E255" s="111"/>
    </row>
    <row r="256" spans="5:5">
      <c r="E256" s="111"/>
    </row>
    <row r="257" spans="5:5">
      <c r="E257" s="111"/>
    </row>
    <row r="258" spans="5:5">
      <c r="E258" s="111"/>
    </row>
    <row r="259" spans="5:5">
      <c r="E259" s="111"/>
    </row>
    <row r="260" spans="5:5">
      <c r="E260" s="111"/>
    </row>
    <row r="261" spans="5:5">
      <c r="E261" s="111"/>
    </row>
    <row r="262" spans="5:5">
      <c r="E262" s="111"/>
    </row>
    <row r="263" spans="5:5">
      <c r="E263" s="111"/>
    </row>
    <row r="264" spans="5:5">
      <c r="E264" s="111"/>
    </row>
    <row r="265" spans="5:5">
      <c r="E265" s="111"/>
    </row>
    <row r="266" spans="5:5">
      <c r="E266" s="111"/>
    </row>
    <row r="267" spans="5:5">
      <c r="E267" s="111"/>
    </row>
    <row r="268" spans="5:5">
      <c r="E268" s="111"/>
    </row>
    <row r="269" spans="5:5">
      <c r="E269" s="111"/>
    </row>
    <row r="270" spans="5:5">
      <c r="E270" s="111"/>
    </row>
    <row r="271" spans="5:5">
      <c r="E271" s="111"/>
    </row>
    <row r="272" spans="5:5">
      <c r="E272" s="111"/>
    </row>
    <row r="273" spans="1:7">
      <c r="E273" s="111"/>
    </row>
    <row r="274" spans="1:7">
      <c r="E274" s="111"/>
    </row>
    <row r="275" spans="1:7">
      <c r="E275" s="111"/>
    </row>
    <row r="276" spans="1:7">
      <c r="A276" s="142"/>
      <c r="B276" s="142"/>
    </row>
    <row r="277" spans="1:7">
      <c r="C277" s="143"/>
      <c r="D277" s="143"/>
      <c r="E277" s="144"/>
      <c r="F277" s="143"/>
      <c r="G277" s="145"/>
    </row>
    <row r="278" spans="1:7">
      <c r="A278" s="142"/>
      <c r="B278" s="142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Uživatel systému Windows</cp:lastModifiedBy>
  <dcterms:created xsi:type="dcterms:W3CDTF">2019-12-04T13:20:02Z</dcterms:created>
  <dcterms:modified xsi:type="dcterms:W3CDTF">2020-03-26T12:53:09Z</dcterms:modified>
</cp:coreProperties>
</file>