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1de9eb8ff78863f/Desktop/zahumensky/Silazny zlab/VO/PD/"/>
    </mc:Choice>
  </mc:AlternateContent>
  <xr:revisionPtr revIDLastSave="4" documentId="8_{94AF6757-E567-497B-B37C-6EE0CC967F97}" xr6:coauthVersionLast="47" xr6:coauthVersionMax="47" xr10:uidLastSave="{1CA60FB9-C312-4ADF-9198-AE0EE04FDF91}"/>
  <bookViews>
    <workbookView xWindow="-98" yWindow="-98" windowWidth="21795" windowHeight="12975" activeTab="4" xr2:uid="{00000000-000D-0000-FFFF-FFFF00000000}"/>
  </bookViews>
  <sheets>
    <sheet name="Rekapitulácia" sheetId="1" r:id="rId1"/>
    <sheet name="Krycí list stavby" sheetId="2" r:id="rId2"/>
    <sheet name="Kryci_list 6345" sheetId="3" r:id="rId3"/>
    <sheet name="Rekap 6345" sheetId="4" r:id="rId4"/>
    <sheet name="SO 6345" sheetId="5" r:id="rId5"/>
  </sheets>
  <definedNames>
    <definedName name="_xlnm.Print_Titles" localSheetId="3">'Rekap 6345'!$9:$9</definedName>
    <definedName name="_xlnm.Print_Titles" localSheetId="4">'SO 6345'!$8:$8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4" l="1"/>
  <c r="E13" i="4"/>
  <c r="F19" i="2"/>
  <c r="E19" i="2"/>
  <c r="D19" i="2"/>
  <c r="F18" i="2"/>
  <c r="E18" i="2"/>
  <c r="D18" i="2"/>
  <c r="F17" i="2"/>
  <c r="E17" i="2"/>
  <c r="D17" i="2"/>
  <c r="J15" i="2"/>
  <c r="F8" i="1"/>
  <c r="Y103" i="5"/>
  <c r="J18" i="3" s="1"/>
  <c r="D7" i="1" s="1"/>
  <c r="Z103" i="5"/>
  <c r="J17" i="3" s="1"/>
  <c r="V100" i="5"/>
  <c r="V102" i="5" s="1"/>
  <c r="F20" i="4" s="1"/>
  <c r="K99" i="5"/>
  <c r="J99" i="5"/>
  <c r="S99" i="5"/>
  <c r="M99" i="5"/>
  <c r="L99" i="5"/>
  <c r="I99" i="5"/>
  <c r="K97" i="5"/>
  <c r="J97" i="5"/>
  <c r="S97" i="5"/>
  <c r="M97" i="5"/>
  <c r="L97" i="5"/>
  <c r="I97" i="5"/>
  <c r="K95" i="5"/>
  <c r="J95" i="5"/>
  <c r="S95" i="5"/>
  <c r="M95" i="5"/>
  <c r="L95" i="5"/>
  <c r="I95" i="5"/>
  <c r="K93" i="5"/>
  <c r="J93" i="5"/>
  <c r="S93" i="5"/>
  <c r="M93" i="5"/>
  <c r="L93" i="5"/>
  <c r="I93" i="5"/>
  <c r="K88" i="5"/>
  <c r="J88" i="5"/>
  <c r="S88" i="5"/>
  <c r="M88" i="5"/>
  <c r="L88" i="5"/>
  <c r="I88" i="5"/>
  <c r="K86" i="5"/>
  <c r="J86" i="5"/>
  <c r="S86" i="5"/>
  <c r="M86" i="5"/>
  <c r="L86" i="5"/>
  <c r="I86" i="5"/>
  <c r="K83" i="5"/>
  <c r="J83" i="5"/>
  <c r="S83" i="5"/>
  <c r="M83" i="5"/>
  <c r="L83" i="5"/>
  <c r="I83" i="5"/>
  <c r="K80" i="5"/>
  <c r="J80" i="5"/>
  <c r="S80" i="5"/>
  <c r="M80" i="5"/>
  <c r="L80" i="5"/>
  <c r="I80" i="5"/>
  <c r="V74" i="5"/>
  <c r="F15" i="4" s="1"/>
  <c r="K73" i="5"/>
  <c r="J73" i="5"/>
  <c r="S73" i="5"/>
  <c r="S74" i="5" s="1"/>
  <c r="E15" i="4" s="1"/>
  <c r="M73" i="5"/>
  <c r="H74" i="5" s="1"/>
  <c r="L73" i="5"/>
  <c r="G74" i="5" s="1"/>
  <c r="I73" i="5"/>
  <c r="I74" i="5" s="1"/>
  <c r="D15" i="4" s="1"/>
  <c r="V70" i="5"/>
  <c r="F14" i="4" s="1"/>
  <c r="K69" i="5"/>
  <c r="J69" i="5"/>
  <c r="S69" i="5"/>
  <c r="M69" i="5"/>
  <c r="L69" i="5"/>
  <c r="I69" i="5"/>
  <c r="K64" i="5"/>
  <c r="J64" i="5"/>
  <c r="S64" i="5"/>
  <c r="M64" i="5"/>
  <c r="L64" i="5"/>
  <c r="I64" i="5"/>
  <c r="V61" i="5"/>
  <c r="F13" i="4" s="1"/>
  <c r="K58" i="5"/>
  <c r="J58" i="5"/>
  <c r="S58" i="5"/>
  <c r="M58" i="5"/>
  <c r="L58" i="5"/>
  <c r="I58" i="5"/>
  <c r="K57" i="5"/>
  <c r="J57" i="5"/>
  <c r="S57" i="5"/>
  <c r="M57" i="5"/>
  <c r="L57" i="5"/>
  <c r="I57" i="5"/>
  <c r="K55" i="5"/>
  <c r="J55" i="5"/>
  <c r="S55" i="5"/>
  <c r="M55" i="5"/>
  <c r="L55" i="5"/>
  <c r="I55" i="5"/>
  <c r="K53" i="5"/>
  <c r="J53" i="5"/>
  <c r="S53" i="5"/>
  <c r="M53" i="5"/>
  <c r="L53" i="5"/>
  <c r="I53" i="5"/>
  <c r="V50" i="5"/>
  <c r="F12" i="4" s="1"/>
  <c r="K47" i="5"/>
  <c r="J47" i="5"/>
  <c r="S47" i="5"/>
  <c r="M47" i="5"/>
  <c r="L47" i="5"/>
  <c r="I47" i="5"/>
  <c r="K46" i="5"/>
  <c r="J46" i="5"/>
  <c r="S46" i="5"/>
  <c r="M46" i="5"/>
  <c r="L46" i="5"/>
  <c r="I46" i="5"/>
  <c r="K42" i="5"/>
  <c r="J42" i="5"/>
  <c r="S42" i="5"/>
  <c r="M42" i="5"/>
  <c r="L42" i="5"/>
  <c r="I42" i="5"/>
  <c r="K39" i="5"/>
  <c r="J39" i="5"/>
  <c r="S39" i="5"/>
  <c r="M39" i="5"/>
  <c r="L39" i="5"/>
  <c r="I39" i="5"/>
  <c r="K36" i="5"/>
  <c r="J36" i="5"/>
  <c r="S36" i="5"/>
  <c r="M36" i="5"/>
  <c r="L36" i="5"/>
  <c r="I36" i="5"/>
  <c r="K35" i="5"/>
  <c r="J35" i="5"/>
  <c r="S35" i="5"/>
  <c r="M35" i="5"/>
  <c r="L35" i="5"/>
  <c r="I35" i="5"/>
  <c r="K33" i="5"/>
  <c r="J33" i="5"/>
  <c r="S33" i="5"/>
  <c r="M33" i="5"/>
  <c r="L33" i="5"/>
  <c r="I33" i="5"/>
  <c r="K29" i="5"/>
  <c r="J29" i="5"/>
  <c r="S29" i="5"/>
  <c r="M29" i="5"/>
  <c r="L29" i="5"/>
  <c r="I29" i="5"/>
  <c r="K26" i="5"/>
  <c r="J26" i="5"/>
  <c r="S26" i="5"/>
  <c r="S50" i="5" s="1"/>
  <c r="M26" i="5"/>
  <c r="L26" i="5"/>
  <c r="I26" i="5"/>
  <c r="K23" i="5"/>
  <c r="J23" i="5"/>
  <c r="S23" i="5"/>
  <c r="M23" i="5"/>
  <c r="L23" i="5"/>
  <c r="I23" i="5"/>
  <c r="V20" i="5"/>
  <c r="K18" i="5"/>
  <c r="J18" i="5"/>
  <c r="S18" i="5"/>
  <c r="M18" i="5"/>
  <c r="L18" i="5"/>
  <c r="I18" i="5"/>
  <c r="K17" i="5"/>
  <c r="J17" i="5"/>
  <c r="S17" i="5"/>
  <c r="M17" i="5"/>
  <c r="L17" i="5"/>
  <c r="I17" i="5"/>
  <c r="K14" i="5"/>
  <c r="J14" i="5"/>
  <c r="S14" i="5"/>
  <c r="M14" i="5"/>
  <c r="L14" i="5"/>
  <c r="I14" i="5"/>
  <c r="K13" i="5"/>
  <c r="J13" i="5"/>
  <c r="S13" i="5"/>
  <c r="M13" i="5"/>
  <c r="L13" i="5"/>
  <c r="I13" i="5"/>
  <c r="K11" i="5"/>
  <c r="J11" i="5"/>
  <c r="S11" i="5"/>
  <c r="M11" i="5"/>
  <c r="L11" i="5"/>
  <c r="I11" i="5"/>
  <c r="M50" i="5" l="1"/>
  <c r="C12" i="4" s="1"/>
  <c r="S61" i="5"/>
  <c r="I70" i="5"/>
  <c r="D14" i="4" s="1"/>
  <c r="I61" i="5"/>
  <c r="D13" i="4" s="1"/>
  <c r="L61" i="5"/>
  <c r="B13" i="4" s="1"/>
  <c r="L50" i="5"/>
  <c r="B12" i="4" s="1"/>
  <c r="E7" i="1"/>
  <c r="E8" i="1" s="1"/>
  <c r="J17" i="2" s="1"/>
  <c r="J20" i="3"/>
  <c r="K103" i="5"/>
  <c r="K7" i="1" s="1"/>
  <c r="I30" i="3"/>
  <c r="J30" i="3" s="1"/>
  <c r="S20" i="5"/>
  <c r="E11" i="4" s="1"/>
  <c r="V76" i="5"/>
  <c r="F16" i="4" s="1"/>
  <c r="F19" i="4"/>
  <c r="L20" i="5"/>
  <c r="B11" i="4" s="1"/>
  <c r="M61" i="5"/>
  <c r="C13" i="4" s="1"/>
  <c r="L70" i="5"/>
  <c r="B14" i="4" s="1"/>
  <c r="S70" i="5"/>
  <c r="E14" i="4" s="1"/>
  <c r="M20" i="5"/>
  <c r="C11" i="4" s="1"/>
  <c r="I50" i="5"/>
  <c r="D12" i="4" s="1"/>
  <c r="M70" i="5"/>
  <c r="C14" i="4" s="1"/>
  <c r="L100" i="5"/>
  <c r="B19" i="4" s="1"/>
  <c r="D8" i="1"/>
  <c r="J18" i="2" s="1"/>
  <c r="J20" i="2" s="1"/>
  <c r="I20" i="5"/>
  <c r="D11" i="4" s="1"/>
  <c r="H20" i="5"/>
  <c r="H50" i="5"/>
  <c r="H61" i="5"/>
  <c r="H70" i="5"/>
  <c r="M74" i="5"/>
  <c r="C15" i="4" s="1"/>
  <c r="S76" i="5"/>
  <c r="E16" i="4" s="1"/>
  <c r="H100" i="5"/>
  <c r="S100" i="5"/>
  <c r="E19" i="4" s="1"/>
  <c r="V103" i="5"/>
  <c r="F22" i="4" s="1"/>
  <c r="G20" i="5"/>
  <c r="F11" i="4"/>
  <c r="G50" i="5"/>
  <c r="G61" i="5"/>
  <c r="G70" i="5"/>
  <c r="L74" i="5"/>
  <c r="B15" i="4" s="1"/>
  <c r="G100" i="5"/>
  <c r="I100" i="5"/>
  <c r="D19" i="4" s="1"/>
  <c r="M100" i="5"/>
  <c r="C19" i="4" s="1"/>
  <c r="I76" i="5" l="1"/>
  <c r="D16" i="4" s="1"/>
  <c r="F15" i="3" s="1"/>
  <c r="F15" i="2" s="1"/>
  <c r="G102" i="5"/>
  <c r="L102" i="5"/>
  <c r="B20" i="4" s="1"/>
  <c r="D16" i="3" s="1"/>
  <c r="D16" i="2" s="1"/>
  <c r="S102" i="5"/>
  <c r="E20" i="4" s="1"/>
  <c r="H102" i="5"/>
  <c r="H76" i="5"/>
  <c r="M102" i="5"/>
  <c r="C20" i="4" s="1"/>
  <c r="E16" i="3" s="1"/>
  <c r="E16" i="2" s="1"/>
  <c r="L76" i="5"/>
  <c r="G76" i="5"/>
  <c r="I102" i="5"/>
  <c r="D20" i="4" s="1"/>
  <c r="F16" i="3" s="1"/>
  <c r="F16" i="2" s="1"/>
  <c r="M76" i="5"/>
  <c r="C16" i="4" s="1"/>
  <c r="E15" i="3" s="1"/>
  <c r="E15" i="2" s="1"/>
  <c r="F20" i="2" l="1"/>
  <c r="M103" i="5"/>
  <c r="C22" i="4" s="1"/>
  <c r="F24" i="3"/>
  <c r="F24" i="2" s="1"/>
  <c r="S103" i="5"/>
  <c r="E22" i="4" s="1"/>
  <c r="F20" i="3"/>
  <c r="J23" i="3"/>
  <c r="J23" i="2" s="1"/>
  <c r="F23" i="3"/>
  <c r="F23" i="2" s="1"/>
  <c r="F22" i="3"/>
  <c r="F22" i="2" s="1"/>
  <c r="B16" i="4"/>
  <c r="D15" i="3" s="1"/>
  <c r="D15" i="2" s="1"/>
  <c r="G103" i="5"/>
  <c r="L103" i="5"/>
  <c r="B22" i="4" s="1"/>
  <c r="I103" i="5"/>
  <c r="H103" i="5"/>
  <c r="J24" i="3"/>
  <c r="J24" i="2" s="1"/>
  <c r="J22" i="3"/>
  <c r="J22" i="2" s="1"/>
  <c r="J26" i="2" l="1"/>
  <c r="J28" i="2" s="1"/>
  <c r="D22" i="4"/>
  <c r="B7" i="1"/>
  <c r="J26" i="3"/>
  <c r="J28" i="3" l="1"/>
  <c r="I29" i="3" s="1"/>
  <c r="J29" i="3" s="1"/>
  <c r="J31" i="3" s="1"/>
  <c r="C7" i="1"/>
  <c r="C8" i="1" s="1"/>
  <c r="B8" i="1"/>
  <c r="G7" i="1" l="1"/>
  <c r="G8" i="1" s="1"/>
  <c r="B9" i="1" s="1"/>
  <c r="B10" i="1" s="1"/>
  <c r="G10" i="1" l="1"/>
  <c r="I30" i="2"/>
  <c r="J30" i="2" s="1"/>
  <c r="I29" i="2"/>
  <c r="J29" i="2" s="1"/>
  <c r="G9" i="1"/>
  <c r="J31" i="2" l="1"/>
  <c r="G11" i="1"/>
</calcChain>
</file>

<file path=xl/sharedStrings.xml><?xml version="1.0" encoding="utf-8"?>
<sst xmlns="http://schemas.openxmlformats.org/spreadsheetml/2006/main" count="379" uniqueCount="201">
  <si>
    <t>Rekapitulácia rozpočtu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</si>
  <si>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</si>
  <si>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</si>
  <si>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</si>
  <si>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</si>
  <si>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</si>
  <si>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</si>
  <si>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</si>
  <si>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</si>
  <si>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</si>
  <si>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</si>
  <si>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PRÍSTAVBA K SILÁŽNEMU ŽĽABU</t>
  </si>
  <si>
    <t>Krycí list rozpočtu</t>
  </si>
  <si>
    <t xml:space="preserve">Miesto:  </t>
  </si>
  <si>
    <t>Objekt PRÍSTAVBA K SILÁŽNEMU ŽĽABU</t>
  </si>
  <si>
    <t xml:space="preserve">Ks: </t>
  </si>
  <si>
    <t xml:space="preserve">Zákazka: </t>
  </si>
  <si>
    <t xml:space="preserve">Spracoval: </t>
  </si>
  <si>
    <t xml:space="preserve">Dňa </t>
  </si>
  <si>
    <t>Odberateľ: Vlastná firma</t>
  </si>
  <si>
    <t>Projektant: ...</t>
  </si>
  <si>
    <t>Dodávateľ: ...</t>
  </si>
  <si>
    <t xml:space="preserve">IČO: </t>
  </si>
  <si>
    <t>DIČ: 31656331/724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</si>
  <si>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</si>
  <si>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</si>
  <si>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</si>
  <si>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</si>
  <si>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</si>
  <si>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</si>
  <si>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</si>
  <si>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</si>
  <si>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 xml:space="preserve">B 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</si>
  <si>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</si>
  <si>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</si>
  <si>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</si>
  <si>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</si>
  <si>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</si>
  <si>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</si>
  <si>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</si>
  <si>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</si>
  <si>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</si>
  <si>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</si>
  <si>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</si>
  <si>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</si>
  <si>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</si>
  <si>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Územie so sťaž. podmienk.</t>
  </si>
  <si>
    <t>Prevádzkové vplyvy</t>
  </si>
  <si>
    <t>0% z [H+P+M]</t>
  </si>
  <si>
    <t>0% z [H+P]</t>
  </si>
  <si>
    <t xml:space="preserve">D </t>
  </si>
  <si>
    <t>Mimoriadne sťaž.podmienky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</si>
  <si>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</si>
  <si>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</si>
  <si>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</si>
  <si>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</si>
  <si>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</si>
  <si>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</si>
  <si>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</si>
  <si>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</si>
  <si>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</si>
  <si>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</si>
  <si>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</si>
  <si>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Prehľad rozpočtových nákladov</t>
  </si>
  <si>
    <t>Práce HSV</t>
  </si>
  <si>
    <t>ZEMNÉ PRÁCE</t>
  </si>
  <si>
    <t>ZÁKLADY</t>
  </si>
  <si>
    <t>ZVISLÉ KONŠTRUKCIE</t>
  </si>
  <si>
    <t>POVRCHOVÉ ÚPRAVY</t>
  </si>
  <si>
    <t>PRESUNY HMÔT</t>
  </si>
  <si>
    <t>Práce PSV</t>
  </si>
  <si>
    <t>IZOLÁCIE PROTI VODE A VLHKOSTI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</si>
  <si>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</si>
  <si>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</si>
  <si>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</si>
  <si>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</si>
  <si>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</si>
  <si>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</si>
  <si>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</si>
  <si>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</si>
  <si>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</si>
  <si>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</si>
  <si>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Sutina</t>
  </si>
  <si>
    <t xml:space="preserve">Dátum: </t>
  </si>
  <si>
    <t xml:space="preserve">  1/A 1</t>
  </si>
  <si>
    <t xml:space="preserve"> 131201103</t>
  </si>
  <si>
    <t>Hĺbenie nezapažených jám v hornine triedy 3, do 10000 m3</t>
  </si>
  <si>
    <t>m3</t>
  </si>
  <si>
    <t>100*(60-3.2)*0.3</t>
  </si>
  <si>
    <t>*</t>
  </si>
  <si>
    <t xml:space="preserve"> 131201109</t>
  </si>
  <si>
    <t>Príplatok za lepivosť v hornine triedy 3 pri hlbení nezapažených jám</t>
  </si>
  <si>
    <t xml:space="preserve"> 132201202</t>
  </si>
  <si>
    <t>Hĺbenie rýh šírka od 0,6 do 2 m v hornine triedy 3, od 100 m3 do 1000 m3</t>
  </si>
  <si>
    <t>"základ pod nosnú stenu</t>
  </si>
  <si>
    <t>3.2*0.8*80.45</t>
  </si>
  <si>
    <t xml:space="preserve"> 132201209</t>
  </si>
  <si>
    <t>Príplatok za lepivosť horniny v hornine triedy 3 pri hĺbení rýh šírka od 0,6 do 2 m</t>
  </si>
  <si>
    <t xml:space="preserve"> 162401102</t>
  </si>
  <si>
    <t>Vodorovné premiestnenie výkopu na vzdialenosť do 2000 m v hornine triedy 1 až 4</t>
  </si>
  <si>
    <t>(1704+205.952)*1.3</t>
  </si>
  <si>
    <t>713/A 1</t>
  </si>
  <si>
    <t xml:space="preserve"> 713120001_1</t>
  </si>
  <si>
    <t>Izolačná fólia z PVC</t>
  </si>
  <si>
    <t>m2</t>
  </si>
  <si>
    <t>100*(60-3.2)</t>
  </si>
  <si>
    <t>-(19.55*5.24)/2</t>
  </si>
  <si>
    <t xml:space="preserve"> 11/A 1</t>
  </si>
  <si>
    <t xml:space="preserve"> 271573011</t>
  </si>
  <si>
    <t>Násyp pod základové konštrukcie so zhutnením zo štrkopiesku frakcie 4/16 mm</t>
  </si>
  <si>
    <t>100*(60-3.2)*0.15</t>
  </si>
  <si>
    <t>-(19.55*5.24)/2*0.15</t>
  </si>
  <si>
    <t xml:space="preserve"> 273321411</t>
  </si>
  <si>
    <t xml:space="preserve">Betón základových dosiek, železový (bez výstuže), tr.C 25/30   </t>
  </si>
  <si>
    <t>"podkladný betón</t>
  </si>
  <si>
    <t xml:space="preserve"> 273351217</t>
  </si>
  <si>
    <t>Debnenie základových dosiek tradičné - zhotovenie</t>
  </si>
  <si>
    <t>(59.7+2.024+54.46)*0.3</t>
  </si>
  <si>
    <t xml:space="preserve"> 273351218</t>
  </si>
  <si>
    <t>Debnenie základových dosiek tradičné - odstránenie</t>
  </si>
  <si>
    <t xml:space="preserve"> 273362441</t>
  </si>
  <si>
    <t xml:space="preserve">Výstuž základových dosiek zo zvár. sietí KARI, priemer drôtu 8/8 mm, veľkosť oka 100x100 mm   </t>
  </si>
  <si>
    <t/>
  </si>
  <si>
    <t xml:space="preserve"> 274321511</t>
  </si>
  <si>
    <t xml:space="preserve">Betón základových pásov železový triedy C30/37 </t>
  </si>
  <si>
    <t>3.2*0.15/2*80.45</t>
  </si>
  <si>
    <t xml:space="preserve"> </t>
  </si>
  <si>
    <t xml:space="preserve"> 274351217</t>
  </si>
  <si>
    <t>Debnenie základových pásov tradičné - zhotovenie</t>
  </si>
  <si>
    <t>"uvažujem len po stranách</t>
  </si>
  <si>
    <t>3.2*0.8*2</t>
  </si>
  <si>
    <t>3.2*0.15/2*2</t>
  </si>
  <si>
    <t xml:space="preserve"> 274351218</t>
  </si>
  <si>
    <t>Debnenie základových pásov tradičné - odstránenie</t>
  </si>
  <si>
    <t xml:space="preserve"> 274361821</t>
  </si>
  <si>
    <t>Výstuž základových pásov oceľou triedy 10 505 /B500A/</t>
  </si>
  <si>
    <t>t</t>
  </si>
  <si>
    <t>"odhadované množstvo výstuže 80 kg/m3</t>
  </si>
  <si>
    <t>225.26*80/1000</t>
  </si>
  <si>
    <t xml:space="preserve"> 311321411</t>
  </si>
  <si>
    <t>Nadzákladové múry nosné zo železobetónu trieda C30/37</t>
  </si>
  <si>
    <t>(0.6+0.25)*8/2*80.45</t>
  </si>
  <si>
    <t xml:space="preserve"> 311351105</t>
  </si>
  <si>
    <t>Debnenie nadzákladových múrov nosných dvojstranné - zhotovenie</t>
  </si>
  <si>
    <t>8*80.45*2</t>
  </si>
  <si>
    <t xml:space="preserve"> 311351106</t>
  </si>
  <si>
    <t>Debnenie nadzákladových múrov nosných dvojstranné - odstránenie</t>
  </si>
  <si>
    <t xml:space="preserve"> 311361821</t>
  </si>
  <si>
    <t>Výstuž nadzákladových nosných múrov z ocele triedy 10 505 /B500A/</t>
  </si>
  <si>
    <t>"odhadované množstvo výstuže 83 kg/m3</t>
  </si>
  <si>
    <t>273.53*83/1000</t>
  </si>
  <si>
    <t xml:space="preserve"> 631315711</t>
  </si>
  <si>
    <t>Mazanina z betónu prostého triedy C25/30 hrúbky 120-240 mm</t>
  </si>
  <si>
    <t>"pancierová podlaha</t>
  </si>
  <si>
    <t>1.3*0.15/2*(80.45+100)</t>
  </si>
  <si>
    <t xml:space="preserve"> 631319165</t>
  </si>
  <si>
    <t>Príplatok za prehladenie betónovej mazaniny z betónu triedy C 8/10 oceľovým hladidlom hrúbky do 240 mm (10kg/m3)</t>
  </si>
  <si>
    <t>221/A 1</t>
  </si>
  <si>
    <t xml:space="preserve"> 998224111</t>
  </si>
  <si>
    <t>Presun hmôt pre stavby s monolitickým betónovým krytom akejkoľvek dĺžky objektu</t>
  </si>
  <si>
    <t>711/A 1</t>
  </si>
  <si>
    <t xml:space="preserve"> 711491171</t>
  </si>
  <si>
    <t>Zhotovenie izolácie proti povrchovej a podpovrchovej tlakovej vode na vodorovnej ploche položením podkladnej vrstvy ochrannej textílie</t>
  </si>
  <si>
    <t>100*(60-0.6)</t>
  </si>
  <si>
    <t xml:space="preserve"> 711491172</t>
  </si>
  <si>
    <t>Zhotovenie izolácie proti povrchovej a podpovrchovej tlakovej vode na vodorovnej ploche položením ochrannej vrstvy ochrannej textílie</t>
  </si>
  <si>
    <t>S/S90</t>
  </si>
  <si>
    <t xml:space="preserve"> 6936651300</t>
  </si>
  <si>
    <t xml:space="preserve">Geotextília netkaná polypropylénová Tatratex PP   300   </t>
  </si>
  <si>
    <t>5888.779*1.12*2</t>
  </si>
  <si>
    <t xml:space="preserve"> 711471051</t>
  </si>
  <si>
    <t>°Zhotovenie izolácie proti povrchovej a podpovrchovej tlakovej vode termoplastami na vodorovnej ploche fóliou PVC položenou voľne</t>
  </si>
  <si>
    <t>"vodorovná</t>
  </si>
  <si>
    <t>(100*59.4-(19.55*5.24/2))*2</t>
  </si>
  <si>
    <t>"zvisla</t>
  </si>
  <si>
    <t>(100+80.45+2.024+54.46+59.4)*0.15*2</t>
  </si>
  <si>
    <t>S/S20</t>
  </si>
  <si>
    <t xml:space="preserve"> 283029020103</t>
  </si>
  <si>
    <t>FATRA FATRAFOL 803, hrúbka 1,5 mm, šírka 1,3 / 2 m, 26 / 40 m2 v roli</t>
  </si>
  <si>
    <t xml:space="preserve">M2      </t>
  </si>
  <si>
    <t>11866.458*1.12</t>
  </si>
  <si>
    <t xml:space="preserve"> 711491175</t>
  </si>
  <si>
    <t>Zhotovenie izolácie proti povrchovej a podpovrchovej tlakovej vode na vodorovnej ploche pripevnením kotviacich pásikov</t>
  </si>
  <si>
    <t>m</t>
  </si>
  <si>
    <t>(100+80.45+2.024+54.46+59.4)</t>
  </si>
  <si>
    <t>S/S10</t>
  </si>
  <si>
    <t xml:space="preserve"> 138183091512</t>
  </si>
  <si>
    <t xml:space="preserve"> PROFILY poplastovaný plech RAL 7047, A-pásik R.š.= 50mm 2m x 50mm, BAL: 2m x 50mm </t>
  </si>
  <si>
    <t>KUS</t>
  </si>
  <si>
    <t>296.334/2*1.05</t>
  </si>
  <si>
    <t xml:space="preserve"> 998711101</t>
  </si>
  <si>
    <t xml:space="preserve">Presun hmôt pre izoláciu proti vode v objektoch výšky do 6 m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</si>
  <si>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</si>
  <si>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</si>
  <si>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</si>
  <si>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</si>
  <si>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</si>
  <si>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 xml:space="preserve">OST </t>
  </si>
  <si>
    <t>Stavba Prístavba k silážnemu žľabu</t>
  </si>
  <si>
    <t>Zákazka Prístavba k silážnemu žľabu</t>
  </si>
  <si>
    <t>Dátum:16.4.2025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</si>
</sst>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family val="2"/>
      <charset val="238"/>
    </font>
    <font>
      <b/>
      <sz val="11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sz val="9"/>
      <color rgb="FF0000FF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family val="2"/>
      <charset val="238"/>
    </font>
    <font>
      <sz val="8"/>
      <color rgb="FF000000"/>
      <name val="Arial CE"/>
      <family val="2"/>
      <charset val="238"/>
    </font>
    <font>
      <sz val="8"/>
      <color rgb="FF000000"/>
      <name val="Calibri"/>
      <family val="2"/>
      <charset val="238"/>
      <scheme val="minor"/>
    </font>
    <font>
      <sz val="8"/>
      <color rgb="FF0000FF"/>
      <name val="Arial CE"/>
      <family val="2"/>
      <charset val="238"/>
    </font>
    <font>
      <sz val="8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family val="2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80808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9" xfId="0" applyFont="1" applyBorder="1"/>
    <xf numFmtId="164" fontId="1" fillId="0" borderId="9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5" xfId="0" applyFont="1" applyBorder="1"/>
    <xf numFmtId="16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/>
    <xf numFmtId="0" fontId="6" fillId="0" borderId="16" xfId="0" applyFont="1" applyBorder="1"/>
    <xf numFmtId="0" fontId="6" fillId="0" borderId="11" xfId="0" applyFont="1" applyBorder="1"/>
    <xf numFmtId="0" fontId="6" fillId="0" borderId="8" xfId="0" applyFont="1" applyBorder="1"/>
    <xf numFmtId="0" fontId="5" fillId="0" borderId="20" xfId="0" applyFont="1" applyBorder="1"/>
    <xf numFmtId="0" fontId="5" fillId="0" borderId="16" xfId="0" applyFont="1" applyBorder="1"/>
    <xf numFmtId="0" fontId="5" fillId="0" borderId="8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26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5" fillId="0" borderId="32" xfId="0" applyFont="1" applyBorder="1"/>
    <xf numFmtId="0" fontId="5" fillId="0" borderId="9" xfId="0" applyFont="1" applyBorder="1"/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35" xfId="0" applyFont="1" applyBorder="1"/>
    <xf numFmtId="0" fontId="5" fillId="0" borderId="33" xfId="0" applyFont="1" applyBorder="1"/>
    <xf numFmtId="0" fontId="5" fillId="0" borderId="11" xfId="0" applyFont="1" applyBorder="1"/>
    <xf numFmtId="0" fontId="5" fillId="0" borderId="26" xfId="0" applyFont="1" applyBorder="1"/>
    <xf numFmtId="0" fontId="5" fillId="0" borderId="45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1" fillId="0" borderId="20" xfId="0" applyNumberFormat="1" applyFont="1" applyBorder="1"/>
    <xf numFmtId="0" fontId="5" fillId="0" borderId="46" xfId="0" applyFont="1" applyBorder="1"/>
    <xf numFmtId="0" fontId="5" fillId="0" borderId="0" xfId="0" applyFont="1"/>
    <xf numFmtId="0" fontId="5" fillId="0" borderId="47" xfId="0" applyFont="1" applyBorder="1"/>
    <xf numFmtId="0" fontId="5" fillId="0" borderId="48" xfId="0" applyFont="1" applyBorder="1"/>
    <xf numFmtId="164" fontId="1" fillId="0" borderId="49" xfId="0" applyNumberFormat="1" applyFont="1" applyBorder="1"/>
    <xf numFmtId="164" fontId="5" fillId="0" borderId="51" xfId="0" applyNumberFormat="1" applyFont="1" applyBorder="1"/>
    <xf numFmtId="164" fontId="5" fillId="0" borderId="53" xfId="0" applyNumberFormat="1" applyFont="1" applyBorder="1"/>
    <xf numFmtId="164" fontId="1" fillId="0" borderId="54" xfId="0" applyNumberFormat="1" applyFont="1" applyBorder="1"/>
    <xf numFmtId="164" fontId="5" fillId="0" borderId="47" xfId="0" applyNumberFormat="1" applyFont="1" applyBorder="1"/>
    <xf numFmtId="0" fontId="1" fillId="0" borderId="55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1" fillId="0" borderId="7" xfId="0" applyFont="1" applyBorder="1"/>
    <xf numFmtId="164" fontId="1" fillId="0" borderId="21" xfId="0" applyNumberFormat="1" applyFont="1" applyBorder="1"/>
    <xf numFmtId="164" fontId="5" fillId="0" borderId="0" xfId="0" applyNumberFormat="1" applyFont="1"/>
    <xf numFmtId="164" fontId="1" fillId="0" borderId="47" xfId="0" applyNumberFormat="1" applyFont="1" applyBorder="1"/>
    <xf numFmtId="164" fontId="5" fillId="0" borderId="60" xfId="0" applyNumberFormat="1" applyFont="1" applyBorder="1"/>
    <xf numFmtId="164" fontId="1" fillId="0" borderId="60" xfId="0" applyNumberFormat="1" applyFont="1" applyBorder="1"/>
    <xf numFmtId="0" fontId="5" fillId="0" borderId="62" xfId="0" applyFont="1" applyBorder="1"/>
    <xf numFmtId="0" fontId="5" fillId="0" borderId="63" xfId="0" applyFont="1" applyBorder="1"/>
    <xf numFmtId="0" fontId="5" fillId="0" borderId="64" xfId="0" applyFont="1" applyBorder="1"/>
    <xf numFmtId="164" fontId="5" fillId="0" borderId="52" xfId="0" applyNumberFormat="1" applyFont="1" applyBorder="1"/>
    <xf numFmtId="164" fontId="5" fillId="0" borderId="50" xfId="0" applyNumberFormat="1" applyFont="1" applyBorder="1"/>
    <xf numFmtId="0" fontId="5" fillId="0" borderId="44" xfId="0" applyFont="1" applyBorder="1" applyAlignment="1">
      <alignment horizontal="center"/>
    </xf>
    <xf numFmtId="0" fontId="5" fillId="0" borderId="65" xfId="0" applyFont="1" applyBorder="1"/>
    <xf numFmtId="0" fontId="5" fillId="0" borderId="69" xfId="0" applyFont="1" applyBorder="1" applyAlignment="1">
      <alignment horizontal="center"/>
    </xf>
    <xf numFmtId="0" fontId="5" fillId="0" borderId="70" xfId="0" applyFont="1" applyBorder="1"/>
    <xf numFmtId="0" fontId="5" fillId="0" borderId="71" xfId="0" applyFont="1" applyBorder="1"/>
    <xf numFmtId="0" fontId="5" fillId="0" borderId="72" xfId="0" applyFont="1" applyBorder="1"/>
    <xf numFmtId="164" fontId="5" fillId="0" borderId="66" xfId="0" applyNumberFormat="1" applyFont="1" applyBorder="1"/>
    <xf numFmtId="164" fontId="5" fillId="0" borderId="67" xfId="0" applyNumberFormat="1" applyFont="1" applyBorder="1"/>
    <xf numFmtId="164" fontId="5" fillId="0" borderId="68" xfId="0" applyNumberFormat="1" applyFont="1" applyBorder="1"/>
    <xf numFmtId="164" fontId="1" fillId="0" borderId="73" xfId="0" applyNumberFormat="1" applyFont="1" applyBorder="1"/>
    <xf numFmtId="164" fontId="4" fillId="0" borderId="74" xfId="0" applyNumberFormat="1" applyFont="1" applyBorder="1"/>
    <xf numFmtId="164" fontId="1" fillId="0" borderId="75" xfId="0" applyNumberFormat="1" applyFont="1" applyBorder="1"/>
    <xf numFmtId="0" fontId="1" fillId="0" borderId="14" xfId="0" applyFont="1" applyBorder="1"/>
    <xf numFmtId="0" fontId="1" fillId="0" borderId="76" xfId="0" applyFont="1" applyBorder="1"/>
    <xf numFmtId="0" fontId="1" fillId="0" borderId="77" xfId="0" applyFont="1" applyBorder="1"/>
    <xf numFmtId="0" fontId="5" fillId="0" borderId="10" xfId="0" applyFont="1" applyBorder="1"/>
    <xf numFmtId="164" fontId="5" fillId="0" borderId="65" xfId="0" applyNumberFormat="1" applyFont="1" applyBorder="1"/>
    <xf numFmtId="164" fontId="4" fillId="0" borderId="78" xfId="0" applyNumberFormat="1" applyFont="1" applyBorder="1"/>
    <xf numFmtId="164" fontId="4" fillId="0" borderId="79" xfId="0" applyNumberFormat="1" applyFont="1" applyBorder="1"/>
    <xf numFmtId="0" fontId="1" fillId="0" borderId="42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1" fillId="0" borderId="24" xfId="0" applyNumberFormat="1" applyFont="1" applyBorder="1"/>
    <xf numFmtId="164" fontId="1" fillId="0" borderId="22" xfId="0" applyNumberFormat="1" applyFont="1" applyBorder="1"/>
    <xf numFmtId="164" fontId="5" fillId="0" borderId="81" xfId="0" applyNumberFormat="1" applyFont="1" applyBorder="1"/>
    <xf numFmtId="164" fontId="5" fillId="0" borderId="82" xfId="0" applyNumberFormat="1" applyFont="1" applyBorder="1"/>
    <xf numFmtId="164" fontId="1" fillId="0" borderId="81" xfId="0" applyNumberFormat="1" applyFont="1" applyBorder="1"/>
    <xf numFmtId="0" fontId="1" fillId="0" borderId="83" xfId="0" applyFont="1" applyBorder="1"/>
    <xf numFmtId="164" fontId="5" fillId="0" borderId="84" xfId="0" applyNumberFormat="1" applyFont="1" applyBorder="1"/>
    <xf numFmtId="0" fontId="1" fillId="0" borderId="85" xfId="0" applyFont="1" applyBorder="1"/>
    <xf numFmtId="0" fontId="1" fillId="0" borderId="47" xfId="0" applyFont="1" applyBorder="1"/>
    <xf numFmtId="164" fontId="1" fillId="0" borderId="82" xfId="0" applyNumberFormat="1" applyFont="1" applyBorder="1"/>
    <xf numFmtId="0" fontId="1" fillId="0" borderId="60" xfId="0" applyFont="1" applyBorder="1"/>
    <xf numFmtId="0" fontId="5" fillId="0" borderId="60" xfId="0" applyFont="1" applyBorder="1"/>
    <xf numFmtId="0" fontId="1" fillId="0" borderId="86" xfId="0" applyFont="1" applyBorder="1"/>
    <xf numFmtId="164" fontId="1" fillId="0" borderId="87" xfId="0" applyNumberFormat="1" applyFont="1" applyBorder="1"/>
    <xf numFmtId="164" fontId="4" fillId="0" borderId="88" xfId="0" applyNumberFormat="1" applyFont="1" applyBorder="1"/>
    <xf numFmtId="0" fontId="1" fillId="0" borderId="90" xfId="0" applyFont="1" applyBorder="1"/>
    <xf numFmtId="0" fontId="1" fillId="0" borderId="91" xfId="0" applyFont="1" applyBorder="1"/>
    <xf numFmtId="0" fontId="1" fillId="0" borderId="92" xfId="0" applyFont="1" applyBorder="1"/>
    <xf numFmtId="0" fontId="1" fillId="0" borderId="93" xfId="0" applyFont="1" applyBorder="1"/>
    <xf numFmtId="0" fontId="1" fillId="0" borderId="94" xfId="0" applyFont="1" applyBorder="1"/>
    <xf numFmtId="0" fontId="1" fillId="0" borderId="59" xfId="0" applyFont="1" applyBorder="1"/>
    <xf numFmtId="0" fontId="1" fillId="0" borderId="61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9" xfId="0" applyFont="1" applyBorder="1"/>
    <xf numFmtId="0" fontId="4" fillId="0" borderId="1" xfId="0" applyFont="1" applyBorder="1" applyAlignment="1">
      <alignment wrapText="1"/>
    </xf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164" fontId="5" fillId="0" borderId="70" xfId="0" applyNumberFormat="1" applyFont="1" applyBorder="1"/>
    <xf numFmtId="165" fontId="5" fillId="0" borderId="70" xfId="0" applyNumberFormat="1" applyFont="1" applyBorder="1"/>
    <xf numFmtId="0" fontId="8" fillId="0" borderId="0" xfId="0" applyFont="1"/>
    <xf numFmtId="0" fontId="4" fillId="0" borderId="70" xfId="0" applyFont="1" applyBorder="1"/>
    <xf numFmtId="164" fontId="4" fillId="0" borderId="70" xfId="0" applyNumberFormat="1" applyFont="1" applyBorder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1" fillId="0" borderId="1" xfId="0" applyFont="1" applyBorder="1"/>
    <xf numFmtId="166" fontId="1" fillId="0" borderId="0" xfId="0" applyNumberFormat="1" applyFont="1"/>
    <xf numFmtId="0" fontId="4" fillId="2" borderId="70" xfId="0" applyFont="1" applyFill="1" applyBorder="1" applyAlignment="1">
      <alignment horizontal="center"/>
    </xf>
    <xf numFmtId="49" fontId="5" fillId="0" borderId="70" xfId="0" applyNumberFormat="1" applyFont="1" applyBorder="1"/>
    <xf numFmtId="166" fontId="5" fillId="0" borderId="70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49" fontId="5" fillId="0" borderId="0" xfId="0" applyNumberFormat="1" applyFont="1" applyAlignment="1">
      <alignment horizontal="left" wrapText="1"/>
    </xf>
    <xf numFmtId="166" fontId="12" fillId="0" borderId="0" xfId="0" applyNumberFormat="1" applyFont="1"/>
    <xf numFmtId="49" fontId="5" fillId="0" borderId="0" xfId="0" applyNumberFormat="1" applyFont="1" applyAlignment="1">
      <alignment wrapText="1"/>
    </xf>
    <xf numFmtId="166" fontId="4" fillId="0" borderId="0" xfId="0" applyNumberFormat="1" applyFont="1"/>
    <xf numFmtId="49" fontId="5" fillId="0" borderId="0" xfId="0" quotePrefix="1" applyNumberFormat="1" applyFont="1" applyAlignment="1">
      <alignment horizontal="left" wrapText="1"/>
    </xf>
    <xf numFmtId="0" fontId="1" fillId="0" borderId="0" xfId="0" quotePrefix="1" applyFont="1"/>
    <xf numFmtId="0" fontId="14" fillId="0" borderId="0" xfId="0" applyFont="1" applyAlignment="1">
      <alignment wrapText="1"/>
    </xf>
    <xf numFmtId="164" fontId="14" fillId="0" borderId="0" xfId="0" applyNumberFormat="1" applyFont="1" applyAlignment="1">
      <alignment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wrapText="1"/>
    </xf>
    <xf numFmtId="49" fontId="14" fillId="0" borderId="0" xfId="0" applyNumberFormat="1" applyFont="1" applyAlignment="1">
      <alignment horizontal="left" wrapText="1"/>
    </xf>
    <xf numFmtId="166" fontId="14" fillId="0" borderId="0" xfId="0" applyNumberFormat="1" applyFont="1" applyAlignment="1">
      <alignment wrapText="1"/>
    </xf>
    <xf numFmtId="166" fontId="14" fillId="0" borderId="0" xfId="0" applyNumberFormat="1" applyFont="1"/>
    <xf numFmtId="0" fontId="16" fillId="0" borderId="0" xfId="0" applyFont="1"/>
    <xf numFmtId="164" fontId="0" fillId="0" borderId="0" xfId="0" applyNumberFormat="1"/>
    <xf numFmtId="0" fontId="17" fillId="0" borderId="70" xfId="0" applyFont="1" applyBorder="1"/>
    <xf numFmtId="164" fontId="17" fillId="0" borderId="70" xfId="0" applyNumberFormat="1" applyFont="1" applyBorder="1"/>
    <xf numFmtId="166" fontId="17" fillId="0" borderId="70" xfId="0" applyNumberFormat="1" applyFont="1" applyBorder="1"/>
    <xf numFmtId="0" fontId="18" fillId="0" borderId="70" xfId="0" applyFont="1" applyBorder="1"/>
    <xf numFmtId="164" fontId="4" fillId="0" borderId="1" xfId="0" applyNumberFormat="1" applyFont="1" applyBorder="1"/>
    <xf numFmtId="164" fontId="2" fillId="0" borderId="1" xfId="0" applyNumberFormat="1" applyFont="1" applyBorder="1"/>
    <xf numFmtId="0" fontId="5" fillId="0" borderId="51" xfId="0" applyFont="1" applyBorder="1"/>
    <xf numFmtId="0" fontId="4" fillId="0" borderId="5" xfId="0" applyFont="1" applyBorder="1"/>
    <xf numFmtId="164" fontId="4" fillId="0" borderId="5" xfId="0" applyNumberFormat="1" applyFont="1" applyBorder="1"/>
    <xf numFmtId="0" fontId="4" fillId="0" borderId="6" xfId="0" applyFont="1" applyBorder="1"/>
    <xf numFmtId="164" fontId="4" fillId="0" borderId="6" xfId="0" applyNumberFormat="1" applyFont="1" applyBorder="1"/>
    <xf numFmtId="0" fontId="1" fillId="0" borderId="62" xfId="0" applyFont="1" applyBorder="1"/>
    <xf numFmtId="0" fontId="5" fillId="0" borderId="95" xfId="0" applyFont="1" applyBorder="1" applyAlignment="1">
      <alignment horizontal="center"/>
    </xf>
    <xf numFmtId="0" fontId="1" fillId="0" borderId="78" xfId="0" applyFont="1" applyBorder="1"/>
    <xf numFmtId="0" fontId="1" fillId="0" borderId="96" xfId="0" applyFont="1" applyBorder="1"/>
    <xf numFmtId="164" fontId="1" fillId="0" borderId="97" xfId="0" applyNumberFormat="1" applyFont="1" applyBorder="1"/>
    <xf numFmtId="164" fontId="4" fillId="0" borderId="98" xfId="0" applyNumberFormat="1" applyFont="1" applyBorder="1"/>
    <xf numFmtId="14" fontId="5" fillId="0" borderId="25" xfId="0" applyNumberFormat="1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31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41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90" xfId="0" applyFont="1" applyBorder="1" applyAlignment="1">
      <alignment wrapText="1"/>
    </xf>
    <xf numFmtId="0" fontId="1" fillId="0" borderId="13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"/>
  <sheetViews>
    <sheetView workbookViewId="0">
      <selection activeCell="A14" sqref="A14"/>
    </sheetView>
  </sheetViews>
  <sheetFormatPr defaultColWidth="0" defaultRowHeight="14.25" x14ac:dyDescent="0.45"/>
  <cols>
    <col min="1" max="1" width="35.73046875" customWidth="1"/>
    <col min="2" max="3" width="15.73046875" customWidth="1"/>
    <col min="4" max="5" width="8.73046875" customWidth="1"/>
    <col min="6" max="6" width="16.73046875" customWidth="1"/>
    <col min="7" max="7" width="15.73046875" customWidth="1"/>
    <col min="8" max="8" width="3.73046875" customWidth="1"/>
    <col min="9" max="26" width="0" hidden="1" customWidth="1"/>
    <col min="27" max="16384" width="9.1328125" hidden="1"/>
  </cols>
  <sheetData>
    <row r="1" spans="1:26" x14ac:dyDescent="0.45">
      <c r="A1" s="3"/>
      <c r="B1" s="3"/>
      <c r="C1" s="3"/>
      <c r="D1" s="3"/>
      <c r="E1" s="3"/>
      <c r="F1" s="3"/>
      <c r="G1" s="3"/>
    </row>
    <row r="2" spans="1:26" x14ac:dyDescent="0.45">
      <c r="A2" s="4" t="s">
        <v>0</v>
      </c>
      <c r="B2" s="3"/>
      <c r="C2" s="3"/>
      <c r="D2" s="3"/>
      <c r="E2" s="3"/>
      <c r="F2" s="6" t="s">
        <v>1</v>
      </c>
      <c r="G2" s="6"/>
    </row>
    <row r="3" spans="1:26" x14ac:dyDescent="0.45">
      <c r="A3" s="198" t="s">
        <v>198</v>
      </c>
      <c r="B3" s="198"/>
      <c r="C3" s="198"/>
      <c r="D3" s="198"/>
      <c r="E3" s="198"/>
      <c r="F3" s="7" t="s">
        <v>2</v>
      </c>
      <c r="G3" s="7" t="s">
        <v>3</v>
      </c>
    </row>
    <row r="4" spans="1:26" x14ac:dyDescent="0.45">
      <c r="A4" s="198"/>
      <c r="B4" s="198"/>
      <c r="C4" s="198"/>
      <c r="D4" s="198"/>
      <c r="E4" s="198"/>
      <c r="F4" s="8">
        <v>0.2</v>
      </c>
      <c r="G4" s="8">
        <v>0</v>
      </c>
    </row>
    <row r="5" spans="1:26" x14ac:dyDescent="0.45">
      <c r="A5" s="3"/>
      <c r="B5" s="3"/>
      <c r="C5" s="3"/>
      <c r="D5" s="3"/>
      <c r="E5" s="3"/>
      <c r="F5" s="3"/>
      <c r="G5" s="3"/>
    </row>
    <row r="6" spans="1:26" x14ac:dyDescent="0.45">
      <c r="A6" s="9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</row>
    <row r="7" spans="1:26" x14ac:dyDescent="0.45">
      <c r="A7" s="185" t="s">
        <v>11</v>
      </c>
      <c r="B7" s="64">
        <f>'SO 6345'!I103-Rekapitulácia!D7</f>
        <v>0</v>
      </c>
      <c r="C7" s="64">
        <f>'Kryci_list 6345'!J26</f>
        <v>0</v>
      </c>
      <c r="D7" s="64">
        <f>'Kryci_list 6345'!J18</f>
        <v>0</v>
      </c>
      <c r="E7" s="64">
        <f>'Kryci_list 6345'!J17</f>
        <v>0</v>
      </c>
      <c r="F7" s="64">
        <v>0</v>
      </c>
      <c r="G7" s="64">
        <f>B7+C7+D7+E7+F7</f>
        <v>0</v>
      </c>
      <c r="K7">
        <f>'SO 6345'!K103</f>
        <v>0</v>
      </c>
      <c r="Q7">
        <v>30.126000000000001</v>
      </c>
    </row>
    <row r="8" spans="1:26" x14ac:dyDescent="0.45">
      <c r="A8" s="188" t="s">
        <v>192</v>
      </c>
      <c r="B8" s="189">
        <f>SUM(B7:B7)</f>
        <v>0</v>
      </c>
      <c r="C8" s="189">
        <f>SUM(C7:C7)</f>
        <v>0</v>
      </c>
      <c r="D8" s="189">
        <f>SUM(D7:D7)</f>
        <v>0</v>
      </c>
      <c r="E8" s="189">
        <f>SUM(E7:E7)</f>
        <v>0</v>
      </c>
      <c r="F8" s="189">
        <f>SUM(F7:F7)</f>
        <v>0</v>
      </c>
      <c r="G8" s="189">
        <f>SUM(G7:G7)-SUM(Z7:Z7)</f>
        <v>0</v>
      </c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</row>
    <row r="9" spans="1:26" x14ac:dyDescent="0.45">
      <c r="A9" s="186" t="s">
        <v>193</v>
      </c>
      <c r="B9" s="187">
        <f>G8-SUM(Rekapitulácia!K7:'Rekapitulácia'!K7)*1</f>
        <v>0</v>
      </c>
      <c r="C9" s="187"/>
      <c r="D9" s="187"/>
      <c r="E9" s="187"/>
      <c r="F9" s="187"/>
      <c r="G9" s="187">
        <f>ROUND(((ROUND(B9,2)*20)/100),2)*1</f>
        <v>0</v>
      </c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</row>
    <row r="10" spans="1:26" x14ac:dyDescent="0.45">
      <c r="A10" s="5" t="s">
        <v>194</v>
      </c>
      <c r="B10" s="183">
        <f>(G8-B9)</f>
        <v>0</v>
      </c>
      <c r="C10" s="183"/>
      <c r="D10" s="183"/>
      <c r="E10" s="183"/>
      <c r="F10" s="183"/>
      <c r="G10" s="183">
        <f>ROUND(((ROUND(B10,2)*0)/100),2)</f>
        <v>0</v>
      </c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</row>
    <row r="11" spans="1:26" x14ac:dyDescent="0.45">
      <c r="A11" s="5" t="s">
        <v>195</v>
      </c>
      <c r="B11" s="183"/>
      <c r="C11" s="183"/>
      <c r="D11" s="183"/>
      <c r="E11" s="183"/>
      <c r="F11" s="183"/>
      <c r="G11" s="183">
        <f>SUM(G8:G10)</f>
        <v>0</v>
      </c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</row>
    <row r="12" spans="1:26" x14ac:dyDescent="0.45">
      <c r="A12" s="10"/>
      <c r="B12" s="184"/>
      <c r="C12" s="184"/>
      <c r="D12" s="184"/>
      <c r="E12" s="184"/>
      <c r="F12" s="184"/>
      <c r="G12" s="184"/>
    </row>
    <row r="13" spans="1:26" x14ac:dyDescent="0.45">
      <c r="A13" s="10"/>
      <c r="B13" s="184"/>
      <c r="C13" s="184"/>
      <c r="D13" s="184"/>
      <c r="E13" s="184"/>
      <c r="F13" s="184"/>
      <c r="G13" s="184"/>
    </row>
    <row r="14" spans="1:26" x14ac:dyDescent="0.45">
      <c r="A14" s="10"/>
      <c r="B14" s="184"/>
      <c r="C14" s="184"/>
      <c r="D14" s="184"/>
      <c r="E14" s="184"/>
      <c r="F14" s="184"/>
      <c r="G14" s="184"/>
    </row>
    <row r="15" spans="1:26" x14ac:dyDescent="0.45">
      <c r="A15" s="10"/>
      <c r="B15" s="184"/>
      <c r="C15" s="184"/>
      <c r="D15" s="184"/>
      <c r="E15" s="184"/>
      <c r="F15" s="184"/>
      <c r="G15" s="184"/>
    </row>
    <row r="16" spans="1:26" x14ac:dyDescent="0.45">
      <c r="A16" s="10"/>
      <c r="B16" s="184"/>
      <c r="C16" s="184"/>
      <c r="D16" s="184"/>
      <c r="E16" s="184"/>
      <c r="F16" s="184"/>
      <c r="G16" s="184"/>
    </row>
    <row r="17" spans="1:7" x14ac:dyDescent="0.45">
      <c r="A17" s="10"/>
      <c r="B17" s="184"/>
      <c r="C17" s="184"/>
      <c r="D17" s="184"/>
      <c r="E17" s="184"/>
      <c r="F17" s="184"/>
      <c r="G17" s="184"/>
    </row>
    <row r="18" spans="1:7" x14ac:dyDescent="0.45">
      <c r="A18" s="10"/>
      <c r="B18" s="184"/>
      <c r="C18" s="184"/>
      <c r="D18" s="184"/>
      <c r="E18" s="184"/>
      <c r="F18" s="184"/>
      <c r="G18" s="184"/>
    </row>
    <row r="19" spans="1:7" x14ac:dyDescent="0.45">
      <c r="A19" s="10"/>
      <c r="B19" s="184"/>
      <c r="C19" s="184"/>
      <c r="D19" s="184"/>
      <c r="E19" s="184"/>
      <c r="F19" s="184"/>
      <c r="G19" s="184"/>
    </row>
    <row r="20" spans="1:7" x14ac:dyDescent="0.45">
      <c r="A20" s="10"/>
      <c r="B20" s="184"/>
      <c r="C20" s="184"/>
      <c r="D20" s="184"/>
      <c r="E20" s="184"/>
      <c r="F20" s="184"/>
      <c r="G20" s="184"/>
    </row>
    <row r="21" spans="1:7" x14ac:dyDescent="0.45">
      <c r="A21" s="10"/>
      <c r="B21" s="184"/>
      <c r="C21" s="184"/>
      <c r="D21" s="184"/>
      <c r="E21" s="184"/>
      <c r="F21" s="184"/>
      <c r="G21" s="184"/>
    </row>
    <row r="22" spans="1:7" x14ac:dyDescent="0.45">
      <c r="A22" s="10"/>
      <c r="B22" s="184"/>
      <c r="C22" s="184"/>
      <c r="D22" s="184"/>
      <c r="E22" s="184"/>
      <c r="F22" s="184"/>
      <c r="G22" s="184"/>
    </row>
    <row r="23" spans="1:7" x14ac:dyDescent="0.45">
      <c r="A23" s="10"/>
      <c r="B23" s="184"/>
      <c r="C23" s="184"/>
      <c r="D23" s="184"/>
      <c r="E23" s="184"/>
      <c r="F23" s="184"/>
      <c r="G23" s="184"/>
    </row>
    <row r="24" spans="1:7" x14ac:dyDescent="0.45">
      <c r="A24" s="10"/>
      <c r="B24" s="184"/>
      <c r="C24" s="184"/>
      <c r="D24" s="184"/>
      <c r="E24" s="184"/>
      <c r="F24" s="184"/>
      <c r="G24" s="184"/>
    </row>
    <row r="25" spans="1:7" x14ac:dyDescent="0.45">
      <c r="A25" s="10"/>
      <c r="B25" s="184"/>
      <c r="C25" s="184"/>
      <c r="D25" s="184"/>
      <c r="E25" s="184"/>
      <c r="F25" s="184"/>
      <c r="G25" s="184"/>
    </row>
    <row r="26" spans="1:7" x14ac:dyDescent="0.45">
      <c r="A26" s="10"/>
      <c r="B26" s="184"/>
      <c r="C26" s="184"/>
      <c r="D26" s="184"/>
      <c r="E26" s="184"/>
      <c r="F26" s="184"/>
      <c r="G26" s="184"/>
    </row>
    <row r="27" spans="1:7" x14ac:dyDescent="0.45">
      <c r="A27" s="10"/>
      <c r="B27" s="184"/>
      <c r="C27" s="184"/>
      <c r="D27" s="184"/>
      <c r="E27" s="184"/>
      <c r="F27" s="184"/>
      <c r="G27" s="184"/>
    </row>
    <row r="28" spans="1:7" x14ac:dyDescent="0.45">
      <c r="A28" s="10"/>
      <c r="B28" s="184"/>
      <c r="C28" s="184"/>
      <c r="D28" s="184"/>
      <c r="E28" s="184"/>
      <c r="F28" s="184"/>
      <c r="G28" s="184"/>
    </row>
    <row r="29" spans="1:7" x14ac:dyDescent="0.45">
      <c r="A29" s="10"/>
      <c r="B29" s="184"/>
      <c r="C29" s="184"/>
      <c r="D29" s="184"/>
      <c r="E29" s="184"/>
      <c r="F29" s="184"/>
      <c r="G29" s="184"/>
    </row>
    <row r="30" spans="1:7" x14ac:dyDescent="0.45">
      <c r="A30" s="10"/>
      <c r="B30" s="184"/>
      <c r="C30" s="184"/>
      <c r="D30" s="184"/>
      <c r="E30" s="184"/>
      <c r="F30" s="184"/>
      <c r="G30" s="184"/>
    </row>
    <row r="31" spans="1:7" x14ac:dyDescent="0.45">
      <c r="A31" s="10"/>
      <c r="B31" s="184"/>
      <c r="C31" s="184"/>
      <c r="D31" s="184"/>
      <c r="E31" s="184"/>
      <c r="F31" s="184"/>
      <c r="G31" s="184"/>
    </row>
    <row r="32" spans="1:7" x14ac:dyDescent="0.45">
      <c r="A32" s="10"/>
      <c r="B32" s="184"/>
      <c r="C32" s="184"/>
      <c r="D32" s="184"/>
      <c r="E32" s="184"/>
      <c r="F32" s="184"/>
      <c r="G32" s="184"/>
    </row>
    <row r="33" spans="1:7" x14ac:dyDescent="0.45">
      <c r="A33" s="10"/>
      <c r="B33" s="184"/>
      <c r="C33" s="184"/>
      <c r="D33" s="184"/>
      <c r="E33" s="184"/>
      <c r="F33" s="184"/>
      <c r="G33" s="184"/>
    </row>
    <row r="34" spans="1:7" x14ac:dyDescent="0.45">
      <c r="A34" s="1"/>
      <c r="B34" s="133"/>
      <c r="C34" s="133"/>
      <c r="D34" s="133"/>
      <c r="E34" s="133"/>
      <c r="F34" s="133"/>
      <c r="G34" s="133"/>
    </row>
    <row r="35" spans="1:7" x14ac:dyDescent="0.45">
      <c r="A35" s="1"/>
      <c r="B35" s="133"/>
      <c r="C35" s="133"/>
      <c r="D35" s="133"/>
      <c r="E35" s="133"/>
      <c r="F35" s="133"/>
      <c r="G35" s="133"/>
    </row>
    <row r="36" spans="1:7" x14ac:dyDescent="0.45">
      <c r="A36" s="1"/>
      <c r="B36" s="133"/>
      <c r="C36" s="133"/>
      <c r="D36" s="133"/>
      <c r="E36" s="133"/>
      <c r="F36" s="133"/>
      <c r="G36" s="133"/>
    </row>
    <row r="37" spans="1:7" x14ac:dyDescent="0.45">
      <c r="A37" s="1"/>
      <c r="B37" s="133"/>
      <c r="C37" s="133"/>
      <c r="D37" s="133"/>
      <c r="E37" s="133"/>
      <c r="F37" s="133"/>
      <c r="G37" s="133"/>
    </row>
    <row r="38" spans="1:7" x14ac:dyDescent="0.45">
      <c r="A38" s="1"/>
      <c r="B38" s="133"/>
      <c r="C38" s="133"/>
      <c r="D38" s="133"/>
      <c r="E38" s="133"/>
      <c r="F38" s="133"/>
      <c r="G38" s="133"/>
    </row>
    <row r="39" spans="1:7" x14ac:dyDescent="0.45">
      <c r="A39" s="1"/>
      <c r="B39" s="133"/>
      <c r="C39" s="133"/>
      <c r="D39" s="133"/>
      <c r="E39" s="133"/>
      <c r="F39" s="133"/>
      <c r="G39" s="133"/>
    </row>
    <row r="40" spans="1:7" x14ac:dyDescent="0.45">
      <c r="A40" s="1"/>
      <c r="B40" s="133"/>
      <c r="C40" s="133"/>
      <c r="D40" s="133"/>
      <c r="E40" s="133"/>
      <c r="F40" s="133"/>
      <c r="G40" s="133"/>
    </row>
    <row r="41" spans="1:7" x14ac:dyDescent="0.45">
      <c r="A41" s="1"/>
      <c r="B41" s="133"/>
      <c r="C41" s="133"/>
      <c r="D41" s="133"/>
      <c r="E41" s="133"/>
      <c r="F41" s="133"/>
      <c r="G41" s="133"/>
    </row>
    <row r="42" spans="1:7" x14ac:dyDescent="0.45">
      <c r="A42" s="1"/>
      <c r="B42" s="133"/>
      <c r="C42" s="133"/>
      <c r="D42" s="133"/>
      <c r="E42" s="133"/>
      <c r="F42" s="133"/>
      <c r="G42" s="133"/>
    </row>
    <row r="43" spans="1:7" x14ac:dyDescent="0.45">
      <c r="A43" s="1"/>
      <c r="B43" s="133"/>
      <c r="C43" s="133"/>
      <c r="D43" s="133"/>
      <c r="E43" s="133"/>
      <c r="F43" s="133"/>
      <c r="G43" s="133"/>
    </row>
    <row r="44" spans="1:7" x14ac:dyDescent="0.45">
      <c r="A44" s="1"/>
      <c r="B44" s="133"/>
      <c r="C44" s="133"/>
      <c r="D44" s="133"/>
      <c r="E44" s="133"/>
      <c r="F44" s="133"/>
      <c r="G44" s="133"/>
    </row>
    <row r="45" spans="1:7" x14ac:dyDescent="0.45">
      <c r="A45" s="1"/>
      <c r="B45" s="133"/>
      <c r="C45" s="133"/>
      <c r="D45" s="133"/>
      <c r="E45" s="133"/>
      <c r="F45" s="133"/>
      <c r="G45" s="133"/>
    </row>
    <row r="46" spans="1:7" x14ac:dyDescent="0.45">
      <c r="A46" s="1"/>
      <c r="B46" s="133"/>
      <c r="C46" s="133"/>
      <c r="D46" s="133"/>
      <c r="E46" s="133"/>
      <c r="F46" s="133"/>
      <c r="G46" s="133"/>
    </row>
    <row r="47" spans="1:7" x14ac:dyDescent="0.45">
      <c r="A47" s="1"/>
      <c r="B47" s="133"/>
      <c r="C47" s="133"/>
      <c r="D47" s="133"/>
      <c r="E47" s="133"/>
      <c r="F47" s="133"/>
      <c r="G47" s="133"/>
    </row>
    <row r="48" spans="1:7" x14ac:dyDescent="0.45">
      <c r="A48" s="1"/>
      <c r="B48" s="133"/>
      <c r="C48" s="133"/>
      <c r="D48" s="133"/>
      <c r="E48" s="133"/>
      <c r="F48" s="133"/>
      <c r="G48" s="133"/>
    </row>
    <row r="49" spans="1:7" x14ac:dyDescent="0.45">
      <c r="A49" s="1"/>
      <c r="B49" s="133"/>
      <c r="C49" s="133"/>
      <c r="D49" s="133"/>
      <c r="E49" s="133"/>
      <c r="F49" s="133"/>
      <c r="G49" s="133"/>
    </row>
    <row r="50" spans="1:7" x14ac:dyDescent="0.45">
      <c r="A50" s="1"/>
      <c r="B50" s="133"/>
      <c r="C50" s="133"/>
      <c r="D50" s="133"/>
      <c r="E50" s="133"/>
      <c r="F50" s="133"/>
      <c r="G50" s="133"/>
    </row>
    <row r="51" spans="1:7" x14ac:dyDescent="0.45">
      <c r="B51" s="178"/>
      <c r="C51" s="178"/>
      <c r="D51" s="178"/>
      <c r="E51" s="178"/>
      <c r="F51" s="178"/>
      <c r="G51" s="178"/>
    </row>
    <row r="52" spans="1:7" x14ac:dyDescent="0.45">
      <c r="B52" s="178"/>
      <c r="C52" s="178"/>
      <c r="D52" s="178"/>
      <c r="E52" s="178"/>
      <c r="F52" s="178"/>
      <c r="G52" s="178"/>
    </row>
    <row r="53" spans="1:7" x14ac:dyDescent="0.45">
      <c r="B53" s="178"/>
      <c r="C53" s="178"/>
      <c r="D53" s="178"/>
      <c r="E53" s="178"/>
      <c r="F53" s="178"/>
      <c r="G53" s="178"/>
    </row>
    <row r="54" spans="1:7" x14ac:dyDescent="0.45">
      <c r="B54" s="178"/>
      <c r="C54" s="178"/>
      <c r="D54" s="178"/>
      <c r="E54" s="178"/>
      <c r="F54" s="178"/>
      <c r="G54" s="178"/>
    </row>
    <row r="55" spans="1:7" x14ac:dyDescent="0.45">
      <c r="B55" s="178"/>
      <c r="C55" s="178"/>
      <c r="D55" s="178"/>
      <c r="E55" s="178"/>
      <c r="F55" s="178"/>
      <c r="G55" s="178"/>
    </row>
    <row r="56" spans="1:7" x14ac:dyDescent="0.45">
      <c r="B56" s="178"/>
      <c r="C56" s="178"/>
      <c r="D56" s="178"/>
      <c r="E56" s="178"/>
      <c r="F56" s="178"/>
      <c r="G56" s="178"/>
    </row>
    <row r="57" spans="1:7" x14ac:dyDescent="0.45">
      <c r="B57" s="178"/>
      <c r="C57" s="178"/>
      <c r="D57" s="178"/>
      <c r="E57" s="178"/>
      <c r="F57" s="178"/>
      <c r="G57" s="178"/>
    </row>
    <row r="58" spans="1:7" x14ac:dyDescent="0.45">
      <c r="B58" s="178"/>
      <c r="C58" s="178"/>
      <c r="D58" s="178"/>
      <c r="E58" s="178"/>
      <c r="F58" s="178"/>
      <c r="G58" s="178"/>
    </row>
    <row r="59" spans="1:7" x14ac:dyDescent="0.45">
      <c r="B59" s="178"/>
      <c r="C59" s="178"/>
      <c r="D59" s="178"/>
      <c r="E59" s="178"/>
      <c r="F59" s="178"/>
      <c r="G59" s="178"/>
    </row>
    <row r="60" spans="1:7" x14ac:dyDescent="0.45">
      <c r="B60" s="178"/>
      <c r="C60" s="178"/>
      <c r="D60" s="178"/>
      <c r="E60" s="178"/>
      <c r="F60" s="178"/>
      <c r="G60" s="178"/>
    </row>
    <row r="61" spans="1:7" x14ac:dyDescent="0.45">
      <c r="B61" s="178"/>
      <c r="C61" s="178"/>
      <c r="D61" s="178"/>
      <c r="E61" s="178"/>
      <c r="F61" s="178"/>
      <c r="G61" s="178"/>
    </row>
    <row r="62" spans="1:7" x14ac:dyDescent="0.45">
      <c r="B62" s="178"/>
      <c r="C62" s="178"/>
      <c r="D62" s="178"/>
      <c r="E62" s="178"/>
      <c r="F62" s="178"/>
      <c r="G62" s="178"/>
    </row>
    <row r="63" spans="1:7" x14ac:dyDescent="0.45">
      <c r="B63" s="178"/>
      <c r="C63" s="178"/>
      <c r="D63" s="178"/>
      <c r="E63" s="178"/>
      <c r="F63" s="178"/>
      <c r="G63" s="178"/>
    </row>
    <row r="64" spans="1:7" x14ac:dyDescent="0.45">
      <c r="B64" s="178"/>
      <c r="C64" s="178"/>
      <c r="D64" s="178"/>
      <c r="E64" s="178"/>
      <c r="F64" s="178"/>
      <c r="G64" s="178"/>
    </row>
    <row r="65" spans="2:7" x14ac:dyDescent="0.45">
      <c r="B65" s="178"/>
      <c r="C65" s="178"/>
      <c r="D65" s="178"/>
      <c r="E65" s="178"/>
      <c r="F65" s="178"/>
      <c r="G65" s="178"/>
    </row>
    <row r="66" spans="2:7" x14ac:dyDescent="0.45">
      <c r="B66" s="178"/>
      <c r="C66" s="178"/>
      <c r="D66" s="178"/>
      <c r="E66" s="178"/>
      <c r="F66" s="178"/>
      <c r="G66" s="178"/>
    </row>
    <row r="67" spans="2:7" x14ac:dyDescent="0.45">
      <c r="B67" s="178"/>
      <c r="C67" s="178"/>
      <c r="D67" s="178"/>
      <c r="E67" s="178"/>
      <c r="F67" s="178"/>
      <c r="G67" s="178"/>
    </row>
    <row r="68" spans="2:7" x14ac:dyDescent="0.45">
      <c r="B68" s="178"/>
      <c r="C68" s="178"/>
      <c r="D68" s="178"/>
      <c r="E68" s="178"/>
      <c r="F68" s="178"/>
      <c r="G68" s="178"/>
    </row>
    <row r="69" spans="2:7" x14ac:dyDescent="0.45">
      <c r="B69" s="178"/>
      <c r="C69" s="178"/>
      <c r="D69" s="178"/>
      <c r="E69" s="178"/>
      <c r="F69" s="178"/>
      <c r="G69" s="178"/>
    </row>
    <row r="70" spans="2:7" x14ac:dyDescent="0.45">
      <c r="B70" s="178"/>
      <c r="C70" s="178"/>
      <c r="D70" s="178"/>
      <c r="E70" s="178"/>
      <c r="F70" s="178"/>
      <c r="G70" s="178"/>
    </row>
    <row r="71" spans="2:7" x14ac:dyDescent="0.45">
      <c r="B71" s="178"/>
      <c r="C71" s="178"/>
      <c r="D71" s="178"/>
      <c r="E71" s="178"/>
      <c r="F71" s="178"/>
      <c r="G71" s="178"/>
    </row>
    <row r="72" spans="2:7" x14ac:dyDescent="0.45">
      <c r="B72" s="178"/>
      <c r="C72" s="178"/>
      <c r="D72" s="178"/>
      <c r="E72" s="178"/>
      <c r="F72" s="178"/>
      <c r="G72" s="178"/>
    </row>
    <row r="73" spans="2:7" x14ac:dyDescent="0.45">
      <c r="B73" s="178"/>
      <c r="C73" s="178"/>
      <c r="D73" s="178"/>
      <c r="E73" s="178"/>
      <c r="F73" s="178"/>
      <c r="G73" s="178"/>
    </row>
    <row r="74" spans="2:7" x14ac:dyDescent="0.45">
      <c r="B74" s="178"/>
      <c r="C74" s="178"/>
      <c r="D74" s="178"/>
      <c r="E74" s="178"/>
      <c r="F74" s="178"/>
      <c r="G74" s="178"/>
    </row>
    <row r="75" spans="2:7" x14ac:dyDescent="0.45">
      <c r="B75" s="178"/>
      <c r="C75" s="178"/>
      <c r="D75" s="178"/>
      <c r="E75" s="178"/>
      <c r="F75" s="178"/>
      <c r="G75" s="178"/>
    </row>
    <row r="76" spans="2:7" x14ac:dyDescent="0.45">
      <c r="B76" s="178"/>
      <c r="C76" s="178"/>
      <c r="D76" s="178"/>
      <c r="E76" s="178"/>
      <c r="F76" s="178"/>
      <c r="G76" s="178"/>
    </row>
    <row r="77" spans="2:7" x14ac:dyDescent="0.45">
      <c r="B77" s="178"/>
      <c r="C77" s="178"/>
      <c r="D77" s="178"/>
      <c r="E77" s="178"/>
      <c r="F77" s="178"/>
      <c r="G77" s="178"/>
    </row>
    <row r="78" spans="2:7" x14ac:dyDescent="0.45">
      <c r="B78" s="178"/>
      <c r="C78" s="178"/>
      <c r="D78" s="178"/>
      <c r="E78" s="178"/>
      <c r="F78" s="178"/>
      <c r="G78" s="178"/>
    </row>
    <row r="79" spans="2:7" x14ac:dyDescent="0.45">
      <c r="B79" s="178"/>
      <c r="C79" s="178"/>
      <c r="D79" s="178"/>
      <c r="E79" s="178"/>
      <c r="F79" s="178"/>
      <c r="G79" s="178"/>
    </row>
    <row r="80" spans="2:7" x14ac:dyDescent="0.45">
      <c r="B80" s="178"/>
      <c r="C80" s="178"/>
      <c r="D80" s="178"/>
      <c r="E80" s="178"/>
      <c r="F80" s="178"/>
      <c r="G80" s="178"/>
    </row>
    <row r="81" spans="2:7" x14ac:dyDescent="0.45">
      <c r="B81" s="178"/>
      <c r="C81" s="178"/>
      <c r="D81" s="178"/>
      <c r="E81" s="178"/>
      <c r="F81" s="178"/>
      <c r="G81" s="178"/>
    </row>
    <row r="82" spans="2:7" x14ac:dyDescent="0.45">
      <c r="B82" s="178"/>
      <c r="C82" s="178"/>
      <c r="D82" s="178"/>
      <c r="E82" s="178"/>
      <c r="F82" s="178"/>
      <c r="G82" s="178"/>
    </row>
    <row r="83" spans="2:7" x14ac:dyDescent="0.45">
      <c r="B83" s="178"/>
      <c r="C83" s="178"/>
      <c r="D83" s="178"/>
      <c r="E83" s="178"/>
      <c r="F83" s="178"/>
      <c r="G83" s="178"/>
    </row>
    <row r="84" spans="2:7" x14ac:dyDescent="0.45">
      <c r="B84" s="178"/>
      <c r="C84" s="178"/>
      <c r="D84" s="178"/>
      <c r="E84" s="178"/>
      <c r="F84" s="178"/>
      <c r="G84" s="178"/>
    </row>
    <row r="85" spans="2:7" x14ac:dyDescent="0.45">
      <c r="B85" s="178"/>
      <c r="C85" s="178"/>
      <c r="D85" s="178"/>
      <c r="E85" s="178"/>
      <c r="F85" s="178"/>
      <c r="G85" s="178"/>
    </row>
    <row r="86" spans="2:7" x14ac:dyDescent="0.45">
      <c r="B86" s="178"/>
      <c r="C86" s="178"/>
      <c r="D86" s="178"/>
      <c r="E86" s="178"/>
      <c r="F86" s="178"/>
      <c r="G86" s="178"/>
    </row>
    <row r="87" spans="2:7" x14ac:dyDescent="0.45">
      <c r="B87" s="178"/>
      <c r="C87" s="178"/>
      <c r="D87" s="178"/>
      <c r="E87" s="178"/>
      <c r="F87" s="178"/>
      <c r="G87" s="178"/>
    </row>
    <row r="88" spans="2:7" x14ac:dyDescent="0.45">
      <c r="B88" s="178"/>
      <c r="C88" s="178"/>
      <c r="D88" s="178"/>
      <c r="E88" s="178"/>
      <c r="F88" s="178"/>
      <c r="G88" s="178"/>
    </row>
    <row r="89" spans="2:7" x14ac:dyDescent="0.45">
      <c r="B89" s="178"/>
      <c r="C89" s="178"/>
      <c r="D89" s="178"/>
      <c r="E89" s="178"/>
      <c r="F89" s="178"/>
      <c r="G89" s="178"/>
    </row>
    <row r="90" spans="2:7" x14ac:dyDescent="0.45">
      <c r="B90" s="178"/>
      <c r="C90" s="178"/>
      <c r="D90" s="178"/>
      <c r="E90" s="178"/>
      <c r="F90" s="178"/>
      <c r="G90" s="178"/>
    </row>
    <row r="91" spans="2:7" x14ac:dyDescent="0.45">
      <c r="B91" s="178"/>
      <c r="C91" s="178"/>
      <c r="D91" s="178"/>
      <c r="E91" s="178"/>
      <c r="F91" s="178"/>
      <c r="G91" s="178"/>
    </row>
    <row r="92" spans="2:7" x14ac:dyDescent="0.45">
      <c r="B92" s="178"/>
      <c r="C92" s="178"/>
      <c r="D92" s="178"/>
      <c r="E92" s="178"/>
      <c r="F92" s="178"/>
      <c r="G92" s="178"/>
    </row>
    <row r="93" spans="2:7" x14ac:dyDescent="0.45">
      <c r="B93" s="178"/>
      <c r="C93" s="178"/>
      <c r="D93" s="178"/>
      <c r="E93" s="178"/>
      <c r="F93" s="178"/>
      <c r="G93" s="178"/>
    </row>
    <row r="94" spans="2:7" x14ac:dyDescent="0.45">
      <c r="B94" s="178"/>
      <c r="C94" s="178"/>
      <c r="D94" s="178"/>
      <c r="E94" s="178"/>
      <c r="F94" s="178"/>
      <c r="G94" s="178"/>
    </row>
    <row r="95" spans="2:7" x14ac:dyDescent="0.45">
      <c r="B95" s="178"/>
      <c r="C95" s="178"/>
      <c r="D95" s="178"/>
      <c r="E95" s="178"/>
      <c r="F95" s="178"/>
      <c r="G95" s="178"/>
    </row>
    <row r="96" spans="2:7" x14ac:dyDescent="0.45">
      <c r="B96" s="178"/>
      <c r="C96" s="178"/>
      <c r="D96" s="178"/>
      <c r="E96" s="178"/>
      <c r="F96" s="178"/>
      <c r="G96" s="178"/>
    </row>
    <row r="97" spans="2:7" x14ac:dyDescent="0.45">
      <c r="B97" s="178"/>
      <c r="C97" s="178"/>
      <c r="D97" s="178"/>
      <c r="E97" s="178"/>
      <c r="F97" s="178"/>
      <c r="G97" s="178"/>
    </row>
    <row r="98" spans="2:7" x14ac:dyDescent="0.45">
      <c r="B98" s="178"/>
      <c r="C98" s="178"/>
      <c r="D98" s="178"/>
      <c r="E98" s="178"/>
      <c r="F98" s="178"/>
      <c r="G98" s="178"/>
    </row>
    <row r="99" spans="2:7" x14ac:dyDescent="0.45">
      <c r="B99" s="178"/>
      <c r="C99" s="178"/>
      <c r="D99" s="178"/>
      <c r="E99" s="178"/>
      <c r="F99" s="178"/>
      <c r="G99" s="178"/>
    </row>
    <row r="100" spans="2:7" x14ac:dyDescent="0.45">
      <c r="B100" s="178"/>
      <c r="C100" s="178"/>
      <c r="D100" s="178"/>
      <c r="E100" s="178"/>
      <c r="F100" s="178"/>
      <c r="G100" s="178"/>
    </row>
    <row r="101" spans="2:7" x14ac:dyDescent="0.45">
      <c r="B101" s="178"/>
      <c r="C101" s="178"/>
      <c r="D101" s="178"/>
      <c r="E101" s="178"/>
      <c r="F101" s="178"/>
      <c r="G101" s="178"/>
    </row>
    <row r="102" spans="2:7" x14ac:dyDescent="0.45">
      <c r="B102" s="178"/>
      <c r="C102" s="178"/>
      <c r="D102" s="178"/>
      <c r="E102" s="178"/>
      <c r="F102" s="178"/>
      <c r="G102" s="178"/>
    </row>
    <row r="103" spans="2:7" x14ac:dyDescent="0.45">
      <c r="B103" s="178"/>
      <c r="C103" s="178"/>
      <c r="D103" s="178"/>
      <c r="E103" s="178"/>
      <c r="F103" s="178"/>
      <c r="G103" s="178"/>
    </row>
  </sheetData>
  <mergeCells count="1">
    <mergeCell ref="A3:E4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"/>
  <sheetViews>
    <sheetView topLeftCell="A13" workbookViewId="0">
      <selection activeCell="J5" sqref="J5"/>
    </sheetView>
  </sheetViews>
  <sheetFormatPr defaultColWidth="0" defaultRowHeight="14.25" x14ac:dyDescent="0.45"/>
  <cols>
    <col min="1" max="1" width="1.73046875" customWidth="1"/>
    <col min="2" max="2" width="3.73046875" customWidth="1"/>
    <col min="3" max="3" width="4.73046875" customWidth="1"/>
    <col min="4" max="6" width="10.73046875" customWidth="1"/>
    <col min="7" max="7" width="3.73046875" customWidth="1"/>
    <col min="8" max="8" width="19.73046875" customWidth="1"/>
    <col min="9" max="10" width="10.73046875" customWidth="1"/>
    <col min="11" max="26" width="0" hidden="1" customWidth="1"/>
    <col min="27" max="27" width="9.1328125" customWidth="1"/>
    <col min="28" max="16384" width="9.1328125" hidden="1"/>
  </cols>
  <sheetData>
    <row r="1" spans="1:23" ht="27.95" customHeight="1" thickBot="1" x14ac:dyDescent="0.5">
      <c r="A1" s="3"/>
      <c r="B1" s="13"/>
      <c r="C1" s="13"/>
      <c r="D1" s="13"/>
      <c r="E1" s="13"/>
      <c r="F1" s="14" t="s">
        <v>196</v>
      </c>
      <c r="G1" s="13"/>
      <c r="H1" s="13"/>
      <c r="I1" s="13"/>
      <c r="J1" s="13"/>
      <c r="W1">
        <v>30.126000000000001</v>
      </c>
    </row>
    <row r="2" spans="1:23" ht="30" customHeight="1" thickTop="1" x14ac:dyDescent="0.45">
      <c r="A2" s="12"/>
      <c r="B2" s="199" t="s">
        <v>198</v>
      </c>
      <c r="C2" s="200"/>
      <c r="D2" s="200"/>
      <c r="E2" s="200"/>
      <c r="F2" s="200"/>
      <c r="G2" s="200"/>
      <c r="H2" s="200"/>
      <c r="I2" s="200"/>
      <c r="J2" s="201"/>
    </row>
    <row r="3" spans="1:23" ht="18" customHeight="1" x14ac:dyDescent="0.45">
      <c r="A3" s="12"/>
      <c r="B3" s="22"/>
      <c r="C3" s="19"/>
      <c r="D3" s="16"/>
      <c r="E3" s="16"/>
      <c r="F3" s="16"/>
      <c r="G3" s="16"/>
      <c r="H3" s="16"/>
      <c r="I3" s="36" t="s">
        <v>13</v>
      </c>
      <c r="J3" s="29"/>
    </row>
    <row r="4" spans="1:23" ht="18" customHeight="1" x14ac:dyDescent="0.45">
      <c r="A4" s="12"/>
      <c r="B4" s="22"/>
      <c r="C4" s="19"/>
      <c r="D4" s="16"/>
      <c r="E4" s="16"/>
      <c r="F4" s="16"/>
      <c r="G4" s="16"/>
      <c r="H4" s="16"/>
      <c r="I4" s="36" t="s">
        <v>15</v>
      </c>
      <c r="J4" s="29"/>
    </row>
    <row r="5" spans="1:23" ht="18" customHeight="1" thickBot="1" x14ac:dyDescent="0.5">
      <c r="A5" s="12"/>
      <c r="B5" s="37" t="s">
        <v>16</v>
      </c>
      <c r="C5" s="19"/>
      <c r="D5" s="16"/>
      <c r="E5" s="16"/>
      <c r="F5" s="38" t="s">
        <v>17</v>
      </c>
      <c r="G5" s="16"/>
      <c r="H5" s="16"/>
      <c r="I5" s="36" t="s">
        <v>18</v>
      </c>
      <c r="J5" s="196">
        <v>45763</v>
      </c>
    </row>
    <row r="6" spans="1:23" ht="20.100000000000001" customHeight="1" thickTop="1" x14ac:dyDescent="0.45">
      <c r="A6" s="12"/>
      <c r="B6" s="202" t="s">
        <v>19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45">
      <c r="A7" s="12"/>
      <c r="B7" s="47" t="s">
        <v>22</v>
      </c>
      <c r="C7" s="40"/>
      <c r="D7" s="17"/>
      <c r="E7" s="17"/>
      <c r="F7" s="17"/>
      <c r="G7" s="48" t="s">
        <v>23</v>
      </c>
      <c r="H7" s="17"/>
      <c r="I7" s="27"/>
      <c r="J7" s="41"/>
    </row>
    <row r="8" spans="1:23" ht="20.100000000000001" customHeight="1" x14ac:dyDescent="0.45">
      <c r="A8" s="12"/>
      <c r="B8" s="205" t="s">
        <v>20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45">
      <c r="A9" s="12"/>
      <c r="B9" s="37" t="s">
        <v>22</v>
      </c>
      <c r="C9" s="19"/>
      <c r="D9" s="16"/>
      <c r="E9" s="16"/>
      <c r="F9" s="16"/>
      <c r="G9" s="38" t="s">
        <v>24</v>
      </c>
      <c r="H9" s="16"/>
      <c r="I9" s="26"/>
      <c r="J9" s="29"/>
    </row>
    <row r="10" spans="1:23" ht="20.100000000000001" customHeight="1" x14ac:dyDescent="0.45">
      <c r="A10" s="12"/>
      <c r="B10" s="205" t="s">
        <v>21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5">
      <c r="A11" s="12"/>
      <c r="B11" s="37" t="s">
        <v>22</v>
      </c>
      <c r="C11" s="19"/>
      <c r="D11" s="16"/>
      <c r="E11" s="16"/>
      <c r="F11" s="16"/>
      <c r="G11" s="38" t="s">
        <v>24</v>
      </c>
      <c r="H11" s="16"/>
      <c r="I11" s="26"/>
      <c r="J11" s="29"/>
    </row>
    <row r="12" spans="1:23" ht="18" customHeight="1" thickTop="1" x14ac:dyDescent="0.45">
      <c r="A12" s="12"/>
      <c r="B12" s="42"/>
      <c r="C12" s="43"/>
      <c r="D12" s="44"/>
      <c r="E12" s="44"/>
      <c r="F12" s="44"/>
      <c r="G12" s="44"/>
      <c r="H12" s="44"/>
      <c r="I12" s="45"/>
      <c r="J12" s="46"/>
    </row>
    <row r="13" spans="1:23" ht="18" customHeight="1" thickBot="1" x14ac:dyDescent="0.5">
      <c r="A13" s="12"/>
      <c r="B13" s="39"/>
      <c r="C13" s="40"/>
      <c r="D13" s="17"/>
      <c r="E13" s="17"/>
      <c r="F13" s="17"/>
      <c r="G13" s="17"/>
      <c r="H13" s="17"/>
      <c r="I13" s="27"/>
      <c r="J13" s="41"/>
    </row>
    <row r="14" spans="1:23" ht="18" customHeight="1" thickTop="1" x14ac:dyDescent="0.45">
      <c r="A14" s="12"/>
      <c r="B14" s="50" t="s">
        <v>25</v>
      </c>
      <c r="C14" s="190"/>
      <c r="D14" s="79" t="s">
        <v>54</v>
      </c>
      <c r="E14" s="80" t="s">
        <v>55</v>
      </c>
      <c r="F14" s="78" t="s">
        <v>56</v>
      </c>
      <c r="G14" s="49" t="s">
        <v>32</v>
      </c>
      <c r="H14" s="43"/>
      <c r="I14" s="45"/>
      <c r="J14" s="46"/>
    </row>
    <row r="15" spans="1:23" ht="18" customHeight="1" x14ac:dyDescent="0.45">
      <c r="A15" s="12"/>
      <c r="B15" s="85">
        <v>1</v>
      </c>
      <c r="C15" s="86" t="s">
        <v>26</v>
      </c>
      <c r="D15" s="87">
        <f>'Kryci_list 6345'!D15</f>
        <v>0</v>
      </c>
      <c r="E15" s="88">
        <f>'Kryci_list 6345'!E15</f>
        <v>0</v>
      </c>
      <c r="F15" s="86">
        <f>'Kryci_list 6345'!F15</f>
        <v>0</v>
      </c>
      <c r="G15" s="51">
        <v>7</v>
      </c>
      <c r="H15" s="53" t="s">
        <v>9</v>
      </c>
      <c r="I15" s="27"/>
      <c r="J15" s="55">
        <f>'Kryci_list 6345'!J15</f>
        <v>0</v>
      </c>
    </row>
    <row r="16" spans="1:23" ht="18" customHeight="1" x14ac:dyDescent="0.45">
      <c r="A16" s="12"/>
      <c r="B16" s="83">
        <v>2</v>
      </c>
      <c r="C16" s="84" t="s">
        <v>27</v>
      </c>
      <c r="D16" s="89">
        <f>'Kryci_list 6345'!D16</f>
        <v>0</v>
      </c>
      <c r="E16" s="90">
        <f>'Kryci_list 6345'!E16</f>
        <v>0</v>
      </c>
      <c r="F16" s="99">
        <f>'Kryci_list 6345'!F16</f>
        <v>0</v>
      </c>
      <c r="G16" s="102"/>
      <c r="H16" s="113"/>
      <c r="I16" s="115"/>
      <c r="J16" s="108"/>
    </row>
    <row r="17" spans="1:10" ht="18" customHeight="1" x14ac:dyDescent="0.45">
      <c r="A17" s="12"/>
      <c r="B17" s="57">
        <v>3</v>
      </c>
      <c r="C17" s="60" t="s">
        <v>28</v>
      </c>
      <c r="D17" s="81">
        <f>'Kryci_list 6345'!D17</f>
        <v>0</v>
      </c>
      <c r="E17" s="82">
        <f>'Kryci_list 6345'!E17</f>
        <v>0</v>
      </c>
      <c r="F17" s="74">
        <f>'Kryci_list 6345'!F17</f>
        <v>0</v>
      </c>
      <c r="G17" s="51">
        <v>8</v>
      </c>
      <c r="H17" s="61" t="s">
        <v>34</v>
      </c>
      <c r="I17" s="115"/>
      <c r="J17" s="108">
        <f>Rekapitulácia!E8</f>
        <v>0</v>
      </c>
    </row>
    <row r="18" spans="1:10" ht="18" customHeight="1" x14ac:dyDescent="0.45">
      <c r="A18" s="12"/>
      <c r="B18" s="51">
        <v>4</v>
      </c>
      <c r="C18" s="61" t="s">
        <v>197</v>
      </c>
      <c r="D18" s="65">
        <f>'Kryci_list 6345'!D18</f>
        <v>0</v>
      </c>
      <c r="E18" s="64">
        <f>'Kryci_list 6345'!E18</f>
        <v>0</v>
      </c>
      <c r="F18" s="67">
        <f>'Kryci_list 6345'!F18</f>
        <v>0</v>
      </c>
      <c r="G18" s="51">
        <v>9</v>
      </c>
      <c r="H18" s="61" t="s">
        <v>35</v>
      </c>
      <c r="I18" s="115"/>
      <c r="J18" s="108">
        <f>Rekapitulácia!D8</f>
        <v>0</v>
      </c>
    </row>
    <row r="19" spans="1:10" ht="18" customHeight="1" x14ac:dyDescent="0.45">
      <c r="A19" s="12"/>
      <c r="B19" s="51">
        <v>5</v>
      </c>
      <c r="C19" s="61" t="s">
        <v>30</v>
      </c>
      <c r="D19" s="65">
        <f>'Kryci_list 6345'!D19</f>
        <v>0</v>
      </c>
      <c r="E19" s="64">
        <f>'Kryci_list 6345'!E19</f>
        <v>0</v>
      </c>
      <c r="F19" s="67">
        <f>'Kryci_list 6345'!F19</f>
        <v>0</v>
      </c>
      <c r="G19" s="102"/>
      <c r="H19" s="113"/>
      <c r="I19" s="115"/>
      <c r="J19" s="114"/>
    </row>
    <row r="20" spans="1:10" ht="18" customHeight="1" thickBot="1" x14ac:dyDescent="0.5">
      <c r="A20" s="12"/>
      <c r="B20" s="51">
        <v>6</v>
      </c>
      <c r="C20" s="62" t="s">
        <v>31</v>
      </c>
      <c r="D20" s="66"/>
      <c r="E20" s="94"/>
      <c r="F20" s="100">
        <f>SUM(F15:F19)</f>
        <v>0</v>
      </c>
      <c r="G20" s="51">
        <v>10</v>
      </c>
      <c r="H20" s="61" t="s">
        <v>31</v>
      </c>
      <c r="I20" s="117"/>
      <c r="J20" s="93">
        <f>SUM(J16:J19)</f>
        <v>0</v>
      </c>
    </row>
    <row r="21" spans="1:10" ht="18" customHeight="1" thickTop="1" x14ac:dyDescent="0.45">
      <c r="A21" s="12"/>
      <c r="B21" s="56" t="s">
        <v>43</v>
      </c>
      <c r="C21" s="59" t="s">
        <v>44</v>
      </c>
      <c r="D21" s="63"/>
      <c r="E21" s="18"/>
      <c r="F21" s="92"/>
      <c r="G21" s="56" t="s">
        <v>50</v>
      </c>
      <c r="H21" s="52" t="s">
        <v>44</v>
      </c>
      <c r="I21" s="27"/>
      <c r="J21" s="118"/>
    </row>
    <row r="22" spans="1:10" ht="18" customHeight="1" x14ac:dyDescent="0.45">
      <c r="A22" s="12"/>
      <c r="B22" s="57">
        <v>11</v>
      </c>
      <c r="C22" s="53" t="s">
        <v>45</v>
      </c>
      <c r="D22" s="73"/>
      <c r="E22" s="77"/>
      <c r="F22" s="74">
        <f>'Kryci_list 6345'!F22</f>
        <v>0</v>
      </c>
      <c r="G22" s="57">
        <v>16</v>
      </c>
      <c r="H22" s="60" t="s">
        <v>51</v>
      </c>
      <c r="I22" s="115"/>
      <c r="J22" s="107">
        <f>'Kryci_list 6345'!J22</f>
        <v>0</v>
      </c>
    </row>
    <row r="23" spans="1:10" ht="18" customHeight="1" x14ac:dyDescent="0.45">
      <c r="A23" s="12"/>
      <c r="B23" s="51">
        <v>12</v>
      </c>
      <c r="C23" s="54" t="s">
        <v>46</v>
      </c>
      <c r="D23" s="58"/>
      <c r="E23" s="77"/>
      <c r="F23" s="67">
        <f>'Kryci_list 6345'!F23</f>
        <v>0</v>
      </c>
      <c r="G23" s="51">
        <v>17</v>
      </c>
      <c r="H23" s="61" t="s">
        <v>52</v>
      </c>
      <c r="I23" s="115"/>
      <c r="J23" s="108">
        <f>'Kryci_list 6345'!J23</f>
        <v>0</v>
      </c>
    </row>
    <row r="24" spans="1:10" ht="18" customHeight="1" x14ac:dyDescent="0.45">
      <c r="A24" s="12"/>
      <c r="B24" s="51">
        <v>13</v>
      </c>
      <c r="C24" s="54" t="s">
        <v>47</v>
      </c>
      <c r="D24" s="58"/>
      <c r="E24" s="77"/>
      <c r="F24" s="67">
        <f>'Kryci_list 6345'!F24</f>
        <v>0</v>
      </c>
      <c r="G24" s="51">
        <v>18</v>
      </c>
      <c r="H24" s="61" t="s">
        <v>53</v>
      </c>
      <c r="I24" s="115"/>
      <c r="J24" s="108">
        <f>'Kryci_list 6345'!J24</f>
        <v>0</v>
      </c>
    </row>
    <row r="25" spans="1:10" ht="18" customHeight="1" x14ac:dyDescent="0.45">
      <c r="A25" s="12"/>
      <c r="B25" s="51">
        <v>14</v>
      </c>
      <c r="C25" s="19"/>
      <c r="D25" s="58"/>
      <c r="E25" s="77"/>
      <c r="F25" s="75"/>
      <c r="G25" s="51">
        <v>19</v>
      </c>
      <c r="H25" s="113"/>
      <c r="I25" s="115"/>
      <c r="J25" s="108"/>
    </row>
    <row r="26" spans="1:10" ht="18" customHeight="1" thickBot="1" x14ac:dyDescent="0.5">
      <c r="A26" s="12"/>
      <c r="B26" s="51">
        <v>15</v>
      </c>
      <c r="C26" s="54"/>
      <c r="D26" s="58"/>
      <c r="E26" s="58"/>
      <c r="F26" s="101"/>
      <c r="G26" s="51">
        <v>20</v>
      </c>
      <c r="H26" s="61" t="s">
        <v>31</v>
      </c>
      <c r="I26" s="117"/>
      <c r="J26" s="93">
        <f>SUM(J22:J25)+SUM(F22:F25)</f>
        <v>0</v>
      </c>
    </row>
    <row r="27" spans="1:10" ht="18" customHeight="1" thickTop="1" x14ac:dyDescent="0.45">
      <c r="A27" s="12"/>
      <c r="B27" s="95"/>
      <c r="C27" s="129" t="s">
        <v>59</v>
      </c>
      <c r="D27" s="122"/>
      <c r="E27" s="96"/>
      <c r="F27" s="28"/>
      <c r="G27" s="103" t="s">
        <v>36</v>
      </c>
      <c r="H27" s="98" t="s">
        <v>37</v>
      </c>
      <c r="I27" s="27"/>
      <c r="J27" s="30"/>
    </row>
    <row r="28" spans="1:10" ht="18" customHeight="1" x14ac:dyDescent="0.45">
      <c r="A28" s="12"/>
      <c r="B28" s="25"/>
      <c r="C28" s="120"/>
      <c r="D28" s="123"/>
      <c r="E28" s="21"/>
      <c r="F28" s="12"/>
      <c r="G28" s="83">
        <v>21</v>
      </c>
      <c r="H28" s="84" t="s">
        <v>38</v>
      </c>
      <c r="I28" s="110"/>
      <c r="J28" s="91">
        <f>F20+J20+F26+J26</f>
        <v>0</v>
      </c>
    </row>
    <row r="29" spans="1:10" ht="18" customHeight="1" x14ac:dyDescent="0.45">
      <c r="A29" s="12"/>
      <c r="B29" s="68"/>
      <c r="C29" s="121"/>
      <c r="D29" s="124"/>
      <c r="E29" s="21"/>
      <c r="F29" s="12"/>
      <c r="G29" s="57">
        <v>22</v>
      </c>
      <c r="H29" s="60" t="s">
        <v>39</v>
      </c>
      <c r="I29" s="111">
        <f>Rekapitulácia!B9</f>
        <v>0</v>
      </c>
      <c r="J29" s="107">
        <f>ROUND(((ROUND(I29,2)*20)/100),2)*1</f>
        <v>0</v>
      </c>
    </row>
    <row r="30" spans="1:10" ht="18" customHeight="1" x14ac:dyDescent="0.45">
      <c r="A30" s="12"/>
      <c r="B30" s="22"/>
      <c r="C30" s="113"/>
      <c r="D30" s="115"/>
      <c r="E30" s="21"/>
      <c r="F30" s="12"/>
      <c r="G30" s="51">
        <v>23</v>
      </c>
      <c r="H30" s="61" t="s">
        <v>40</v>
      </c>
      <c r="I30" s="76">
        <f>Rekapitulácia!B10</f>
        <v>0</v>
      </c>
      <c r="J30" s="108">
        <f>ROUND(((ROUND(I30,2)*0)/100),2)</f>
        <v>0</v>
      </c>
    </row>
    <row r="31" spans="1:10" ht="18" customHeight="1" x14ac:dyDescent="0.45">
      <c r="A31" s="12"/>
      <c r="B31" s="23"/>
      <c r="C31" s="125"/>
      <c r="D31" s="126"/>
      <c r="E31" s="21"/>
      <c r="F31" s="12"/>
      <c r="G31" s="51">
        <v>24</v>
      </c>
      <c r="H31" s="61" t="s">
        <v>41</v>
      </c>
      <c r="I31" s="26"/>
      <c r="J31" s="195">
        <f>SUM(J28:J30)</f>
        <v>0</v>
      </c>
    </row>
    <row r="32" spans="1:10" ht="18" customHeight="1" thickBot="1" x14ac:dyDescent="0.5">
      <c r="A32" s="12"/>
      <c r="B32" s="39"/>
      <c r="C32" s="1"/>
      <c r="D32" s="112"/>
      <c r="E32" s="69"/>
      <c r="F32" s="70"/>
      <c r="G32" s="191" t="s">
        <v>42</v>
      </c>
      <c r="H32" s="192"/>
      <c r="I32" s="193"/>
      <c r="J32" s="194"/>
    </row>
    <row r="33" spans="1:10" ht="18" customHeight="1" thickTop="1" x14ac:dyDescent="0.45">
      <c r="A33" s="12"/>
      <c r="B33" s="95"/>
      <c r="C33" s="96"/>
      <c r="D33" s="127" t="s">
        <v>57</v>
      </c>
      <c r="E33" s="72"/>
      <c r="F33" s="72"/>
      <c r="G33" s="15"/>
      <c r="H33" s="127" t="s">
        <v>58</v>
      </c>
      <c r="I33" s="28"/>
      <c r="J33" s="31"/>
    </row>
    <row r="34" spans="1:10" ht="18" customHeight="1" x14ac:dyDescent="0.4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4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4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4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4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4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5">
      <c r="A40" s="12"/>
      <c r="B40" s="68"/>
      <c r="C40" s="69"/>
      <c r="D40" s="13"/>
      <c r="E40" s="13"/>
      <c r="F40" s="13"/>
      <c r="G40" s="13"/>
      <c r="H40" s="13"/>
      <c r="I40" s="70"/>
      <c r="J40" s="71"/>
    </row>
    <row r="41" spans="1:10" ht="14.65" thickTop="1" x14ac:dyDescent="0.45">
      <c r="A41" s="12"/>
      <c r="B41" s="72"/>
      <c r="C41" s="72"/>
      <c r="D41" s="72"/>
      <c r="E41" s="72"/>
      <c r="F41" s="72"/>
      <c r="G41" s="72"/>
      <c r="H41" s="72"/>
      <c r="I41" s="72"/>
      <c r="J41" s="72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1"/>
  <sheetViews>
    <sheetView topLeftCell="A11" workbookViewId="0">
      <selection activeCell="B6" sqref="B6:J6"/>
    </sheetView>
  </sheetViews>
  <sheetFormatPr defaultColWidth="0" defaultRowHeight="14.25" x14ac:dyDescent="0.45"/>
  <cols>
    <col min="1" max="1" width="1.73046875" customWidth="1"/>
    <col min="2" max="2" width="3.73046875" customWidth="1"/>
    <col min="3" max="3" width="4.73046875" customWidth="1"/>
    <col min="4" max="6" width="10.73046875" customWidth="1"/>
    <col min="7" max="7" width="3.73046875" customWidth="1"/>
    <col min="8" max="8" width="19.73046875" customWidth="1"/>
    <col min="9" max="10" width="10.73046875" customWidth="1"/>
    <col min="11" max="26" width="0" hidden="1" customWidth="1"/>
    <col min="27" max="27" width="9.1328125" customWidth="1"/>
    <col min="28" max="16384" width="9.1328125" hidden="1"/>
  </cols>
  <sheetData>
    <row r="1" spans="1:23" ht="27.95" customHeight="1" thickBot="1" x14ac:dyDescent="0.5">
      <c r="A1" s="3"/>
      <c r="B1" s="13"/>
      <c r="C1" s="13"/>
      <c r="D1" s="13"/>
      <c r="E1" s="13"/>
      <c r="F1" s="14" t="s">
        <v>12</v>
      </c>
      <c r="G1" s="13"/>
      <c r="H1" s="13"/>
      <c r="I1" s="13"/>
      <c r="J1" s="13"/>
      <c r="W1">
        <v>30.126000000000001</v>
      </c>
    </row>
    <row r="2" spans="1:23" ht="30" customHeight="1" thickTop="1" x14ac:dyDescent="0.45">
      <c r="A2" s="12"/>
      <c r="B2" s="208" t="s">
        <v>198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45">
      <c r="A3" s="12"/>
      <c r="B3" s="33" t="s">
        <v>14</v>
      </c>
      <c r="C3" s="34"/>
      <c r="D3" s="35"/>
      <c r="E3" s="35"/>
      <c r="F3" s="35"/>
      <c r="G3" s="16"/>
      <c r="H3" s="16"/>
      <c r="I3" s="36" t="s">
        <v>13</v>
      </c>
      <c r="J3" s="29"/>
    </row>
    <row r="4" spans="1:23" ht="18" customHeight="1" x14ac:dyDescent="0.45">
      <c r="A4" s="12"/>
      <c r="B4" s="22"/>
      <c r="C4" s="19"/>
      <c r="D4" s="16"/>
      <c r="E4" s="16"/>
      <c r="F4" s="16"/>
      <c r="G4" s="16"/>
      <c r="H4" s="16"/>
      <c r="I4" s="36" t="s">
        <v>15</v>
      </c>
      <c r="J4" s="29"/>
    </row>
    <row r="5" spans="1:23" ht="18" customHeight="1" thickBot="1" x14ac:dyDescent="0.5">
      <c r="A5" s="12"/>
      <c r="B5" s="37" t="s">
        <v>16</v>
      </c>
      <c r="C5" s="19"/>
      <c r="D5" s="16"/>
      <c r="E5" s="16"/>
      <c r="F5" s="38" t="s">
        <v>17</v>
      </c>
      <c r="G5" s="16"/>
      <c r="H5" s="16"/>
      <c r="I5" s="36" t="s">
        <v>18</v>
      </c>
      <c r="J5" s="196">
        <v>45763</v>
      </c>
    </row>
    <row r="6" spans="1:23" ht="20.100000000000001" customHeight="1" thickTop="1" x14ac:dyDescent="0.45">
      <c r="A6" s="12"/>
      <c r="B6" s="202" t="s">
        <v>19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45">
      <c r="A7" s="12"/>
      <c r="B7" s="47" t="s">
        <v>22</v>
      </c>
      <c r="C7" s="40"/>
      <c r="D7" s="17"/>
      <c r="E7" s="17"/>
      <c r="F7" s="17"/>
      <c r="G7" s="48" t="s">
        <v>23</v>
      </c>
      <c r="H7" s="17"/>
      <c r="I7" s="27"/>
      <c r="J7" s="41"/>
    </row>
    <row r="8" spans="1:23" ht="20.100000000000001" customHeight="1" x14ac:dyDescent="0.45">
      <c r="A8" s="12"/>
      <c r="B8" s="205" t="s">
        <v>20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45">
      <c r="A9" s="12"/>
      <c r="B9" s="37" t="s">
        <v>22</v>
      </c>
      <c r="C9" s="19"/>
      <c r="D9" s="16"/>
      <c r="E9" s="16"/>
      <c r="F9" s="16"/>
      <c r="G9" s="38" t="s">
        <v>24</v>
      </c>
      <c r="H9" s="16"/>
      <c r="I9" s="26"/>
      <c r="J9" s="29"/>
    </row>
    <row r="10" spans="1:23" ht="20.100000000000001" customHeight="1" x14ac:dyDescent="0.45">
      <c r="A10" s="12"/>
      <c r="B10" s="205" t="s">
        <v>21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5">
      <c r="A11" s="12"/>
      <c r="B11" s="37" t="s">
        <v>22</v>
      </c>
      <c r="C11" s="19"/>
      <c r="D11" s="16"/>
      <c r="E11" s="16"/>
      <c r="F11" s="16"/>
      <c r="G11" s="38" t="s">
        <v>24</v>
      </c>
      <c r="H11" s="16"/>
      <c r="I11" s="26"/>
      <c r="J11" s="29"/>
    </row>
    <row r="12" spans="1:23" ht="18" customHeight="1" thickTop="1" x14ac:dyDescent="0.45">
      <c r="A12" s="12"/>
      <c r="B12" s="42"/>
      <c r="C12" s="43"/>
      <c r="D12" s="44"/>
      <c r="E12" s="44"/>
      <c r="F12" s="44"/>
      <c r="G12" s="44"/>
      <c r="H12" s="44"/>
      <c r="I12" s="45"/>
      <c r="J12" s="46"/>
    </row>
    <row r="13" spans="1:23" ht="18" customHeight="1" thickBot="1" x14ac:dyDescent="0.5">
      <c r="A13" s="12"/>
      <c r="B13" s="39"/>
      <c r="C13" s="40"/>
      <c r="D13" s="17"/>
      <c r="E13" s="17"/>
      <c r="F13" s="17"/>
      <c r="G13" s="17"/>
      <c r="H13" s="17"/>
      <c r="I13" s="27"/>
      <c r="J13" s="41"/>
    </row>
    <row r="14" spans="1:23" ht="18" customHeight="1" thickTop="1" x14ac:dyDescent="0.45">
      <c r="A14" s="12"/>
      <c r="B14" s="50" t="s">
        <v>25</v>
      </c>
      <c r="C14" s="78" t="s">
        <v>5</v>
      </c>
      <c r="D14" s="79" t="s">
        <v>54</v>
      </c>
      <c r="E14" s="80" t="s">
        <v>55</v>
      </c>
      <c r="F14" s="78" t="s">
        <v>56</v>
      </c>
      <c r="G14" s="50" t="s">
        <v>32</v>
      </c>
      <c r="H14" s="43"/>
      <c r="I14" s="45"/>
      <c r="J14" s="46"/>
    </row>
    <row r="15" spans="1:23" ht="18" customHeight="1" x14ac:dyDescent="0.45">
      <c r="A15" s="12"/>
      <c r="B15" s="85">
        <v>1</v>
      </c>
      <c r="C15" s="86" t="s">
        <v>26</v>
      </c>
      <c r="D15" s="87">
        <f>'Rekap 6345'!B16</f>
        <v>0</v>
      </c>
      <c r="E15" s="88">
        <f>'Rekap 6345'!C16</f>
        <v>0</v>
      </c>
      <c r="F15" s="86">
        <f>'Rekap 6345'!D16</f>
        <v>0</v>
      </c>
      <c r="G15" s="51">
        <v>7</v>
      </c>
      <c r="H15" s="53" t="s">
        <v>33</v>
      </c>
      <c r="I15" s="27"/>
      <c r="J15" s="55">
        <v>0</v>
      </c>
    </row>
    <row r="16" spans="1:23" ht="18" customHeight="1" x14ac:dyDescent="0.45">
      <c r="A16" s="12"/>
      <c r="B16" s="83">
        <v>2</v>
      </c>
      <c r="C16" s="84" t="s">
        <v>27</v>
      </c>
      <c r="D16" s="89">
        <f>'Rekap 6345'!B20</f>
        <v>0</v>
      </c>
      <c r="E16" s="90">
        <f>'Rekap 6345'!C20</f>
        <v>0</v>
      </c>
      <c r="F16" s="99">
        <f>'Rekap 6345'!D20</f>
        <v>0</v>
      </c>
      <c r="G16" s="102"/>
      <c r="H16" s="113"/>
      <c r="I16" s="115"/>
      <c r="J16" s="108"/>
    </row>
    <row r="17" spans="1:26" ht="18" customHeight="1" x14ac:dyDescent="0.45">
      <c r="A17" s="12"/>
      <c r="B17" s="57">
        <v>3</v>
      </c>
      <c r="C17" s="60" t="s">
        <v>28</v>
      </c>
      <c r="D17" s="81"/>
      <c r="E17" s="82"/>
      <c r="F17" s="74"/>
      <c r="G17" s="51">
        <v>8</v>
      </c>
      <c r="H17" s="61" t="s">
        <v>34</v>
      </c>
      <c r="I17" s="115"/>
      <c r="J17" s="108">
        <f>'SO 6345'!Z103</f>
        <v>0</v>
      </c>
    </row>
    <row r="18" spans="1:26" ht="18" customHeight="1" x14ac:dyDescent="0.45">
      <c r="A18" s="12"/>
      <c r="B18" s="51">
        <v>4</v>
      </c>
      <c r="C18" s="61" t="s">
        <v>29</v>
      </c>
      <c r="D18" s="65"/>
      <c r="E18" s="64"/>
      <c r="F18" s="67"/>
      <c r="G18" s="51">
        <v>9</v>
      </c>
      <c r="H18" s="61" t="s">
        <v>35</v>
      </c>
      <c r="I18" s="115"/>
      <c r="J18" s="108">
        <f>'SO 6345'!Y103</f>
        <v>0</v>
      </c>
    </row>
    <row r="19" spans="1:26" ht="18" customHeight="1" x14ac:dyDescent="0.45">
      <c r="A19" s="12"/>
      <c r="B19" s="51">
        <v>5</v>
      </c>
      <c r="C19" s="61" t="s">
        <v>30</v>
      </c>
      <c r="D19" s="65"/>
      <c r="E19" s="64"/>
      <c r="F19" s="67"/>
      <c r="G19" s="102"/>
      <c r="H19" s="113"/>
      <c r="I19" s="115"/>
      <c r="J19" s="114"/>
    </row>
    <row r="20" spans="1:26" ht="18" customHeight="1" thickBot="1" x14ac:dyDescent="0.5">
      <c r="A20" s="12"/>
      <c r="B20" s="51">
        <v>6</v>
      </c>
      <c r="C20" s="62" t="s">
        <v>31</v>
      </c>
      <c r="D20" s="66"/>
      <c r="E20" s="94"/>
      <c r="F20" s="100">
        <f>SUM(F15:F19)</f>
        <v>0</v>
      </c>
      <c r="G20" s="51">
        <v>10</v>
      </c>
      <c r="H20" s="61" t="s">
        <v>31</v>
      </c>
      <c r="I20" s="117"/>
      <c r="J20" s="93">
        <f>SUM(J15:J19)</f>
        <v>0</v>
      </c>
    </row>
    <row r="21" spans="1:26" ht="18" customHeight="1" thickTop="1" x14ac:dyDescent="0.45">
      <c r="A21" s="12"/>
      <c r="B21" s="56" t="s">
        <v>43</v>
      </c>
      <c r="C21" s="59" t="s">
        <v>44</v>
      </c>
      <c r="D21" s="63"/>
      <c r="E21" s="18"/>
      <c r="F21" s="92"/>
      <c r="G21" s="56" t="s">
        <v>50</v>
      </c>
      <c r="H21" s="52" t="s">
        <v>44</v>
      </c>
      <c r="I21" s="27"/>
      <c r="J21" s="118"/>
    </row>
    <row r="22" spans="1:26" ht="18" customHeight="1" x14ac:dyDescent="0.45">
      <c r="A22" s="12"/>
      <c r="B22" s="57">
        <v>11</v>
      </c>
      <c r="C22" s="53" t="s">
        <v>45</v>
      </c>
      <c r="D22" s="73"/>
      <c r="E22" s="76" t="s">
        <v>48</v>
      </c>
      <c r="F22" s="74">
        <f>((F15*U22*0)+(F16*V22*0)+(F17*W22*0))/100</f>
        <v>0</v>
      </c>
      <c r="G22" s="57">
        <v>16</v>
      </c>
      <c r="H22" s="60" t="s">
        <v>51</v>
      </c>
      <c r="I22" s="116" t="s">
        <v>48</v>
      </c>
      <c r="J22" s="107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45">
      <c r="A23" s="12"/>
      <c r="B23" s="51">
        <v>12</v>
      </c>
      <c r="C23" s="54" t="s">
        <v>46</v>
      </c>
      <c r="D23" s="58"/>
      <c r="E23" s="76" t="s">
        <v>49</v>
      </c>
      <c r="F23" s="67">
        <f>((F15*U23*0)+(F16*V23*0)+(F17*W23*0))/100</f>
        <v>0</v>
      </c>
      <c r="G23" s="51">
        <v>17</v>
      </c>
      <c r="H23" s="61" t="s">
        <v>52</v>
      </c>
      <c r="I23" s="116" t="s">
        <v>48</v>
      </c>
      <c r="J23" s="108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45">
      <c r="A24" s="12"/>
      <c r="B24" s="51">
        <v>13</v>
      </c>
      <c r="C24" s="54" t="s">
        <v>47</v>
      </c>
      <c r="D24" s="58"/>
      <c r="E24" s="76" t="s">
        <v>48</v>
      </c>
      <c r="F24" s="67">
        <f>((F15*U24*0)+(F16*V24*0)+(F17*W24*0))/100</f>
        <v>0</v>
      </c>
      <c r="G24" s="51">
        <v>18</v>
      </c>
      <c r="H24" s="61" t="s">
        <v>53</v>
      </c>
      <c r="I24" s="116" t="s">
        <v>49</v>
      </c>
      <c r="J24" s="108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45">
      <c r="A25" s="12"/>
      <c r="B25" s="51">
        <v>14</v>
      </c>
      <c r="C25" s="19"/>
      <c r="D25" s="58"/>
      <c r="E25" s="77"/>
      <c r="F25" s="75"/>
      <c r="G25" s="51">
        <v>19</v>
      </c>
      <c r="H25" s="113"/>
      <c r="I25" s="115"/>
      <c r="J25" s="114"/>
    </row>
    <row r="26" spans="1:26" ht="18" customHeight="1" thickBot="1" x14ac:dyDescent="0.5">
      <c r="A26" s="12"/>
      <c r="B26" s="51">
        <v>15</v>
      </c>
      <c r="C26" s="54"/>
      <c r="D26" s="58"/>
      <c r="E26" s="58"/>
      <c r="F26" s="101"/>
      <c r="G26" s="51">
        <v>20</v>
      </c>
      <c r="H26" s="61" t="s">
        <v>31</v>
      </c>
      <c r="I26" s="117"/>
      <c r="J26" s="93">
        <f>SUM(J22:J25)+SUM(F22:F25)</f>
        <v>0</v>
      </c>
    </row>
    <row r="27" spans="1:26" ht="18" customHeight="1" thickTop="1" x14ac:dyDescent="0.45">
      <c r="A27" s="12"/>
      <c r="B27" s="95"/>
      <c r="C27" s="129" t="s">
        <v>59</v>
      </c>
      <c r="D27" s="122"/>
      <c r="E27" s="96"/>
      <c r="F27" s="28"/>
      <c r="G27" s="103" t="s">
        <v>36</v>
      </c>
      <c r="H27" s="98" t="s">
        <v>37</v>
      </c>
      <c r="I27" s="27"/>
      <c r="J27" s="30"/>
    </row>
    <row r="28" spans="1:26" ht="18" customHeight="1" x14ac:dyDescent="0.45">
      <c r="A28" s="12"/>
      <c r="B28" s="25"/>
      <c r="C28" s="120"/>
      <c r="D28" s="123"/>
      <c r="E28" s="21"/>
      <c r="F28" s="12"/>
      <c r="G28" s="83">
        <v>21</v>
      </c>
      <c r="H28" s="84" t="s">
        <v>38</v>
      </c>
      <c r="I28" s="110"/>
      <c r="J28" s="91">
        <f>F20+J20+F26+J26</f>
        <v>0</v>
      </c>
    </row>
    <row r="29" spans="1:26" ht="18" customHeight="1" x14ac:dyDescent="0.45">
      <c r="A29" s="12"/>
      <c r="B29" s="68"/>
      <c r="C29" s="121"/>
      <c r="D29" s="124"/>
      <c r="E29" s="21"/>
      <c r="F29" s="12"/>
      <c r="G29" s="57">
        <v>22</v>
      </c>
      <c r="H29" s="60" t="s">
        <v>39</v>
      </c>
      <c r="I29" s="111">
        <f>J28-SUM('SO 6345'!K9:'SO 6345'!K102)</f>
        <v>0</v>
      </c>
      <c r="J29" s="107">
        <f>ROUND(((ROUND(I29,2)*20)*1/100),2)</f>
        <v>0</v>
      </c>
    </row>
    <row r="30" spans="1:26" ht="18" customHeight="1" x14ac:dyDescent="0.45">
      <c r="A30" s="12"/>
      <c r="B30" s="22"/>
      <c r="C30" s="113"/>
      <c r="D30" s="115"/>
      <c r="E30" s="21"/>
      <c r="F30" s="12"/>
      <c r="G30" s="51">
        <v>23</v>
      </c>
      <c r="H30" s="61" t="s">
        <v>40</v>
      </c>
      <c r="I30" s="76">
        <f>SUM('SO 6345'!K9:'SO 6345'!K102)</f>
        <v>0</v>
      </c>
      <c r="J30" s="108">
        <f>ROUND(((ROUND(I30,2)*0)/100),2)</f>
        <v>0</v>
      </c>
    </row>
    <row r="31" spans="1:26" ht="18" customHeight="1" x14ac:dyDescent="0.45">
      <c r="A31" s="12"/>
      <c r="B31" s="23"/>
      <c r="C31" s="125"/>
      <c r="D31" s="126"/>
      <c r="E31" s="21"/>
      <c r="F31" s="12"/>
      <c r="G31" s="83">
        <v>24</v>
      </c>
      <c r="H31" s="84" t="s">
        <v>41</v>
      </c>
      <c r="I31" s="106"/>
      <c r="J31" s="119">
        <f>SUM(J28:J30)</f>
        <v>0</v>
      </c>
    </row>
    <row r="32" spans="1:26" ht="18" customHeight="1" thickBot="1" x14ac:dyDescent="0.5">
      <c r="A32" s="12"/>
      <c r="B32" s="39"/>
      <c r="C32" s="1"/>
      <c r="D32" s="112"/>
      <c r="E32" s="69"/>
      <c r="F32" s="70"/>
      <c r="G32" s="57" t="s">
        <v>42</v>
      </c>
      <c r="H32" s="1"/>
      <c r="I32" s="112"/>
      <c r="J32" s="109"/>
    </row>
    <row r="33" spans="1:10" ht="18" customHeight="1" thickTop="1" x14ac:dyDescent="0.45">
      <c r="A33" s="12"/>
      <c r="B33" s="95"/>
      <c r="C33" s="96"/>
      <c r="D33" s="127" t="s">
        <v>57</v>
      </c>
      <c r="E33" s="72"/>
      <c r="F33" s="97"/>
      <c r="G33" s="104">
        <v>26</v>
      </c>
      <c r="H33" s="128" t="s">
        <v>58</v>
      </c>
      <c r="I33" s="28"/>
      <c r="J33" s="105"/>
    </row>
    <row r="34" spans="1:10" ht="18" customHeight="1" x14ac:dyDescent="0.4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4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4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4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4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4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5">
      <c r="A40" s="12"/>
      <c r="B40" s="68"/>
      <c r="C40" s="69"/>
      <c r="D40" s="13"/>
      <c r="E40" s="13"/>
      <c r="F40" s="13"/>
      <c r="G40" s="13"/>
      <c r="H40" s="13"/>
      <c r="I40" s="70"/>
      <c r="J40" s="71"/>
    </row>
    <row r="41" spans="1:10" ht="14.65" thickTop="1" x14ac:dyDescent="0.45">
      <c r="A41" s="12"/>
      <c r="B41" s="72"/>
      <c r="C41" s="72"/>
      <c r="D41" s="72"/>
      <c r="E41" s="72"/>
      <c r="F41" s="72"/>
      <c r="G41" s="72"/>
      <c r="H41" s="72"/>
      <c r="I41" s="72"/>
      <c r="J41" s="72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00"/>
  <sheetViews>
    <sheetView workbookViewId="0">
      <selection activeCell="E12" sqref="E12"/>
    </sheetView>
  </sheetViews>
  <sheetFormatPr defaultColWidth="0" defaultRowHeight="14.25" x14ac:dyDescent="0.45"/>
  <cols>
    <col min="1" max="1" width="40.73046875" customWidth="1"/>
    <col min="2" max="4" width="12.73046875" customWidth="1"/>
    <col min="5" max="6" width="15.73046875" customWidth="1"/>
    <col min="7" max="7" width="3.73046875" customWidth="1"/>
    <col min="8" max="9" width="9.1328125" hidden="1" customWidth="1"/>
    <col min="10" max="26" width="0" hidden="1" customWidth="1"/>
    <col min="27" max="16384" width="9.1328125" hidden="1"/>
  </cols>
  <sheetData>
    <row r="1" spans="1:26" ht="20.100000000000001" customHeight="1" x14ac:dyDescent="0.45">
      <c r="A1" s="211" t="s">
        <v>19</v>
      </c>
      <c r="B1" s="212"/>
      <c r="C1" s="212"/>
      <c r="D1" s="213"/>
      <c r="E1" s="130" t="s">
        <v>17</v>
      </c>
      <c r="F1" s="11"/>
      <c r="W1">
        <v>30.126000000000001</v>
      </c>
    </row>
    <row r="2" spans="1:26" ht="20.100000000000001" customHeight="1" x14ac:dyDescent="0.45">
      <c r="A2" s="211" t="s">
        <v>20</v>
      </c>
      <c r="B2" s="212"/>
      <c r="C2" s="212"/>
      <c r="D2" s="213"/>
      <c r="E2" s="130" t="s">
        <v>15</v>
      </c>
      <c r="F2" s="11"/>
    </row>
    <row r="3" spans="1:26" ht="20.100000000000001" customHeight="1" x14ac:dyDescent="0.45">
      <c r="A3" s="211" t="s">
        <v>21</v>
      </c>
      <c r="B3" s="212"/>
      <c r="C3" s="212"/>
      <c r="D3" s="213"/>
      <c r="E3" s="130" t="s">
        <v>200</v>
      </c>
      <c r="F3" s="11"/>
    </row>
    <row r="4" spans="1:26" x14ac:dyDescent="0.45">
      <c r="A4" s="5" t="s">
        <v>198</v>
      </c>
      <c r="B4" s="3"/>
      <c r="C4" s="3"/>
      <c r="D4" s="3"/>
      <c r="E4" s="3"/>
      <c r="F4" s="3"/>
    </row>
    <row r="5" spans="1:26" x14ac:dyDescent="0.45">
      <c r="A5" s="5" t="s">
        <v>14</v>
      </c>
      <c r="B5" s="3"/>
      <c r="C5" s="3"/>
      <c r="D5" s="3"/>
      <c r="E5" s="3"/>
      <c r="F5" s="3"/>
    </row>
    <row r="6" spans="1:26" x14ac:dyDescent="0.45">
      <c r="A6" s="3"/>
      <c r="B6" s="3"/>
      <c r="C6" s="3"/>
      <c r="D6" s="3"/>
      <c r="E6" s="3"/>
      <c r="F6" s="3"/>
    </row>
    <row r="7" spans="1:26" x14ac:dyDescent="0.45">
      <c r="A7" s="3"/>
      <c r="B7" s="3"/>
      <c r="C7" s="3"/>
      <c r="D7" s="3"/>
      <c r="E7" s="3"/>
      <c r="F7" s="3"/>
    </row>
    <row r="8" spans="1:26" x14ac:dyDescent="0.45">
      <c r="A8" s="4" t="s">
        <v>63</v>
      </c>
      <c r="B8" s="3"/>
      <c r="C8" s="3"/>
      <c r="D8" s="3"/>
      <c r="E8" s="3"/>
      <c r="F8" s="3"/>
    </row>
    <row r="9" spans="1:26" x14ac:dyDescent="0.45">
      <c r="A9" s="131" t="s">
        <v>60</v>
      </c>
      <c r="B9" s="131" t="s">
        <v>54</v>
      </c>
      <c r="C9" s="131" t="s">
        <v>55</v>
      </c>
      <c r="D9" s="131" t="s">
        <v>31</v>
      </c>
      <c r="E9" s="131" t="s">
        <v>61</v>
      </c>
      <c r="F9" s="131" t="s">
        <v>62</v>
      </c>
    </row>
    <row r="10" spans="1:26" x14ac:dyDescent="0.45">
      <c r="A10" s="137" t="s">
        <v>64</v>
      </c>
      <c r="B10" s="138"/>
      <c r="C10" s="134"/>
      <c r="D10" s="134"/>
      <c r="E10" s="135"/>
      <c r="F10" s="135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</row>
    <row r="11" spans="1:26" x14ac:dyDescent="0.45">
      <c r="A11" s="60" t="s">
        <v>65</v>
      </c>
      <c r="B11" s="74">
        <f>'SO 6345'!L20</f>
        <v>0</v>
      </c>
      <c r="C11" s="74">
        <f>'SO 6345'!M20</f>
        <v>0</v>
      </c>
      <c r="D11" s="74">
        <f>'SO 6345'!I20</f>
        <v>0</v>
      </c>
      <c r="E11" s="139">
        <f>'SO 6345'!S20</f>
        <v>0</v>
      </c>
      <c r="F11" s="139">
        <f>'SO 6345'!V20</f>
        <v>0</v>
      </c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</row>
    <row r="12" spans="1:26" x14ac:dyDescent="0.45">
      <c r="A12" s="60" t="s">
        <v>66</v>
      </c>
      <c r="B12" s="74">
        <f>'SO 6345'!L50</f>
        <v>0</v>
      </c>
      <c r="C12" s="74">
        <f>'SO 6345'!M50</f>
        <v>0</v>
      </c>
      <c r="D12" s="74">
        <f>'SO 6345'!I50</f>
        <v>0</v>
      </c>
      <c r="E12" s="139">
        <f>'SO 6345'!S50</f>
        <v>4207.2</v>
      </c>
      <c r="F12" s="139">
        <f>'SO 6345'!V50</f>
        <v>0</v>
      </c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</row>
    <row r="13" spans="1:26" x14ac:dyDescent="0.45">
      <c r="A13" s="60" t="s">
        <v>67</v>
      </c>
      <c r="B13" s="74">
        <f>'SO 6345'!L61</f>
        <v>0</v>
      </c>
      <c r="C13" s="74">
        <f>'SO 6345'!M61</f>
        <v>0</v>
      </c>
      <c r="D13" s="74">
        <f>'SO 6345'!I61</f>
        <v>0</v>
      </c>
      <c r="E13" s="139">
        <f>'SO 6345'!S61</f>
        <v>630.92999999999995</v>
      </c>
      <c r="F13" s="139">
        <f>'SO 6345'!V61</f>
        <v>0</v>
      </c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</row>
    <row r="14" spans="1:26" x14ac:dyDescent="0.45">
      <c r="A14" s="60" t="s">
        <v>68</v>
      </c>
      <c r="B14" s="74">
        <f>'SO 6345'!L70</f>
        <v>0</v>
      </c>
      <c r="C14" s="74">
        <f>'SO 6345'!M70</f>
        <v>0</v>
      </c>
      <c r="D14" s="74">
        <f>'SO 6345'!I70</f>
        <v>0</v>
      </c>
      <c r="E14" s="139">
        <f>'SO 6345'!S70</f>
        <v>1938.93</v>
      </c>
      <c r="F14" s="139">
        <f>'SO 6345'!V70</f>
        <v>0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</row>
    <row r="15" spans="1:26" x14ac:dyDescent="0.45">
      <c r="A15" s="60" t="s">
        <v>69</v>
      </c>
      <c r="B15" s="74">
        <f>'SO 6345'!L74</f>
        <v>0</v>
      </c>
      <c r="C15" s="74">
        <f>'SO 6345'!M74</f>
        <v>0</v>
      </c>
      <c r="D15" s="74">
        <f>'SO 6345'!I74</f>
        <v>0</v>
      </c>
      <c r="E15" s="139">
        <f>'SO 6345'!S74</f>
        <v>0</v>
      </c>
      <c r="F15" s="139">
        <f>'SO 6345'!V74</f>
        <v>0</v>
      </c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</row>
    <row r="16" spans="1:26" x14ac:dyDescent="0.45">
      <c r="A16" s="2" t="s">
        <v>64</v>
      </c>
      <c r="B16" s="140">
        <f>'SO 6345'!L76</f>
        <v>0</v>
      </c>
      <c r="C16" s="140">
        <f>'SO 6345'!M76</f>
        <v>0</v>
      </c>
      <c r="D16" s="140">
        <f>'SO 6345'!I76</f>
        <v>0</v>
      </c>
      <c r="E16" s="141">
        <f>'SO 6345'!S76</f>
        <v>6777.06</v>
      </c>
      <c r="F16" s="141">
        <f>'SO 6345'!V76</f>
        <v>0</v>
      </c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</row>
    <row r="17" spans="1:26" x14ac:dyDescent="0.45">
      <c r="A17" s="1"/>
      <c r="B17" s="133"/>
      <c r="C17" s="133"/>
      <c r="D17" s="133"/>
      <c r="E17" s="132"/>
      <c r="F17" s="132"/>
    </row>
    <row r="18" spans="1:26" x14ac:dyDescent="0.45">
      <c r="A18" s="2" t="s">
        <v>70</v>
      </c>
      <c r="B18" s="140"/>
      <c r="C18" s="74"/>
      <c r="D18" s="74"/>
      <c r="E18" s="139"/>
      <c r="F18" s="139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</row>
    <row r="19" spans="1:26" x14ac:dyDescent="0.45">
      <c r="A19" s="60" t="s">
        <v>71</v>
      </c>
      <c r="B19" s="74">
        <f>'SO 6345'!L100</f>
        <v>0</v>
      </c>
      <c r="C19" s="74">
        <f>'SO 6345'!M100</f>
        <v>0</v>
      </c>
      <c r="D19" s="74">
        <f>'SO 6345'!I100</f>
        <v>0</v>
      </c>
      <c r="E19" s="139">
        <f>'SO 6345'!S100</f>
        <v>44.26</v>
      </c>
      <c r="F19" s="139">
        <f>'SO 6345'!V100</f>
        <v>0</v>
      </c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</row>
    <row r="20" spans="1:26" x14ac:dyDescent="0.45">
      <c r="A20" s="2" t="s">
        <v>70</v>
      </c>
      <c r="B20" s="140">
        <f>'SO 6345'!L102</f>
        <v>0</v>
      </c>
      <c r="C20" s="140">
        <f>'SO 6345'!M102</f>
        <v>0</v>
      </c>
      <c r="D20" s="140">
        <f>'SO 6345'!I102</f>
        <v>0</v>
      </c>
      <c r="E20" s="141">
        <f>'SO 6345'!S102</f>
        <v>44.26</v>
      </c>
      <c r="F20" s="141">
        <f>'SO 6345'!V102</f>
        <v>0</v>
      </c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</row>
    <row r="21" spans="1:26" x14ac:dyDescent="0.45">
      <c r="A21" s="1"/>
      <c r="B21" s="133"/>
      <c r="C21" s="133"/>
      <c r="D21" s="133"/>
      <c r="E21" s="132"/>
      <c r="F21" s="132"/>
    </row>
    <row r="22" spans="1:26" x14ac:dyDescent="0.45">
      <c r="A22" s="2" t="s">
        <v>72</v>
      </c>
      <c r="B22" s="140">
        <f>'SO 6345'!L103</f>
        <v>0</v>
      </c>
      <c r="C22" s="140">
        <f>'SO 6345'!M103</f>
        <v>0</v>
      </c>
      <c r="D22" s="140">
        <f>'SO 6345'!I103</f>
        <v>0</v>
      </c>
      <c r="E22" s="141">
        <f>'SO 6345'!S103</f>
        <v>6821.32</v>
      </c>
      <c r="F22" s="141">
        <f>'SO 6345'!V103</f>
        <v>0</v>
      </c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x14ac:dyDescent="0.45">
      <c r="A23" s="1"/>
      <c r="B23" s="133"/>
      <c r="C23" s="133"/>
      <c r="D23" s="133"/>
      <c r="E23" s="132"/>
      <c r="F23" s="132"/>
    </row>
    <row r="24" spans="1:26" x14ac:dyDescent="0.45">
      <c r="A24" s="1"/>
      <c r="B24" s="133"/>
      <c r="C24" s="133"/>
      <c r="D24" s="133"/>
      <c r="E24" s="132"/>
      <c r="F24" s="132"/>
    </row>
    <row r="25" spans="1:26" x14ac:dyDescent="0.45">
      <c r="A25" s="1"/>
      <c r="B25" s="133"/>
      <c r="C25" s="133"/>
      <c r="D25" s="133"/>
      <c r="E25" s="132"/>
      <c r="F25" s="132"/>
    </row>
    <row r="26" spans="1:26" x14ac:dyDescent="0.45">
      <c r="A26" s="1"/>
      <c r="B26" s="133"/>
      <c r="C26" s="133"/>
      <c r="D26" s="133"/>
      <c r="E26" s="132"/>
      <c r="F26" s="132"/>
    </row>
    <row r="27" spans="1:26" x14ac:dyDescent="0.45">
      <c r="A27" s="1"/>
      <c r="B27" s="133"/>
      <c r="C27" s="133"/>
      <c r="D27" s="133"/>
      <c r="E27" s="132"/>
      <c r="F27" s="132"/>
    </row>
    <row r="28" spans="1:26" x14ac:dyDescent="0.45">
      <c r="A28" s="1"/>
      <c r="B28" s="133"/>
      <c r="C28" s="133"/>
      <c r="D28" s="133"/>
      <c r="E28" s="132"/>
      <c r="F28" s="132"/>
    </row>
    <row r="29" spans="1:26" x14ac:dyDescent="0.45">
      <c r="A29" s="1"/>
      <c r="B29" s="133"/>
      <c r="C29" s="133"/>
      <c r="D29" s="133"/>
      <c r="E29" s="132"/>
      <c r="F29" s="132"/>
    </row>
    <row r="30" spans="1:26" x14ac:dyDescent="0.45">
      <c r="A30" s="1"/>
      <c r="B30" s="133"/>
      <c r="C30" s="133"/>
      <c r="D30" s="133"/>
      <c r="E30" s="132"/>
      <c r="F30" s="132"/>
    </row>
    <row r="31" spans="1:26" x14ac:dyDescent="0.45">
      <c r="A31" s="1"/>
      <c r="B31" s="133"/>
      <c r="C31" s="133"/>
      <c r="D31" s="133"/>
      <c r="E31" s="132"/>
      <c r="F31" s="132"/>
    </row>
    <row r="32" spans="1:26" x14ac:dyDescent="0.45">
      <c r="A32" s="1"/>
      <c r="B32" s="133"/>
      <c r="C32" s="133"/>
      <c r="D32" s="133"/>
      <c r="E32" s="132"/>
      <c r="F32" s="132"/>
    </row>
    <row r="33" spans="1:6" x14ac:dyDescent="0.45">
      <c r="A33" s="1"/>
      <c r="B33" s="133"/>
      <c r="C33" s="133"/>
      <c r="D33" s="133"/>
      <c r="E33" s="132"/>
      <c r="F33" s="132"/>
    </row>
    <row r="34" spans="1:6" x14ac:dyDescent="0.45">
      <c r="A34" s="1"/>
      <c r="B34" s="133"/>
      <c r="C34" s="133"/>
      <c r="D34" s="133"/>
      <c r="E34" s="132"/>
      <c r="F34" s="132"/>
    </row>
    <row r="35" spans="1:6" x14ac:dyDescent="0.45">
      <c r="A35" s="1"/>
      <c r="B35" s="133"/>
      <c r="C35" s="133"/>
      <c r="D35" s="133"/>
      <c r="E35" s="132"/>
      <c r="F35" s="132"/>
    </row>
    <row r="36" spans="1:6" x14ac:dyDescent="0.45">
      <c r="A36" s="1"/>
      <c r="B36" s="133"/>
      <c r="C36" s="133"/>
      <c r="D36" s="133"/>
      <c r="E36" s="132"/>
      <c r="F36" s="132"/>
    </row>
    <row r="37" spans="1:6" x14ac:dyDescent="0.45">
      <c r="A37" s="1"/>
      <c r="B37" s="133"/>
      <c r="C37" s="133"/>
      <c r="D37" s="133"/>
      <c r="E37" s="132"/>
      <c r="F37" s="132"/>
    </row>
    <row r="38" spans="1:6" x14ac:dyDescent="0.45">
      <c r="A38" s="1"/>
      <c r="B38" s="133"/>
      <c r="C38" s="133"/>
      <c r="D38" s="133"/>
      <c r="E38" s="132"/>
      <c r="F38" s="132"/>
    </row>
    <row r="39" spans="1:6" x14ac:dyDescent="0.45">
      <c r="A39" s="1"/>
      <c r="B39" s="133"/>
      <c r="C39" s="133"/>
      <c r="D39" s="133"/>
      <c r="E39" s="132"/>
      <c r="F39" s="132"/>
    </row>
    <row r="40" spans="1:6" x14ac:dyDescent="0.45">
      <c r="A40" s="1"/>
      <c r="B40" s="133"/>
      <c r="C40" s="133"/>
      <c r="D40" s="133"/>
      <c r="E40" s="132"/>
      <c r="F40" s="132"/>
    </row>
    <row r="41" spans="1:6" x14ac:dyDescent="0.45">
      <c r="A41" s="1"/>
      <c r="B41" s="133"/>
      <c r="C41" s="133"/>
      <c r="D41" s="133"/>
      <c r="E41" s="132"/>
      <c r="F41" s="132"/>
    </row>
    <row r="42" spans="1:6" x14ac:dyDescent="0.45">
      <c r="A42" s="1"/>
      <c r="B42" s="133"/>
      <c r="C42" s="133"/>
      <c r="D42" s="133"/>
      <c r="E42" s="132"/>
      <c r="F42" s="132"/>
    </row>
    <row r="43" spans="1:6" x14ac:dyDescent="0.45">
      <c r="A43" s="1"/>
      <c r="B43" s="133"/>
      <c r="C43" s="133"/>
      <c r="D43" s="133"/>
      <c r="E43" s="132"/>
      <c r="F43" s="132"/>
    </row>
    <row r="44" spans="1:6" x14ac:dyDescent="0.45">
      <c r="A44" s="1"/>
      <c r="B44" s="133"/>
      <c r="C44" s="133"/>
      <c r="D44" s="133"/>
      <c r="E44" s="132"/>
      <c r="F44" s="132"/>
    </row>
    <row r="45" spans="1:6" x14ac:dyDescent="0.45">
      <c r="A45" s="1"/>
      <c r="B45" s="133"/>
      <c r="C45" s="133"/>
      <c r="D45" s="133"/>
      <c r="E45" s="132"/>
      <c r="F45" s="132"/>
    </row>
    <row r="46" spans="1:6" x14ac:dyDescent="0.45">
      <c r="A46" s="1"/>
      <c r="B46" s="133"/>
      <c r="C46" s="133"/>
      <c r="D46" s="133"/>
      <c r="E46" s="132"/>
      <c r="F46" s="132"/>
    </row>
    <row r="47" spans="1:6" x14ac:dyDescent="0.45">
      <c r="A47" s="1"/>
      <c r="B47" s="1"/>
      <c r="C47" s="1"/>
      <c r="D47" s="1"/>
      <c r="E47" s="1"/>
      <c r="F47" s="1"/>
    </row>
    <row r="48" spans="1:6" x14ac:dyDescent="0.45">
      <c r="A48" s="1"/>
      <c r="B48" s="1"/>
      <c r="C48" s="1"/>
      <c r="D48" s="1"/>
      <c r="E48" s="1"/>
      <c r="F48" s="1"/>
    </row>
    <row r="49" spans="1:6" x14ac:dyDescent="0.45">
      <c r="A49" s="1"/>
      <c r="B49" s="1"/>
      <c r="C49" s="1"/>
      <c r="D49" s="1"/>
      <c r="E49" s="1"/>
      <c r="F49" s="1"/>
    </row>
    <row r="50" spans="1:6" x14ac:dyDescent="0.45">
      <c r="A50" s="1"/>
      <c r="B50" s="1"/>
      <c r="C50" s="1"/>
      <c r="D50" s="1"/>
      <c r="E50" s="1"/>
      <c r="F50" s="1"/>
    </row>
    <row r="51" spans="1:6" x14ac:dyDescent="0.45">
      <c r="A51" s="1"/>
      <c r="B51" s="1"/>
      <c r="C51" s="1"/>
      <c r="D51" s="1"/>
      <c r="E51" s="1"/>
      <c r="F51" s="1"/>
    </row>
    <row r="52" spans="1:6" x14ac:dyDescent="0.45">
      <c r="A52" s="1"/>
      <c r="B52" s="1"/>
      <c r="C52" s="1"/>
      <c r="D52" s="1"/>
      <c r="E52" s="1"/>
      <c r="F52" s="1"/>
    </row>
    <row r="53" spans="1:6" x14ac:dyDescent="0.45">
      <c r="A53" s="1"/>
      <c r="B53" s="1"/>
      <c r="C53" s="1"/>
      <c r="D53" s="1"/>
      <c r="E53" s="1"/>
      <c r="F53" s="1"/>
    </row>
    <row r="54" spans="1:6" x14ac:dyDescent="0.45">
      <c r="A54" s="1"/>
      <c r="B54" s="1"/>
      <c r="C54" s="1"/>
      <c r="D54" s="1"/>
      <c r="E54" s="1"/>
      <c r="F54" s="1"/>
    </row>
    <row r="55" spans="1:6" x14ac:dyDescent="0.45">
      <c r="A55" s="1"/>
      <c r="B55" s="1"/>
      <c r="C55" s="1"/>
      <c r="D55" s="1"/>
      <c r="E55" s="1"/>
      <c r="F55" s="1"/>
    </row>
    <row r="56" spans="1:6" x14ac:dyDescent="0.45">
      <c r="A56" s="1"/>
      <c r="B56" s="1"/>
      <c r="C56" s="1"/>
      <c r="D56" s="1"/>
      <c r="E56" s="1"/>
      <c r="F56" s="1"/>
    </row>
    <row r="57" spans="1:6" x14ac:dyDescent="0.45">
      <c r="A57" s="1"/>
      <c r="B57" s="1"/>
      <c r="C57" s="1"/>
      <c r="D57" s="1"/>
      <c r="E57" s="1"/>
      <c r="F57" s="1"/>
    </row>
    <row r="58" spans="1:6" x14ac:dyDescent="0.45">
      <c r="A58" s="1"/>
      <c r="B58" s="1"/>
      <c r="C58" s="1"/>
      <c r="D58" s="1"/>
      <c r="E58" s="1"/>
      <c r="F58" s="1"/>
    </row>
    <row r="59" spans="1:6" x14ac:dyDescent="0.45">
      <c r="A59" s="1"/>
      <c r="B59" s="1"/>
      <c r="C59" s="1"/>
      <c r="D59" s="1"/>
      <c r="E59" s="1"/>
      <c r="F59" s="1"/>
    </row>
    <row r="60" spans="1:6" x14ac:dyDescent="0.45">
      <c r="A60" s="1"/>
      <c r="B60" s="1"/>
      <c r="C60" s="1"/>
      <c r="D60" s="1"/>
      <c r="E60" s="1"/>
      <c r="F60" s="1"/>
    </row>
    <row r="61" spans="1:6" x14ac:dyDescent="0.45">
      <c r="A61" s="1"/>
      <c r="B61" s="1"/>
      <c r="C61" s="1"/>
      <c r="D61" s="1"/>
      <c r="E61" s="1"/>
      <c r="F61" s="1"/>
    </row>
    <row r="62" spans="1:6" x14ac:dyDescent="0.45">
      <c r="A62" s="1"/>
      <c r="B62" s="1"/>
      <c r="C62" s="1"/>
      <c r="D62" s="1"/>
      <c r="E62" s="1"/>
      <c r="F62" s="1"/>
    </row>
    <row r="63" spans="1:6" x14ac:dyDescent="0.45">
      <c r="A63" s="1"/>
      <c r="B63" s="1"/>
      <c r="C63" s="1"/>
      <c r="D63" s="1"/>
      <c r="E63" s="1"/>
      <c r="F63" s="1"/>
    </row>
    <row r="64" spans="1:6" x14ac:dyDescent="0.45">
      <c r="A64" s="1"/>
      <c r="B64" s="1"/>
      <c r="C64" s="1"/>
      <c r="D64" s="1"/>
      <c r="E64" s="1"/>
      <c r="F64" s="1"/>
    </row>
    <row r="65" spans="1:6" x14ac:dyDescent="0.45">
      <c r="A65" s="1"/>
      <c r="B65" s="1"/>
      <c r="C65" s="1"/>
      <c r="D65" s="1"/>
      <c r="E65" s="1"/>
      <c r="F65" s="1"/>
    </row>
    <row r="66" spans="1:6" x14ac:dyDescent="0.45">
      <c r="A66" s="1"/>
      <c r="B66" s="1"/>
      <c r="C66" s="1"/>
      <c r="D66" s="1"/>
      <c r="E66" s="1"/>
      <c r="F66" s="1"/>
    </row>
    <row r="67" spans="1:6" x14ac:dyDescent="0.45">
      <c r="A67" s="1"/>
      <c r="B67" s="1"/>
      <c r="C67" s="1"/>
      <c r="D67" s="1"/>
      <c r="E67" s="1"/>
      <c r="F67" s="1"/>
    </row>
    <row r="68" spans="1:6" x14ac:dyDescent="0.45">
      <c r="A68" s="1"/>
      <c r="B68" s="1"/>
      <c r="C68" s="1"/>
      <c r="D68" s="1"/>
      <c r="E68" s="1"/>
      <c r="F68" s="1"/>
    </row>
    <row r="69" spans="1:6" x14ac:dyDescent="0.45">
      <c r="A69" s="1"/>
      <c r="B69" s="1"/>
      <c r="C69" s="1"/>
      <c r="D69" s="1"/>
      <c r="E69" s="1"/>
      <c r="F69" s="1"/>
    </row>
    <row r="70" spans="1:6" x14ac:dyDescent="0.45">
      <c r="A70" s="1"/>
      <c r="B70" s="1"/>
      <c r="C70" s="1"/>
      <c r="D70" s="1"/>
      <c r="E70" s="1"/>
      <c r="F70" s="1"/>
    </row>
    <row r="71" spans="1:6" x14ac:dyDescent="0.45">
      <c r="A71" s="1"/>
      <c r="B71" s="1"/>
      <c r="C71" s="1"/>
      <c r="D71" s="1"/>
      <c r="E71" s="1"/>
      <c r="F71" s="1"/>
    </row>
    <row r="72" spans="1:6" x14ac:dyDescent="0.45">
      <c r="A72" s="1"/>
      <c r="B72" s="1"/>
      <c r="C72" s="1"/>
      <c r="D72" s="1"/>
      <c r="E72" s="1"/>
      <c r="F72" s="1"/>
    </row>
    <row r="73" spans="1:6" x14ac:dyDescent="0.45">
      <c r="A73" s="1"/>
      <c r="B73" s="1"/>
      <c r="C73" s="1"/>
      <c r="D73" s="1"/>
      <c r="E73" s="1"/>
      <c r="F73" s="1"/>
    </row>
    <row r="74" spans="1:6" x14ac:dyDescent="0.45">
      <c r="A74" s="1"/>
      <c r="B74" s="1"/>
      <c r="C74" s="1"/>
      <c r="D74" s="1"/>
      <c r="E74" s="1"/>
      <c r="F74" s="1"/>
    </row>
    <row r="75" spans="1:6" x14ac:dyDescent="0.45">
      <c r="A75" s="1"/>
      <c r="B75" s="1"/>
      <c r="C75" s="1"/>
      <c r="D75" s="1"/>
      <c r="E75" s="1"/>
      <c r="F75" s="1"/>
    </row>
    <row r="76" spans="1:6" x14ac:dyDescent="0.45">
      <c r="A76" s="1"/>
      <c r="B76" s="1"/>
      <c r="C76" s="1"/>
      <c r="D76" s="1"/>
      <c r="E76" s="1"/>
      <c r="F76" s="1"/>
    </row>
    <row r="77" spans="1:6" x14ac:dyDescent="0.45">
      <c r="A77" s="1"/>
      <c r="B77" s="1"/>
      <c r="C77" s="1"/>
      <c r="D77" s="1"/>
      <c r="E77" s="1"/>
      <c r="F77" s="1"/>
    </row>
    <row r="78" spans="1:6" x14ac:dyDescent="0.45">
      <c r="A78" s="1"/>
      <c r="B78" s="1"/>
      <c r="C78" s="1"/>
      <c r="D78" s="1"/>
      <c r="E78" s="1"/>
      <c r="F78" s="1"/>
    </row>
    <row r="79" spans="1:6" x14ac:dyDescent="0.45">
      <c r="A79" s="1"/>
      <c r="B79" s="1"/>
      <c r="C79" s="1"/>
      <c r="D79" s="1"/>
      <c r="E79" s="1"/>
      <c r="F79" s="1"/>
    </row>
    <row r="80" spans="1:6" x14ac:dyDescent="0.45">
      <c r="A80" s="1"/>
      <c r="B80" s="1"/>
      <c r="C80" s="1"/>
      <c r="D80" s="1"/>
      <c r="E80" s="1"/>
      <c r="F80" s="1"/>
    </row>
    <row r="81" spans="1:6" x14ac:dyDescent="0.45">
      <c r="A81" s="1"/>
      <c r="B81" s="1"/>
      <c r="C81" s="1"/>
      <c r="D81" s="1"/>
      <c r="E81" s="1"/>
      <c r="F81" s="1"/>
    </row>
    <row r="82" spans="1:6" x14ac:dyDescent="0.45">
      <c r="A82" s="1"/>
      <c r="B82" s="1"/>
      <c r="C82" s="1"/>
      <c r="D82" s="1"/>
      <c r="E82" s="1"/>
      <c r="F82" s="1"/>
    </row>
    <row r="83" spans="1:6" x14ac:dyDescent="0.45">
      <c r="A83" s="1"/>
      <c r="B83" s="1"/>
      <c r="C83" s="1"/>
      <c r="D83" s="1"/>
      <c r="E83" s="1"/>
      <c r="F83" s="1"/>
    </row>
    <row r="84" spans="1:6" x14ac:dyDescent="0.45">
      <c r="A84" s="1"/>
      <c r="B84" s="1"/>
      <c r="C84" s="1"/>
      <c r="D84" s="1"/>
      <c r="E84" s="1"/>
      <c r="F84" s="1"/>
    </row>
    <row r="85" spans="1:6" x14ac:dyDescent="0.45">
      <c r="A85" s="1"/>
      <c r="B85" s="1"/>
      <c r="C85" s="1"/>
      <c r="D85" s="1"/>
      <c r="E85" s="1"/>
      <c r="F85" s="1"/>
    </row>
    <row r="86" spans="1:6" x14ac:dyDescent="0.45">
      <c r="A86" s="1"/>
      <c r="B86" s="1"/>
      <c r="C86" s="1"/>
      <c r="D86" s="1"/>
      <c r="E86" s="1"/>
      <c r="F86" s="1"/>
    </row>
    <row r="87" spans="1:6" x14ac:dyDescent="0.45">
      <c r="A87" s="1"/>
      <c r="B87" s="1"/>
      <c r="C87" s="1"/>
      <c r="D87" s="1"/>
      <c r="E87" s="1"/>
      <c r="F87" s="1"/>
    </row>
    <row r="88" spans="1:6" x14ac:dyDescent="0.45">
      <c r="A88" s="1"/>
      <c r="B88" s="1"/>
      <c r="C88" s="1"/>
      <c r="D88" s="1"/>
      <c r="E88" s="1"/>
      <c r="F88" s="1"/>
    </row>
    <row r="89" spans="1:6" x14ac:dyDescent="0.45">
      <c r="A89" s="1"/>
      <c r="B89" s="1"/>
      <c r="C89" s="1"/>
      <c r="D89" s="1"/>
      <c r="E89" s="1"/>
      <c r="F89" s="1"/>
    </row>
    <row r="90" spans="1:6" x14ac:dyDescent="0.45">
      <c r="A90" s="1"/>
      <c r="B90" s="1"/>
      <c r="C90" s="1"/>
      <c r="D90" s="1"/>
      <c r="E90" s="1"/>
      <c r="F90" s="1"/>
    </row>
    <row r="91" spans="1:6" x14ac:dyDescent="0.45">
      <c r="A91" s="1"/>
      <c r="B91" s="1"/>
      <c r="C91" s="1"/>
      <c r="D91" s="1"/>
      <c r="E91" s="1"/>
      <c r="F91" s="1"/>
    </row>
    <row r="92" spans="1:6" x14ac:dyDescent="0.45">
      <c r="A92" s="1"/>
      <c r="B92" s="1"/>
      <c r="C92" s="1"/>
      <c r="D92" s="1"/>
      <c r="E92" s="1"/>
      <c r="F92" s="1"/>
    </row>
    <row r="93" spans="1:6" x14ac:dyDescent="0.45">
      <c r="A93" s="1"/>
      <c r="B93" s="1"/>
      <c r="C93" s="1"/>
      <c r="D93" s="1"/>
      <c r="E93" s="1"/>
      <c r="F93" s="1"/>
    </row>
    <row r="94" spans="1:6" x14ac:dyDescent="0.45">
      <c r="A94" s="1"/>
      <c r="B94" s="1"/>
      <c r="C94" s="1"/>
      <c r="D94" s="1"/>
      <c r="E94" s="1"/>
      <c r="F94" s="1"/>
    </row>
    <row r="95" spans="1:6" x14ac:dyDescent="0.45">
      <c r="A95" s="1"/>
      <c r="B95" s="1"/>
      <c r="C95" s="1"/>
      <c r="D95" s="1"/>
      <c r="E95" s="1"/>
      <c r="F95" s="1"/>
    </row>
    <row r="96" spans="1:6" x14ac:dyDescent="0.45">
      <c r="A96" s="1"/>
      <c r="B96" s="1"/>
      <c r="C96" s="1"/>
      <c r="D96" s="1"/>
      <c r="E96" s="1"/>
      <c r="F96" s="1"/>
    </row>
    <row r="97" spans="1:6" x14ac:dyDescent="0.45">
      <c r="A97" s="1"/>
      <c r="B97" s="1"/>
      <c r="C97" s="1"/>
      <c r="D97" s="1"/>
      <c r="E97" s="1"/>
      <c r="F97" s="1"/>
    </row>
    <row r="98" spans="1:6" x14ac:dyDescent="0.45">
      <c r="A98" s="1"/>
      <c r="B98" s="1"/>
      <c r="C98" s="1"/>
      <c r="D98" s="1"/>
      <c r="E98" s="1"/>
      <c r="F98" s="1"/>
    </row>
    <row r="99" spans="1:6" x14ac:dyDescent="0.45">
      <c r="A99" s="1"/>
      <c r="B99" s="1"/>
      <c r="C99" s="1"/>
      <c r="D99" s="1"/>
      <c r="E99" s="1"/>
      <c r="F99" s="1"/>
    </row>
    <row r="100" spans="1:6" x14ac:dyDescent="0.45">
      <c r="A100" s="1"/>
      <c r="B100" s="1"/>
      <c r="C100" s="1"/>
      <c r="D100" s="1"/>
      <c r="E100" s="1"/>
      <c r="F100" s="1"/>
    </row>
    <row r="101" spans="1:6" x14ac:dyDescent="0.45">
      <c r="A101" s="1"/>
      <c r="B101" s="1"/>
      <c r="C101" s="1"/>
      <c r="D101" s="1"/>
      <c r="E101" s="1"/>
      <c r="F101" s="1"/>
    </row>
    <row r="102" spans="1:6" x14ac:dyDescent="0.45">
      <c r="A102" s="1"/>
      <c r="B102" s="1"/>
      <c r="C102" s="1"/>
      <c r="D102" s="1"/>
      <c r="E102" s="1"/>
      <c r="F102" s="1"/>
    </row>
    <row r="103" spans="1:6" x14ac:dyDescent="0.45">
      <c r="A103" s="1"/>
      <c r="B103" s="1"/>
      <c r="C103" s="1"/>
      <c r="D103" s="1"/>
      <c r="E103" s="1"/>
      <c r="F103" s="1"/>
    </row>
    <row r="104" spans="1:6" x14ac:dyDescent="0.45">
      <c r="A104" s="1"/>
      <c r="B104" s="1"/>
      <c r="C104" s="1"/>
      <c r="D104" s="1"/>
      <c r="E104" s="1"/>
      <c r="F104" s="1"/>
    </row>
    <row r="105" spans="1:6" x14ac:dyDescent="0.45">
      <c r="A105" s="1"/>
      <c r="B105" s="1"/>
      <c r="C105" s="1"/>
      <c r="D105" s="1"/>
      <c r="E105" s="1"/>
      <c r="F105" s="1"/>
    </row>
    <row r="106" spans="1:6" x14ac:dyDescent="0.45">
      <c r="A106" s="1"/>
      <c r="B106" s="1"/>
      <c r="C106" s="1"/>
      <c r="D106" s="1"/>
      <c r="E106" s="1"/>
      <c r="F106" s="1"/>
    </row>
    <row r="107" spans="1:6" x14ac:dyDescent="0.45">
      <c r="A107" s="1"/>
      <c r="B107" s="1"/>
      <c r="C107" s="1"/>
      <c r="D107" s="1"/>
      <c r="E107" s="1"/>
      <c r="F107" s="1"/>
    </row>
    <row r="108" spans="1:6" x14ac:dyDescent="0.45">
      <c r="A108" s="1"/>
      <c r="B108" s="1"/>
      <c r="C108" s="1"/>
      <c r="D108" s="1"/>
      <c r="E108" s="1"/>
      <c r="F108" s="1"/>
    </row>
    <row r="109" spans="1:6" x14ac:dyDescent="0.45">
      <c r="A109" s="1"/>
      <c r="B109" s="1"/>
      <c r="C109" s="1"/>
      <c r="D109" s="1"/>
      <c r="E109" s="1"/>
      <c r="F109" s="1"/>
    </row>
    <row r="110" spans="1:6" x14ac:dyDescent="0.45">
      <c r="A110" s="1"/>
      <c r="B110" s="1"/>
      <c r="C110" s="1"/>
      <c r="D110" s="1"/>
      <c r="E110" s="1"/>
      <c r="F110" s="1"/>
    </row>
    <row r="111" spans="1:6" x14ac:dyDescent="0.45">
      <c r="A111" s="1"/>
      <c r="B111" s="1"/>
      <c r="C111" s="1"/>
      <c r="D111" s="1"/>
      <c r="E111" s="1"/>
      <c r="F111" s="1"/>
    </row>
    <row r="112" spans="1:6" x14ac:dyDescent="0.45">
      <c r="A112" s="1"/>
      <c r="B112" s="1"/>
      <c r="C112" s="1"/>
      <c r="D112" s="1"/>
      <c r="E112" s="1"/>
      <c r="F112" s="1"/>
    </row>
    <row r="113" spans="1:6" x14ac:dyDescent="0.45">
      <c r="A113" s="1"/>
      <c r="B113" s="1"/>
      <c r="C113" s="1"/>
      <c r="D113" s="1"/>
      <c r="E113" s="1"/>
      <c r="F113" s="1"/>
    </row>
    <row r="114" spans="1:6" x14ac:dyDescent="0.45">
      <c r="A114" s="1"/>
      <c r="B114" s="1"/>
      <c r="C114" s="1"/>
      <c r="D114" s="1"/>
      <c r="E114" s="1"/>
      <c r="F114" s="1"/>
    </row>
    <row r="115" spans="1:6" x14ac:dyDescent="0.45">
      <c r="A115" s="1"/>
      <c r="B115" s="1"/>
      <c r="C115" s="1"/>
      <c r="D115" s="1"/>
      <c r="E115" s="1"/>
      <c r="F115" s="1"/>
    </row>
    <row r="116" spans="1:6" x14ac:dyDescent="0.45">
      <c r="A116" s="1"/>
      <c r="B116" s="1"/>
      <c r="C116" s="1"/>
      <c r="D116" s="1"/>
      <c r="E116" s="1"/>
      <c r="F116" s="1"/>
    </row>
    <row r="117" spans="1:6" x14ac:dyDescent="0.45">
      <c r="A117" s="1"/>
      <c r="B117" s="1"/>
      <c r="C117" s="1"/>
      <c r="D117" s="1"/>
      <c r="E117" s="1"/>
      <c r="F117" s="1"/>
    </row>
    <row r="118" spans="1:6" x14ac:dyDescent="0.45">
      <c r="A118" s="1"/>
      <c r="B118" s="1"/>
      <c r="C118" s="1"/>
      <c r="D118" s="1"/>
      <c r="E118" s="1"/>
      <c r="F118" s="1"/>
    </row>
    <row r="119" spans="1:6" x14ac:dyDescent="0.45">
      <c r="A119" s="1"/>
      <c r="B119" s="1"/>
      <c r="C119" s="1"/>
      <c r="D119" s="1"/>
      <c r="E119" s="1"/>
      <c r="F119" s="1"/>
    </row>
    <row r="120" spans="1:6" x14ac:dyDescent="0.45">
      <c r="A120" s="1"/>
      <c r="B120" s="1"/>
      <c r="C120" s="1"/>
      <c r="D120" s="1"/>
      <c r="E120" s="1"/>
      <c r="F120" s="1"/>
    </row>
    <row r="121" spans="1:6" x14ac:dyDescent="0.45">
      <c r="A121" s="1"/>
      <c r="B121" s="1"/>
      <c r="C121" s="1"/>
      <c r="D121" s="1"/>
      <c r="E121" s="1"/>
      <c r="F121" s="1"/>
    </row>
    <row r="122" spans="1:6" x14ac:dyDescent="0.45">
      <c r="A122" s="1"/>
      <c r="B122" s="1"/>
      <c r="C122" s="1"/>
      <c r="D122" s="1"/>
      <c r="E122" s="1"/>
      <c r="F122" s="1"/>
    </row>
    <row r="123" spans="1:6" x14ac:dyDescent="0.45">
      <c r="A123" s="1"/>
      <c r="B123" s="1"/>
      <c r="C123" s="1"/>
      <c r="D123" s="1"/>
      <c r="E123" s="1"/>
      <c r="F123" s="1"/>
    </row>
    <row r="124" spans="1:6" x14ac:dyDescent="0.45">
      <c r="A124" s="1"/>
      <c r="B124" s="1"/>
      <c r="C124" s="1"/>
      <c r="D124" s="1"/>
      <c r="E124" s="1"/>
      <c r="F124" s="1"/>
    </row>
    <row r="125" spans="1:6" x14ac:dyDescent="0.45">
      <c r="A125" s="1"/>
      <c r="B125" s="1"/>
      <c r="C125" s="1"/>
      <c r="D125" s="1"/>
      <c r="E125" s="1"/>
      <c r="F125" s="1"/>
    </row>
    <row r="126" spans="1:6" x14ac:dyDescent="0.45">
      <c r="A126" s="1"/>
      <c r="B126" s="1"/>
      <c r="C126" s="1"/>
      <c r="D126" s="1"/>
      <c r="E126" s="1"/>
      <c r="F126" s="1"/>
    </row>
    <row r="127" spans="1:6" x14ac:dyDescent="0.45">
      <c r="A127" s="1"/>
      <c r="B127" s="1"/>
      <c r="C127" s="1"/>
      <c r="D127" s="1"/>
      <c r="E127" s="1"/>
      <c r="F127" s="1"/>
    </row>
    <row r="128" spans="1:6" x14ac:dyDescent="0.45">
      <c r="A128" s="1"/>
      <c r="B128" s="1"/>
      <c r="C128" s="1"/>
      <c r="D128" s="1"/>
      <c r="E128" s="1"/>
      <c r="F128" s="1"/>
    </row>
    <row r="129" spans="1:6" x14ac:dyDescent="0.45">
      <c r="A129" s="1"/>
      <c r="B129" s="1"/>
      <c r="C129" s="1"/>
      <c r="D129" s="1"/>
      <c r="E129" s="1"/>
      <c r="F129" s="1"/>
    </row>
    <row r="130" spans="1:6" x14ac:dyDescent="0.45">
      <c r="A130" s="1"/>
      <c r="B130" s="1"/>
      <c r="C130" s="1"/>
      <c r="D130" s="1"/>
      <c r="E130" s="1"/>
      <c r="F130" s="1"/>
    </row>
    <row r="131" spans="1:6" x14ac:dyDescent="0.45">
      <c r="A131" s="1"/>
      <c r="B131" s="1"/>
      <c r="C131" s="1"/>
      <c r="D131" s="1"/>
      <c r="E131" s="1"/>
      <c r="F131" s="1"/>
    </row>
    <row r="132" spans="1:6" x14ac:dyDescent="0.45">
      <c r="A132" s="1"/>
      <c r="B132" s="1"/>
      <c r="C132" s="1"/>
      <c r="D132" s="1"/>
      <c r="E132" s="1"/>
      <c r="F132" s="1"/>
    </row>
    <row r="133" spans="1:6" x14ac:dyDescent="0.45">
      <c r="A133" s="1"/>
      <c r="B133" s="1"/>
      <c r="C133" s="1"/>
      <c r="D133" s="1"/>
      <c r="E133" s="1"/>
      <c r="F133" s="1"/>
    </row>
    <row r="134" spans="1:6" x14ac:dyDescent="0.45">
      <c r="A134" s="1"/>
      <c r="B134" s="1"/>
      <c r="C134" s="1"/>
      <c r="D134" s="1"/>
      <c r="E134" s="1"/>
      <c r="F134" s="1"/>
    </row>
    <row r="135" spans="1:6" x14ac:dyDescent="0.45">
      <c r="A135" s="1"/>
      <c r="B135" s="1"/>
      <c r="C135" s="1"/>
      <c r="D135" s="1"/>
      <c r="E135" s="1"/>
      <c r="F135" s="1"/>
    </row>
    <row r="136" spans="1:6" x14ac:dyDescent="0.45">
      <c r="A136" s="1"/>
      <c r="B136" s="1"/>
      <c r="C136" s="1"/>
      <c r="D136" s="1"/>
      <c r="E136" s="1"/>
      <c r="F136" s="1"/>
    </row>
    <row r="137" spans="1:6" x14ac:dyDescent="0.45">
      <c r="A137" s="1"/>
      <c r="B137" s="1"/>
      <c r="C137" s="1"/>
      <c r="D137" s="1"/>
      <c r="E137" s="1"/>
      <c r="F137" s="1"/>
    </row>
    <row r="138" spans="1:6" x14ac:dyDescent="0.45">
      <c r="A138" s="1"/>
      <c r="B138" s="1"/>
      <c r="C138" s="1"/>
      <c r="D138" s="1"/>
      <c r="E138" s="1"/>
      <c r="F138" s="1"/>
    </row>
    <row r="139" spans="1:6" x14ac:dyDescent="0.45">
      <c r="A139" s="1"/>
      <c r="B139" s="1"/>
      <c r="C139" s="1"/>
      <c r="D139" s="1"/>
      <c r="E139" s="1"/>
      <c r="F139" s="1"/>
    </row>
    <row r="140" spans="1:6" x14ac:dyDescent="0.45">
      <c r="A140" s="1"/>
      <c r="B140" s="1"/>
      <c r="C140" s="1"/>
      <c r="D140" s="1"/>
      <c r="E140" s="1"/>
      <c r="F140" s="1"/>
    </row>
    <row r="141" spans="1:6" x14ac:dyDescent="0.45">
      <c r="A141" s="1"/>
      <c r="B141" s="1"/>
      <c r="C141" s="1"/>
      <c r="D141" s="1"/>
      <c r="E141" s="1"/>
      <c r="F141" s="1"/>
    </row>
    <row r="142" spans="1:6" x14ac:dyDescent="0.45">
      <c r="A142" s="1"/>
      <c r="B142" s="1"/>
      <c r="C142" s="1"/>
      <c r="D142" s="1"/>
      <c r="E142" s="1"/>
      <c r="F142" s="1"/>
    </row>
    <row r="143" spans="1:6" x14ac:dyDescent="0.45">
      <c r="A143" s="1"/>
      <c r="B143" s="1"/>
      <c r="C143" s="1"/>
      <c r="D143" s="1"/>
      <c r="E143" s="1"/>
      <c r="F143" s="1"/>
    </row>
    <row r="144" spans="1:6" x14ac:dyDescent="0.45">
      <c r="A144" s="1"/>
      <c r="B144" s="1"/>
      <c r="C144" s="1"/>
      <c r="D144" s="1"/>
      <c r="E144" s="1"/>
      <c r="F144" s="1"/>
    </row>
    <row r="145" spans="1:6" x14ac:dyDescent="0.45">
      <c r="A145" s="1"/>
      <c r="B145" s="1"/>
      <c r="C145" s="1"/>
      <c r="D145" s="1"/>
      <c r="E145" s="1"/>
      <c r="F145" s="1"/>
    </row>
    <row r="146" spans="1:6" x14ac:dyDescent="0.45">
      <c r="A146" s="1"/>
      <c r="B146" s="1"/>
      <c r="C146" s="1"/>
      <c r="D146" s="1"/>
      <c r="E146" s="1"/>
      <c r="F146" s="1"/>
    </row>
    <row r="147" spans="1:6" x14ac:dyDescent="0.45">
      <c r="A147" s="1"/>
      <c r="B147" s="1"/>
      <c r="C147" s="1"/>
      <c r="D147" s="1"/>
      <c r="E147" s="1"/>
      <c r="F147" s="1"/>
    </row>
    <row r="148" spans="1:6" x14ac:dyDescent="0.45">
      <c r="A148" s="1"/>
      <c r="B148" s="1"/>
      <c r="C148" s="1"/>
      <c r="D148" s="1"/>
      <c r="E148" s="1"/>
      <c r="F148" s="1"/>
    </row>
    <row r="149" spans="1:6" x14ac:dyDescent="0.45">
      <c r="A149" s="1"/>
      <c r="B149" s="1"/>
      <c r="C149" s="1"/>
      <c r="D149" s="1"/>
      <c r="E149" s="1"/>
      <c r="F149" s="1"/>
    </row>
    <row r="150" spans="1:6" x14ac:dyDescent="0.45">
      <c r="A150" s="1"/>
      <c r="B150" s="1"/>
      <c r="C150" s="1"/>
      <c r="D150" s="1"/>
      <c r="E150" s="1"/>
      <c r="F150" s="1"/>
    </row>
    <row r="151" spans="1:6" x14ac:dyDescent="0.45">
      <c r="A151" s="1"/>
      <c r="B151" s="1"/>
      <c r="C151" s="1"/>
      <c r="D151" s="1"/>
      <c r="E151" s="1"/>
      <c r="F151" s="1"/>
    </row>
    <row r="152" spans="1:6" x14ac:dyDescent="0.45">
      <c r="A152" s="1"/>
      <c r="B152" s="1"/>
      <c r="C152" s="1"/>
      <c r="D152" s="1"/>
      <c r="E152" s="1"/>
      <c r="F152" s="1"/>
    </row>
    <row r="153" spans="1:6" x14ac:dyDescent="0.45">
      <c r="A153" s="1"/>
      <c r="B153" s="1"/>
      <c r="C153" s="1"/>
      <c r="D153" s="1"/>
      <c r="E153" s="1"/>
      <c r="F153" s="1"/>
    </row>
    <row r="154" spans="1:6" x14ac:dyDescent="0.45">
      <c r="A154" s="1"/>
      <c r="B154" s="1"/>
      <c r="C154" s="1"/>
      <c r="D154" s="1"/>
      <c r="E154" s="1"/>
      <c r="F154" s="1"/>
    </row>
    <row r="155" spans="1:6" x14ac:dyDescent="0.45">
      <c r="A155" s="1"/>
      <c r="B155" s="1"/>
      <c r="C155" s="1"/>
      <c r="D155" s="1"/>
      <c r="E155" s="1"/>
      <c r="F155" s="1"/>
    </row>
    <row r="156" spans="1:6" x14ac:dyDescent="0.45">
      <c r="A156" s="1"/>
      <c r="B156" s="1"/>
      <c r="C156" s="1"/>
      <c r="D156" s="1"/>
      <c r="E156" s="1"/>
      <c r="F156" s="1"/>
    </row>
    <row r="157" spans="1:6" x14ac:dyDescent="0.45">
      <c r="A157" s="1"/>
      <c r="B157" s="1"/>
      <c r="C157" s="1"/>
      <c r="D157" s="1"/>
      <c r="E157" s="1"/>
      <c r="F157" s="1"/>
    </row>
    <row r="158" spans="1:6" x14ac:dyDescent="0.45">
      <c r="A158" s="1"/>
      <c r="B158" s="1"/>
      <c r="C158" s="1"/>
      <c r="D158" s="1"/>
      <c r="E158" s="1"/>
      <c r="F158" s="1"/>
    </row>
    <row r="159" spans="1:6" x14ac:dyDescent="0.45">
      <c r="A159" s="1"/>
      <c r="B159" s="1"/>
      <c r="C159" s="1"/>
      <c r="D159" s="1"/>
      <c r="E159" s="1"/>
      <c r="F159" s="1"/>
    </row>
    <row r="160" spans="1:6" x14ac:dyDescent="0.45">
      <c r="A160" s="1"/>
      <c r="B160" s="1"/>
      <c r="C160" s="1"/>
      <c r="D160" s="1"/>
      <c r="E160" s="1"/>
      <c r="F160" s="1"/>
    </row>
    <row r="161" spans="1:6" x14ac:dyDescent="0.45">
      <c r="A161" s="1"/>
      <c r="B161" s="1"/>
      <c r="C161" s="1"/>
      <c r="D161" s="1"/>
      <c r="E161" s="1"/>
      <c r="F161" s="1"/>
    </row>
    <row r="162" spans="1:6" x14ac:dyDescent="0.45">
      <c r="A162" s="1"/>
      <c r="B162" s="1"/>
      <c r="C162" s="1"/>
      <c r="D162" s="1"/>
      <c r="E162" s="1"/>
      <c r="F162" s="1"/>
    </row>
    <row r="163" spans="1:6" x14ac:dyDescent="0.45">
      <c r="A163" s="1"/>
      <c r="B163" s="1"/>
      <c r="C163" s="1"/>
      <c r="D163" s="1"/>
      <c r="E163" s="1"/>
      <c r="F163" s="1"/>
    </row>
    <row r="164" spans="1:6" x14ac:dyDescent="0.45">
      <c r="A164" s="1"/>
      <c r="B164" s="1"/>
      <c r="C164" s="1"/>
      <c r="D164" s="1"/>
      <c r="E164" s="1"/>
      <c r="F164" s="1"/>
    </row>
    <row r="165" spans="1:6" x14ac:dyDescent="0.45">
      <c r="A165" s="1"/>
      <c r="B165" s="1"/>
      <c r="C165" s="1"/>
      <c r="D165" s="1"/>
      <c r="E165" s="1"/>
      <c r="F165" s="1"/>
    </row>
    <row r="166" spans="1:6" x14ac:dyDescent="0.45">
      <c r="A166" s="1"/>
      <c r="B166" s="1"/>
      <c r="C166" s="1"/>
      <c r="D166" s="1"/>
      <c r="E166" s="1"/>
      <c r="F166" s="1"/>
    </row>
    <row r="167" spans="1:6" x14ac:dyDescent="0.45">
      <c r="A167" s="1"/>
      <c r="B167" s="1"/>
      <c r="C167" s="1"/>
      <c r="D167" s="1"/>
      <c r="E167" s="1"/>
      <c r="F167" s="1"/>
    </row>
    <row r="168" spans="1:6" x14ac:dyDescent="0.45">
      <c r="A168" s="1"/>
      <c r="B168" s="1"/>
      <c r="C168" s="1"/>
      <c r="D168" s="1"/>
      <c r="E168" s="1"/>
      <c r="F168" s="1"/>
    </row>
    <row r="169" spans="1:6" x14ac:dyDescent="0.45">
      <c r="A169" s="1"/>
      <c r="B169" s="1"/>
      <c r="C169" s="1"/>
      <c r="D169" s="1"/>
      <c r="E169" s="1"/>
      <c r="F169" s="1"/>
    </row>
    <row r="170" spans="1:6" x14ac:dyDescent="0.45">
      <c r="A170" s="1"/>
      <c r="B170" s="1"/>
      <c r="C170" s="1"/>
      <c r="D170" s="1"/>
      <c r="E170" s="1"/>
      <c r="F170" s="1"/>
    </row>
    <row r="171" spans="1:6" x14ac:dyDescent="0.45">
      <c r="A171" s="1"/>
      <c r="B171" s="1"/>
      <c r="C171" s="1"/>
      <c r="D171" s="1"/>
      <c r="E171" s="1"/>
      <c r="F171" s="1"/>
    </row>
    <row r="172" spans="1:6" x14ac:dyDescent="0.45">
      <c r="A172" s="1"/>
      <c r="B172" s="1"/>
      <c r="C172" s="1"/>
      <c r="D172" s="1"/>
      <c r="E172" s="1"/>
      <c r="F172" s="1"/>
    </row>
    <row r="173" spans="1:6" x14ac:dyDescent="0.45">
      <c r="A173" s="1"/>
      <c r="B173" s="1"/>
      <c r="C173" s="1"/>
      <c r="D173" s="1"/>
      <c r="E173" s="1"/>
      <c r="F173" s="1"/>
    </row>
    <row r="174" spans="1:6" x14ac:dyDescent="0.45">
      <c r="A174" s="1"/>
      <c r="B174" s="1"/>
      <c r="C174" s="1"/>
      <c r="D174" s="1"/>
      <c r="E174" s="1"/>
      <c r="F174" s="1"/>
    </row>
    <row r="175" spans="1:6" x14ac:dyDescent="0.45">
      <c r="A175" s="1"/>
      <c r="B175" s="1"/>
      <c r="C175" s="1"/>
      <c r="D175" s="1"/>
      <c r="E175" s="1"/>
      <c r="F175" s="1"/>
    </row>
    <row r="176" spans="1:6" x14ac:dyDescent="0.45">
      <c r="A176" s="1"/>
      <c r="B176" s="1"/>
      <c r="C176" s="1"/>
      <c r="D176" s="1"/>
      <c r="E176" s="1"/>
      <c r="F176" s="1"/>
    </row>
    <row r="177" spans="1:6" x14ac:dyDescent="0.45">
      <c r="A177" s="1"/>
      <c r="B177" s="1"/>
      <c r="C177" s="1"/>
      <c r="D177" s="1"/>
      <c r="E177" s="1"/>
      <c r="F177" s="1"/>
    </row>
    <row r="178" spans="1:6" x14ac:dyDescent="0.45">
      <c r="A178" s="1"/>
      <c r="B178" s="1"/>
      <c r="C178" s="1"/>
      <c r="D178" s="1"/>
      <c r="E178" s="1"/>
      <c r="F178" s="1"/>
    </row>
    <row r="179" spans="1:6" x14ac:dyDescent="0.45">
      <c r="A179" s="1"/>
      <c r="B179" s="1"/>
      <c r="C179" s="1"/>
      <c r="D179" s="1"/>
      <c r="E179" s="1"/>
      <c r="F179" s="1"/>
    </row>
    <row r="180" spans="1:6" x14ac:dyDescent="0.45">
      <c r="A180" s="1"/>
      <c r="B180" s="1"/>
      <c r="C180" s="1"/>
      <c r="D180" s="1"/>
      <c r="E180" s="1"/>
      <c r="F180" s="1"/>
    </row>
    <row r="181" spans="1:6" x14ac:dyDescent="0.45">
      <c r="A181" s="1"/>
      <c r="B181" s="1"/>
      <c r="C181" s="1"/>
      <c r="D181" s="1"/>
      <c r="E181" s="1"/>
      <c r="F181" s="1"/>
    </row>
    <row r="182" spans="1:6" x14ac:dyDescent="0.45">
      <c r="A182" s="1"/>
      <c r="B182" s="1"/>
      <c r="C182" s="1"/>
      <c r="D182" s="1"/>
      <c r="E182" s="1"/>
      <c r="F182" s="1"/>
    </row>
    <row r="183" spans="1:6" x14ac:dyDescent="0.45">
      <c r="A183" s="1"/>
      <c r="B183" s="1"/>
      <c r="C183" s="1"/>
      <c r="D183" s="1"/>
      <c r="E183" s="1"/>
      <c r="F183" s="1"/>
    </row>
    <row r="184" spans="1:6" x14ac:dyDescent="0.45">
      <c r="A184" s="1"/>
      <c r="B184" s="1"/>
      <c r="C184" s="1"/>
      <c r="D184" s="1"/>
      <c r="E184" s="1"/>
      <c r="F184" s="1"/>
    </row>
    <row r="185" spans="1:6" x14ac:dyDescent="0.45">
      <c r="A185" s="1"/>
      <c r="B185" s="1"/>
      <c r="C185" s="1"/>
      <c r="D185" s="1"/>
      <c r="E185" s="1"/>
      <c r="F185" s="1"/>
    </row>
    <row r="186" spans="1:6" x14ac:dyDescent="0.45">
      <c r="A186" s="1"/>
      <c r="B186" s="1"/>
      <c r="C186" s="1"/>
      <c r="D186" s="1"/>
      <c r="E186" s="1"/>
      <c r="F186" s="1"/>
    </row>
    <row r="187" spans="1:6" x14ac:dyDescent="0.45">
      <c r="A187" s="1"/>
      <c r="B187" s="1"/>
      <c r="C187" s="1"/>
      <c r="D187" s="1"/>
      <c r="E187" s="1"/>
      <c r="F187" s="1"/>
    </row>
    <row r="188" spans="1:6" x14ac:dyDescent="0.45">
      <c r="A188" s="1"/>
      <c r="B188" s="1"/>
      <c r="C188" s="1"/>
      <c r="D188" s="1"/>
      <c r="E188" s="1"/>
      <c r="F188" s="1"/>
    </row>
    <row r="189" spans="1:6" x14ac:dyDescent="0.45">
      <c r="A189" s="1"/>
      <c r="B189" s="1"/>
      <c r="C189" s="1"/>
      <c r="D189" s="1"/>
      <c r="E189" s="1"/>
      <c r="F189" s="1"/>
    </row>
    <row r="190" spans="1:6" x14ac:dyDescent="0.45">
      <c r="A190" s="1"/>
      <c r="B190" s="1"/>
      <c r="C190" s="1"/>
      <c r="D190" s="1"/>
      <c r="E190" s="1"/>
      <c r="F190" s="1"/>
    </row>
    <row r="191" spans="1:6" x14ac:dyDescent="0.45">
      <c r="A191" s="1"/>
      <c r="B191" s="1"/>
      <c r="C191" s="1"/>
      <c r="D191" s="1"/>
      <c r="E191" s="1"/>
      <c r="F191" s="1"/>
    </row>
    <row r="192" spans="1:6" x14ac:dyDescent="0.45">
      <c r="A192" s="1"/>
      <c r="B192" s="1"/>
      <c r="C192" s="1"/>
      <c r="D192" s="1"/>
      <c r="E192" s="1"/>
      <c r="F192" s="1"/>
    </row>
    <row r="193" spans="1:6" x14ac:dyDescent="0.45">
      <c r="A193" s="1"/>
      <c r="B193" s="1"/>
      <c r="C193" s="1"/>
      <c r="D193" s="1"/>
      <c r="E193" s="1"/>
      <c r="F193" s="1"/>
    </row>
    <row r="194" spans="1:6" x14ac:dyDescent="0.45">
      <c r="A194" s="1"/>
      <c r="B194" s="1"/>
      <c r="C194" s="1"/>
      <c r="D194" s="1"/>
      <c r="E194" s="1"/>
      <c r="F194" s="1"/>
    </row>
    <row r="195" spans="1:6" x14ac:dyDescent="0.45">
      <c r="A195" s="1"/>
      <c r="B195" s="1"/>
      <c r="C195" s="1"/>
      <c r="D195" s="1"/>
      <c r="E195" s="1"/>
      <c r="F195" s="1"/>
    </row>
    <row r="196" spans="1:6" x14ac:dyDescent="0.45">
      <c r="A196" s="1"/>
      <c r="B196" s="1"/>
      <c r="C196" s="1"/>
      <c r="D196" s="1"/>
      <c r="E196" s="1"/>
      <c r="F196" s="1"/>
    </row>
    <row r="197" spans="1:6" x14ac:dyDescent="0.45">
      <c r="A197" s="1"/>
      <c r="B197" s="1"/>
      <c r="C197" s="1"/>
      <c r="D197" s="1"/>
      <c r="E197" s="1"/>
      <c r="F197" s="1"/>
    </row>
    <row r="198" spans="1:6" x14ac:dyDescent="0.45">
      <c r="A198" s="1"/>
      <c r="B198" s="1"/>
      <c r="C198" s="1"/>
      <c r="D198" s="1"/>
      <c r="E198" s="1"/>
      <c r="F198" s="1"/>
    </row>
    <row r="199" spans="1:6" x14ac:dyDescent="0.45">
      <c r="A199" s="1"/>
      <c r="B199" s="1"/>
      <c r="C199" s="1"/>
      <c r="D199" s="1"/>
      <c r="E199" s="1"/>
      <c r="F199" s="1"/>
    </row>
    <row r="200" spans="1:6" x14ac:dyDescent="0.45">
      <c r="A200" s="1"/>
      <c r="B200" s="1"/>
      <c r="C200" s="1"/>
      <c r="D200" s="1"/>
      <c r="E200" s="1"/>
      <c r="F200" s="1"/>
    </row>
    <row r="201" spans="1:6" x14ac:dyDescent="0.45">
      <c r="A201" s="1"/>
      <c r="B201" s="1"/>
      <c r="C201" s="1"/>
      <c r="D201" s="1"/>
      <c r="E201" s="1"/>
      <c r="F201" s="1"/>
    </row>
    <row r="202" spans="1:6" x14ac:dyDescent="0.45">
      <c r="A202" s="1"/>
      <c r="B202" s="1"/>
      <c r="C202" s="1"/>
      <c r="D202" s="1"/>
      <c r="E202" s="1"/>
      <c r="F202" s="1"/>
    </row>
    <row r="203" spans="1:6" x14ac:dyDescent="0.45">
      <c r="A203" s="1"/>
      <c r="B203" s="1"/>
      <c r="C203" s="1"/>
      <c r="D203" s="1"/>
      <c r="E203" s="1"/>
      <c r="F203" s="1"/>
    </row>
    <row r="204" spans="1:6" x14ac:dyDescent="0.45">
      <c r="A204" s="1"/>
      <c r="B204" s="1"/>
      <c r="C204" s="1"/>
      <c r="D204" s="1"/>
      <c r="E204" s="1"/>
      <c r="F204" s="1"/>
    </row>
    <row r="205" spans="1:6" x14ac:dyDescent="0.45">
      <c r="A205" s="1"/>
      <c r="B205" s="1"/>
      <c r="C205" s="1"/>
      <c r="D205" s="1"/>
      <c r="E205" s="1"/>
      <c r="F205" s="1"/>
    </row>
    <row r="206" spans="1:6" x14ac:dyDescent="0.45">
      <c r="A206" s="1"/>
      <c r="B206" s="1"/>
      <c r="C206" s="1"/>
      <c r="D206" s="1"/>
      <c r="E206" s="1"/>
      <c r="F206" s="1"/>
    </row>
    <row r="207" spans="1:6" x14ac:dyDescent="0.45">
      <c r="A207" s="1"/>
      <c r="B207" s="1"/>
      <c r="C207" s="1"/>
      <c r="D207" s="1"/>
      <c r="E207" s="1"/>
      <c r="F207" s="1"/>
    </row>
    <row r="208" spans="1:6" x14ac:dyDescent="0.45">
      <c r="A208" s="1"/>
      <c r="B208" s="1"/>
      <c r="C208" s="1"/>
      <c r="D208" s="1"/>
      <c r="E208" s="1"/>
      <c r="F208" s="1"/>
    </row>
    <row r="209" spans="1:6" x14ac:dyDescent="0.45">
      <c r="A209" s="1"/>
      <c r="B209" s="1"/>
      <c r="C209" s="1"/>
      <c r="D209" s="1"/>
      <c r="E209" s="1"/>
      <c r="F209" s="1"/>
    </row>
    <row r="210" spans="1:6" x14ac:dyDescent="0.45">
      <c r="A210" s="1"/>
      <c r="B210" s="1"/>
      <c r="C210" s="1"/>
      <c r="D210" s="1"/>
      <c r="E210" s="1"/>
      <c r="F210" s="1"/>
    </row>
    <row r="211" spans="1:6" x14ac:dyDescent="0.45">
      <c r="A211" s="1"/>
      <c r="B211" s="1"/>
      <c r="C211" s="1"/>
      <c r="D211" s="1"/>
      <c r="E211" s="1"/>
      <c r="F211" s="1"/>
    </row>
    <row r="212" spans="1:6" x14ac:dyDescent="0.45">
      <c r="A212" s="1"/>
      <c r="B212" s="1"/>
      <c r="C212" s="1"/>
      <c r="D212" s="1"/>
      <c r="E212" s="1"/>
      <c r="F212" s="1"/>
    </row>
    <row r="213" spans="1:6" x14ac:dyDescent="0.45">
      <c r="A213" s="1"/>
      <c r="B213" s="1"/>
      <c r="C213" s="1"/>
      <c r="D213" s="1"/>
      <c r="E213" s="1"/>
      <c r="F213" s="1"/>
    </row>
    <row r="214" spans="1:6" x14ac:dyDescent="0.45">
      <c r="A214" s="1"/>
      <c r="B214" s="1"/>
      <c r="C214" s="1"/>
      <c r="D214" s="1"/>
      <c r="E214" s="1"/>
      <c r="F214" s="1"/>
    </row>
    <row r="215" spans="1:6" x14ac:dyDescent="0.45">
      <c r="A215" s="1"/>
      <c r="B215" s="1"/>
      <c r="C215" s="1"/>
      <c r="D215" s="1"/>
      <c r="E215" s="1"/>
      <c r="F215" s="1"/>
    </row>
    <row r="216" spans="1:6" x14ac:dyDescent="0.45">
      <c r="A216" s="1"/>
      <c r="B216" s="1"/>
      <c r="C216" s="1"/>
      <c r="D216" s="1"/>
      <c r="E216" s="1"/>
      <c r="F216" s="1"/>
    </row>
    <row r="217" spans="1:6" x14ac:dyDescent="0.45">
      <c r="A217" s="1"/>
      <c r="B217" s="1"/>
      <c r="C217" s="1"/>
      <c r="D217" s="1"/>
      <c r="E217" s="1"/>
      <c r="F217" s="1"/>
    </row>
    <row r="218" spans="1:6" x14ac:dyDescent="0.45">
      <c r="A218" s="1"/>
      <c r="B218" s="1"/>
      <c r="C218" s="1"/>
      <c r="D218" s="1"/>
      <c r="E218" s="1"/>
      <c r="F218" s="1"/>
    </row>
    <row r="219" spans="1:6" x14ac:dyDescent="0.45">
      <c r="A219" s="1"/>
      <c r="B219" s="1"/>
      <c r="C219" s="1"/>
      <c r="D219" s="1"/>
      <c r="E219" s="1"/>
      <c r="F219" s="1"/>
    </row>
    <row r="220" spans="1:6" x14ac:dyDescent="0.45">
      <c r="A220" s="1"/>
      <c r="B220" s="1"/>
      <c r="C220" s="1"/>
      <c r="D220" s="1"/>
      <c r="E220" s="1"/>
      <c r="F220" s="1"/>
    </row>
    <row r="221" spans="1:6" x14ac:dyDescent="0.45">
      <c r="A221" s="1"/>
      <c r="B221" s="1"/>
      <c r="C221" s="1"/>
      <c r="D221" s="1"/>
      <c r="E221" s="1"/>
      <c r="F221" s="1"/>
    </row>
    <row r="222" spans="1:6" x14ac:dyDescent="0.45">
      <c r="A222" s="1"/>
      <c r="B222" s="1"/>
      <c r="C222" s="1"/>
      <c r="D222" s="1"/>
      <c r="E222" s="1"/>
      <c r="F222" s="1"/>
    </row>
    <row r="223" spans="1:6" x14ac:dyDescent="0.45">
      <c r="A223" s="1"/>
      <c r="B223" s="1"/>
      <c r="C223" s="1"/>
      <c r="D223" s="1"/>
      <c r="E223" s="1"/>
      <c r="F223" s="1"/>
    </row>
    <row r="224" spans="1:6" x14ac:dyDescent="0.45">
      <c r="A224" s="1"/>
      <c r="B224" s="1"/>
      <c r="C224" s="1"/>
      <c r="D224" s="1"/>
      <c r="E224" s="1"/>
      <c r="F224" s="1"/>
    </row>
    <row r="225" spans="1:6" x14ac:dyDescent="0.45">
      <c r="A225" s="1"/>
      <c r="B225" s="1"/>
      <c r="C225" s="1"/>
      <c r="D225" s="1"/>
      <c r="E225" s="1"/>
      <c r="F225" s="1"/>
    </row>
    <row r="226" spans="1:6" x14ac:dyDescent="0.45">
      <c r="A226" s="1"/>
      <c r="B226" s="1"/>
      <c r="C226" s="1"/>
      <c r="D226" s="1"/>
      <c r="E226" s="1"/>
      <c r="F226" s="1"/>
    </row>
    <row r="227" spans="1:6" x14ac:dyDescent="0.45">
      <c r="A227" s="1"/>
      <c r="B227" s="1"/>
      <c r="C227" s="1"/>
      <c r="D227" s="1"/>
      <c r="E227" s="1"/>
      <c r="F227" s="1"/>
    </row>
    <row r="228" spans="1:6" x14ac:dyDescent="0.45">
      <c r="A228" s="1"/>
      <c r="B228" s="1"/>
      <c r="C228" s="1"/>
      <c r="D228" s="1"/>
      <c r="E228" s="1"/>
      <c r="F228" s="1"/>
    </row>
    <row r="229" spans="1:6" x14ac:dyDescent="0.45">
      <c r="A229" s="1"/>
      <c r="B229" s="1"/>
      <c r="C229" s="1"/>
      <c r="D229" s="1"/>
      <c r="E229" s="1"/>
      <c r="F229" s="1"/>
    </row>
    <row r="230" spans="1:6" x14ac:dyDescent="0.45">
      <c r="A230" s="1"/>
      <c r="B230" s="1"/>
      <c r="C230" s="1"/>
      <c r="D230" s="1"/>
      <c r="E230" s="1"/>
      <c r="F230" s="1"/>
    </row>
    <row r="231" spans="1:6" x14ac:dyDescent="0.45">
      <c r="A231" s="1"/>
      <c r="B231" s="1"/>
      <c r="C231" s="1"/>
      <c r="D231" s="1"/>
      <c r="E231" s="1"/>
      <c r="F231" s="1"/>
    </row>
    <row r="232" spans="1:6" x14ac:dyDescent="0.45">
      <c r="A232" s="1"/>
      <c r="B232" s="1"/>
      <c r="C232" s="1"/>
      <c r="D232" s="1"/>
      <c r="E232" s="1"/>
      <c r="F232" s="1"/>
    </row>
    <row r="233" spans="1:6" x14ac:dyDescent="0.45">
      <c r="A233" s="1"/>
      <c r="B233" s="1"/>
      <c r="C233" s="1"/>
      <c r="D233" s="1"/>
      <c r="E233" s="1"/>
      <c r="F233" s="1"/>
    </row>
    <row r="234" spans="1:6" x14ac:dyDescent="0.45">
      <c r="A234" s="1"/>
      <c r="B234" s="1"/>
      <c r="C234" s="1"/>
      <c r="D234" s="1"/>
      <c r="E234" s="1"/>
      <c r="F234" s="1"/>
    </row>
    <row r="235" spans="1:6" x14ac:dyDescent="0.45">
      <c r="A235" s="1"/>
      <c r="B235" s="1"/>
      <c r="C235" s="1"/>
      <c r="D235" s="1"/>
      <c r="E235" s="1"/>
      <c r="F235" s="1"/>
    </row>
    <row r="236" spans="1:6" x14ac:dyDescent="0.45">
      <c r="A236" s="1"/>
      <c r="B236" s="1"/>
      <c r="C236" s="1"/>
      <c r="D236" s="1"/>
      <c r="E236" s="1"/>
      <c r="F236" s="1"/>
    </row>
    <row r="237" spans="1:6" x14ac:dyDescent="0.45">
      <c r="A237" s="1"/>
      <c r="B237" s="1"/>
      <c r="C237" s="1"/>
      <c r="D237" s="1"/>
      <c r="E237" s="1"/>
      <c r="F237" s="1"/>
    </row>
    <row r="238" spans="1:6" x14ac:dyDescent="0.45">
      <c r="A238" s="1"/>
      <c r="B238" s="1"/>
      <c r="C238" s="1"/>
      <c r="D238" s="1"/>
      <c r="E238" s="1"/>
      <c r="F238" s="1"/>
    </row>
    <row r="239" spans="1:6" x14ac:dyDescent="0.45">
      <c r="A239" s="1"/>
      <c r="B239" s="1"/>
      <c r="C239" s="1"/>
      <c r="D239" s="1"/>
      <c r="E239" s="1"/>
      <c r="F239" s="1"/>
    </row>
    <row r="240" spans="1:6" x14ac:dyDescent="0.45">
      <c r="A240" s="1"/>
      <c r="B240" s="1"/>
      <c r="C240" s="1"/>
      <c r="D240" s="1"/>
      <c r="E240" s="1"/>
      <c r="F240" s="1"/>
    </row>
    <row r="241" spans="1:6" x14ac:dyDescent="0.45">
      <c r="A241" s="1"/>
      <c r="B241" s="1"/>
      <c r="C241" s="1"/>
      <c r="D241" s="1"/>
      <c r="E241" s="1"/>
      <c r="F241" s="1"/>
    </row>
    <row r="242" spans="1:6" x14ac:dyDescent="0.45">
      <c r="A242" s="1"/>
      <c r="B242" s="1"/>
      <c r="C242" s="1"/>
      <c r="D242" s="1"/>
      <c r="E242" s="1"/>
      <c r="F242" s="1"/>
    </row>
    <row r="243" spans="1:6" x14ac:dyDescent="0.45">
      <c r="A243" s="1"/>
      <c r="B243" s="1"/>
      <c r="C243" s="1"/>
      <c r="D243" s="1"/>
      <c r="E243" s="1"/>
      <c r="F243" s="1"/>
    </row>
    <row r="244" spans="1:6" x14ac:dyDescent="0.45">
      <c r="A244" s="1"/>
      <c r="B244" s="1"/>
      <c r="C244" s="1"/>
      <c r="D244" s="1"/>
      <c r="E244" s="1"/>
      <c r="F244" s="1"/>
    </row>
    <row r="245" spans="1:6" x14ac:dyDescent="0.45">
      <c r="A245" s="1"/>
      <c r="B245" s="1"/>
      <c r="C245" s="1"/>
      <c r="D245" s="1"/>
      <c r="E245" s="1"/>
      <c r="F245" s="1"/>
    </row>
    <row r="246" spans="1:6" x14ac:dyDescent="0.45">
      <c r="A246" s="1"/>
      <c r="B246" s="1"/>
      <c r="C246" s="1"/>
      <c r="D246" s="1"/>
      <c r="E246" s="1"/>
      <c r="F246" s="1"/>
    </row>
    <row r="247" spans="1:6" x14ac:dyDescent="0.45">
      <c r="A247" s="1"/>
      <c r="B247" s="1"/>
      <c r="C247" s="1"/>
      <c r="D247" s="1"/>
      <c r="E247" s="1"/>
      <c r="F247" s="1"/>
    </row>
    <row r="248" spans="1:6" x14ac:dyDescent="0.45">
      <c r="A248" s="1"/>
      <c r="B248" s="1"/>
      <c r="C248" s="1"/>
      <c r="D248" s="1"/>
      <c r="E248" s="1"/>
      <c r="F248" s="1"/>
    </row>
    <row r="249" spans="1:6" x14ac:dyDescent="0.45">
      <c r="A249" s="1"/>
      <c r="B249" s="1"/>
      <c r="C249" s="1"/>
      <c r="D249" s="1"/>
      <c r="E249" s="1"/>
      <c r="F249" s="1"/>
    </row>
    <row r="250" spans="1:6" x14ac:dyDescent="0.45">
      <c r="A250" s="1"/>
      <c r="B250" s="1"/>
      <c r="C250" s="1"/>
      <c r="D250" s="1"/>
      <c r="E250" s="1"/>
      <c r="F250" s="1"/>
    </row>
    <row r="251" spans="1:6" x14ac:dyDescent="0.45">
      <c r="A251" s="1"/>
      <c r="B251" s="1"/>
      <c r="C251" s="1"/>
      <c r="D251" s="1"/>
      <c r="E251" s="1"/>
      <c r="F251" s="1"/>
    </row>
    <row r="252" spans="1:6" x14ac:dyDescent="0.45">
      <c r="A252" s="1"/>
      <c r="B252" s="1"/>
      <c r="C252" s="1"/>
      <c r="D252" s="1"/>
      <c r="E252" s="1"/>
      <c r="F252" s="1"/>
    </row>
    <row r="253" spans="1:6" x14ac:dyDescent="0.45">
      <c r="A253" s="1"/>
      <c r="B253" s="1"/>
      <c r="C253" s="1"/>
      <c r="D253" s="1"/>
      <c r="E253" s="1"/>
      <c r="F253" s="1"/>
    </row>
    <row r="254" spans="1:6" x14ac:dyDescent="0.45">
      <c r="A254" s="1"/>
      <c r="B254" s="1"/>
      <c r="C254" s="1"/>
      <c r="D254" s="1"/>
      <c r="E254" s="1"/>
      <c r="F254" s="1"/>
    </row>
    <row r="255" spans="1:6" x14ac:dyDescent="0.45">
      <c r="A255" s="1"/>
      <c r="B255" s="1"/>
      <c r="C255" s="1"/>
      <c r="D255" s="1"/>
      <c r="E255" s="1"/>
      <c r="F255" s="1"/>
    </row>
    <row r="256" spans="1:6" x14ac:dyDescent="0.45">
      <c r="A256" s="1"/>
      <c r="B256" s="1"/>
      <c r="C256" s="1"/>
      <c r="D256" s="1"/>
      <c r="E256" s="1"/>
      <c r="F256" s="1"/>
    </row>
    <row r="257" spans="1:6" x14ac:dyDescent="0.45">
      <c r="A257" s="1"/>
      <c r="B257" s="1"/>
      <c r="C257" s="1"/>
      <c r="D257" s="1"/>
      <c r="E257" s="1"/>
      <c r="F257" s="1"/>
    </row>
    <row r="258" spans="1:6" x14ac:dyDescent="0.45">
      <c r="A258" s="1"/>
      <c r="B258" s="1"/>
      <c r="C258" s="1"/>
      <c r="D258" s="1"/>
      <c r="E258" s="1"/>
      <c r="F258" s="1"/>
    </row>
    <row r="259" spans="1:6" x14ac:dyDescent="0.45">
      <c r="A259" s="1"/>
      <c r="B259" s="1"/>
      <c r="C259" s="1"/>
      <c r="D259" s="1"/>
      <c r="E259" s="1"/>
      <c r="F259" s="1"/>
    </row>
    <row r="260" spans="1:6" x14ac:dyDescent="0.45">
      <c r="A260" s="1"/>
      <c r="B260" s="1"/>
      <c r="C260" s="1"/>
      <c r="D260" s="1"/>
      <c r="E260" s="1"/>
      <c r="F260" s="1"/>
    </row>
    <row r="261" spans="1:6" x14ac:dyDescent="0.45">
      <c r="A261" s="1"/>
      <c r="B261" s="1"/>
      <c r="C261" s="1"/>
      <c r="D261" s="1"/>
      <c r="E261" s="1"/>
      <c r="F261" s="1"/>
    </row>
    <row r="262" spans="1:6" x14ac:dyDescent="0.45">
      <c r="A262" s="1"/>
      <c r="B262" s="1"/>
      <c r="C262" s="1"/>
      <c r="D262" s="1"/>
      <c r="E262" s="1"/>
      <c r="F262" s="1"/>
    </row>
    <row r="263" spans="1:6" x14ac:dyDescent="0.45">
      <c r="A263" s="1"/>
      <c r="B263" s="1"/>
      <c r="C263" s="1"/>
      <c r="D263" s="1"/>
      <c r="E263" s="1"/>
      <c r="F263" s="1"/>
    </row>
    <row r="264" spans="1:6" x14ac:dyDescent="0.45">
      <c r="A264" s="1"/>
      <c r="B264" s="1"/>
      <c r="C264" s="1"/>
      <c r="D264" s="1"/>
      <c r="E264" s="1"/>
      <c r="F264" s="1"/>
    </row>
    <row r="265" spans="1:6" x14ac:dyDescent="0.45">
      <c r="A265" s="1"/>
      <c r="B265" s="1"/>
      <c r="C265" s="1"/>
      <c r="D265" s="1"/>
      <c r="E265" s="1"/>
      <c r="F265" s="1"/>
    </row>
    <row r="266" spans="1:6" x14ac:dyDescent="0.45">
      <c r="A266" s="1"/>
      <c r="B266" s="1"/>
      <c r="C266" s="1"/>
      <c r="D266" s="1"/>
      <c r="E266" s="1"/>
      <c r="F266" s="1"/>
    </row>
    <row r="267" spans="1:6" x14ac:dyDescent="0.45">
      <c r="A267" s="1"/>
      <c r="B267" s="1"/>
      <c r="C267" s="1"/>
      <c r="D267" s="1"/>
      <c r="E267" s="1"/>
      <c r="F267" s="1"/>
    </row>
    <row r="268" spans="1:6" x14ac:dyDescent="0.45">
      <c r="A268" s="1"/>
      <c r="B268" s="1"/>
      <c r="C268" s="1"/>
      <c r="D268" s="1"/>
      <c r="E268" s="1"/>
      <c r="F268" s="1"/>
    </row>
    <row r="269" spans="1:6" x14ac:dyDescent="0.45">
      <c r="A269" s="1"/>
      <c r="B269" s="1"/>
      <c r="C269" s="1"/>
      <c r="D269" s="1"/>
      <c r="E269" s="1"/>
      <c r="F269" s="1"/>
    </row>
    <row r="270" spans="1:6" x14ac:dyDescent="0.45">
      <c r="A270" s="1"/>
      <c r="B270" s="1"/>
      <c r="C270" s="1"/>
      <c r="D270" s="1"/>
      <c r="E270" s="1"/>
      <c r="F270" s="1"/>
    </row>
    <row r="271" spans="1:6" x14ac:dyDescent="0.45">
      <c r="A271" s="1"/>
      <c r="B271" s="1"/>
      <c r="C271" s="1"/>
      <c r="D271" s="1"/>
      <c r="E271" s="1"/>
      <c r="F271" s="1"/>
    </row>
    <row r="272" spans="1:6" x14ac:dyDescent="0.45">
      <c r="A272" s="1"/>
      <c r="B272" s="1"/>
      <c r="C272" s="1"/>
      <c r="D272" s="1"/>
      <c r="E272" s="1"/>
      <c r="F272" s="1"/>
    </row>
    <row r="273" spans="1:6" x14ac:dyDescent="0.45">
      <c r="A273" s="1"/>
      <c r="B273" s="1"/>
      <c r="C273" s="1"/>
      <c r="D273" s="1"/>
      <c r="E273" s="1"/>
      <c r="F273" s="1"/>
    </row>
    <row r="274" spans="1:6" x14ac:dyDescent="0.45">
      <c r="A274" s="1"/>
      <c r="B274" s="1"/>
      <c r="C274" s="1"/>
      <c r="D274" s="1"/>
      <c r="E274" s="1"/>
      <c r="F274" s="1"/>
    </row>
    <row r="275" spans="1:6" x14ac:dyDescent="0.45">
      <c r="A275" s="1"/>
      <c r="B275" s="1"/>
      <c r="C275" s="1"/>
      <c r="D275" s="1"/>
      <c r="E275" s="1"/>
      <c r="F275" s="1"/>
    </row>
    <row r="276" spans="1:6" x14ac:dyDescent="0.45">
      <c r="A276" s="1"/>
      <c r="B276" s="1"/>
      <c r="C276" s="1"/>
      <c r="D276" s="1"/>
      <c r="E276" s="1"/>
      <c r="F276" s="1"/>
    </row>
    <row r="277" spans="1:6" x14ac:dyDescent="0.45">
      <c r="A277" s="1"/>
      <c r="B277" s="1"/>
      <c r="C277" s="1"/>
      <c r="D277" s="1"/>
      <c r="E277" s="1"/>
      <c r="F277" s="1"/>
    </row>
    <row r="278" spans="1:6" x14ac:dyDescent="0.45">
      <c r="A278" s="1"/>
      <c r="B278" s="1"/>
      <c r="C278" s="1"/>
      <c r="D278" s="1"/>
      <c r="E278" s="1"/>
      <c r="F278" s="1"/>
    </row>
    <row r="279" spans="1:6" x14ac:dyDescent="0.45">
      <c r="A279" s="1"/>
      <c r="B279" s="1"/>
      <c r="C279" s="1"/>
      <c r="D279" s="1"/>
      <c r="E279" s="1"/>
      <c r="F279" s="1"/>
    </row>
    <row r="280" spans="1:6" x14ac:dyDescent="0.45">
      <c r="A280" s="1"/>
      <c r="B280" s="1"/>
      <c r="C280" s="1"/>
      <c r="D280" s="1"/>
      <c r="E280" s="1"/>
      <c r="F280" s="1"/>
    </row>
    <row r="281" spans="1:6" x14ac:dyDescent="0.45">
      <c r="A281" s="1"/>
      <c r="B281" s="1"/>
      <c r="C281" s="1"/>
      <c r="D281" s="1"/>
      <c r="E281" s="1"/>
      <c r="F281" s="1"/>
    </row>
    <row r="282" spans="1:6" x14ac:dyDescent="0.45">
      <c r="A282" s="1"/>
      <c r="B282" s="1"/>
      <c r="C282" s="1"/>
      <c r="D282" s="1"/>
      <c r="E282" s="1"/>
      <c r="F282" s="1"/>
    </row>
    <row r="283" spans="1:6" x14ac:dyDescent="0.45">
      <c r="A283" s="1"/>
      <c r="B283" s="1"/>
      <c r="C283" s="1"/>
      <c r="D283" s="1"/>
      <c r="E283" s="1"/>
      <c r="F283" s="1"/>
    </row>
    <row r="284" spans="1:6" x14ac:dyDescent="0.45">
      <c r="A284" s="1"/>
      <c r="B284" s="1"/>
      <c r="C284" s="1"/>
      <c r="D284" s="1"/>
      <c r="E284" s="1"/>
      <c r="F284" s="1"/>
    </row>
    <row r="285" spans="1:6" x14ac:dyDescent="0.45">
      <c r="A285" s="1"/>
      <c r="B285" s="1"/>
      <c r="C285" s="1"/>
      <c r="D285" s="1"/>
      <c r="E285" s="1"/>
      <c r="F285" s="1"/>
    </row>
    <row r="286" spans="1:6" x14ac:dyDescent="0.45">
      <c r="A286" s="1"/>
      <c r="B286" s="1"/>
      <c r="C286" s="1"/>
      <c r="D286" s="1"/>
      <c r="E286" s="1"/>
      <c r="F286" s="1"/>
    </row>
    <row r="287" spans="1:6" x14ac:dyDescent="0.45">
      <c r="A287" s="1"/>
      <c r="B287" s="1"/>
      <c r="C287" s="1"/>
      <c r="D287" s="1"/>
      <c r="E287" s="1"/>
      <c r="F287" s="1"/>
    </row>
    <row r="288" spans="1:6" x14ac:dyDescent="0.45">
      <c r="A288" s="1"/>
      <c r="B288" s="1"/>
      <c r="C288" s="1"/>
      <c r="D288" s="1"/>
      <c r="E288" s="1"/>
      <c r="F288" s="1"/>
    </row>
    <row r="289" spans="1:6" x14ac:dyDescent="0.45">
      <c r="A289" s="1"/>
      <c r="B289" s="1"/>
      <c r="C289" s="1"/>
      <c r="D289" s="1"/>
      <c r="E289" s="1"/>
      <c r="F289" s="1"/>
    </row>
    <row r="290" spans="1:6" x14ac:dyDescent="0.45">
      <c r="A290" s="1"/>
      <c r="B290" s="1"/>
      <c r="C290" s="1"/>
      <c r="D290" s="1"/>
      <c r="E290" s="1"/>
      <c r="F290" s="1"/>
    </row>
    <row r="291" spans="1:6" x14ac:dyDescent="0.45">
      <c r="A291" s="1"/>
      <c r="B291" s="1"/>
      <c r="C291" s="1"/>
      <c r="D291" s="1"/>
      <c r="E291" s="1"/>
      <c r="F291" s="1"/>
    </row>
    <row r="292" spans="1:6" x14ac:dyDescent="0.45">
      <c r="A292" s="1"/>
      <c r="B292" s="1"/>
      <c r="C292" s="1"/>
      <c r="D292" s="1"/>
      <c r="E292" s="1"/>
      <c r="F292" s="1"/>
    </row>
    <row r="293" spans="1:6" x14ac:dyDescent="0.45">
      <c r="A293" s="1"/>
      <c r="B293" s="1"/>
      <c r="C293" s="1"/>
      <c r="D293" s="1"/>
      <c r="E293" s="1"/>
      <c r="F293" s="1"/>
    </row>
    <row r="294" spans="1:6" x14ac:dyDescent="0.45">
      <c r="A294" s="1"/>
      <c r="B294" s="1"/>
      <c r="C294" s="1"/>
      <c r="D294" s="1"/>
      <c r="E294" s="1"/>
      <c r="F294" s="1"/>
    </row>
    <row r="295" spans="1:6" x14ac:dyDescent="0.45">
      <c r="A295" s="1"/>
      <c r="B295" s="1"/>
      <c r="C295" s="1"/>
      <c r="D295" s="1"/>
      <c r="E295" s="1"/>
      <c r="F295" s="1"/>
    </row>
    <row r="296" spans="1:6" x14ac:dyDescent="0.45">
      <c r="A296" s="1"/>
      <c r="B296" s="1"/>
      <c r="C296" s="1"/>
      <c r="D296" s="1"/>
      <c r="E296" s="1"/>
      <c r="F296" s="1"/>
    </row>
    <row r="297" spans="1:6" x14ac:dyDescent="0.45">
      <c r="A297" s="1"/>
      <c r="B297" s="1"/>
      <c r="C297" s="1"/>
      <c r="D297" s="1"/>
      <c r="E297" s="1"/>
      <c r="F297" s="1"/>
    </row>
    <row r="298" spans="1:6" x14ac:dyDescent="0.45">
      <c r="A298" s="1"/>
      <c r="B298" s="1"/>
      <c r="C298" s="1"/>
      <c r="D298" s="1"/>
      <c r="E298" s="1"/>
      <c r="F298" s="1"/>
    </row>
    <row r="299" spans="1:6" x14ac:dyDescent="0.45">
      <c r="A299" s="1"/>
      <c r="B299" s="1"/>
      <c r="C299" s="1"/>
      <c r="D299" s="1"/>
      <c r="E299" s="1"/>
      <c r="F299" s="1"/>
    </row>
    <row r="300" spans="1:6" x14ac:dyDescent="0.45">
      <c r="A300" s="1"/>
      <c r="B300" s="1"/>
      <c r="C300" s="1"/>
      <c r="D300" s="1"/>
      <c r="E300" s="1"/>
      <c r="F300" s="1"/>
    </row>
    <row r="301" spans="1:6" x14ac:dyDescent="0.45">
      <c r="A301" s="1"/>
      <c r="B301" s="1"/>
      <c r="C301" s="1"/>
      <c r="D301" s="1"/>
      <c r="E301" s="1"/>
      <c r="F301" s="1"/>
    </row>
    <row r="302" spans="1:6" x14ac:dyDescent="0.45">
      <c r="A302" s="1"/>
      <c r="B302" s="1"/>
      <c r="C302" s="1"/>
      <c r="D302" s="1"/>
      <c r="E302" s="1"/>
      <c r="F302" s="1"/>
    </row>
    <row r="303" spans="1:6" x14ac:dyDescent="0.45">
      <c r="A303" s="1"/>
      <c r="B303" s="1"/>
      <c r="C303" s="1"/>
      <c r="D303" s="1"/>
      <c r="E303" s="1"/>
      <c r="F303" s="1"/>
    </row>
    <row r="304" spans="1:6" x14ac:dyDescent="0.45">
      <c r="A304" s="1"/>
      <c r="B304" s="1"/>
      <c r="C304" s="1"/>
      <c r="D304" s="1"/>
      <c r="E304" s="1"/>
      <c r="F304" s="1"/>
    </row>
    <row r="305" spans="1:6" x14ac:dyDescent="0.45">
      <c r="A305" s="1"/>
      <c r="B305" s="1"/>
      <c r="C305" s="1"/>
      <c r="D305" s="1"/>
      <c r="E305" s="1"/>
      <c r="F305" s="1"/>
    </row>
    <row r="306" spans="1:6" x14ac:dyDescent="0.45">
      <c r="A306" s="1"/>
      <c r="B306" s="1"/>
      <c r="C306" s="1"/>
      <c r="D306" s="1"/>
      <c r="E306" s="1"/>
      <c r="F306" s="1"/>
    </row>
    <row r="307" spans="1:6" x14ac:dyDescent="0.45">
      <c r="A307" s="1"/>
      <c r="B307" s="1"/>
      <c r="C307" s="1"/>
      <c r="D307" s="1"/>
      <c r="E307" s="1"/>
      <c r="F307" s="1"/>
    </row>
    <row r="308" spans="1:6" x14ac:dyDescent="0.45">
      <c r="A308" s="1"/>
      <c r="B308" s="1"/>
      <c r="C308" s="1"/>
      <c r="D308" s="1"/>
      <c r="E308" s="1"/>
      <c r="F308" s="1"/>
    </row>
    <row r="309" spans="1:6" x14ac:dyDescent="0.45">
      <c r="A309" s="1"/>
      <c r="B309" s="1"/>
      <c r="C309" s="1"/>
      <c r="D309" s="1"/>
      <c r="E309" s="1"/>
      <c r="F309" s="1"/>
    </row>
    <row r="310" spans="1:6" x14ac:dyDescent="0.45">
      <c r="A310" s="1"/>
      <c r="B310" s="1"/>
      <c r="C310" s="1"/>
      <c r="D310" s="1"/>
      <c r="E310" s="1"/>
      <c r="F310" s="1"/>
    </row>
    <row r="311" spans="1:6" x14ac:dyDescent="0.45">
      <c r="A311" s="1"/>
      <c r="B311" s="1"/>
      <c r="C311" s="1"/>
      <c r="D311" s="1"/>
      <c r="E311" s="1"/>
      <c r="F311" s="1"/>
    </row>
    <row r="312" spans="1:6" x14ac:dyDescent="0.45">
      <c r="A312" s="1"/>
      <c r="B312" s="1"/>
      <c r="C312" s="1"/>
      <c r="D312" s="1"/>
      <c r="E312" s="1"/>
      <c r="F312" s="1"/>
    </row>
    <row r="313" spans="1:6" x14ac:dyDescent="0.45">
      <c r="A313" s="1"/>
      <c r="B313" s="1"/>
      <c r="C313" s="1"/>
      <c r="D313" s="1"/>
      <c r="E313" s="1"/>
      <c r="F313" s="1"/>
    </row>
    <row r="314" spans="1:6" x14ac:dyDescent="0.45">
      <c r="A314" s="1"/>
      <c r="B314" s="1"/>
      <c r="C314" s="1"/>
      <c r="D314" s="1"/>
      <c r="E314" s="1"/>
      <c r="F314" s="1"/>
    </row>
    <row r="315" spans="1:6" x14ac:dyDescent="0.45">
      <c r="A315" s="1"/>
      <c r="B315" s="1"/>
      <c r="C315" s="1"/>
      <c r="D315" s="1"/>
      <c r="E315" s="1"/>
      <c r="F315" s="1"/>
    </row>
    <row r="316" spans="1:6" x14ac:dyDescent="0.45">
      <c r="A316" s="1"/>
      <c r="B316" s="1"/>
      <c r="C316" s="1"/>
      <c r="D316" s="1"/>
      <c r="E316" s="1"/>
      <c r="F316" s="1"/>
    </row>
    <row r="317" spans="1:6" x14ac:dyDescent="0.45">
      <c r="A317" s="1"/>
      <c r="B317" s="1"/>
      <c r="C317" s="1"/>
      <c r="D317" s="1"/>
      <c r="E317" s="1"/>
      <c r="F317" s="1"/>
    </row>
    <row r="318" spans="1:6" x14ac:dyDescent="0.45">
      <c r="A318" s="1"/>
      <c r="B318" s="1"/>
      <c r="C318" s="1"/>
      <c r="D318" s="1"/>
      <c r="E318" s="1"/>
      <c r="F318" s="1"/>
    </row>
    <row r="319" spans="1:6" x14ac:dyDescent="0.45">
      <c r="A319" s="1"/>
      <c r="B319" s="1"/>
      <c r="C319" s="1"/>
      <c r="D319" s="1"/>
      <c r="E319" s="1"/>
      <c r="F319" s="1"/>
    </row>
    <row r="320" spans="1:6" x14ac:dyDescent="0.45">
      <c r="A320" s="1"/>
      <c r="B320" s="1"/>
      <c r="C320" s="1"/>
      <c r="D320" s="1"/>
      <c r="E320" s="1"/>
      <c r="F320" s="1"/>
    </row>
    <row r="321" spans="1:6" x14ac:dyDescent="0.45">
      <c r="A321" s="1"/>
      <c r="B321" s="1"/>
      <c r="C321" s="1"/>
      <c r="D321" s="1"/>
      <c r="E321" s="1"/>
      <c r="F321" s="1"/>
    </row>
    <row r="322" spans="1:6" x14ac:dyDescent="0.45">
      <c r="A322" s="1"/>
      <c r="B322" s="1"/>
      <c r="C322" s="1"/>
      <c r="D322" s="1"/>
      <c r="E322" s="1"/>
      <c r="F322" s="1"/>
    </row>
    <row r="323" spans="1:6" x14ac:dyDescent="0.45">
      <c r="A323" s="1"/>
      <c r="B323" s="1"/>
      <c r="C323" s="1"/>
      <c r="D323" s="1"/>
      <c r="E323" s="1"/>
      <c r="F323" s="1"/>
    </row>
    <row r="324" spans="1:6" x14ac:dyDescent="0.45">
      <c r="A324" s="1"/>
      <c r="B324" s="1"/>
      <c r="C324" s="1"/>
      <c r="D324" s="1"/>
      <c r="E324" s="1"/>
      <c r="F324" s="1"/>
    </row>
    <row r="325" spans="1:6" x14ac:dyDescent="0.45">
      <c r="A325" s="1"/>
      <c r="B325" s="1"/>
      <c r="C325" s="1"/>
      <c r="D325" s="1"/>
      <c r="E325" s="1"/>
      <c r="F325" s="1"/>
    </row>
    <row r="326" spans="1:6" x14ac:dyDescent="0.45">
      <c r="A326" s="1"/>
      <c r="B326" s="1"/>
      <c r="C326" s="1"/>
      <c r="D326" s="1"/>
      <c r="E326" s="1"/>
      <c r="F326" s="1"/>
    </row>
    <row r="327" spans="1:6" x14ac:dyDescent="0.45">
      <c r="A327" s="1"/>
      <c r="B327" s="1"/>
      <c r="C327" s="1"/>
      <c r="D327" s="1"/>
      <c r="E327" s="1"/>
      <c r="F327" s="1"/>
    </row>
    <row r="328" spans="1:6" x14ac:dyDescent="0.45">
      <c r="A328" s="1"/>
      <c r="B328" s="1"/>
      <c r="C328" s="1"/>
      <c r="D328" s="1"/>
      <c r="E328" s="1"/>
      <c r="F328" s="1"/>
    </row>
    <row r="329" spans="1:6" x14ac:dyDescent="0.45">
      <c r="A329" s="1"/>
      <c r="B329" s="1"/>
      <c r="C329" s="1"/>
      <c r="D329" s="1"/>
      <c r="E329" s="1"/>
      <c r="F329" s="1"/>
    </row>
    <row r="330" spans="1:6" x14ac:dyDescent="0.45">
      <c r="A330" s="1"/>
      <c r="B330" s="1"/>
      <c r="C330" s="1"/>
      <c r="D330" s="1"/>
      <c r="E330" s="1"/>
      <c r="F330" s="1"/>
    </row>
    <row r="331" spans="1:6" x14ac:dyDescent="0.45">
      <c r="A331" s="1"/>
      <c r="B331" s="1"/>
      <c r="C331" s="1"/>
      <c r="D331" s="1"/>
      <c r="E331" s="1"/>
      <c r="F331" s="1"/>
    </row>
    <row r="332" spans="1:6" x14ac:dyDescent="0.45">
      <c r="A332" s="1"/>
      <c r="B332" s="1"/>
      <c r="C332" s="1"/>
      <c r="D332" s="1"/>
      <c r="E332" s="1"/>
      <c r="F332" s="1"/>
    </row>
    <row r="333" spans="1:6" x14ac:dyDescent="0.45">
      <c r="A333" s="1"/>
      <c r="B333" s="1"/>
      <c r="C333" s="1"/>
      <c r="D333" s="1"/>
      <c r="E333" s="1"/>
      <c r="F333" s="1"/>
    </row>
    <row r="334" spans="1:6" x14ac:dyDescent="0.45">
      <c r="A334" s="1"/>
      <c r="B334" s="1"/>
      <c r="C334" s="1"/>
      <c r="D334" s="1"/>
      <c r="E334" s="1"/>
      <c r="F334" s="1"/>
    </row>
    <row r="335" spans="1:6" x14ac:dyDescent="0.45">
      <c r="A335" s="1"/>
      <c r="B335" s="1"/>
      <c r="C335" s="1"/>
      <c r="D335" s="1"/>
      <c r="E335" s="1"/>
      <c r="F335" s="1"/>
    </row>
    <row r="336" spans="1:6" x14ac:dyDescent="0.45">
      <c r="A336" s="1"/>
      <c r="B336" s="1"/>
      <c r="C336" s="1"/>
      <c r="D336" s="1"/>
      <c r="E336" s="1"/>
      <c r="F336" s="1"/>
    </row>
    <row r="337" spans="1:6" x14ac:dyDescent="0.45">
      <c r="A337" s="1"/>
      <c r="B337" s="1"/>
      <c r="C337" s="1"/>
      <c r="D337" s="1"/>
      <c r="E337" s="1"/>
      <c r="F337" s="1"/>
    </row>
    <row r="338" spans="1:6" x14ac:dyDescent="0.45">
      <c r="A338" s="1"/>
      <c r="B338" s="1"/>
      <c r="C338" s="1"/>
      <c r="D338" s="1"/>
      <c r="E338" s="1"/>
      <c r="F338" s="1"/>
    </row>
    <row r="339" spans="1:6" x14ac:dyDescent="0.45">
      <c r="A339" s="1"/>
      <c r="B339" s="1"/>
      <c r="C339" s="1"/>
      <c r="D339" s="1"/>
      <c r="E339" s="1"/>
      <c r="F339" s="1"/>
    </row>
    <row r="340" spans="1:6" x14ac:dyDescent="0.45">
      <c r="A340" s="1"/>
      <c r="B340" s="1"/>
      <c r="C340" s="1"/>
      <c r="D340" s="1"/>
      <c r="E340" s="1"/>
      <c r="F340" s="1"/>
    </row>
    <row r="341" spans="1:6" x14ac:dyDescent="0.45">
      <c r="A341" s="1"/>
      <c r="B341" s="1"/>
      <c r="C341" s="1"/>
      <c r="D341" s="1"/>
      <c r="E341" s="1"/>
      <c r="F341" s="1"/>
    </row>
    <row r="342" spans="1:6" x14ac:dyDescent="0.45">
      <c r="A342" s="1"/>
      <c r="B342" s="1"/>
      <c r="C342" s="1"/>
      <c r="D342" s="1"/>
      <c r="E342" s="1"/>
      <c r="F342" s="1"/>
    </row>
    <row r="343" spans="1:6" x14ac:dyDescent="0.45">
      <c r="A343" s="1"/>
      <c r="B343" s="1"/>
      <c r="C343" s="1"/>
      <c r="D343" s="1"/>
      <c r="E343" s="1"/>
      <c r="F343" s="1"/>
    </row>
    <row r="344" spans="1:6" x14ac:dyDescent="0.45">
      <c r="A344" s="1"/>
      <c r="B344" s="1"/>
      <c r="C344" s="1"/>
      <c r="D344" s="1"/>
      <c r="E344" s="1"/>
      <c r="F344" s="1"/>
    </row>
    <row r="345" spans="1:6" x14ac:dyDescent="0.45">
      <c r="A345" s="1"/>
      <c r="B345" s="1"/>
      <c r="C345" s="1"/>
      <c r="D345" s="1"/>
      <c r="E345" s="1"/>
      <c r="F345" s="1"/>
    </row>
    <row r="346" spans="1:6" x14ac:dyDescent="0.45">
      <c r="A346" s="1"/>
      <c r="B346" s="1"/>
      <c r="C346" s="1"/>
      <c r="D346" s="1"/>
      <c r="E346" s="1"/>
      <c r="F346" s="1"/>
    </row>
    <row r="347" spans="1:6" x14ac:dyDescent="0.45">
      <c r="A347" s="1"/>
      <c r="B347" s="1"/>
      <c r="C347" s="1"/>
      <c r="D347" s="1"/>
      <c r="E347" s="1"/>
      <c r="F347" s="1"/>
    </row>
    <row r="348" spans="1:6" x14ac:dyDescent="0.45">
      <c r="A348" s="1"/>
      <c r="B348" s="1"/>
      <c r="C348" s="1"/>
      <c r="D348" s="1"/>
      <c r="E348" s="1"/>
      <c r="F348" s="1"/>
    </row>
    <row r="349" spans="1:6" x14ac:dyDescent="0.45">
      <c r="A349" s="1"/>
      <c r="B349" s="1"/>
      <c r="C349" s="1"/>
      <c r="D349" s="1"/>
      <c r="E349" s="1"/>
      <c r="F349" s="1"/>
    </row>
    <row r="350" spans="1:6" x14ac:dyDescent="0.45">
      <c r="A350" s="1"/>
      <c r="B350" s="1"/>
      <c r="C350" s="1"/>
      <c r="D350" s="1"/>
      <c r="E350" s="1"/>
      <c r="F350" s="1"/>
    </row>
    <row r="351" spans="1:6" x14ac:dyDescent="0.45">
      <c r="A351" s="1"/>
      <c r="B351" s="1"/>
      <c r="C351" s="1"/>
      <c r="D351" s="1"/>
      <c r="E351" s="1"/>
      <c r="F351" s="1"/>
    </row>
    <row r="352" spans="1:6" x14ac:dyDescent="0.45">
      <c r="A352" s="1"/>
      <c r="B352" s="1"/>
      <c r="C352" s="1"/>
      <c r="D352" s="1"/>
      <c r="E352" s="1"/>
      <c r="F352" s="1"/>
    </row>
    <row r="353" spans="1:6" x14ac:dyDescent="0.45">
      <c r="A353" s="1"/>
      <c r="B353" s="1"/>
      <c r="C353" s="1"/>
      <c r="D353" s="1"/>
      <c r="E353" s="1"/>
      <c r="F353" s="1"/>
    </row>
    <row r="354" spans="1:6" x14ac:dyDescent="0.45">
      <c r="A354" s="1"/>
      <c r="B354" s="1"/>
      <c r="C354" s="1"/>
      <c r="D354" s="1"/>
      <c r="E354" s="1"/>
      <c r="F354" s="1"/>
    </row>
    <row r="355" spans="1:6" x14ac:dyDescent="0.45">
      <c r="A355" s="1"/>
      <c r="B355" s="1"/>
      <c r="C355" s="1"/>
      <c r="D355" s="1"/>
      <c r="E355" s="1"/>
      <c r="F355" s="1"/>
    </row>
    <row r="356" spans="1:6" x14ac:dyDescent="0.45">
      <c r="A356" s="1"/>
      <c r="B356" s="1"/>
      <c r="C356" s="1"/>
      <c r="D356" s="1"/>
      <c r="E356" s="1"/>
      <c r="F356" s="1"/>
    </row>
    <row r="357" spans="1:6" x14ac:dyDescent="0.45">
      <c r="A357" s="1"/>
      <c r="B357" s="1"/>
      <c r="C357" s="1"/>
      <c r="D357" s="1"/>
      <c r="E357" s="1"/>
      <c r="F357" s="1"/>
    </row>
    <row r="358" spans="1:6" x14ac:dyDescent="0.45">
      <c r="A358" s="1"/>
      <c r="B358" s="1"/>
      <c r="C358" s="1"/>
      <c r="D358" s="1"/>
      <c r="E358" s="1"/>
      <c r="F358" s="1"/>
    </row>
    <row r="359" spans="1:6" x14ac:dyDescent="0.45">
      <c r="A359" s="1"/>
      <c r="B359" s="1"/>
      <c r="C359" s="1"/>
      <c r="D359" s="1"/>
      <c r="E359" s="1"/>
      <c r="F359" s="1"/>
    </row>
    <row r="360" spans="1:6" x14ac:dyDescent="0.45">
      <c r="A360" s="1"/>
      <c r="B360" s="1"/>
      <c r="C360" s="1"/>
      <c r="D360" s="1"/>
      <c r="E360" s="1"/>
      <c r="F360" s="1"/>
    </row>
    <row r="361" spans="1:6" x14ac:dyDescent="0.45">
      <c r="A361" s="1"/>
      <c r="B361" s="1"/>
      <c r="C361" s="1"/>
      <c r="D361" s="1"/>
      <c r="E361" s="1"/>
      <c r="F361" s="1"/>
    </row>
    <row r="362" spans="1:6" x14ac:dyDescent="0.45">
      <c r="A362" s="1"/>
      <c r="B362" s="1"/>
      <c r="C362" s="1"/>
      <c r="D362" s="1"/>
      <c r="E362" s="1"/>
      <c r="F362" s="1"/>
    </row>
    <row r="363" spans="1:6" x14ac:dyDescent="0.45">
      <c r="A363" s="1"/>
      <c r="B363" s="1"/>
      <c r="C363" s="1"/>
      <c r="D363" s="1"/>
      <c r="E363" s="1"/>
      <c r="F363" s="1"/>
    </row>
    <row r="364" spans="1:6" x14ac:dyDescent="0.45">
      <c r="A364" s="1"/>
      <c r="B364" s="1"/>
      <c r="C364" s="1"/>
      <c r="D364" s="1"/>
      <c r="E364" s="1"/>
      <c r="F364" s="1"/>
    </row>
    <row r="365" spans="1:6" x14ac:dyDescent="0.45">
      <c r="A365" s="1"/>
      <c r="B365" s="1"/>
      <c r="C365" s="1"/>
      <c r="D365" s="1"/>
      <c r="E365" s="1"/>
      <c r="F365" s="1"/>
    </row>
    <row r="366" spans="1:6" x14ac:dyDescent="0.45">
      <c r="A366" s="1"/>
      <c r="B366" s="1"/>
      <c r="C366" s="1"/>
      <c r="D366" s="1"/>
      <c r="E366" s="1"/>
      <c r="F366" s="1"/>
    </row>
    <row r="367" spans="1:6" x14ac:dyDescent="0.45">
      <c r="A367" s="1"/>
      <c r="B367" s="1"/>
      <c r="C367" s="1"/>
      <c r="D367" s="1"/>
      <c r="E367" s="1"/>
      <c r="F367" s="1"/>
    </row>
    <row r="368" spans="1:6" x14ac:dyDescent="0.45">
      <c r="A368" s="1"/>
      <c r="B368" s="1"/>
      <c r="C368" s="1"/>
      <c r="D368" s="1"/>
      <c r="E368" s="1"/>
      <c r="F368" s="1"/>
    </row>
    <row r="369" spans="1:6" x14ac:dyDescent="0.45">
      <c r="A369" s="1"/>
      <c r="B369" s="1"/>
      <c r="C369" s="1"/>
      <c r="D369" s="1"/>
      <c r="E369" s="1"/>
      <c r="F369" s="1"/>
    </row>
    <row r="370" spans="1:6" x14ac:dyDescent="0.45">
      <c r="A370" s="1"/>
      <c r="B370" s="1"/>
      <c r="C370" s="1"/>
      <c r="D370" s="1"/>
      <c r="E370" s="1"/>
      <c r="F370" s="1"/>
    </row>
    <row r="371" spans="1:6" x14ac:dyDescent="0.45">
      <c r="A371" s="1"/>
      <c r="B371" s="1"/>
      <c r="C371" s="1"/>
      <c r="D371" s="1"/>
      <c r="E371" s="1"/>
      <c r="F371" s="1"/>
    </row>
    <row r="372" spans="1:6" x14ac:dyDescent="0.45">
      <c r="A372" s="1"/>
      <c r="B372" s="1"/>
      <c r="C372" s="1"/>
      <c r="D372" s="1"/>
      <c r="E372" s="1"/>
      <c r="F372" s="1"/>
    </row>
    <row r="373" spans="1:6" x14ac:dyDescent="0.45">
      <c r="A373" s="1"/>
      <c r="B373" s="1"/>
      <c r="C373" s="1"/>
      <c r="D373" s="1"/>
      <c r="E373" s="1"/>
      <c r="F373" s="1"/>
    </row>
    <row r="374" spans="1:6" x14ac:dyDescent="0.45">
      <c r="A374" s="1"/>
      <c r="B374" s="1"/>
      <c r="C374" s="1"/>
      <c r="D374" s="1"/>
      <c r="E374" s="1"/>
      <c r="F374" s="1"/>
    </row>
    <row r="375" spans="1:6" x14ac:dyDescent="0.45">
      <c r="A375" s="1"/>
      <c r="B375" s="1"/>
      <c r="C375" s="1"/>
      <c r="D375" s="1"/>
      <c r="E375" s="1"/>
      <c r="F375" s="1"/>
    </row>
    <row r="376" spans="1:6" x14ac:dyDescent="0.45">
      <c r="A376" s="1"/>
      <c r="B376" s="1"/>
      <c r="C376" s="1"/>
      <c r="D376" s="1"/>
      <c r="E376" s="1"/>
      <c r="F376" s="1"/>
    </row>
    <row r="377" spans="1:6" x14ac:dyDescent="0.45">
      <c r="A377" s="1"/>
      <c r="B377" s="1"/>
      <c r="C377" s="1"/>
      <c r="D377" s="1"/>
      <c r="E377" s="1"/>
      <c r="F377" s="1"/>
    </row>
    <row r="378" spans="1:6" x14ac:dyDescent="0.45">
      <c r="A378" s="1"/>
      <c r="B378" s="1"/>
      <c r="C378" s="1"/>
      <c r="D378" s="1"/>
      <c r="E378" s="1"/>
      <c r="F378" s="1"/>
    </row>
    <row r="379" spans="1:6" x14ac:dyDescent="0.45">
      <c r="A379" s="1"/>
      <c r="B379" s="1"/>
      <c r="C379" s="1"/>
      <c r="D379" s="1"/>
      <c r="E379" s="1"/>
      <c r="F379" s="1"/>
    </row>
    <row r="380" spans="1:6" x14ac:dyDescent="0.45">
      <c r="A380" s="1"/>
      <c r="B380" s="1"/>
      <c r="C380" s="1"/>
      <c r="D380" s="1"/>
      <c r="E380" s="1"/>
      <c r="F380" s="1"/>
    </row>
    <row r="381" spans="1:6" x14ac:dyDescent="0.45">
      <c r="A381" s="1"/>
      <c r="B381" s="1"/>
      <c r="C381" s="1"/>
      <c r="D381" s="1"/>
      <c r="E381" s="1"/>
      <c r="F381" s="1"/>
    </row>
    <row r="382" spans="1:6" x14ac:dyDescent="0.45">
      <c r="A382" s="1"/>
      <c r="B382" s="1"/>
      <c r="C382" s="1"/>
      <c r="D382" s="1"/>
      <c r="E382" s="1"/>
      <c r="F382" s="1"/>
    </row>
    <row r="383" spans="1:6" x14ac:dyDescent="0.45">
      <c r="A383" s="1"/>
      <c r="B383" s="1"/>
      <c r="C383" s="1"/>
      <c r="D383" s="1"/>
      <c r="E383" s="1"/>
      <c r="F383" s="1"/>
    </row>
    <row r="384" spans="1:6" x14ac:dyDescent="0.45">
      <c r="A384" s="1"/>
      <c r="B384" s="1"/>
      <c r="C384" s="1"/>
      <c r="D384" s="1"/>
      <c r="E384" s="1"/>
      <c r="F384" s="1"/>
    </row>
    <row r="385" spans="1:6" x14ac:dyDescent="0.45">
      <c r="A385" s="1"/>
      <c r="B385" s="1"/>
      <c r="C385" s="1"/>
      <c r="D385" s="1"/>
      <c r="E385" s="1"/>
      <c r="F385" s="1"/>
    </row>
    <row r="386" spans="1:6" x14ac:dyDescent="0.45">
      <c r="A386" s="1"/>
      <c r="B386" s="1"/>
      <c r="C386" s="1"/>
      <c r="D386" s="1"/>
      <c r="E386" s="1"/>
      <c r="F386" s="1"/>
    </row>
    <row r="387" spans="1:6" x14ac:dyDescent="0.45">
      <c r="A387" s="1"/>
      <c r="B387" s="1"/>
      <c r="C387" s="1"/>
      <c r="D387" s="1"/>
      <c r="E387" s="1"/>
      <c r="F387" s="1"/>
    </row>
    <row r="388" spans="1:6" x14ac:dyDescent="0.45">
      <c r="A388" s="1"/>
      <c r="B388" s="1"/>
      <c r="C388" s="1"/>
      <c r="D388" s="1"/>
      <c r="E388" s="1"/>
      <c r="F388" s="1"/>
    </row>
    <row r="389" spans="1:6" x14ac:dyDescent="0.45">
      <c r="A389" s="1"/>
      <c r="B389" s="1"/>
      <c r="C389" s="1"/>
      <c r="D389" s="1"/>
      <c r="E389" s="1"/>
      <c r="F389" s="1"/>
    </row>
    <row r="390" spans="1:6" x14ac:dyDescent="0.45">
      <c r="A390" s="1"/>
      <c r="B390" s="1"/>
      <c r="C390" s="1"/>
      <c r="D390" s="1"/>
      <c r="E390" s="1"/>
      <c r="F390" s="1"/>
    </row>
    <row r="391" spans="1:6" x14ac:dyDescent="0.45">
      <c r="A391" s="1"/>
      <c r="B391" s="1"/>
      <c r="C391" s="1"/>
      <c r="D391" s="1"/>
      <c r="E391" s="1"/>
      <c r="F391" s="1"/>
    </row>
    <row r="392" spans="1:6" x14ac:dyDescent="0.45">
      <c r="A392" s="1"/>
      <c r="B392" s="1"/>
      <c r="C392" s="1"/>
      <c r="D392" s="1"/>
      <c r="E392" s="1"/>
      <c r="F392" s="1"/>
    </row>
    <row r="393" spans="1:6" x14ac:dyDescent="0.45">
      <c r="A393" s="1"/>
      <c r="B393" s="1"/>
      <c r="C393" s="1"/>
      <c r="D393" s="1"/>
      <c r="E393" s="1"/>
      <c r="F393" s="1"/>
    </row>
    <row r="394" spans="1:6" x14ac:dyDescent="0.45">
      <c r="A394" s="1"/>
      <c r="B394" s="1"/>
      <c r="C394" s="1"/>
      <c r="D394" s="1"/>
      <c r="E394" s="1"/>
      <c r="F394" s="1"/>
    </row>
    <row r="395" spans="1:6" x14ac:dyDescent="0.45">
      <c r="A395" s="1"/>
      <c r="B395" s="1"/>
      <c r="C395" s="1"/>
      <c r="D395" s="1"/>
      <c r="E395" s="1"/>
      <c r="F395" s="1"/>
    </row>
    <row r="396" spans="1:6" x14ac:dyDescent="0.45">
      <c r="A396" s="1"/>
      <c r="B396" s="1"/>
      <c r="C396" s="1"/>
      <c r="D396" s="1"/>
      <c r="E396" s="1"/>
      <c r="F396" s="1"/>
    </row>
    <row r="397" spans="1:6" x14ac:dyDescent="0.45">
      <c r="A397" s="1"/>
      <c r="B397" s="1"/>
      <c r="C397" s="1"/>
      <c r="D397" s="1"/>
      <c r="E397" s="1"/>
      <c r="F397" s="1"/>
    </row>
    <row r="398" spans="1:6" x14ac:dyDescent="0.45">
      <c r="A398" s="1"/>
      <c r="B398" s="1"/>
      <c r="C398" s="1"/>
      <c r="D398" s="1"/>
      <c r="E398" s="1"/>
      <c r="F398" s="1"/>
    </row>
    <row r="399" spans="1:6" x14ac:dyDescent="0.45">
      <c r="A399" s="1"/>
      <c r="B399" s="1"/>
      <c r="C399" s="1"/>
      <c r="D399" s="1"/>
      <c r="E399" s="1"/>
      <c r="F399" s="1"/>
    </row>
    <row r="400" spans="1:6" x14ac:dyDescent="0.45">
      <c r="A400" s="1"/>
      <c r="B400" s="1"/>
      <c r="C400" s="1"/>
      <c r="D400" s="1"/>
      <c r="E400" s="1"/>
      <c r="F400" s="1"/>
    </row>
    <row r="401" spans="1:6" x14ac:dyDescent="0.45">
      <c r="A401" s="1"/>
      <c r="B401" s="1"/>
      <c r="C401" s="1"/>
      <c r="D401" s="1"/>
      <c r="E401" s="1"/>
      <c r="F401" s="1"/>
    </row>
    <row r="402" spans="1:6" x14ac:dyDescent="0.45">
      <c r="A402" s="1"/>
      <c r="B402" s="1"/>
      <c r="C402" s="1"/>
      <c r="D402" s="1"/>
      <c r="E402" s="1"/>
      <c r="F402" s="1"/>
    </row>
    <row r="403" spans="1:6" x14ac:dyDescent="0.45">
      <c r="A403" s="1"/>
      <c r="B403" s="1"/>
      <c r="C403" s="1"/>
      <c r="D403" s="1"/>
      <c r="E403" s="1"/>
      <c r="F403" s="1"/>
    </row>
    <row r="404" spans="1:6" x14ac:dyDescent="0.45">
      <c r="A404" s="1"/>
      <c r="B404" s="1"/>
      <c r="C404" s="1"/>
      <c r="D404" s="1"/>
      <c r="E404" s="1"/>
      <c r="F404" s="1"/>
    </row>
    <row r="405" spans="1:6" x14ac:dyDescent="0.45">
      <c r="A405" s="1"/>
      <c r="B405" s="1"/>
      <c r="C405" s="1"/>
      <c r="D405" s="1"/>
      <c r="E405" s="1"/>
      <c r="F405" s="1"/>
    </row>
    <row r="406" spans="1:6" x14ac:dyDescent="0.45">
      <c r="A406" s="1"/>
      <c r="B406" s="1"/>
      <c r="C406" s="1"/>
      <c r="D406" s="1"/>
      <c r="E406" s="1"/>
      <c r="F406" s="1"/>
    </row>
    <row r="407" spans="1:6" x14ac:dyDescent="0.45">
      <c r="A407" s="1"/>
      <c r="B407" s="1"/>
      <c r="C407" s="1"/>
      <c r="D407" s="1"/>
      <c r="E407" s="1"/>
      <c r="F407" s="1"/>
    </row>
    <row r="408" spans="1:6" x14ac:dyDescent="0.45">
      <c r="A408" s="1"/>
      <c r="B408" s="1"/>
      <c r="C408" s="1"/>
      <c r="D408" s="1"/>
      <c r="E408" s="1"/>
      <c r="F408" s="1"/>
    </row>
    <row r="409" spans="1:6" x14ac:dyDescent="0.45">
      <c r="A409" s="1"/>
      <c r="B409" s="1"/>
      <c r="C409" s="1"/>
      <c r="D409" s="1"/>
      <c r="E409" s="1"/>
      <c r="F409" s="1"/>
    </row>
    <row r="410" spans="1:6" x14ac:dyDescent="0.45">
      <c r="A410" s="1"/>
      <c r="B410" s="1"/>
      <c r="C410" s="1"/>
      <c r="D410" s="1"/>
      <c r="E410" s="1"/>
      <c r="F410" s="1"/>
    </row>
    <row r="411" spans="1:6" x14ac:dyDescent="0.45">
      <c r="A411" s="1"/>
      <c r="B411" s="1"/>
      <c r="C411" s="1"/>
      <c r="D411" s="1"/>
      <c r="E411" s="1"/>
      <c r="F411" s="1"/>
    </row>
    <row r="412" spans="1:6" x14ac:dyDescent="0.45">
      <c r="A412" s="1"/>
      <c r="B412" s="1"/>
      <c r="C412" s="1"/>
      <c r="D412" s="1"/>
      <c r="E412" s="1"/>
      <c r="F412" s="1"/>
    </row>
    <row r="413" spans="1:6" x14ac:dyDescent="0.45">
      <c r="A413" s="1"/>
      <c r="B413" s="1"/>
      <c r="C413" s="1"/>
      <c r="D413" s="1"/>
      <c r="E413" s="1"/>
      <c r="F413" s="1"/>
    </row>
    <row r="414" spans="1:6" x14ac:dyDescent="0.45">
      <c r="A414" s="1"/>
      <c r="B414" s="1"/>
      <c r="C414" s="1"/>
      <c r="D414" s="1"/>
      <c r="E414" s="1"/>
      <c r="F414" s="1"/>
    </row>
    <row r="415" spans="1:6" x14ac:dyDescent="0.45">
      <c r="A415" s="1"/>
      <c r="B415" s="1"/>
      <c r="C415" s="1"/>
      <c r="D415" s="1"/>
      <c r="E415" s="1"/>
      <c r="F415" s="1"/>
    </row>
    <row r="416" spans="1:6" x14ac:dyDescent="0.45">
      <c r="A416" s="1"/>
      <c r="B416" s="1"/>
      <c r="C416" s="1"/>
      <c r="D416" s="1"/>
      <c r="E416" s="1"/>
      <c r="F416" s="1"/>
    </row>
    <row r="417" spans="1:6" x14ac:dyDescent="0.45">
      <c r="A417" s="1"/>
      <c r="B417" s="1"/>
      <c r="C417" s="1"/>
      <c r="D417" s="1"/>
      <c r="E417" s="1"/>
      <c r="F417" s="1"/>
    </row>
    <row r="418" spans="1:6" x14ac:dyDescent="0.45">
      <c r="A418" s="1"/>
      <c r="B418" s="1"/>
      <c r="C418" s="1"/>
      <c r="D418" s="1"/>
      <c r="E418" s="1"/>
      <c r="F418" s="1"/>
    </row>
    <row r="419" spans="1:6" x14ac:dyDescent="0.45">
      <c r="A419" s="1"/>
      <c r="B419" s="1"/>
      <c r="C419" s="1"/>
      <c r="D419" s="1"/>
      <c r="E419" s="1"/>
      <c r="F419" s="1"/>
    </row>
    <row r="420" spans="1:6" x14ac:dyDescent="0.45">
      <c r="A420" s="1"/>
      <c r="B420" s="1"/>
      <c r="C420" s="1"/>
      <c r="D420" s="1"/>
      <c r="E420" s="1"/>
      <c r="F420" s="1"/>
    </row>
    <row r="421" spans="1:6" x14ac:dyDescent="0.45">
      <c r="A421" s="1"/>
      <c r="B421" s="1"/>
      <c r="C421" s="1"/>
      <c r="D421" s="1"/>
      <c r="E421" s="1"/>
      <c r="F421" s="1"/>
    </row>
    <row r="422" spans="1:6" x14ac:dyDescent="0.45">
      <c r="A422" s="1"/>
      <c r="B422" s="1"/>
      <c r="C422" s="1"/>
      <c r="D422" s="1"/>
      <c r="E422" s="1"/>
      <c r="F422" s="1"/>
    </row>
    <row r="423" spans="1:6" x14ac:dyDescent="0.45">
      <c r="A423" s="1"/>
      <c r="B423" s="1"/>
      <c r="C423" s="1"/>
      <c r="D423" s="1"/>
      <c r="E423" s="1"/>
      <c r="F423" s="1"/>
    </row>
    <row r="424" spans="1:6" x14ac:dyDescent="0.45">
      <c r="A424" s="1"/>
      <c r="B424" s="1"/>
      <c r="C424" s="1"/>
      <c r="D424" s="1"/>
      <c r="E424" s="1"/>
      <c r="F424" s="1"/>
    </row>
    <row r="425" spans="1:6" x14ac:dyDescent="0.45">
      <c r="A425" s="1"/>
      <c r="B425" s="1"/>
      <c r="C425" s="1"/>
      <c r="D425" s="1"/>
      <c r="E425" s="1"/>
      <c r="F425" s="1"/>
    </row>
    <row r="426" spans="1:6" x14ac:dyDescent="0.45">
      <c r="A426" s="1"/>
      <c r="B426" s="1"/>
      <c r="C426" s="1"/>
      <c r="D426" s="1"/>
      <c r="E426" s="1"/>
      <c r="F426" s="1"/>
    </row>
    <row r="427" spans="1:6" x14ac:dyDescent="0.45">
      <c r="A427" s="1"/>
      <c r="B427" s="1"/>
      <c r="C427" s="1"/>
      <c r="D427" s="1"/>
      <c r="E427" s="1"/>
      <c r="F427" s="1"/>
    </row>
    <row r="428" spans="1:6" x14ac:dyDescent="0.45">
      <c r="A428" s="1"/>
      <c r="B428" s="1"/>
      <c r="C428" s="1"/>
      <c r="D428" s="1"/>
      <c r="E428" s="1"/>
      <c r="F428" s="1"/>
    </row>
    <row r="429" spans="1:6" x14ac:dyDescent="0.45">
      <c r="A429" s="1"/>
      <c r="B429" s="1"/>
      <c r="C429" s="1"/>
      <c r="D429" s="1"/>
      <c r="E429" s="1"/>
      <c r="F429" s="1"/>
    </row>
    <row r="430" spans="1:6" x14ac:dyDescent="0.45">
      <c r="A430" s="1"/>
      <c r="B430" s="1"/>
      <c r="C430" s="1"/>
      <c r="D430" s="1"/>
      <c r="E430" s="1"/>
      <c r="F430" s="1"/>
    </row>
    <row r="431" spans="1:6" x14ac:dyDescent="0.45">
      <c r="A431" s="1"/>
      <c r="B431" s="1"/>
      <c r="C431" s="1"/>
      <c r="D431" s="1"/>
      <c r="E431" s="1"/>
      <c r="F431" s="1"/>
    </row>
    <row r="432" spans="1:6" x14ac:dyDescent="0.45">
      <c r="A432" s="1"/>
      <c r="B432" s="1"/>
      <c r="C432" s="1"/>
      <c r="D432" s="1"/>
      <c r="E432" s="1"/>
      <c r="F432" s="1"/>
    </row>
    <row r="433" spans="1:6" x14ac:dyDescent="0.45">
      <c r="A433" s="1"/>
      <c r="B433" s="1"/>
      <c r="C433" s="1"/>
      <c r="D433" s="1"/>
      <c r="E433" s="1"/>
      <c r="F433" s="1"/>
    </row>
    <row r="434" spans="1:6" x14ac:dyDescent="0.45">
      <c r="A434" s="1"/>
      <c r="B434" s="1"/>
      <c r="C434" s="1"/>
      <c r="D434" s="1"/>
      <c r="E434" s="1"/>
      <c r="F434" s="1"/>
    </row>
    <row r="435" spans="1:6" x14ac:dyDescent="0.45">
      <c r="A435" s="1"/>
      <c r="B435" s="1"/>
      <c r="C435" s="1"/>
      <c r="D435" s="1"/>
      <c r="E435" s="1"/>
      <c r="F435" s="1"/>
    </row>
    <row r="436" spans="1:6" x14ac:dyDescent="0.45">
      <c r="A436" s="1"/>
      <c r="B436" s="1"/>
      <c r="C436" s="1"/>
      <c r="D436" s="1"/>
      <c r="E436" s="1"/>
      <c r="F436" s="1"/>
    </row>
    <row r="437" spans="1:6" x14ac:dyDescent="0.45">
      <c r="A437" s="1"/>
      <c r="B437" s="1"/>
      <c r="C437" s="1"/>
      <c r="D437" s="1"/>
      <c r="E437" s="1"/>
      <c r="F437" s="1"/>
    </row>
    <row r="438" spans="1:6" x14ac:dyDescent="0.45">
      <c r="A438" s="1"/>
      <c r="B438" s="1"/>
      <c r="C438" s="1"/>
      <c r="D438" s="1"/>
      <c r="E438" s="1"/>
      <c r="F438" s="1"/>
    </row>
    <row r="439" spans="1:6" x14ac:dyDescent="0.45">
      <c r="A439" s="1"/>
      <c r="B439" s="1"/>
      <c r="C439" s="1"/>
      <c r="D439" s="1"/>
      <c r="E439" s="1"/>
      <c r="F439" s="1"/>
    </row>
    <row r="440" spans="1:6" x14ac:dyDescent="0.45">
      <c r="A440" s="1"/>
      <c r="B440" s="1"/>
      <c r="C440" s="1"/>
      <c r="D440" s="1"/>
      <c r="E440" s="1"/>
      <c r="F440" s="1"/>
    </row>
    <row r="441" spans="1:6" x14ac:dyDescent="0.45">
      <c r="A441" s="1"/>
      <c r="B441" s="1"/>
      <c r="C441" s="1"/>
      <c r="D441" s="1"/>
      <c r="E441" s="1"/>
      <c r="F441" s="1"/>
    </row>
    <row r="442" spans="1:6" x14ac:dyDescent="0.45">
      <c r="A442" s="1"/>
      <c r="B442" s="1"/>
      <c r="C442" s="1"/>
      <c r="D442" s="1"/>
      <c r="E442" s="1"/>
      <c r="F442" s="1"/>
    </row>
    <row r="443" spans="1:6" x14ac:dyDescent="0.45">
      <c r="A443" s="1"/>
      <c r="B443" s="1"/>
      <c r="C443" s="1"/>
      <c r="D443" s="1"/>
      <c r="E443" s="1"/>
      <c r="F443" s="1"/>
    </row>
    <row r="444" spans="1:6" x14ac:dyDescent="0.45">
      <c r="A444" s="1"/>
      <c r="B444" s="1"/>
      <c r="C444" s="1"/>
      <c r="D444" s="1"/>
      <c r="E444" s="1"/>
      <c r="F444" s="1"/>
    </row>
    <row r="445" spans="1:6" x14ac:dyDescent="0.45">
      <c r="A445" s="1"/>
      <c r="B445" s="1"/>
      <c r="C445" s="1"/>
      <c r="D445" s="1"/>
      <c r="E445" s="1"/>
      <c r="F445" s="1"/>
    </row>
    <row r="446" spans="1:6" x14ac:dyDescent="0.45">
      <c r="A446" s="1"/>
      <c r="B446" s="1"/>
      <c r="C446" s="1"/>
      <c r="D446" s="1"/>
      <c r="E446" s="1"/>
      <c r="F446" s="1"/>
    </row>
    <row r="447" spans="1:6" x14ac:dyDescent="0.45">
      <c r="A447" s="1"/>
      <c r="B447" s="1"/>
      <c r="C447" s="1"/>
      <c r="D447" s="1"/>
      <c r="E447" s="1"/>
      <c r="F447" s="1"/>
    </row>
    <row r="448" spans="1:6" x14ac:dyDescent="0.45">
      <c r="A448" s="1"/>
      <c r="B448" s="1"/>
      <c r="C448" s="1"/>
      <c r="D448" s="1"/>
      <c r="E448" s="1"/>
      <c r="F448" s="1"/>
    </row>
    <row r="449" spans="1:6" x14ac:dyDescent="0.45">
      <c r="A449" s="1"/>
      <c r="B449" s="1"/>
      <c r="C449" s="1"/>
      <c r="D449" s="1"/>
      <c r="E449" s="1"/>
      <c r="F449" s="1"/>
    </row>
    <row r="450" spans="1:6" x14ac:dyDescent="0.45">
      <c r="A450" s="1"/>
      <c r="B450" s="1"/>
      <c r="C450" s="1"/>
      <c r="D450" s="1"/>
      <c r="E450" s="1"/>
      <c r="F450" s="1"/>
    </row>
    <row r="451" spans="1:6" x14ac:dyDescent="0.45">
      <c r="A451" s="1"/>
      <c r="B451" s="1"/>
      <c r="C451" s="1"/>
      <c r="D451" s="1"/>
      <c r="E451" s="1"/>
      <c r="F451" s="1"/>
    </row>
    <row r="452" spans="1:6" x14ac:dyDescent="0.45">
      <c r="A452" s="1"/>
      <c r="B452" s="1"/>
      <c r="C452" s="1"/>
      <c r="D452" s="1"/>
      <c r="E452" s="1"/>
      <c r="F452" s="1"/>
    </row>
    <row r="453" spans="1:6" x14ac:dyDescent="0.45">
      <c r="A453" s="1"/>
      <c r="B453" s="1"/>
      <c r="C453" s="1"/>
      <c r="D453" s="1"/>
      <c r="E453" s="1"/>
      <c r="F453" s="1"/>
    </row>
    <row r="454" spans="1:6" x14ac:dyDescent="0.45">
      <c r="A454" s="1"/>
      <c r="B454" s="1"/>
      <c r="C454" s="1"/>
      <c r="D454" s="1"/>
      <c r="E454" s="1"/>
      <c r="F454" s="1"/>
    </row>
    <row r="455" spans="1:6" x14ac:dyDescent="0.45">
      <c r="A455" s="1"/>
      <c r="B455" s="1"/>
      <c r="C455" s="1"/>
      <c r="D455" s="1"/>
      <c r="E455" s="1"/>
      <c r="F455" s="1"/>
    </row>
    <row r="456" spans="1:6" x14ac:dyDescent="0.45">
      <c r="A456" s="1"/>
      <c r="B456" s="1"/>
      <c r="C456" s="1"/>
      <c r="D456" s="1"/>
      <c r="E456" s="1"/>
      <c r="F456" s="1"/>
    </row>
    <row r="457" spans="1:6" x14ac:dyDescent="0.45">
      <c r="A457" s="1"/>
      <c r="B457" s="1"/>
      <c r="C457" s="1"/>
      <c r="D457" s="1"/>
      <c r="E457" s="1"/>
      <c r="F457" s="1"/>
    </row>
    <row r="458" spans="1:6" x14ac:dyDescent="0.45">
      <c r="A458" s="1"/>
      <c r="B458" s="1"/>
      <c r="C458" s="1"/>
      <c r="D458" s="1"/>
      <c r="E458" s="1"/>
      <c r="F458" s="1"/>
    </row>
    <row r="459" spans="1:6" x14ac:dyDescent="0.45">
      <c r="A459" s="1"/>
      <c r="B459" s="1"/>
      <c r="C459" s="1"/>
      <c r="D459" s="1"/>
      <c r="E459" s="1"/>
      <c r="F459" s="1"/>
    </row>
    <row r="460" spans="1:6" x14ac:dyDescent="0.45">
      <c r="A460" s="1"/>
      <c r="B460" s="1"/>
      <c r="C460" s="1"/>
      <c r="D460" s="1"/>
      <c r="E460" s="1"/>
      <c r="F460" s="1"/>
    </row>
    <row r="461" spans="1:6" x14ac:dyDescent="0.45">
      <c r="A461" s="1"/>
      <c r="B461" s="1"/>
      <c r="C461" s="1"/>
      <c r="D461" s="1"/>
      <c r="E461" s="1"/>
      <c r="F461" s="1"/>
    </row>
    <row r="462" spans="1:6" x14ac:dyDescent="0.45">
      <c r="A462" s="1"/>
      <c r="B462" s="1"/>
      <c r="C462" s="1"/>
      <c r="D462" s="1"/>
      <c r="E462" s="1"/>
      <c r="F462" s="1"/>
    </row>
    <row r="463" spans="1:6" x14ac:dyDescent="0.45">
      <c r="A463" s="1"/>
      <c r="B463" s="1"/>
      <c r="C463" s="1"/>
      <c r="D463" s="1"/>
      <c r="E463" s="1"/>
      <c r="F463" s="1"/>
    </row>
    <row r="464" spans="1:6" x14ac:dyDescent="0.45">
      <c r="A464" s="1"/>
      <c r="B464" s="1"/>
      <c r="C464" s="1"/>
      <c r="D464" s="1"/>
      <c r="E464" s="1"/>
      <c r="F464" s="1"/>
    </row>
    <row r="465" spans="1:6" x14ac:dyDescent="0.45">
      <c r="A465" s="1"/>
      <c r="B465" s="1"/>
      <c r="C465" s="1"/>
      <c r="D465" s="1"/>
      <c r="E465" s="1"/>
      <c r="F465" s="1"/>
    </row>
    <row r="466" spans="1:6" x14ac:dyDescent="0.45">
      <c r="A466" s="1"/>
      <c r="B466" s="1"/>
      <c r="C466" s="1"/>
      <c r="D466" s="1"/>
      <c r="E466" s="1"/>
      <c r="F466" s="1"/>
    </row>
    <row r="467" spans="1:6" x14ac:dyDescent="0.45">
      <c r="A467" s="1"/>
      <c r="B467" s="1"/>
      <c r="C467" s="1"/>
      <c r="D467" s="1"/>
      <c r="E467" s="1"/>
      <c r="F467" s="1"/>
    </row>
    <row r="468" spans="1:6" x14ac:dyDescent="0.45">
      <c r="A468" s="1"/>
      <c r="B468" s="1"/>
      <c r="C468" s="1"/>
      <c r="D468" s="1"/>
      <c r="E468" s="1"/>
      <c r="F468" s="1"/>
    </row>
    <row r="469" spans="1:6" x14ac:dyDescent="0.45">
      <c r="A469" s="1"/>
      <c r="B469" s="1"/>
      <c r="C469" s="1"/>
      <c r="D469" s="1"/>
      <c r="E469" s="1"/>
      <c r="F469" s="1"/>
    </row>
    <row r="470" spans="1:6" x14ac:dyDescent="0.45">
      <c r="A470" s="1"/>
      <c r="B470" s="1"/>
      <c r="C470" s="1"/>
      <c r="D470" s="1"/>
      <c r="E470" s="1"/>
      <c r="F470" s="1"/>
    </row>
    <row r="471" spans="1:6" x14ac:dyDescent="0.45">
      <c r="A471" s="1"/>
      <c r="B471" s="1"/>
      <c r="C471" s="1"/>
      <c r="D471" s="1"/>
      <c r="E471" s="1"/>
      <c r="F471" s="1"/>
    </row>
    <row r="472" spans="1:6" x14ac:dyDescent="0.45">
      <c r="A472" s="1"/>
      <c r="B472" s="1"/>
      <c r="C472" s="1"/>
      <c r="D472" s="1"/>
      <c r="E472" s="1"/>
      <c r="F472" s="1"/>
    </row>
    <row r="473" spans="1:6" x14ac:dyDescent="0.45">
      <c r="A473" s="1"/>
      <c r="B473" s="1"/>
      <c r="C473" s="1"/>
      <c r="D473" s="1"/>
      <c r="E473" s="1"/>
      <c r="F473" s="1"/>
    </row>
    <row r="474" spans="1:6" x14ac:dyDescent="0.45">
      <c r="A474" s="1"/>
      <c r="B474" s="1"/>
      <c r="C474" s="1"/>
      <c r="D474" s="1"/>
      <c r="E474" s="1"/>
      <c r="F474" s="1"/>
    </row>
    <row r="475" spans="1:6" x14ac:dyDescent="0.45">
      <c r="A475" s="1"/>
      <c r="B475" s="1"/>
      <c r="C475" s="1"/>
      <c r="D475" s="1"/>
      <c r="E475" s="1"/>
      <c r="F475" s="1"/>
    </row>
    <row r="476" spans="1:6" x14ac:dyDescent="0.45">
      <c r="A476" s="1"/>
      <c r="B476" s="1"/>
      <c r="C476" s="1"/>
      <c r="D476" s="1"/>
      <c r="E476" s="1"/>
      <c r="F476" s="1"/>
    </row>
    <row r="477" spans="1:6" x14ac:dyDescent="0.45">
      <c r="A477" s="1"/>
      <c r="B477" s="1"/>
      <c r="C477" s="1"/>
      <c r="D477" s="1"/>
      <c r="E477" s="1"/>
      <c r="F477" s="1"/>
    </row>
    <row r="478" spans="1:6" x14ac:dyDescent="0.45">
      <c r="A478" s="1"/>
      <c r="B478" s="1"/>
      <c r="C478" s="1"/>
      <c r="D478" s="1"/>
      <c r="E478" s="1"/>
      <c r="F478" s="1"/>
    </row>
    <row r="479" spans="1:6" x14ac:dyDescent="0.45">
      <c r="A479" s="1"/>
      <c r="B479" s="1"/>
      <c r="C479" s="1"/>
      <c r="D479" s="1"/>
      <c r="E479" s="1"/>
      <c r="F479" s="1"/>
    </row>
    <row r="480" spans="1:6" x14ac:dyDescent="0.45">
      <c r="A480" s="1"/>
      <c r="B480" s="1"/>
      <c r="C480" s="1"/>
      <c r="D480" s="1"/>
      <c r="E480" s="1"/>
      <c r="F480" s="1"/>
    </row>
    <row r="481" spans="1:6" x14ac:dyDescent="0.45">
      <c r="A481" s="1"/>
      <c r="B481" s="1"/>
      <c r="C481" s="1"/>
      <c r="D481" s="1"/>
      <c r="E481" s="1"/>
      <c r="F481" s="1"/>
    </row>
    <row r="482" spans="1:6" x14ac:dyDescent="0.45">
      <c r="A482" s="1"/>
      <c r="B482" s="1"/>
      <c r="C482" s="1"/>
      <c r="D482" s="1"/>
      <c r="E482" s="1"/>
      <c r="F482" s="1"/>
    </row>
    <row r="483" spans="1:6" x14ac:dyDescent="0.45">
      <c r="A483" s="1"/>
      <c r="B483" s="1"/>
      <c r="C483" s="1"/>
      <c r="D483" s="1"/>
      <c r="E483" s="1"/>
      <c r="F483" s="1"/>
    </row>
    <row r="484" spans="1:6" x14ac:dyDescent="0.45">
      <c r="A484" s="1"/>
      <c r="B484" s="1"/>
      <c r="C484" s="1"/>
      <c r="D484" s="1"/>
      <c r="E484" s="1"/>
      <c r="F484" s="1"/>
    </row>
    <row r="485" spans="1:6" x14ac:dyDescent="0.45">
      <c r="A485" s="1"/>
      <c r="B485" s="1"/>
      <c r="C485" s="1"/>
      <c r="D485" s="1"/>
      <c r="E485" s="1"/>
      <c r="F485" s="1"/>
    </row>
    <row r="486" spans="1:6" x14ac:dyDescent="0.45">
      <c r="A486" s="1"/>
      <c r="B486" s="1"/>
      <c r="C486" s="1"/>
      <c r="D486" s="1"/>
      <c r="E486" s="1"/>
      <c r="F486" s="1"/>
    </row>
    <row r="487" spans="1:6" x14ac:dyDescent="0.45">
      <c r="A487" s="1"/>
      <c r="B487" s="1"/>
      <c r="C487" s="1"/>
      <c r="D487" s="1"/>
      <c r="E487" s="1"/>
      <c r="F487" s="1"/>
    </row>
    <row r="488" spans="1:6" x14ac:dyDescent="0.45">
      <c r="A488" s="1"/>
      <c r="B488" s="1"/>
      <c r="C488" s="1"/>
      <c r="D488" s="1"/>
      <c r="E488" s="1"/>
      <c r="F488" s="1"/>
    </row>
    <row r="489" spans="1:6" x14ac:dyDescent="0.45">
      <c r="A489" s="1"/>
      <c r="B489" s="1"/>
      <c r="C489" s="1"/>
      <c r="D489" s="1"/>
      <c r="E489" s="1"/>
      <c r="F489" s="1"/>
    </row>
    <row r="490" spans="1:6" x14ac:dyDescent="0.45">
      <c r="A490" s="1"/>
      <c r="B490" s="1"/>
      <c r="C490" s="1"/>
      <c r="D490" s="1"/>
      <c r="E490" s="1"/>
      <c r="F490" s="1"/>
    </row>
    <row r="491" spans="1:6" x14ac:dyDescent="0.45">
      <c r="A491" s="1"/>
      <c r="B491" s="1"/>
      <c r="C491" s="1"/>
      <c r="D491" s="1"/>
      <c r="E491" s="1"/>
      <c r="F491" s="1"/>
    </row>
    <row r="492" spans="1:6" x14ac:dyDescent="0.45">
      <c r="A492" s="1"/>
      <c r="B492" s="1"/>
      <c r="C492" s="1"/>
      <c r="D492" s="1"/>
      <c r="E492" s="1"/>
      <c r="F492" s="1"/>
    </row>
    <row r="493" spans="1:6" x14ac:dyDescent="0.45">
      <c r="A493" s="1"/>
      <c r="B493" s="1"/>
      <c r="C493" s="1"/>
      <c r="D493" s="1"/>
      <c r="E493" s="1"/>
      <c r="F493" s="1"/>
    </row>
    <row r="494" spans="1:6" x14ac:dyDescent="0.45">
      <c r="A494" s="1"/>
      <c r="B494" s="1"/>
      <c r="C494" s="1"/>
      <c r="D494" s="1"/>
      <c r="E494" s="1"/>
      <c r="F494" s="1"/>
    </row>
    <row r="495" spans="1:6" x14ac:dyDescent="0.45">
      <c r="A495" s="1"/>
      <c r="B495" s="1"/>
      <c r="C495" s="1"/>
      <c r="D495" s="1"/>
      <c r="E495" s="1"/>
      <c r="F495" s="1"/>
    </row>
    <row r="496" spans="1:6" x14ac:dyDescent="0.45">
      <c r="A496" s="1"/>
      <c r="B496" s="1"/>
      <c r="C496" s="1"/>
      <c r="D496" s="1"/>
      <c r="E496" s="1"/>
      <c r="F496" s="1"/>
    </row>
    <row r="497" spans="1:6" x14ac:dyDescent="0.45">
      <c r="A497" s="1"/>
      <c r="B497" s="1"/>
      <c r="C497" s="1"/>
      <c r="D497" s="1"/>
      <c r="E497" s="1"/>
      <c r="F497" s="1"/>
    </row>
    <row r="498" spans="1:6" x14ac:dyDescent="0.45">
      <c r="A498" s="1"/>
      <c r="B498" s="1"/>
      <c r="C498" s="1"/>
      <c r="D498" s="1"/>
      <c r="E498" s="1"/>
      <c r="F498" s="1"/>
    </row>
    <row r="499" spans="1:6" x14ac:dyDescent="0.45">
      <c r="A499" s="1"/>
      <c r="B499" s="1"/>
      <c r="C499" s="1"/>
      <c r="D499" s="1"/>
      <c r="E499" s="1"/>
      <c r="F499" s="1"/>
    </row>
    <row r="500" spans="1:6" x14ac:dyDescent="0.4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03"/>
  <sheetViews>
    <sheetView tabSelected="1" workbookViewId="0">
      <pane ySplit="8" topLeftCell="A88" activePane="bottomLeft" state="frozen"/>
      <selection pane="bottomLeft" activeCell="H96" sqref="H96"/>
    </sheetView>
  </sheetViews>
  <sheetFormatPr defaultColWidth="0" defaultRowHeight="14.25" x14ac:dyDescent="0.45"/>
  <cols>
    <col min="1" max="1" width="4.73046875" hidden="1" customWidth="1"/>
    <col min="2" max="2" width="7.73046875" customWidth="1"/>
    <col min="3" max="3" width="12.73046875" customWidth="1"/>
    <col min="4" max="4" width="44.73046875" customWidth="1"/>
    <col min="5" max="5" width="5.73046875" customWidth="1"/>
    <col min="6" max="8" width="9.73046875" customWidth="1"/>
    <col min="9" max="9" width="10.73046875" customWidth="1"/>
    <col min="10" max="15" width="0" hidden="1" customWidth="1"/>
    <col min="16" max="16" width="9.73046875" customWidth="1"/>
    <col min="17" max="18" width="0" hidden="1" customWidth="1"/>
    <col min="19" max="19" width="7.73046875" customWidth="1"/>
    <col min="20" max="21" width="0" hidden="1" customWidth="1"/>
    <col min="22" max="22" width="7.73046875" customWidth="1"/>
    <col min="23" max="26" width="0" hidden="1" customWidth="1"/>
    <col min="27" max="27" width="9.1328125" customWidth="1"/>
    <col min="28" max="16384" width="9.1328125" hidden="1"/>
  </cols>
  <sheetData>
    <row r="1" spans="1:26" ht="20.100000000000001" customHeight="1" x14ac:dyDescent="0.45">
      <c r="A1" s="11"/>
      <c r="B1" s="211" t="s">
        <v>19</v>
      </c>
      <c r="C1" s="212"/>
      <c r="D1" s="212"/>
      <c r="E1" s="212"/>
      <c r="F1" s="212"/>
      <c r="G1" s="212"/>
      <c r="H1" s="213"/>
      <c r="I1" s="130" t="s">
        <v>17</v>
      </c>
      <c r="J1" s="11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45">
      <c r="A2" s="11"/>
      <c r="B2" s="211" t="s">
        <v>20</v>
      </c>
      <c r="C2" s="212"/>
      <c r="D2" s="212"/>
      <c r="E2" s="212"/>
      <c r="F2" s="212"/>
      <c r="G2" s="212"/>
      <c r="H2" s="213"/>
      <c r="I2" s="130" t="s">
        <v>15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45">
      <c r="A3" s="11"/>
      <c r="B3" s="211" t="s">
        <v>21</v>
      </c>
      <c r="C3" s="212"/>
      <c r="D3" s="212"/>
      <c r="E3" s="212"/>
      <c r="F3" s="212"/>
      <c r="G3" s="212"/>
      <c r="H3" s="213"/>
      <c r="I3" s="130" t="s">
        <v>83</v>
      </c>
      <c r="J3" s="11"/>
      <c r="K3" s="3"/>
      <c r="L3" s="3"/>
      <c r="M3" s="3"/>
      <c r="N3" s="3"/>
      <c r="O3" s="3"/>
      <c r="P3" s="197">
        <v>45763</v>
      </c>
      <c r="Q3" s="1"/>
      <c r="R3" s="1"/>
      <c r="S3" s="3"/>
      <c r="V3" s="3"/>
    </row>
    <row r="4" spans="1:26" x14ac:dyDescent="0.45">
      <c r="A4" s="3"/>
      <c r="B4" s="5" t="s">
        <v>199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45">
      <c r="A5" s="3"/>
      <c r="B5" s="145" t="s">
        <v>14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4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45">
      <c r="A7" s="13"/>
      <c r="B7" s="14" t="s">
        <v>63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5">
      <c r="A8" s="147" t="s">
        <v>73</v>
      </c>
      <c r="B8" s="147" t="s">
        <v>74</v>
      </c>
      <c r="C8" s="147" t="s">
        <v>75</v>
      </c>
      <c r="D8" s="147" t="s">
        <v>76</v>
      </c>
      <c r="E8" s="147" t="s">
        <v>77</v>
      </c>
      <c r="F8" s="147" t="s">
        <v>78</v>
      </c>
      <c r="G8" s="147" t="s">
        <v>54</v>
      </c>
      <c r="H8" s="147" t="s">
        <v>55</v>
      </c>
      <c r="I8" s="147" t="s">
        <v>79</v>
      </c>
      <c r="J8" s="147"/>
      <c r="K8" s="147"/>
      <c r="L8" s="147"/>
      <c r="M8" s="147"/>
      <c r="N8" s="147"/>
      <c r="O8" s="147"/>
      <c r="P8" s="147" t="s">
        <v>80</v>
      </c>
      <c r="Q8" s="143"/>
      <c r="R8" s="143"/>
      <c r="S8" s="147" t="s">
        <v>81</v>
      </c>
      <c r="T8" s="144"/>
      <c r="U8" s="144"/>
      <c r="V8" s="147" t="s">
        <v>82</v>
      </c>
      <c r="W8" s="142"/>
      <c r="X8" s="142"/>
      <c r="Y8" s="142"/>
      <c r="Z8" s="142"/>
    </row>
    <row r="9" spans="1:26" x14ac:dyDescent="0.45">
      <c r="A9" s="86"/>
      <c r="B9" s="86"/>
      <c r="C9" s="148"/>
      <c r="D9" s="137" t="s">
        <v>64</v>
      </c>
      <c r="E9" s="86"/>
      <c r="F9" s="149"/>
      <c r="G9" s="134"/>
      <c r="H9" s="134"/>
      <c r="I9" s="134"/>
      <c r="J9" s="86"/>
      <c r="K9" s="86"/>
      <c r="L9" s="86"/>
      <c r="M9" s="86"/>
      <c r="N9" s="86"/>
      <c r="O9" s="86"/>
      <c r="P9" s="86"/>
      <c r="Q9" s="60"/>
      <c r="R9" s="60"/>
      <c r="S9" s="86"/>
      <c r="T9" s="136"/>
      <c r="U9" s="136"/>
      <c r="V9" s="86"/>
      <c r="W9" s="136"/>
      <c r="X9" s="136"/>
      <c r="Y9" s="136"/>
      <c r="Z9" s="136"/>
    </row>
    <row r="10" spans="1:26" x14ac:dyDescent="0.45">
      <c r="A10" s="60"/>
      <c r="B10" s="60"/>
      <c r="C10" s="151">
        <v>1</v>
      </c>
      <c r="D10" s="151" t="s">
        <v>65</v>
      </c>
      <c r="E10" s="60"/>
      <c r="F10" s="150"/>
      <c r="G10" s="74"/>
      <c r="H10" s="74"/>
      <c r="I10" s="74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136"/>
      <c r="U10" s="136"/>
      <c r="V10" s="60"/>
      <c r="W10" s="136"/>
      <c r="X10" s="136"/>
      <c r="Y10" s="136"/>
      <c r="Z10" s="136"/>
    </row>
    <row r="11" spans="1:26" ht="24.95" customHeight="1" x14ac:dyDescent="0.45">
      <c r="A11" s="160"/>
      <c r="B11" s="155" t="s">
        <v>84</v>
      </c>
      <c r="C11" s="161" t="s">
        <v>85</v>
      </c>
      <c r="D11" s="155" t="s">
        <v>86</v>
      </c>
      <c r="E11" s="155" t="s">
        <v>87</v>
      </c>
      <c r="F11" s="156">
        <v>1704</v>
      </c>
      <c r="G11" s="157">
        <v>0</v>
      </c>
      <c r="H11" s="157">
        <v>0</v>
      </c>
      <c r="I11" s="157">
        <f>ROUND(F11*(G11+H11),2)</f>
        <v>0</v>
      </c>
      <c r="J11" s="155">
        <f>ROUND(F11*(N11),2)</f>
        <v>5640.24</v>
      </c>
      <c r="K11" s="158">
        <f>ROUND(F11*(O11),2)</f>
        <v>0</v>
      </c>
      <c r="L11" s="158">
        <f>ROUND(F11*(G11),2)</f>
        <v>0</v>
      </c>
      <c r="M11" s="158">
        <f>ROUND(F11*(H11),2)</f>
        <v>0</v>
      </c>
      <c r="N11" s="158">
        <v>3.31</v>
      </c>
      <c r="O11" s="158"/>
      <c r="P11" s="164"/>
      <c r="Q11" s="164"/>
      <c r="R11" s="164"/>
      <c r="S11" s="158">
        <f>ROUND(F11*(P11),3)</f>
        <v>0</v>
      </c>
      <c r="T11" s="159"/>
      <c r="U11" s="159"/>
      <c r="V11" s="164"/>
      <c r="Z11">
        <v>0</v>
      </c>
    </row>
    <row r="12" spans="1:26" x14ac:dyDescent="0.45">
      <c r="A12" s="152"/>
      <c r="B12" s="152"/>
      <c r="C12" s="162"/>
      <c r="D12" s="163" t="s">
        <v>88</v>
      </c>
      <c r="E12" s="152"/>
      <c r="F12" s="153">
        <v>1704</v>
      </c>
      <c r="G12" s="154"/>
      <c r="H12" s="154"/>
      <c r="I12" s="154"/>
      <c r="J12" s="152"/>
      <c r="K12" s="1"/>
      <c r="L12" s="1"/>
      <c r="M12" s="1"/>
      <c r="N12" s="1"/>
      <c r="O12" s="1"/>
      <c r="P12" s="1"/>
      <c r="Q12" s="1" t="s">
        <v>89</v>
      </c>
      <c r="R12" s="1"/>
      <c r="S12" s="1"/>
      <c r="V12" s="1"/>
    </row>
    <row r="13" spans="1:26" ht="24.95" customHeight="1" x14ac:dyDescent="0.45">
      <c r="A13" s="160"/>
      <c r="B13" s="155" t="s">
        <v>84</v>
      </c>
      <c r="C13" s="161" t="s">
        <v>90</v>
      </c>
      <c r="D13" s="155" t="s">
        <v>91</v>
      </c>
      <c r="E13" s="155" t="s">
        <v>87</v>
      </c>
      <c r="F13" s="156">
        <v>1704</v>
      </c>
      <c r="G13" s="157">
        <v>0</v>
      </c>
      <c r="H13" s="157">
        <v>0</v>
      </c>
      <c r="I13" s="157">
        <f>ROUND(F13*(G13+H13),2)</f>
        <v>0</v>
      </c>
      <c r="J13" s="155">
        <f>ROUND(F13*(N13),2)</f>
        <v>1533.6</v>
      </c>
      <c r="K13" s="158">
        <f>ROUND(F13*(O13),2)</f>
        <v>0</v>
      </c>
      <c r="L13" s="158">
        <f>ROUND(F13*(G13),2)</f>
        <v>0</v>
      </c>
      <c r="M13" s="158">
        <f>ROUND(F13*(H13),2)</f>
        <v>0</v>
      </c>
      <c r="N13" s="158">
        <v>0.9</v>
      </c>
      <c r="O13" s="158"/>
      <c r="P13" s="164"/>
      <c r="Q13" s="164"/>
      <c r="R13" s="164"/>
      <c r="S13" s="158">
        <f>ROUND(F13*(P13),3)</f>
        <v>0</v>
      </c>
      <c r="T13" s="159"/>
      <c r="U13" s="159"/>
      <c r="V13" s="164"/>
      <c r="Z13">
        <v>0</v>
      </c>
    </row>
    <row r="14" spans="1:26" ht="24.95" customHeight="1" x14ac:dyDescent="0.45">
      <c r="A14" s="160"/>
      <c r="B14" s="155" t="s">
        <v>84</v>
      </c>
      <c r="C14" s="161" t="s">
        <v>92</v>
      </c>
      <c r="D14" s="155" t="s">
        <v>93</v>
      </c>
      <c r="E14" s="155" t="s">
        <v>87</v>
      </c>
      <c r="F14" s="156">
        <v>205.95200000000006</v>
      </c>
      <c r="G14" s="157">
        <v>0</v>
      </c>
      <c r="H14" s="157">
        <v>0</v>
      </c>
      <c r="I14" s="157">
        <f>ROUND(F14*(G14+H14),2)</f>
        <v>0</v>
      </c>
      <c r="J14" s="155">
        <f>ROUND(F14*(N14),2)</f>
        <v>1977.14</v>
      </c>
      <c r="K14" s="158">
        <f>ROUND(F14*(O14),2)</f>
        <v>0</v>
      </c>
      <c r="L14" s="158">
        <f>ROUND(F14*(G14),2)</f>
        <v>0</v>
      </c>
      <c r="M14" s="158">
        <f>ROUND(F14*(H14),2)</f>
        <v>0</v>
      </c>
      <c r="N14" s="158">
        <v>9.6</v>
      </c>
      <c r="O14" s="158"/>
      <c r="P14" s="164"/>
      <c r="Q14" s="164"/>
      <c r="R14" s="164"/>
      <c r="S14" s="158">
        <f>ROUND(F14*(P14),3)</f>
        <v>0</v>
      </c>
      <c r="T14" s="159"/>
      <c r="U14" s="159"/>
      <c r="V14" s="164"/>
      <c r="Z14">
        <v>0</v>
      </c>
    </row>
    <row r="15" spans="1:26" ht="12" customHeight="1" x14ac:dyDescent="0.45">
      <c r="A15" s="152"/>
      <c r="B15" s="152"/>
      <c r="C15" s="162"/>
      <c r="D15" s="162" t="s">
        <v>94</v>
      </c>
      <c r="E15" s="152"/>
      <c r="F15" s="153"/>
      <c r="G15" s="154"/>
      <c r="H15" s="154"/>
      <c r="I15" s="154"/>
      <c r="J15" s="152"/>
      <c r="K15" s="1"/>
      <c r="L15" s="1"/>
      <c r="M15" s="1"/>
      <c r="N15" s="1"/>
      <c r="O15" s="1"/>
      <c r="P15" s="1"/>
      <c r="Q15" s="1"/>
      <c r="R15" s="1"/>
      <c r="S15" s="1"/>
      <c r="V15" s="1"/>
    </row>
    <row r="16" spans="1:26" x14ac:dyDescent="0.45">
      <c r="A16" s="152"/>
      <c r="B16" s="152"/>
      <c r="C16" s="152"/>
      <c r="D16" s="165" t="s">
        <v>95</v>
      </c>
      <c r="E16" s="152"/>
      <c r="F16" s="153">
        <v>205.95200000000006</v>
      </c>
      <c r="G16" s="154"/>
      <c r="H16" s="154"/>
      <c r="I16" s="154"/>
      <c r="J16" s="152"/>
      <c r="K16" s="1"/>
      <c r="L16" s="1"/>
      <c r="M16" s="1"/>
      <c r="N16" s="1"/>
      <c r="O16" s="1"/>
      <c r="P16" s="1"/>
      <c r="Q16" s="1"/>
      <c r="R16" s="1"/>
      <c r="S16" s="1"/>
      <c r="V16" s="1"/>
    </row>
    <row r="17" spans="1:26" ht="24.95" customHeight="1" x14ac:dyDescent="0.45">
      <c r="A17" s="160"/>
      <c r="B17" s="155" t="s">
        <v>84</v>
      </c>
      <c r="C17" s="161" t="s">
        <v>96</v>
      </c>
      <c r="D17" s="155" t="s">
        <v>97</v>
      </c>
      <c r="E17" s="155" t="s">
        <v>87</v>
      </c>
      <c r="F17" s="156">
        <v>205.952</v>
      </c>
      <c r="G17" s="157">
        <v>0</v>
      </c>
      <c r="H17" s="157">
        <v>0</v>
      </c>
      <c r="I17" s="157">
        <f>ROUND(F17*(G17+H17),2)</f>
        <v>0</v>
      </c>
      <c r="J17" s="155">
        <f>ROUND(F17*(N17),2)</f>
        <v>195.65</v>
      </c>
      <c r="K17" s="158">
        <f>ROUND(F17*(O17),2)</f>
        <v>0</v>
      </c>
      <c r="L17" s="158">
        <f>ROUND(F17*(G17),2)</f>
        <v>0</v>
      </c>
      <c r="M17" s="158">
        <f>ROUND(F17*(H17),2)</f>
        <v>0</v>
      </c>
      <c r="N17" s="158">
        <v>0.95</v>
      </c>
      <c r="O17" s="158"/>
      <c r="P17" s="164"/>
      <c r="Q17" s="164"/>
      <c r="R17" s="164"/>
      <c r="S17" s="158">
        <f>ROUND(F17*(P17),3)</f>
        <v>0</v>
      </c>
      <c r="T17" s="159"/>
      <c r="U17" s="159"/>
      <c r="V17" s="164"/>
      <c r="Z17">
        <v>0</v>
      </c>
    </row>
    <row r="18" spans="1:26" ht="24.95" customHeight="1" x14ac:dyDescent="0.45">
      <c r="A18" s="160"/>
      <c r="B18" s="155" t="s">
        <v>84</v>
      </c>
      <c r="C18" s="161" t="s">
        <v>98</v>
      </c>
      <c r="D18" s="155" t="s">
        <v>99</v>
      </c>
      <c r="E18" s="155" t="s">
        <v>87</v>
      </c>
      <c r="F18" s="156">
        <v>2482.9376000000002</v>
      </c>
      <c r="G18" s="157">
        <v>0</v>
      </c>
      <c r="H18" s="157">
        <v>0</v>
      </c>
      <c r="I18" s="157">
        <f>ROUND(F18*(G18+H18),2)</f>
        <v>0</v>
      </c>
      <c r="J18" s="155">
        <f>ROUND(F18*(N18),2)</f>
        <v>10924.93</v>
      </c>
      <c r="K18" s="158">
        <f>ROUND(F18*(O18),2)</f>
        <v>0</v>
      </c>
      <c r="L18" s="158">
        <f>ROUND(F18*(G18),2)</f>
        <v>0</v>
      </c>
      <c r="M18" s="158">
        <f>ROUND(F18*(H18),2)</f>
        <v>0</v>
      </c>
      <c r="N18" s="158">
        <v>4.4000000000000004</v>
      </c>
      <c r="O18" s="158"/>
      <c r="P18" s="164"/>
      <c r="Q18" s="164"/>
      <c r="R18" s="164"/>
      <c r="S18" s="158">
        <f>ROUND(F18*(P18),3)</f>
        <v>0</v>
      </c>
      <c r="T18" s="159"/>
      <c r="U18" s="159"/>
      <c r="V18" s="164"/>
      <c r="Z18">
        <v>0</v>
      </c>
    </row>
    <row r="19" spans="1:26" x14ac:dyDescent="0.45">
      <c r="A19" s="152"/>
      <c r="B19" s="152"/>
      <c r="C19" s="162"/>
      <c r="D19" s="163" t="s">
        <v>100</v>
      </c>
      <c r="E19" s="152"/>
      <c r="F19" s="153">
        <v>2482.9376000000002</v>
      </c>
      <c r="G19" s="154"/>
      <c r="H19" s="154"/>
      <c r="I19" s="154"/>
      <c r="J19" s="152"/>
      <c r="K19" s="1"/>
      <c r="L19" s="1"/>
      <c r="M19" s="1"/>
      <c r="N19" s="1"/>
      <c r="O19" s="1"/>
      <c r="P19" s="1"/>
      <c r="Q19" s="1"/>
      <c r="R19" s="1"/>
      <c r="S19" s="1"/>
      <c r="V19" s="1"/>
    </row>
    <row r="20" spans="1:26" x14ac:dyDescent="0.45">
      <c r="A20" s="60"/>
      <c r="B20" s="60"/>
      <c r="C20" s="151">
        <v>1</v>
      </c>
      <c r="D20" s="151" t="s">
        <v>65</v>
      </c>
      <c r="E20" s="60"/>
      <c r="F20" s="150"/>
      <c r="G20" s="140">
        <f>ROUND((SUM(L10:L19))/1,2)</f>
        <v>0</v>
      </c>
      <c r="H20" s="140">
        <f>ROUND((SUM(M10:M19))/1,2)</f>
        <v>0</v>
      </c>
      <c r="I20" s="140">
        <f>ROUND((SUM(I10:I19))/1,2)</f>
        <v>0</v>
      </c>
      <c r="J20" s="60"/>
      <c r="K20" s="60"/>
      <c r="L20" s="60">
        <f>ROUND((SUM(L10:L19))/1,2)</f>
        <v>0</v>
      </c>
      <c r="M20" s="60">
        <f>ROUND((SUM(M10:M19))/1,2)</f>
        <v>0</v>
      </c>
      <c r="N20" s="60"/>
      <c r="O20" s="60"/>
      <c r="P20" s="166"/>
      <c r="Q20" s="60"/>
      <c r="R20" s="60"/>
      <c r="S20" s="166">
        <f>ROUND((SUM(S10:S19))/1,2)</f>
        <v>0</v>
      </c>
      <c r="T20" s="136"/>
      <c r="U20" s="136"/>
      <c r="V20" s="2">
        <f>ROUND((SUM(V10:V19))/1,2)</f>
        <v>0</v>
      </c>
      <c r="W20" s="136"/>
      <c r="X20" s="136"/>
      <c r="Y20" s="136"/>
      <c r="Z20" s="136"/>
    </row>
    <row r="21" spans="1:26" x14ac:dyDescent="0.45">
      <c r="A21" s="1"/>
      <c r="B21" s="1"/>
      <c r="C21" s="1"/>
      <c r="D21" s="1"/>
      <c r="E21" s="1"/>
      <c r="F21" s="146"/>
      <c r="G21" s="133"/>
      <c r="H21" s="133"/>
      <c r="I21" s="133"/>
      <c r="J21" s="1"/>
      <c r="K21" s="1"/>
      <c r="L21" s="1"/>
      <c r="M21" s="1"/>
      <c r="N21" s="1"/>
      <c r="O21" s="1"/>
      <c r="P21" s="1"/>
      <c r="Q21" s="1"/>
      <c r="R21" s="1"/>
      <c r="S21" s="1"/>
      <c r="V21" s="1"/>
    </row>
    <row r="22" spans="1:26" x14ac:dyDescent="0.45">
      <c r="A22" s="60"/>
      <c r="B22" s="60"/>
      <c r="C22" s="151">
        <v>2</v>
      </c>
      <c r="D22" s="151" t="s">
        <v>66</v>
      </c>
      <c r="E22" s="60"/>
      <c r="F22" s="150"/>
      <c r="G22" s="74"/>
      <c r="H22" s="74"/>
      <c r="I22" s="74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136"/>
      <c r="U22" s="136"/>
      <c r="V22" s="60"/>
      <c r="W22" s="136"/>
      <c r="X22" s="136"/>
      <c r="Y22" s="136"/>
      <c r="Z22" s="136"/>
    </row>
    <row r="23" spans="1:26" ht="24.95" customHeight="1" x14ac:dyDescent="0.45">
      <c r="A23" s="160"/>
      <c r="B23" s="155" t="s">
        <v>101</v>
      </c>
      <c r="C23" s="161" t="s">
        <v>102</v>
      </c>
      <c r="D23" s="155" t="s">
        <v>103</v>
      </c>
      <c r="E23" s="155" t="s">
        <v>104</v>
      </c>
      <c r="F23" s="156">
        <v>5628.7790000000005</v>
      </c>
      <c r="G23" s="157">
        <v>0</v>
      </c>
      <c r="H23" s="157">
        <v>0</v>
      </c>
      <c r="I23" s="157">
        <f>ROUND(F23*(G23+H23),2)</f>
        <v>0</v>
      </c>
      <c r="J23" s="155">
        <f>ROUND(F23*(N23),2)</f>
        <v>8668.32</v>
      </c>
      <c r="K23" s="158">
        <f>ROUND(F23*(O23),2)</f>
        <v>0</v>
      </c>
      <c r="L23" s="158">
        <f>ROUND(F23*(G23),2)</f>
        <v>0</v>
      </c>
      <c r="M23" s="158">
        <f>ROUND(F23*(H23),2)</f>
        <v>0</v>
      </c>
      <c r="N23" s="158">
        <v>1.54</v>
      </c>
      <c r="O23" s="158"/>
      <c r="P23" s="164">
        <v>1.1E-4</v>
      </c>
      <c r="Q23" s="164"/>
      <c r="R23" s="164">
        <v>1.1E-4</v>
      </c>
      <c r="S23" s="158">
        <f>ROUND(F23*(P23),3)</f>
        <v>0.61899999999999999</v>
      </c>
      <c r="T23" s="159"/>
      <c r="U23" s="159"/>
      <c r="V23" s="164"/>
      <c r="Z23">
        <v>0</v>
      </c>
    </row>
    <row r="24" spans="1:26" x14ac:dyDescent="0.45">
      <c r="A24" s="152"/>
      <c r="B24" s="152"/>
      <c r="C24" s="162"/>
      <c r="D24" s="163" t="s">
        <v>105</v>
      </c>
      <c r="E24" s="152"/>
      <c r="F24" s="153">
        <v>5680</v>
      </c>
      <c r="G24" s="154"/>
      <c r="H24" s="154"/>
      <c r="I24" s="154"/>
      <c r="J24" s="152"/>
      <c r="K24" s="1"/>
      <c r="L24" s="1"/>
      <c r="M24" s="1"/>
      <c r="N24" s="1"/>
      <c r="O24" s="1"/>
      <c r="P24" s="1"/>
      <c r="Q24" s="1" t="s">
        <v>89</v>
      </c>
      <c r="R24" s="1"/>
      <c r="S24" s="1"/>
      <c r="V24" s="1"/>
    </row>
    <row r="25" spans="1:26" x14ac:dyDescent="0.45">
      <c r="A25" s="152"/>
      <c r="B25" s="152"/>
      <c r="C25" s="162"/>
      <c r="D25" s="167" t="s">
        <v>106</v>
      </c>
      <c r="E25" s="152"/>
      <c r="F25" s="153">
        <v>-51.221000000000004</v>
      </c>
      <c r="G25" s="154"/>
      <c r="H25" s="154"/>
      <c r="I25" s="154"/>
      <c r="J25" s="152"/>
      <c r="K25" s="1"/>
      <c r="L25" s="1"/>
      <c r="M25" s="1"/>
      <c r="N25" s="1"/>
      <c r="O25" s="1"/>
      <c r="P25" s="1"/>
      <c r="Q25" s="1" t="s">
        <v>89</v>
      </c>
      <c r="R25" s="1"/>
      <c r="S25" s="1"/>
      <c r="V25" s="1"/>
    </row>
    <row r="26" spans="1:26" ht="24.95" customHeight="1" x14ac:dyDescent="0.45">
      <c r="A26" s="160"/>
      <c r="B26" s="155" t="s">
        <v>107</v>
      </c>
      <c r="C26" s="161" t="s">
        <v>108</v>
      </c>
      <c r="D26" s="155" t="s">
        <v>109</v>
      </c>
      <c r="E26" s="155" t="s">
        <v>87</v>
      </c>
      <c r="F26" s="156">
        <v>844.31685000000004</v>
      </c>
      <c r="G26" s="157">
        <v>0</v>
      </c>
      <c r="H26" s="157">
        <v>0</v>
      </c>
      <c r="I26" s="157">
        <f>ROUND(F26*(G26+H26),2)</f>
        <v>0</v>
      </c>
      <c r="J26" s="155">
        <f>ROUND(F26*(N26),2)</f>
        <v>27144.79</v>
      </c>
      <c r="K26" s="158">
        <f>ROUND(F26*(O26),2)</f>
        <v>0</v>
      </c>
      <c r="L26" s="158">
        <f>ROUND(F26*(G26),2)</f>
        <v>0</v>
      </c>
      <c r="M26" s="158">
        <f>ROUND(F26*(H26),2)</f>
        <v>0</v>
      </c>
      <c r="N26" s="158">
        <v>32.15</v>
      </c>
      <c r="O26" s="158"/>
      <c r="P26" s="164">
        <v>2.0699999999999998</v>
      </c>
      <c r="Q26" s="164"/>
      <c r="R26" s="164">
        <v>2.0699999999999998</v>
      </c>
      <c r="S26" s="158">
        <f>ROUND(F26*(P26),3)</f>
        <v>1747.7360000000001</v>
      </c>
      <c r="T26" s="159"/>
      <c r="U26" s="159"/>
      <c r="V26" s="164"/>
      <c r="Z26">
        <v>0</v>
      </c>
    </row>
    <row r="27" spans="1:26" x14ac:dyDescent="0.45">
      <c r="A27" s="152"/>
      <c r="B27" s="152"/>
      <c r="C27" s="162"/>
      <c r="D27" s="163" t="s">
        <v>110</v>
      </c>
      <c r="E27" s="152"/>
      <c r="F27" s="153">
        <v>852</v>
      </c>
      <c r="G27" s="154"/>
      <c r="H27" s="154"/>
      <c r="I27" s="154"/>
      <c r="J27" s="152"/>
      <c r="K27" s="1"/>
      <c r="L27" s="1"/>
      <c r="M27" s="1"/>
      <c r="N27" s="1"/>
      <c r="O27" s="1"/>
      <c r="P27" s="1"/>
      <c r="Q27" s="1" t="s">
        <v>89</v>
      </c>
      <c r="R27" s="1"/>
      <c r="S27" s="1"/>
      <c r="V27" s="1"/>
    </row>
    <row r="28" spans="1:26" x14ac:dyDescent="0.45">
      <c r="A28" s="152"/>
      <c r="B28" s="152"/>
      <c r="C28" s="162"/>
      <c r="D28" s="167" t="s">
        <v>111</v>
      </c>
      <c r="E28" s="152"/>
      <c r="F28" s="153">
        <v>-7.6831500000000004</v>
      </c>
      <c r="G28" s="154"/>
      <c r="H28" s="154"/>
      <c r="I28" s="154"/>
      <c r="J28" s="152"/>
      <c r="K28" s="1"/>
      <c r="L28" s="1"/>
      <c r="M28" s="1"/>
      <c r="N28" s="1"/>
      <c r="O28" s="1"/>
      <c r="P28" s="1"/>
      <c r="Q28" s="1" t="s">
        <v>89</v>
      </c>
      <c r="R28" s="1"/>
      <c r="S28" s="1"/>
      <c r="V28" s="1"/>
    </row>
    <row r="29" spans="1:26" ht="24.95" customHeight="1" x14ac:dyDescent="0.45">
      <c r="A29" s="160"/>
      <c r="B29" s="155" t="s">
        <v>107</v>
      </c>
      <c r="C29" s="161" t="s">
        <v>112</v>
      </c>
      <c r="D29" s="155" t="s">
        <v>113</v>
      </c>
      <c r="E29" s="155" t="s">
        <v>87</v>
      </c>
      <c r="F29" s="156">
        <v>844.31685000000004</v>
      </c>
      <c r="G29" s="157">
        <v>0</v>
      </c>
      <c r="H29" s="157">
        <v>0</v>
      </c>
      <c r="I29" s="157">
        <f>ROUND(F29*(G29+H29),2)</f>
        <v>0</v>
      </c>
      <c r="J29" s="155">
        <f>ROUND(F29*(N29),2)</f>
        <v>84912.95</v>
      </c>
      <c r="K29" s="158">
        <f>ROUND(F29*(O29),2)</f>
        <v>0</v>
      </c>
      <c r="L29" s="158">
        <f>ROUND(F29*(G29),2)</f>
        <v>0</v>
      </c>
      <c r="M29" s="158">
        <f>ROUND(F29*(H29),2)</f>
        <v>0</v>
      </c>
      <c r="N29" s="158">
        <v>100.57</v>
      </c>
      <c r="O29" s="158"/>
      <c r="P29" s="164">
        <v>2.2121499999999998</v>
      </c>
      <c r="Q29" s="164"/>
      <c r="R29" s="164">
        <v>2.2121499999999998</v>
      </c>
      <c r="S29" s="158">
        <f>ROUND(F29*(P29),3)</f>
        <v>1867.7560000000001</v>
      </c>
      <c r="T29" s="159"/>
      <c r="U29" s="159"/>
      <c r="V29" s="164"/>
      <c r="Z29">
        <v>0</v>
      </c>
    </row>
    <row r="30" spans="1:26" ht="12" customHeight="1" x14ac:dyDescent="0.45">
      <c r="A30" s="152"/>
      <c r="B30" s="152"/>
      <c r="C30" s="162"/>
      <c r="D30" s="162" t="s">
        <v>114</v>
      </c>
      <c r="E30" s="152"/>
      <c r="F30" s="153"/>
      <c r="G30" s="154"/>
      <c r="H30" s="154"/>
      <c r="I30" s="154"/>
      <c r="J30" s="152"/>
      <c r="K30" s="1"/>
      <c r="L30" s="1"/>
      <c r="M30" s="1"/>
      <c r="N30" s="1"/>
      <c r="O30" s="1"/>
      <c r="P30" s="1"/>
      <c r="Q30" s="1"/>
      <c r="R30" s="1"/>
      <c r="S30" s="1"/>
      <c r="V30" s="1"/>
    </row>
    <row r="31" spans="1:26" x14ac:dyDescent="0.45">
      <c r="A31" s="152"/>
      <c r="B31" s="152"/>
      <c r="C31" s="152"/>
      <c r="D31" s="165" t="s">
        <v>110</v>
      </c>
      <c r="E31" s="152"/>
      <c r="F31" s="153">
        <v>852</v>
      </c>
      <c r="G31" s="154"/>
      <c r="H31" s="154"/>
      <c r="I31" s="154"/>
      <c r="J31" s="152"/>
      <c r="K31" s="1"/>
      <c r="L31" s="1"/>
      <c r="M31" s="1"/>
      <c r="N31" s="1"/>
      <c r="O31" s="1"/>
      <c r="P31" s="1"/>
      <c r="Q31" s="1" t="s">
        <v>89</v>
      </c>
      <c r="R31" s="1"/>
      <c r="S31" s="1"/>
      <c r="V31" s="1"/>
    </row>
    <row r="32" spans="1:26" x14ac:dyDescent="0.45">
      <c r="A32" s="152"/>
      <c r="B32" s="152"/>
      <c r="C32" s="162"/>
      <c r="D32" s="167" t="s">
        <v>111</v>
      </c>
      <c r="E32" s="152"/>
      <c r="F32" s="153">
        <v>-7.6831500000000004</v>
      </c>
      <c r="G32" s="154"/>
      <c r="H32" s="154"/>
      <c r="I32" s="154"/>
      <c r="J32" s="152"/>
      <c r="K32" s="1"/>
      <c r="L32" s="1"/>
      <c r="M32" s="1"/>
      <c r="N32" s="1"/>
      <c r="O32" s="1"/>
      <c r="P32" s="1"/>
      <c r="Q32" s="1" t="s">
        <v>89</v>
      </c>
      <c r="R32" s="1"/>
      <c r="S32" s="1"/>
      <c r="V32" s="1"/>
    </row>
    <row r="33" spans="1:26" ht="24.95" customHeight="1" x14ac:dyDescent="0.45">
      <c r="A33" s="160"/>
      <c r="B33" s="155" t="s">
        <v>107</v>
      </c>
      <c r="C33" s="161" t="s">
        <v>115</v>
      </c>
      <c r="D33" s="155" t="s">
        <v>116</v>
      </c>
      <c r="E33" s="155" t="s">
        <v>104</v>
      </c>
      <c r="F33" s="156">
        <v>34.855199999999996</v>
      </c>
      <c r="G33" s="157">
        <v>0</v>
      </c>
      <c r="H33" s="157">
        <v>0</v>
      </c>
      <c r="I33" s="157">
        <f>ROUND(F33*(G33+H33),2)</f>
        <v>0</v>
      </c>
      <c r="J33" s="155">
        <f>ROUND(F33*(N33),2)</f>
        <v>497.04</v>
      </c>
      <c r="K33" s="158">
        <f>ROUND(F33*(O33),2)</f>
        <v>0</v>
      </c>
      <c r="L33" s="158">
        <f>ROUND(F33*(G33),2)</f>
        <v>0</v>
      </c>
      <c r="M33" s="158">
        <f>ROUND(F33*(H33),2)</f>
        <v>0</v>
      </c>
      <c r="N33" s="158">
        <v>14.26</v>
      </c>
      <c r="O33" s="158"/>
      <c r="P33" s="164">
        <v>4.0699999999999998E-3</v>
      </c>
      <c r="Q33" s="164"/>
      <c r="R33" s="164">
        <v>4.0699999999999998E-3</v>
      </c>
      <c r="S33" s="158">
        <f>ROUND(F33*(P33),3)</f>
        <v>0.14199999999999999</v>
      </c>
      <c r="T33" s="159"/>
      <c r="U33" s="159"/>
      <c r="V33" s="164"/>
      <c r="Z33">
        <v>0</v>
      </c>
    </row>
    <row r="34" spans="1:26" x14ac:dyDescent="0.45">
      <c r="A34" s="152"/>
      <c r="B34" s="152"/>
      <c r="C34" s="162"/>
      <c r="D34" s="163" t="s">
        <v>117</v>
      </c>
      <c r="E34" s="152"/>
      <c r="F34" s="153">
        <v>34.855199999999996</v>
      </c>
      <c r="G34" s="154"/>
      <c r="H34" s="154"/>
      <c r="I34" s="154"/>
      <c r="J34" s="152"/>
      <c r="K34" s="1"/>
      <c r="L34" s="1"/>
      <c r="M34" s="1"/>
      <c r="N34" s="1"/>
      <c r="O34" s="1"/>
      <c r="P34" s="1"/>
      <c r="Q34" s="1"/>
      <c r="R34" s="1"/>
      <c r="S34" s="1"/>
      <c r="V34" s="1"/>
    </row>
    <row r="35" spans="1:26" ht="24.95" customHeight="1" x14ac:dyDescent="0.45">
      <c r="A35" s="160"/>
      <c r="B35" s="155" t="s">
        <v>107</v>
      </c>
      <c r="C35" s="161" t="s">
        <v>118</v>
      </c>
      <c r="D35" s="155" t="s">
        <v>119</v>
      </c>
      <c r="E35" s="155" t="s">
        <v>104</v>
      </c>
      <c r="F35" s="156">
        <v>34.854999999999997</v>
      </c>
      <c r="G35" s="157">
        <v>0</v>
      </c>
      <c r="H35" s="157">
        <v>0</v>
      </c>
      <c r="I35" s="157">
        <f>ROUND(F35*(G35+H35),2)</f>
        <v>0</v>
      </c>
      <c r="J35" s="155">
        <f>ROUND(F35*(N35),2)</f>
        <v>163.47</v>
      </c>
      <c r="K35" s="158">
        <f>ROUND(F35*(O35),2)</f>
        <v>0</v>
      </c>
      <c r="L35" s="158">
        <f>ROUND(F35*(G35),2)</f>
        <v>0</v>
      </c>
      <c r="M35" s="158">
        <f>ROUND(F35*(H35),2)</f>
        <v>0</v>
      </c>
      <c r="N35" s="158">
        <v>4.6899999999999995</v>
      </c>
      <c r="O35" s="158"/>
      <c r="P35" s="164"/>
      <c r="Q35" s="164"/>
      <c r="R35" s="164"/>
      <c r="S35" s="158">
        <f>ROUND(F35*(P35),3)</f>
        <v>0</v>
      </c>
      <c r="T35" s="159"/>
      <c r="U35" s="159"/>
      <c r="V35" s="164"/>
      <c r="Z35">
        <v>0</v>
      </c>
    </row>
    <row r="36" spans="1:26" ht="24.95" customHeight="1" x14ac:dyDescent="0.45">
      <c r="A36" s="160"/>
      <c r="B36" s="155" t="s">
        <v>107</v>
      </c>
      <c r="C36" s="161" t="s">
        <v>120</v>
      </c>
      <c r="D36" s="155" t="s">
        <v>121</v>
      </c>
      <c r="E36" s="155" t="s">
        <v>104</v>
      </c>
      <c r="F36" s="156">
        <v>5628.7790000000005</v>
      </c>
      <c r="G36" s="157">
        <v>0</v>
      </c>
      <c r="H36" s="157">
        <v>0</v>
      </c>
      <c r="I36" s="157">
        <f>ROUND(F36*(G36+H36),2)</f>
        <v>0</v>
      </c>
      <c r="J36" s="155">
        <f>ROUND(F36*(N36),2)</f>
        <v>112744.44</v>
      </c>
      <c r="K36" s="158">
        <f>ROUND(F36*(O36),2)</f>
        <v>0</v>
      </c>
      <c r="L36" s="158">
        <f>ROUND(F36*(G36),2)</f>
        <v>0</v>
      </c>
      <c r="M36" s="158">
        <f>ROUND(F36*(H36),2)</f>
        <v>0</v>
      </c>
      <c r="N36" s="158">
        <v>20.03</v>
      </c>
      <c r="O36" s="158"/>
      <c r="P36" s="164">
        <v>8.7786100000000009E-3</v>
      </c>
      <c r="Q36" s="164"/>
      <c r="R36" s="164">
        <v>8.7786100000000009E-3</v>
      </c>
      <c r="S36" s="158">
        <f>ROUND(F36*(P36),3)</f>
        <v>49.412999999999997</v>
      </c>
      <c r="T36" s="159"/>
      <c r="U36" s="159"/>
      <c r="V36" s="164"/>
      <c r="Z36">
        <v>0</v>
      </c>
    </row>
    <row r="37" spans="1:26" x14ac:dyDescent="0.45">
      <c r="A37" s="152"/>
      <c r="B37" s="152"/>
      <c r="C37" s="162"/>
      <c r="D37" s="163" t="s">
        <v>105</v>
      </c>
      <c r="E37" s="152"/>
      <c r="F37" s="153">
        <v>5680</v>
      </c>
      <c r="G37" s="154"/>
      <c r="H37" s="154"/>
      <c r="I37" s="154"/>
      <c r="J37" s="152"/>
      <c r="K37" s="1"/>
      <c r="L37" s="1"/>
      <c r="M37" s="1"/>
      <c r="N37" s="1"/>
      <c r="O37" s="1"/>
      <c r="P37" s="1"/>
      <c r="Q37" s="168" t="s">
        <v>122</v>
      </c>
      <c r="R37" s="1"/>
      <c r="S37" s="1"/>
      <c r="V37" s="1"/>
    </row>
    <row r="38" spans="1:26" x14ac:dyDescent="0.45">
      <c r="A38" s="152"/>
      <c r="B38" s="152"/>
      <c r="C38" s="162"/>
      <c r="D38" s="167" t="s">
        <v>106</v>
      </c>
      <c r="E38" s="152"/>
      <c r="F38" s="153">
        <v>-51.221000000000004</v>
      </c>
      <c r="G38" s="154"/>
      <c r="H38" s="154"/>
      <c r="I38" s="154"/>
      <c r="J38" s="152"/>
      <c r="K38" s="1"/>
      <c r="L38" s="1"/>
      <c r="M38" s="1"/>
      <c r="N38" s="1"/>
      <c r="O38" s="1"/>
      <c r="P38" s="1"/>
      <c r="Q38" s="168" t="s">
        <v>122</v>
      </c>
      <c r="R38" s="1"/>
      <c r="S38" s="1"/>
      <c r="V38" s="1"/>
    </row>
    <row r="39" spans="1:26" ht="24.95" customHeight="1" x14ac:dyDescent="0.45">
      <c r="A39" s="160"/>
      <c r="B39" s="155" t="s">
        <v>107</v>
      </c>
      <c r="C39" s="161" t="s">
        <v>123</v>
      </c>
      <c r="D39" s="155" t="s">
        <v>124</v>
      </c>
      <c r="E39" s="155" t="s">
        <v>87</v>
      </c>
      <c r="F39" s="156">
        <v>225.26000000000005</v>
      </c>
      <c r="G39" s="157">
        <v>0</v>
      </c>
      <c r="H39" s="157">
        <v>0</v>
      </c>
      <c r="I39" s="157">
        <f>ROUND(F39*(G39+H39),2)</f>
        <v>0</v>
      </c>
      <c r="J39" s="155">
        <f>ROUND(F39*(N39),2)</f>
        <v>23208.54</v>
      </c>
      <c r="K39" s="158">
        <f>ROUND(F39*(O39),2)</f>
        <v>0</v>
      </c>
      <c r="L39" s="158">
        <f>ROUND(F39*(G39),2)</f>
        <v>0</v>
      </c>
      <c r="M39" s="158">
        <f>ROUND(F39*(H39),2)</f>
        <v>0</v>
      </c>
      <c r="N39" s="158">
        <v>103.03</v>
      </c>
      <c r="O39" s="158"/>
      <c r="P39" s="164">
        <v>2.3223400000000001</v>
      </c>
      <c r="Q39" s="164"/>
      <c r="R39" s="164">
        <v>2.3223400000000001</v>
      </c>
      <c r="S39" s="158">
        <f>ROUND(F39*(P39),3)</f>
        <v>523.13</v>
      </c>
      <c r="T39" s="159"/>
      <c r="U39" s="159"/>
      <c r="V39" s="164"/>
      <c r="Z39">
        <v>0</v>
      </c>
    </row>
    <row r="40" spans="1:26" x14ac:dyDescent="0.45">
      <c r="A40" s="152"/>
      <c r="B40" s="152"/>
      <c r="C40" s="162"/>
      <c r="D40" s="163" t="s">
        <v>95</v>
      </c>
      <c r="E40" s="152"/>
      <c r="F40" s="153">
        <v>205.95200000000006</v>
      </c>
      <c r="G40" s="154"/>
      <c r="H40" s="154"/>
      <c r="I40" s="154"/>
      <c r="J40" s="152"/>
      <c r="K40" s="1"/>
      <c r="L40" s="1"/>
      <c r="M40" s="1"/>
      <c r="N40" s="1"/>
      <c r="O40" s="1"/>
      <c r="P40" s="1"/>
      <c r="Q40" s="1" t="s">
        <v>89</v>
      </c>
      <c r="R40" s="1"/>
      <c r="S40" s="1"/>
      <c r="V40" s="1"/>
    </row>
    <row r="41" spans="1:26" x14ac:dyDescent="0.45">
      <c r="A41" s="152"/>
      <c r="B41" s="152"/>
      <c r="C41" s="162"/>
      <c r="D41" s="163" t="s">
        <v>125</v>
      </c>
      <c r="E41" s="152"/>
      <c r="F41" s="153">
        <v>19.308</v>
      </c>
      <c r="G41" s="154"/>
      <c r="H41" s="154"/>
      <c r="I41" s="154"/>
      <c r="J41" s="152"/>
      <c r="K41" s="1"/>
      <c r="L41" s="1"/>
      <c r="M41" s="1"/>
      <c r="N41" s="1"/>
      <c r="O41" s="1"/>
      <c r="P41" s="1"/>
      <c r="Q41" s="1" t="s">
        <v>126</v>
      </c>
      <c r="R41" s="1"/>
      <c r="S41" s="1"/>
      <c r="V41" s="1"/>
    </row>
    <row r="42" spans="1:26" ht="24.95" customHeight="1" x14ac:dyDescent="0.45">
      <c r="A42" s="160"/>
      <c r="B42" s="155" t="s">
        <v>107</v>
      </c>
      <c r="C42" s="161" t="s">
        <v>127</v>
      </c>
      <c r="D42" s="155" t="s">
        <v>128</v>
      </c>
      <c r="E42" s="155" t="s">
        <v>104</v>
      </c>
      <c r="F42" s="156">
        <v>5.6000000000000014</v>
      </c>
      <c r="G42" s="157">
        <v>0</v>
      </c>
      <c r="H42" s="157">
        <v>0</v>
      </c>
      <c r="I42" s="157">
        <f>ROUND(F42*(G42+H42),2)</f>
        <v>0</v>
      </c>
      <c r="J42" s="155">
        <f>ROUND(F42*(N42),2)</f>
        <v>80.75</v>
      </c>
      <c r="K42" s="158">
        <f>ROUND(F42*(O42),2)</f>
        <v>0</v>
      </c>
      <c r="L42" s="158">
        <f>ROUND(F42*(G42),2)</f>
        <v>0</v>
      </c>
      <c r="M42" s="158">
        <f>ROUND(F42*(H42),2)</f>
        <v>0</v>
      </c>
      <c r="N42" s="158">
        <v>14.42</v>
      </c>
      <c r="O42" s="158"/>
      <c r="P42" s="164">
        <v>4.0699999999999998E-3</v>
      </c>
      <c r="Q42" s="164"/>
      <c r="R42" s="164">
        <v>4.0699999999999998E-3</v>
      </c>
      <c r="S42" s="158">
        <f>ROUND(F42*(P42),3)</f>
        <v>2.3E-2</v>
      </c>
      <c r="T42" s="159"/>
      <c r="U42" s="159"/>
      <c r="V42" s="164"/>
      <c r="Z42">
        <v>0</v>
      </c>
    </row>
    <row r="43" spans="1:26" ht="12" customHeight="1" x14ac:dyDescent="0.45">
      <c r="A43" s="152"/>
      <c r="B43" s="152"/>
      <c r="C43" s="162"/>
      <c r="D43" s="162" t="s">
        <v>129</v>
      </c>
      <c r="E43" s="152"/>
      <c r="F43" s="153"/>
      <c r="G43" s="154"/>
      <c r="H43" s="154"/>
      <c r="I43" s="154"/>
      <c r="J43" s="152"/>
      <c r="K43" s="1"/>
      <c r="L43" s="1"/>
      <c r="M43" s="1"/>
      <c r="N43" s="1"/>
      <c r="O43" s="1"/>
      <c r="P43" s="1"/>
      <c r="Q43" s="1"/>
      <c r="R43" s="1"/>
      <c r="S43" s="1"/>
      <c r="V43" s="1"/>
    </row>
    <row r="44" spans="1:26" x14ac:dyDescent="0.45">
      <c r="A44" s="152"/>
      <c r="B44" s="152"/>
      <c r="C44" s="152"/>
      <c r="D44" s="165" t="s">
        <v>130</v>
      </c>
      <c r="E44" s="152"/>
      <c r="F44" s="153">
        <v>5.120000000000001</v>
      </c>
      <c r="G44" s="154"/>
      <c r="H44" s="154"/>
      <c r="I44" s="154"/>
      <c r="J44" s="152"/>
      <c r="K44" s="1"/>
      <c r="L44" s="1"/>
      <c r="M44" s="1"/>
      <c r="N44" s="1"/>
      <c r="O44" s="1"/>
      <c r="P44" s="1"/>
      <c r="Q44" s="168" t="s">
        <v>122</v>
      </c>
      <c r="R44" s="1"/>
      <c r="S44" s="1"/>
      <c r="V44" s="1"/>
    </row>
    <row r="45" spans="1:26" x14ac:dyDescent="0.45">
      <c r="A45" s="152"/>
      <c r="B45" s="152"/>
      <c r="C45" s="162"/>
      <c r="D45" s="163" t="s">
        <v>131</v>
      </c>
      <c r="E45" s="152"/>
      <c r="F45" s="153">
        <v>0.48</v>
      </c>
      <c r="G45" s="154"/>
      <c r="H45" s="154"/>
      <c r="I45" s="154"/>
      <c r="J45" s="152"/>
      <c r="K45" s="1"/>
      <c r="L45" s="1"/>
      <c r="M45" s="1"/>
      <c r="N45" s="1"/>
      <c r="O45" s="1"/>
      <c r="P45" s="1"/>
      <c r="Q45" s="168" t="s">
        <v>122</v>
      </c>
      <c r="R45" s="1"/>
      <c r="S45" s="1"/>
      <c r="V45" s="1"/>
    </row>
    <row r="46" spans="1:26" ht="24.95" customHeight="1" x14ac:dyDescent="0.45">
      <c r="A46" s="160"/>
      <c r="B46" s="155" t="s">
        <v>107</v>
      </c>
      <c r="C46" s="161" t="s">
        <v>132</v>
      </c>
      <c r="D46" s="155" t="s">
        <v>133</v>
      </c>
      <c r="E46" s="155" t="s">
        <v>104</v>
      </c>
      <c r="F46" s="156">
        <v>5.6</v>
      </c>
      <c r="G46" s="157">
        <v>0</v>
      </c>
      <c r="H46" s="157">
        <v>0</v>
      </c>
      <c r="I46" s="157">
        <f>ROUND(F46*(G46+H46),2)</f>
        <v>0</v>
      </c>
      <c r="J46" s="155">
        <f>ROUND(F46*(N46),2)</f>
        <v>26.66</v>
      </c>
      <c r="K46" s="158">
        <f>ROUND(F46*(O46),2)</f>
        <v>0</v>
      </c>
      <c r="L46" s="158">
        <f>ROUND(F46*(G46),2)</f>
        <v>0</v>
      </c>
      <c r="M46" s="158">
        <f>ROUND(F46*(H46),2)</f>
        <v>0</v>
      </c>
      <c r="N46" s="158">
        <v>4.76</v>
      </c>
      <c r="O46" s="158"/>
      <c r="P46" s="164"/>
      <c r="Q46" s="164"/>
      <c r="R46" s="164"/>
      <c r="S46" s="158">
        <f>ROUND(F46*(P46),3)</f>
        <v>0</v>
      </c>
      <c r="T46" s="159"/>
      <c r="U46" s="159"/>
      <c r="V46" s="164"/>
      <c r="Z46">
        <v>0</v>
      </c>
    </row>
    <row r="47" spans="1:26" ht="24.95" customHeight="1" x14ac:dyDescent="0.45">
      <c r="A47" s="160"/>
      <c r="B47" s="155" t="s">
        <v>107</v>
      </c>
      <c r="C47" s="161" t="s">
        <v>134</v>
      </c>
      <c r="D47" s="155" t="s">
        <v>135</v>
      </c>
      <c r="E47" s="155" t="s">
        <v>136</v>
      </c>
      <c r="F47" s="156">
        <v>18.020799999999998</v>
      </c>
      <c r="G47" s="157">
        <v>0</v>
      </c>
      <c r="H47" s="157">
        <v>0</v>
      </c>
      <c r="I47" s="157">
        <f>ROUND(F47*(G47+H47),2)</f>
        <v>0</v>
      </c>
      <c r="J47" s="155">
        <f>ROUND(F47*(N47),2)</f>
        <v>40527.519999999997</v>
      </c>
      <c r="K47" s="158">
        <f>ROUND(F47*(O47),2)</f>
        <v>0</v>
      </c>
      <c r="L47" s="158">
        <f>ROUND(F47*(G47),2)</f>
        <v>0</v>
      </c>
      <c r="M47" s="158">
        <f>ROUND(F47*(H47),2)</f>
        <v>0</v>
      </c>
      <c r="N47" s="158">
        <v>2248.9299999999998</v>
      </c>
      <c r="O47" s="158"/>
      <c r="P47" s="164">
        <v>1.019764782</v>
      </c>
      <c r="Q47" s="164"/>
      <c r="R47" s="164">
        <v>1.019764782</v>
      </c>
      <c r="S47" s="158">
        <f>ROUND(F47*(P47),3)</f>
        <v>18.376999999999999</v>
      </c>
      <c r="T47" s="159"/>
      <c r="U47" s="159"/>
      <c r="V47" s="164"/>
      <c r="Z47">
        <v>0</v>
      </c>
    </row>
    <row r="48" spans="1:26" ht="12" customHeight="1" x14ac:dyDescent="0.45">
      <c r="A48" s="152"/>
      <c r="B48" s="152"/>
      <c r="C48" s="162"/>
      <c r="D48" s="162" t="s">
        <v>137</v>
      </c>
      <c r="E48" s="152"/>
      <c r="F48" s="153"/>
      <c r="G48" s="154"/>
      <c r="H48" s="154"/>
      <c r="I48" s="154"/>
      <c r="J48" s="152"/>
      <c r="K48" s="1"/>
      <c r="L48" s="1"/>
      <c r="M48" s="1"/>
      <c r="N48" s="1"/>
      <c r="O48" s="1"/>
      <c r="P48" s="1"/>
      <c r="Q48" s="1"/>
      <c r="R48" s="1"/>
      <c r="S48" s="1"/>
      <c r="V48" s="1"/>
    </row>
    <row r="49" spans="1:26" x14ac:dyDescent="0.45">
      <c r="A49" s="152"/>
      <c r="B49" s="152"/>
      <c r="C49" s="152"/>
      <c r="D49" s="165" t="s">
        <v>138</v>
      </c>
      <c r="E49" s="152"/>
      <c r="F49" s="153">
        <v>18.020799999999998</v>
      </c>
      <c r="G49" s="154"/>
      <c r="H49" s="154"/>
      <c r="I49" s="154"/>
      <c r="J49" s="152"/>
      <c r="K49" s="1"/>
      <c r="L49" s="1"/>
      <c r="M49" s="1"/>
      <c r="N49" s="1"/>
      <c r="O49" s="1"/>
      <c r="P49" s="1"/>
      <c r="Q49" s="1" t="s">
        <v>89</v>
      </c>
      <c r="R49" s="1"/>
      <c r="S49" s="1"/>
      <c r="V49" s="1"/>
    </row>
    <row r="50" spans="1:26" x14ac:dyDescent="0.45">
      <c r="A50" s="60"/>
      <c r="B50" s="60"/>
      <c r="C50" s="151">
        <v>2</v>
      </c>
      <c r="D50" s="151" t="s">
        <v>66</v>
      </c>
      <c r="E50" s="60"/>
      <c r="F50" s="150"/>
      <c r="G50" s="140">
        <f>ROUND((SUM(L22:L49))/1,2)</f>
        <v>0</v>
      </c>
      <c r="H50" s="140">
        <f>ROUND((SUM(M22:M49))/1,2)</f>
        <v>0</v>
      </c>
      <c r="I50" s="140">
        <f>ROUND((SUM(I22:I49))/1,2)</f>
        <v>0</v>
      </c>
      <c r="J50" s="60"/>
      <c r="K50" s="60"/>
      <c r="L50" s="60">
        <f>ROUND((SUM(L22:L49))/1,2)</f>
        <v>0</v>
      </c>
      <c r="M50" s="60">
        <f>ROUND((SUM(M22:M49))/1,2)</f>
        <v>0</v>
      </c>
      <c r="N50" s="60"/>
      <c r="O50" s="60"/>
      <c r="P50" s="166"/>
      <c r="Q50" s="60"/>
      <c r="R50" s="60"/>
      <c r="S50" s="166">
        <f>ROUND((SUM(S22:S49))/1,2)</f>
        <v>4207.2</v>
      </c>
      <c r="T50" s="136"/>
      <c r="U50" s="136"/>
      <c r="V50" s="2">
        <f>ROUND((SUM(V22:V49))/1,2)</f>
        <v>0</v>
      </c>
      <c r="W50" s="136"/>
      <c r="X50" s="136"/>
      <c r="Y50" s="136"/>
      <c r="Z50" s="136"/>
    </row>
    <row r="51" spans="1:26" x14ac:dyDescent="0.45">
      <c r="A51" s="1"/>
      <c r="B51" s="1"/>
      <c r="C51" s="1"/>
      <c r="D51" s="1"/>
      <c r="E51" s="1"/>
      <c r="F51" s="146"/>
      <c r="G51" s="133"/>
      <c r="H51" s="133"/>
      <c r="I51" s="133"/>
      <c r="J51" s="1"/>
      <c r="K51" s="1"/>
      <c r="L51" s="1"/>
      <c r="M51" s="1"/>
      <c r="N51" s="1"/>
      <c r="O51" s="1"/>
      <c r="P51" s="1"/>
      <c r="Q51" s="1"/>
      <c r="R51" s="1"/>
      <c r="S51" s="1"/>
      <c r="V51" s="1"/>
    </row>
    <row r="52" spans="1:26" x14ac:dyDescent="0.45">
      <c r="A52" s="60"/>
      <c r="B52" s="60"/>
      <c r="C52" s="151">
        <v>3</v>
      </c>
      <c r="D52" s="151" t="s">
        <v>67</v>
      </c>
      <c r="E52" s="60"/>
      <c r="F52" s="150"/>
      <c r="G52" s="74"/>
      <c r="H52" s="74"/>
      <c r="I52" s="74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136"/>
      <c r="U52" s="136"/>
      <c r="V52" s="60"/>
      <c r="W52" s="136"/>
      <c r="X52" s="136"/>
      <c r="Y52" s="136"/>
      <c r="Z52" s="136"/>
    </row>
    <row r="53" spans="1:26" ht="24.95" customHeight="1" x14ac:dyDescent="0.45">
      <c r="A53" s="160"/>
      <c r="B53" s="155" t="s">
        <v>107</v>
      </c>
      <c r="C53" s="161" t="s">
        <v>139</v>
      </c>
      <c r="D53" s="155" t="s">
        <v>140</v>
      </c>
      <c r="E53" s="155" t="s">
        <v>87</v>
      </c>
      <c r="F53" s="156">
        <v>273.53000000000003</v>
      </c>
      <c r="G53" s="157"/>
      <c r="H53" s="157">
        <v>0</v>
      </c>
      <c r="I53" s="157">
        <f>ROUND(F53*(G53+H53),2)</f>
        <v>0</v>
      </c>
      <c r="J53" s="155">
        <f>ROUND(F53*(N53),2)</f>
        <v>28313.09</v>
      </c>
      <c r="K53" s="158">
        <f>ROUND(F53*(O53),2)</f>
        <v>0</v>
      </c>
      <c r="L53" s="158">
        <f>ROUND(F53*(G53),2)</f>
        <v>0</v>
      </c>
      <c r="M53" s="158">
        <f>ROUND(F53*(H53),2)</f>
        <v>0</v>
      </c>
      <c r="N53" s="158">
        <v>103.51</v>
      </c>
      <c r="O53" s="158"/>
      <c r="P53" s="164">
        <v>2.2121499999999998</v>
      </c>
      <c r="Q53" s="164"/>
      <c r="R53" s="164">
        <v>2.2121499999999998</v>
      </c>
      <c r="S53" s="158">
        <f>ROUND(F53*(P53),3)</f>
        <v>605.08900000000006</v>
      </c>
      <c r="T53" s="159"/>
      <c r="U53" s="159"/>
      <c r="V53" s="164"/>
      <c r="Z53">
        <v>0</v>
      </c>
    </row>
    <row r="54" spans="1:26" x14ac:dyDescent="0.45">
      <c r="A54" s="152"/>
      <c r="B54" s="152"/>
      <c r="C54" s="162"/>
      <c r="D54" s="163" t="s">
        <v>141</v>
      </c>
      <c r="E54" s="152"/>
      <c r="F54" s="153">
        <v>273.53000000000003</v>
      </c>
      <c r="G54" s="154"/>
      <c r="H54" s="154"/>
      <c r="I54" s="154"/>
      <c r="J54" s="152"/>
      <c r="K54" s="1"/>
      <c r="L54" s="1"/>
      <c r="M54" s="1"/>
      <c r="N54" s="1"/>
      <c r="O54" s="1"/>
      <c r="P54" s="1"/>
      <c r="Q54" s="1" t="s">
        <v>89</v>
      </c>
      <c r="R54" s="1"/>
      <c r="S54" s="1"/>
      <c r="V54" s="1"/>
    </row>
    <row r="55" spans="1:26" ht="24.95" customHeight="1" x14ac:dyDescent="0.45">
      <c r="A55" s="160"/>
      <c r="B55" s="155" t="s">
        <v>107</v>
      </c>
      <c r="C55" s="161" t="s">
        <v>142</v>
      </c>
      <c r="D55" s="155" t="s">
        <v>143</v>
      </c>
      <c r="E55" s="155" t="s">
        <v>104</v>
      </c>
      <c r="F55" s="156">
        <v>1287.2</v>
      </c>
      <c r="G55" s="157"/>
      <c r="H55" s="157">
        <v>0</v>
      </c>
      <c r="I55" s="157">
        <f>ROUND(F55*(G55+H55),2)</f>
        <v>0</v>
      </c>
      <c r="J55" s="155">
        <f>ROUND(F55*(N55),2)</f>
        <v>25615.279999999999</v>
      </c>
      <c r="K55" s="158">
        <f>ROUND(F55*(O55),2)</f>
        <v>0</v>
      </c>
      <c r="L55" s="158">
        <f>ROUND(F55*(G55),2)</f>
        <v>0</v>
      </c>
      <c r="M55" s="158">
        <f>ROUND(F55*(H55),2)</f>
        <v>0</v>
      </c>
      <c r="N55" s="158">
        <v>19.899999999999999</v>
      </c>
      <c r="O55" s="158"/>
      <c r="P55" s="164">
        <v>2.16E-3</v>
      </c>
      <c r="Q55" s="164"/>
      <c r="R55" s="164">
        <v>2.16E-3</v>
      </c>
      <c r="S55" s="158">
        <f>ROUND(F55*(P55),3)</f>
        <v>2.78</v>
      </c>
      <c r="T55" s="159"/>
      <c r="U55" s="159"/>
      <c r="V55" s="164"/>
      <c r="Z55">
        <v>0</v>
      </c>
    </row>
    <row r="56" spans="1:26" x14ac:dyDescent="0.45">
      <c r="A56" s="152"/>
      <c r="B56" s="152"/>
      <c r="C56" s="162"/>
      <c r="D56" s="163" t="s">
        <v>144</v>
      </c>
      <c r="E56" s="152"/>
      <c r="F56" s="153">
        <v>1287.2</v>
      </c>
      <c r="G56" s="154"/>
      <c r="H56" s="154"/>
      <c r="I56" s="154"/>
      <c r="J56" s="152"/>
      <c r="K56" s="1"/>
      <c r="L56" s="1"/>
      <c r="M56" s="1"/>
      <c r="N56" s="1"/>
      <c r="O56" s="1"/>
      <c r="P56" s="1"/>
      <c r="Q56" s="168" t="s">
        <v>122</v>
      </c>
      <c r="R56" s="1"/>
      <c r="S56" s="1"/>
      <c r="V56" s="1"/>
    </row>
    <row r="57" spans="1:26" ht="24.95" customHeight="1" x14ac:dyDescent="0.45">
      <c r="A57" s="160"/>
      <c r="B57" s="155" t="s">
        <v>107</v>
      </c>
      <c r="C57" s="161" t="s">
        <v>145</v>
      </c>
      <c r="D57" s="155" t="s">
        <v>146</v>
      </c>
      <c r="E57" s="155" t="s">
        <v>104</v>
      </c>
      <c r="F57" s="156">
        <v>1287.2</v>
      </c>
      <c r="G57" s="157"/>
      <c r="H57" s="157">
        <v>0</v>
      </c>
      <c r="I57" s="157">
        <f>ROUND(F57*(G57+H57),2)</f>
        <v>0</v>
      </c>
      <c r="J57" s="155">
        <f>ROUND(F57*(N57),2)</f>
        <v>7015.24</v>
      </c>
      <c r="K57" s="158">
        <f>ROUND(F57*(O57),2)</f>
        <v>0</v>
      </c>
      <c r="L57" s="158">
        <f>ROUND(F57*(G57),2)</f>
        <v>0</v>
      </c>
      <c r="M57" s="158">
        <f>ROUND(F57*(H57),2)</f>
        <v>0</v>
      </c>
      <c r="N57" s="158">
        <v>5.45</v>
      </c>
      <c r="O57" s="158"/>
      <c r="P57" s="164"/>
      <c r="Q57" s="164"/>
      <c r="R57" s="164"/>
      <c r="S57" s="158">
        <f>ROUND(F57*(P57),3)</f>
        <v>0</v>
      </c>
      <c r="T57" s="159"/>
      <c r="U57" s="159"/>
      <c r="V57" s="164"/>
      <c r="Z57">
        <v>0</v>
      </c>
    </row>
    <row r="58" spans="1:26" ht="24.95" customHeight="1" x14ac:dyDescent="0.45">
      <c r="A58" s="160"/>
      <c r="B58" s="155" t="s">
        <v>107</v>
      </c>
      <c r="C58" s="161" t="s">
        <v>147</v>
      </c>
      <c r="D58" s="155" t="s">
        <v>148</v>
      </c>
      <c r="E58" s="155" t="s">
        <v>136</v>
      </c>
      <c r="F58" s="156">
        <v>22.702989999999996</v>
      </c>
      <c r="G58" s="157"/>
      <c r="H58" s="157">
        <v>0</v>
      </c>
      <c r="I58" s="157">
        <f>ROUND(F58*(G58+H58),2)</f>
        <v>0</v>
      </c>
      <c r="J58" s="155">
        <f>ROUND(F58*(N58),2)</f>
        <v>51777.8</v>
      </c>
      <c r="K58" s="158">
        <f>ROUND(F58*(O58),2)</f>
        <v>0</v>
      </c>
      <c r="L58" s="158">
        <f>ROUND(F58*(G58),2)</f>
        <v>0</v>
      </c>
      <c r="M58" s="158">
        <f>ROUND(F58*(H58),2)</f>
        <v>0</v>
      </c>
      <c r="N58" s="158">
        <v>2280.66</v>
      </c>
      <c r="O58" s="158"/>
      <c r="P58" s="164">
        <v>1.0156062525</v>
      </c>
      <c r="Q58" s="164"/>
      <c r="R58" s="164">
        <v>1.0156062525</v>
      </c>
      <c r="S58" s="158">
        <f>ROUND(F58*(P58),3)</f>
        <v>23.056999999999999</v>
      </c>
      <c r="T58" s="159"/>
      <c r="U58" s="159"/>
      <c r="V58" s="164"/>
      <c r="Z58">
        <v>0</v>
      </c>
    </row>
    <row r="59" spans="1:26" ht="12" customHeight="1" x14ac:dyDescent="0.45">
      <c r="A59" s="152"/>
      <c r="B59" s="152"/>
      <c r="C59" s="162"/>
      <c r="D59" s="162" t="s">
        <v>149</v>
      </c>
      <c r="E59" s="152"/>
      <c r="F59" s="153"/>
      <c r="G59" s="154"/>
      <c r="H59" s="154"/>
      <c r="I59" s="154"/>
      <c r="J59" s="152"/>
      <c r="K59" s="1"/>
      <c r="L59" s="1"/>
      <c r="M59" s="1"/>
      <c r="N59" s="1"/>
      <c r="O59" s="1"/>
      <c r="P59" s="1"/>
      <c r="Q59" s="1"/>
      <c r="R59" s="1"/>
      <c r="S59" s="1"/>
      <c r="V59" s="1"/>
    </row>
    <row r="60" spans="1:26" x14ac:dyDescent="0.45">
      <c r="A60" s="152"/>
      <c r="B60" s="152"/>
      <c r="C60" s="152"/>
      <c r="D60" s="165" t="s">
        <v>150</v>
      </c>
      <c r="E60" s="152"/>
      <c r="F60" s="153">
        <v>22.702989999999996</v>
      </c>
      <c r="G60" s="154"/>
      <c r="H60" s="154"/>
      <c r="I60" s="154"/>
      <c r="J60" s="152"/>
      <c r="K60" s="1"/>
      <c r="L60" s="1"/>
      <c r="M60" s="1"/>
      <c r="N60" s="1"/>
      <c r="O60" s="1"/>
      <c r="P60" s="1"/>
      <c r="Q60" s="168" t="s">
        <v>122</v>
      </c>
      <c r="R60" s="1"/>
      <c r="S60" s="1"/>
      <c r="V60" s="1"/>
    </row>
    <row r="61" spans="1:26" x14ac:dyDescent="0.45">
      <c r="A61" s="60"/>
      <c r="B61" s="60"/>
      <c r="C61" s="151">
        <v>3</v>
      </c>
      <c r="D61" s="151" t="s">
        <v>67</v>
      </c>
      <c r="E61" s="60"/>
      <c r="F61" s="150"/>
      <c r="G61" s="140">
        <f>ROUND((SUM(L52:L60))/1,2)</f>
        <v>0</v>
      </c>
      <c r="H61" s="140">
        <f>ROUND((SUM(M52:M60))/1,2)</f>
        <v>0</v>
      </c>
      <c r="I61" s="140">
        <f>ROUND((SUM(I52:I60))/1,2)</f>
        <v>0</v>
      </c>
      <c r="J61" s="60"/>
      <c r="K61" s="60"/>
      <c r="L61" s="60">
        <f>ROUND((SUM(L52:L60))/1,2)</f>
        <v>0</v>
      </c>
      <c r="M61" s="60">
        <f>ROUND((SUM(M52:M60))/1,2)</f>
        <v>0</v>
      </c>
      <c r="N61" s="60"/>
      <c r="O61" s="60"/>
      <c r="P61" s="166"/>
      <c r="Q61" s="60"/>
      <c r="R61" s="60"/>
      <c r="S61" s="166">
        <f>ROUND((SUM(S52:S60))/1,2)</f>
        <v>630.92999999999995</v>
      </c>
      <c r="T61" s="136"/>
      <c r="U61" s="136"/>
      <c r="V61" s="2">
        <f>ROUND((SUM(V52:V60))/1,2)</f>
        <v>0</v>
      </c>
      <c r="W61" s="136"/>
      <c r="X61" s="136"/>
      <c r="Y61" s="136"/>
      <c r="Z61" s="136"/>
    </row>
    <row r="62" spans="1:26" x14ac:dyDescent="0.45">
      <c r="A62" s="1"/>
      <c r="B62" s="1"/>
      <c r="C62" s="1"/>
      <c r="D62" s="1"/>
      <c r="E62" s="1"/>
      <c r="F62" s="146"/>
      <c r="G62" s="133"/>
      <c r="H62" s="133"/>
      <c r="I62" s="133"/>
      <c r="J62" s="1"/>
      <c r="K62" s="1"/>
      <c r="L62" s="1"/>
      <c r="M62" s="1"/>
      <c r="N62" s="1"/>
      <c r="O62" s="1"/>
      <c r="P62" s="1"/>
      <c r="Q62" s="1"/>
      <c r="R62" s="1"/>
      <c r="S62" s="1"/>
      <c r="V62" s="1"/>
    </row>
    <row r="63" spans="1:26" x14ac:dyDescent="0.45">
      <c r="A63" s="60"/>
      <c r="B63" s="60"/>
      <c r="C63" s="151">
        <v>6</v>
      </c>
      <c r="D63" s="151" t="s">
        <v>68</v>
      </c>
      <c r="E63" s="60"/>
      <c r="F63" s="150"/>
      <c r="G63" s="74"/>
      <c r="H63" s="74"/>
      <c r="I63" s="74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136"/>
      <c r="U63" s="136"/>
      <c r="V63" s="60"/>
      <c r="W63" s="136"/>
      <c r="X63" s="136"/>
      <c r="Y63" s="136"/>
      <c r="Z63" s="136"/>
    </row>
    <row r="64" spans="1:26" ht="24.95" customHeight="1" x14ac:dyDescent="0.45">
      <c r="A64" s="160"/>
      <c r="B64" s="155" t="s">
        <v>107</v>
      </c>
      <c r="C64" s="161" t="s">
        <v>151</v>
      </c>
      <c r="D64" s="155" t="s">
        <v>152</v>
      </c>
      <c r="E64" s="155" t="s">
        <v>87</v>
      </c>
      <c r="F64" s="156">
        <v>861.91072500000007</v>
      </c>
      <c r="G64" s="157"/>
      <c r="H64" s="157">
        <v>0</v>
      </c>
      <c r="I64" s="157">
        <f>ROUND(F64*(G64+H64),2)</f>
        <v>0</v>
      </c>
      <c r="J64" s="155">
        <f>ROUND(F64*(N64),2)</f>
        <v>120314.12</v>
      </c>
      <c r="K64" s="158">
        <f>ROUND(F64*(O64),2)</f>
        <v>0</v>
      </c>
      <c r="L64" s="158">
        <f>ROUND(F64*(G64),2)</f>
        <v>0</v>
      </c>
      <c r="M64" s="158">
        <f>ROUND(F64*(H64),2)</f>
        <v>0</v>
      </c>
      <c r="N64" s="158">
        <v>139.59</v>
      </c>
      <c r="O64" s="158"/>
      <c r="P64" s="164">
        <v>2.2395740000000002</v>
      </c>
      <c r="Q64" s="164"/>
      <c r="R64" s="164">
        <v>2.2395740000000002</v>
      </c>
      <c r="S64" s="158">
        <f>ROUND(F64*(P64),3)</f>
        <v>1930.3130000000001</v>
      </c>
      <c r="T64" s="159"/>
      <c r="U64" s="159"/>
      <c r="V64" s="164"/>
      <c r="Z64">
        <v>0</v>
      </c>
    </row>
    <row r="65" spans="1:26" ht="12" customHeight="1" x14ac:dyDescent="0.45">
      <c r="A65" s="152"/>
      <c r="B65" s="152"/>
      <c r="C65" s="162"/>
      <c r="D65" s="162" t="s">
        <v>153</v>
      </c>
      <c r="E65" s="152"/>
      <c r="F65" s="153"/>
      <c r="G65" s="154"/>
      <c r="H65" s="154"/>
      <c r="I65" s="154"/>
      <c r="J65" s="152"/>
      <c r="K65" s="1"/>
      <c r="L65" s="1"/>
      <c r="M65" s="1"/>
      <c r="N65" s="1"/>
      <c r="O65" s="1"/>
      <c r="P65" s="1"/>
      <c r="Q65" s="1"/>
      <c r="R65" s="1"/>
      <c r="S65" s="1"/>
      <c r="V65" s="1"/>
    </row>
    <row r="66" spans="1:26" x14ac:dyDescent="0.45">
      <c r="A66" s="152"/>
      <c r="B66" s="152"/>
      <c r="C66" s="152"/>
      <c r="D66" s="165" t="s">
        <v>110</v>
      </c>
      <c r="E66" s="152"/>
      <c r="F66" s="153">
        <v>852</v>
      </c>
      <c r="G66" s="154"/>
      <c r="H66" s="154"/>
      <c r="I66" s="154"/>
      <c r="J66" s="152"/>
      <c r="K66" s="1"/>
      <c r="L66" s="1"/>
      <c r="M66" s="1"/>
      <c r="N66" s="1"/>
      <c r="O66" s="1"/>
      <c r="P66" s="1"/>
      <c r="Q66" s="168" t="s">
        <v>122</v>
      </c>
      <c r="R66" s="1"/>
      <c r="S66" s="1"/>
      <c r="V66" s="1"/>
    </row>
    <row r="67" spans="1:26" x14ac:dyDescent="0.45">
      <c r="A67" s="152"/>
      <c r="B67" s="152"/>
      <c r="C67" s="162"/>
      <c r="D67" s="167" t="s">
        <v>111</v>
      </c>
      <c r="E67" s="152"/>
      <c r="F67" s="153">
        <v>-7.6831500000000004</v>
      </c>
      <c r="G67" s="154"/>
      <c r="H67" s="154"/>
      <c r="I67" s="154"/>
      <c r="J67" s="152"/>
      <c r="K67" s="1"/>
      <c r="L67" s="1"/>
      <c r="M67" s="1"/>
      <c r="N67" s="1"/>
      <c r="O67" s="1"/>
      <c r="P67" s="1"/>
      <c r="Q67" s="168" t="s">
        <v>122</v>
      </c>
      <c r="R67" s="1"/>
      <c r="S67" s="1"/>
      <c r="V67" s="1"/>
    </row>
    <row r="68" spans="1:26" x14ac:dyDescent="0.45">
      <c r="A68" s="152"/>
      <c r="B68" s="152"/>
      <c r="C68" s="162"/>
      <c r="D68" s="163" t="s">
        <v>154</v>
      </c>
      <c r="E68" s="152"/>
      <c r="F68" s="153">
        <v>17.593875000000001</v>
      </c>
      <c r="G68" s="154"/>
      <c r="H68" s="154"/>
      <c r="I68" s="154"/>
      <c r="J68" s="152"/>
      <c r="K68" s="1"/>
      <c r="L68" s="1"/>
      <c r="M68" s="1"/>
      <c r="N68" s="1"/>
      <c r="O68" s="1"/>
      <c r="P68" s="1"/>
      <c r="Q68" s="1"/>
      <c r="R68" s="1"/>
      <c r="S68" s="1"/>
      <c r="V68" s="1"/>
    </row>
    <row r="69" spans="1:26" ht="35.1" customHeight="1" x14ac:dyDescent="0.45">
      <c r="A69" s="160"/>
      <c r="B69" s="155" t="s">
        <v>107</v>
      </c>
      <c r="C69" s="161" t="s">
        <v>155</v>
      </c>
      <c r="D69" s="155" t="s">
        <v>156</v>
      </c>
      <c r="E69" s="155" t="s">
        <v>87</v>
      </c>
      <c r="F69" s="156">
        <v>861.91099999999994</v>
      </c>
      <c r="G69" s="157"/>
      <c r="H69" s="157">
        <v>0</v>
      </c>
      <c r="I69" s="157">
        <f>ROUND(F69*(G69+H69),2)</f>
        <v>0</v>
      </c>
      <c r="J69" s="155">
        <f>ROUND(F69*(N69),2)</f>
        <v>10161.93</v>
      </c>
      <c r="K69" s="158">
        <f>ROUND(F69*(O69),2)</f>
        <v>0</v>
      </c>
      <c r="L69" s="158">
        <f>ROUND(F69*(G69),2)</f>
        <v>0</v>
      </c>
      <c r="M69" s="158">
        <f>ROUND(F69*(H69),2)</f>
        <v>0</v>
      </c>
      <c r="N69" s="158">
        <v>11.79</v>
      </c>
      <c r="O69" s="158"/>
      <c r="P69" s="164">
        <v>0.01</v>
      </c>
      <c r="Q69" s="164"/>
      <c r="R69" s="164">
        <v>0.01</v>
      </c>
      <c r="S69" s="158">
        <f>ROUND(F69*(P69),3)</f>
        <v>8.6189999999999998</v>
      </c>
      <c r="T69" s="159"/>
      <c r="U69" s="159"/>
      <c r="V69" s="164"/>
      <c r="Z69">
        <v>0</v>
      </c>
    </row>
    <row r="70" spans="1:26" x14ac:dyDescent="0.45">
      <c r="A70" s="60"/>
      <c r="B70" s="60"/>
      <c r="C70" s="151">
        <v>6</v>
      </c>
      <c r="D70" s="151" t="s">
        <v>68</v>
      </c>
      <c r="E70" s="60"/>
      <c r="F70" s="60"/>
      <c r="G70" s="140">
        <f>ROUND((SUM(L63:L69))/1,2)</f>
        <v>0</v>
      </c>
      <c r="H70" s="140">
        <f>ROUND((SUM(M63:M69))/1,2)</f>
        <v>0</v>
      </c>
      <c r="I70" s="140">
        <f>ROUND((SUM(I63:I69))/1,2)</f>
        <v>0</v>
      </c>
      <c r="J70" s="60"/>
      <c r="K70" s="60"/>
      <c r="L70" s="60">
        <f>ROUND((SUM(L63:L69))/1,2)</f>
        <v>0</v>
      </c>
      <c r="M70" s="60">
        <f>ROUND((SUM(M63:M69))/1,2)</f>
        <v>0</v>
      </c>
      <c r="N70" s="60"/>
      <c r="O70" s="60"/>
      <c r="P70" s="166"/>
      <c r="Q70" s="60"/>
      <c r="R70" s="60"/>
      <c r="S70" s="166">
        <f>ROUND((SUM(S63:S69))/1,2)</f>
        <v>1938.93</v>
      </c>
      <c r="T70" s="136"/>
      <c r="U70" s="136"/>
      <c r="V70" s="2">
        <f>ROUND((SUM(V63:V69))/1,2)</f>
        <v>0</v>
      </c>
      <c r="W70" s="136"/>
      <c r="X70" s="136"/>
      <c r="Y70" s="136"/>
      <c r="Z70" s="136"/>
    </row>
    <row r="71" spans="1:26" x14ac:dyDescent="0.45">
      <c r="A71" s="1"/>
      <c r="B71" s="1"/>
      <c r="C71" s="1"/>
      <c r="D71" s="1"/>
      <c r="E71" s="1"/>
      <c r="F71" s="1"/>
      <c r="G71" s="133"/>
      <c r="H71" s="13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V71" s="1"/>
    </row>
    <row r="72" spans="1:26" x14ac:dyDescent="0.45">
      <c r="A72" s="60"/>
      <c r="B72" s="60"/>
      <c r="C72" s="151">
        <v>99</v>
      </c>
      <c r="D72" s="151" t="s">
        <v>69</v>
      </c>
      <c r="E72" s="60"/>
      <c r="F72" s="60"/>
      <c r="G72" s="74"/>
      <c r="H72" s="74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136"/>
      <c r="U72" s="136"/>
      <c r="V72" s="60"/>
      <c r="W72" s="136"/>
      <c r="X72" s="136"/>
      <c r="Y72" s="136"/>
      <c r="Z72" s="136"/>
    </row>
    <row r="73" spans="1:26" ht="24.95" customHeight="1" x14ac:dyDescent="0.45">
      <c r="A73" s="160"/>
      <c r="B73" s="155" t="s">
        <v>157</v>
      </c>
      <c r="C73" s="161" t="s">
        <v>158</v>
      </c>
      <c r="D73" s="155" t="s">
        <v>159</v>
      </c>
      <c r="E73" s="155" t="s">
        <v>136</v>
      </c>
      <c r="F73" s="156">
        <v>6777.0543589077497</v>
      </c>
      <c r="G73" s="157"/>
      <c r="H73" s="157">
        <v>0</v>
      </c>
      <c r="I73" s="157">
        <f>ROUND(F73*(G73+H73),2)</f>
        <v>0</v>
      </c>
      <c r="J73" s="155">
        <f>ROUND(F73*(N73),2)</f>
        <v>11385.45</v>
      </c>
      <c r="K73" s="158">
        <f>ROUND(F73*(O73),2)</f>
        <v>0</v>
      </c>
      <c r="L73" s="158">
        <f>ROUND(F73*(G73),2)</f>
        <v>0</v>
      </c>
      <c r="M73" s="158">
        <f>ROUND(F73*(H73),2)</f>
        <v>0</v>
      </c>
      <c r="N73" s="158">
        <v>1.6800000000000002</v>
      </c>
      <c r="O73" s="158"/>
      <c r="P73" s="164"/>
      <c r="Q73" s="164"/>
      <c r="R73" s="164"/>
      <c r="S73" s="158">
        <f>ROUND(F73*(P73),3)</f>
        <v>0</v>
      </c>
      <c r="T73" s="159"/>
      <c r="U73" s="159"/>
      <c r="V73" s="164"/>
      <c r="Z73">
        <v>0</v>
      </c>
    </row>
    <row r="74" spans="1:26" x14ac:dyDescent="0.45">
      <c r="A74" s="60"/>
      <c r="B74" s="60"/>
      <c r="C74" s="151">
        <v>99</v>
      </c>
      <c r="D74" s="151" t="s">
        <v>69</v>
      </c>
      <c r="E74" s="60"/>
      <c r="F74" s="60"/>
      <c r="G74" s="140">
        <f>ROUND((SUM(L72:L73))/1,2)</f>
        <v>0</v>
      </c>
      <c r="H74" s="140">
        <f>ROUND((SUM(M72:M73))/1,2)</f>
        <v>0</v>
      </c>
      <c r="I74" s="140">
        <f>ROUND((SUM(I72:I73))/1,2)</f>
        <v>0</v>
      </c>
      <c r="J74" s="60"/>
      <c r="K74" s="60"/>
      <c r="L74" s="60">
        <f>ROUND((SUM(L72:L73))/1,2)</f>
        <v>0</v>
      </c>
      <c r="M74" s="60">
        <f>ROUND((SUM(M72:M73))/1,2)</f>
        <v>0</v>
      </c>
      <c r="N74" s="60"/>
      <c r="O74" s="60"/>
      <c r="P74" s="166"/>
      <c r="Q74" s="60"/>
      <c r="R74" s="60"/>
      <c r="S74" s="166">
        <f>ROUND((SUM(S72:S73))/1,2)</f>
        <v>0</v>
      </c>
      <c r="T74" s="136"/>
      <c r="U74" s="136"/>
      <c r="V74" s="2">
        <f>ROUND((SUM(V72:V73))/1,2)</f>
        <v>0</v>
      </c>
      <c r="W74" s="136"/>
      <c r="X74" s="136"/>
      <c r="Y74" s="136"/>
      <c r="Z74" s="136"/>
    </row>
    <row r="75" spans="1:26" x14ac:dyDescent="0.45">
      <c r="A75" s="1"/>
      <c r="B75" s="1"/>
      <c r="C75" s="1"/>
      <c r="D75" s="1"/>
      <c r="E75" s="1"/>
      <c r="F75" s="1"/>
      <c r="G75" s="133"/>
      <c r="H75" s="13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V75" s="1"/>
    </row>
    <row r="76" spans="1:26" x14ac:dyDescent="0.45">
      <c r="A76" s="60"/>
      <c r="B76" s="60"/>
      <c r="C76" s="60"/>
      <c r="D76" s="2" t="s">
        <v>64</v>
      </c>
      <c r="E76" s="60"/>
      <c r="F76" s="60"/>
      <c r="G76" s="140">
        <f>ROUND((SUM(L9:L75))/2,2)</f>
        <v>0</v>
      </c>
      <c r="H76" s="140">
        <f>ROUND((SUM(M9:M75))/2,2)</f>
        <v>0</v>
      </c>
      <c r="I76" s="140">
        <f>ROUND((SUM(I9:I75))/2,2)</f>
        <v>0</v>
      </c>
      <c r="J76" s="74"/>
      <c r="K76" s="60"/>
      <c r="L76" s="74">
        <f>ROUND((SUM(L9:L75))/2,2)</f>
        <v>0</v>
      </c>
      <c r="M76" s="74">
        <f>ROUND((SUM(M9:M75))/2,2)</f>
        <v>0</v>
      </c>
      <c r="N76" s="60"/>
      <c r="O76" s="60"/>
      <c r="P76" s="166"/>
      <c r="Q76" s="60"/>
      <c r="R76" s="60"/>
      <c r="S76" s="166">
        <f>ROUND((SUM(S9:S75))/2,2)</f>
        <v>6777.06</v>
      </c>
      <c r="T76" s="136"/>
      <c r="U76" s="136"/>
      <c r="V76" s="2">
        <f>ROUND((SUM(V9:V75))/2,2)</f>
        <v>0</v>
      </c>
    </row>
    <row r="77" spans="1:26" x14ac:dyDescent="0.45">
      <c r="A77" s="1"/>
      <c r="B77" s="1"/>
      <c r="C77" s="1"/>
      <c r="D77" s="1"/>
      <c r="E77" s="1"/>
      <c r="F77" s="1"/>
      <c r="G77" s="133"/>
      <c r="H77" s="13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V77" s="1"/>
    </row>
    <row r="78" spans="1:26" x14ac:dyDescent="0.45">
      <c r="A78" s="60"/>
      <c r="B78" s="60"/>
      <c r="C78" s="60"/>
      <c r="D78" s="2" t="s">
        <v>70</v>
      </c>
      <c r="E78" s="60"/>
      <c r="F78" s="60"/>
      <c r="G78" s="74"/>
      <c r="H78" s="74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136"/>
      <c r="U78" s="136"/>
      <c r="V78" s="60"/>
      <c r="W78" s="136"/>
      <c r="X78" s="136"/>
      <c r="Y78" s="136"/>
      <c r="Z78" s="136"/>
    </row>
    <row r="79" spans="1:26" x14ac:dyDescent="0.45">
      <c r="A79" s="60"/>
      <c r="B79" s="60"/>
      <c r="C79" s="151">
        <v>711</v>
      </c>
      <c r="D79" s="151" t="s">
        <v>71</v>
      </c>
      <c r="E79" s="60"/>
      <c r="F79" s="60"/>
      <c r="G79" s="74"/>
      <c r="H79" s="74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136"/>
      <c r="U79" s="136"/>
      <c r="V79" s="60"/>
      <c r="W79" s="136"/>
      <c r="X79" s="136"/>
      <c r="Y79" s="136"/>
      <c r="Z79" s="136"/>
    </row>
    <row r="80" spans="1:26" ht="35.1" customHeight="1" x14ac:dyDescent="0.45">
      <c r="A80" s="160"/>
      <c r="B80" s="155" t="s">
        <v>160</v>
      </c>
      <c r="C80" s="161" t="s">
        <v>161</v>
      </c>
      <c r="D80" s="155" t="s">
        <v>162</v>
      </c>
      <c r="E80" s="155" t="s">
        <v>104</v>
      </c>
      <c r="F80" s="156">
        <v>5888.7790000000005</v>
      </c>
      <c r="G80" s="157"/>
      <c r="H80" s="157">
        <v>0</v>
      </c>
      <c r="I80" s="157">
        <f>ROUND(F80*(G80+H80),2)</f>
        <v>0</v>
      </c>
      <c r="J80" s="155">
        <f>ROUND(F80*(N80),2)</f>
        <v>10187.59</v>
      </c>
      <c r="K80" s="158">
        <f>ROUND(F80*(O80),2)</f>
        <v>0</v>
      </c>
      <c r="L80" s="158">
        <f>ROUND(F80*(G80),2)</f>
        <v>0</v>
      </c>
      <c r="M80" s="158">
        <f>ROUND(F80*(H80),2)</f>
        <v>0</v>
      </c>
      <c r="N80" s="158">
        <v>1.73</v>
      </c>
      <c r="O80" s="158"/>
      <c r="P80" s="164"/>
      <c r="Q80" s="164"/>
      <c r="R80" s="164"/>
      <c r="S80" s="158">
        <f>ROUND(F80*(P80),3)</f>
        <v>0</v>
      </c>
      <c r="T80" s="159"/>
      <c r="U80" s="159"/>
      <c r="V80" s="164"/>
      <c r="Z80">
        <v>0</v>
      </c>
    </row>
    <row r="81" spans="1:26" x14ac:dyDescent="0.45">
      <c r="A81" s="152"/>
      <c r="B81" s="152"/>
      <c r="C81" s="162"/>
      <c r="D81" s="163" t="s">
        <v>163</v>
      </c>
      <c r="E81" s="152"/>
      <c r="F81" s="153">
        <v>5940</v>
      </c>
      <c r="G81" s="154"/>
      <c r="H81" s="154"/>
      <c r="I81" s="152"/>
      <c r="J81" s="152"/>
      <c r="K81" s="1"/>
      <c r="L81" s="1"/>
      <c r="M81" s="1"/>
      <c r="N81" s="1"/>
      <c r="O81" s="1"/>
      <c r="P81" s="1"/>
      <c r="Q81" s="1" t="s">
        <v>89</v>
      </c>
      <c r="R81" s="1"/>
      <c r="S81" s="1"/>
      <c r="V81" s="1"/>
    </row>
    <row r="82" spans="1:26" x14ac:dyDescent="0.45">
      <c r="A82" s="152"/>
      <c r="B82" s="152"/>
      <c r="C82" s="162"/>
      <c r="D82" s="167" t="s">
        <v>106</v>
      </c>
      <c r="E82" s="152"/>
      <c r="F82" s="153">
        <v>-51.220999999999997</v>
      </c>
      <c r="G82" s="154"/>
      <c r="H82" s="154"/>
      <c r="I82" s="152"/>
      <c r="J82" s="152"/>
      <c r="K82" s="1"/>
      <c r="L82" s="1"/>
      <c r="M82" s="1"/>
      <c r="N82" s="1"/>
      <c r="O82" s="1"/>
      <c r="P82" s="1"/>
      <c r="Q82" s="1" t="s">
        <v>89</v>
      </c>
      <c r="R82" s="1"/>
      <c r="S82" s="1"/>
      <c r="V82" s="1"/>
    </row>
    <row r="83" spans="1:26" ht="35.1" customHeight="1" x14ac:dyDescent="0.45">
      <c r="A83" s="160"/>
      <c r="B83" s="155" t="s">
        <v>160</v>
      </c>
      <c r="C83" s="161" t="s">
        <v>164</v>
      </c>
      <c r="D83" s="155" t="s">
        <v>165</v>
      </c>
      <c r="E83" s="155" t="s">
        <v>104</v>
      </c>
      <c r="F83" s="156">
        <v>5888.7790000000005</v>
      </c>
      <c r="G83" s="157"/>
      <c r="H83" s="157">
        <v>0</v>
      </c>
      <c r="I83" s="157">
        <f>ROUND(F83*(G83+H83),2)</f>
        <v>0</v>
      </c>
      <c r="J83" s="155">
        <f>ROUND(F83*(N83),2)</f>
        <v>12307.55</v>
      </c>
      <c r="K83" s="158">
        <f>ROUND(F83*(O83),2)</f>
        <v>0</v>
      </c>
      <c r="L83" s="158">
        <f>ROUND(F83*(G83),2)</f>
        <v>0</v>
      </c>
      <c r="M83" s="158">
        <f>ROUND(F83*(H83),2)</f>
        <v>0</v>
      </c>
      <c r="N83" s="158">
        <v>2.09</v>
      </c>
      <c r="O83" s="158"/>
      <c r="P83" s="164"/>
      <c r="Q83" s="164"/>
      <c r="R83" s="164"/>
      <c r="S83" s="158">
        <f>ROUND(F83*(P83),3)</f>
        <v>0</v>
      </c>
      <c r="T83" s="159"/>
      <c r="U83" s="159"/>
      <c r="V83" s="164"/>
      <c r="Z83">
        <v>0</v>
      </c>
    </row>
    <row r="84" spans="1:26" x14ac:dyDescent="0.45">
      <c r="A84" s="152"/>
      <c r="B84" s="152"/>
      <c r="C84" s="162"/>
      <c r="D84" s="163" t="s">
        <v>163</v>
      </c>
      <c r="E84" s="152"/>
      <c r="F84" s="153">
        <v>5940</v>
      </c>
      <c r="G84" s="154"/>
      <c r="H84" s="154"/>
      <c r="I84" s="152"/>
      <c r="J84" s="152"/>
      <c r="K84" s="1"/>
      <c r="L84" s="1"/>
      <c r="M84" s="1"/>
      <c r="N84" s="1"/>
      <c r="O84" s="1"/>
      <c r="P84" s="1"/>
      <c r="Q84" s="168" t="s">
        <v>122</v>
      </c>
      <c r="R84" s="1"/>
      <c r="S84" s="1"/>
      <c r="V84" s="1"/>
    </row>
    <row r="85" spans="1:26" x14ac:dyDescent="0.45">
      <c r="A85" s="152"/>
      <c r="B85" s="152"/>
      <c r="C85" s="162"/>
      <c r="D85" s="167" t="s">
        <v>106</v>
      </c>
      <c r="E85" s="152"/>
      <c r="F85" s="153">
        <v>-51.220999999999997</v>
      </c>
      <c r="G85" s="154"/>
      <c r="H85" s="154"/>
      <c r="I85" s="152"/>
      <c r="J85" s="152"/>
      <c r="K85" s="1"/>
      <c r="L85" s="1"/>
      <c r="M85" s="1"/>
      <c r="N85" s="1"/>
      <c r="O85" s="1"/>
      <c r="P85" s="1"/>
      <c r="Q85" s="168" t="s">
        <v>122</v>
      </c>
      <c r="R85" s="1"/>
      <c r="S85" s="1"/>
      <c r="V85" s="1"/>
    </row>
    <row r="86" spans="1:26" ht="24.95" customHeight="1" x14ac:dyDescent="0.45">
      <c r="A86" s="173"/>
      <c r="B86" s="169" t="s">
        <v>166</v>
      </c>
      <c r="C86" s="174" t="s">
        <v>167</v>
      </c>
      <c r="D86" s="169" t="s">
        <v>168</v>
      </c>
      <c r="E86" s="169" t="s">
        <v>104</v>
      </c>
      <c r="F86" s="175">
        <v>13190.864960000003</v>
      </c>
      <c r="G86" s="170">
        <v>0</v>
      </c>
      <c r="H86" s="170">
        <v>0</v>
      </c>
      <c r="I86" s="170">
        <f>ROUND(F86*(G86+H86),2)</f>
        <v>0</v>
      </c>
      <c r="J86" s="169">
        <f>ROUND(F86*(N86),2)</f>
        <v>14905.68</v>
      </c>
      <c r="K86" s="171">
        <f>ROUND(F86*(O86),2)</f>
        <v>0</v>
      </c>
      <c r="L86" s="171">
        <f>ROUND(F86*(G86),2)</f>
        <v>0</v>
      </c>
      <c r="M86" s="171">
        <f>ROUND(F86*(H86),2)</f>
        <v>0</v>
      </c>
      <c r="N86" s="171">
        <v>1.1299999999999999</v>
      </c>
      <c r="O86" s="171"/>
      <c r="P86" s="176">
        <v>2.9999999999999997E-4</v>
      </c>
      <c r="Q86" s="176"/>
      <c r="R86" s="176">
        <v>2.9999999999999997E-4</v>
      </c>
      <c r="S86" s="171">
        <f>ROUND(F86*(P86),3)</f>
        <v>3.9569999999999999</v>
      </c>
      <c r="T86" s="172"/>
      <c r="U86" s="172"/>
      <c r="V86" s="176"/>
      <c r="Z86">
        <v>0</v>
      </c>
    </row>
    <row r="87" spans="1:26" x14ac:dyDescent="0.45">
      <c r="A87" s="152"/>
      <c r="B87" s="152"/>
      <c r="C87" s="162"/>
      <c r="D87" s="163" t="s">
        <v>169</v>
      </c>
      <c r="E87" s="152"/>
      <c r="F87" s="153">
        <v>13190.864960000003</v>
      </c>
      <c r="G87" s="154"/>
      <c r="H87" s="154"/>
      <c r="I87" s="152"/>
      <c r="J87" s="152"/>
      <c r="K87" s="1"/>
      <c r="L87" s="1"/>
      <c r="M87" s="1"/>
      <c r="N87" s="1"/>
      <c r="O87" s="1"/>
      <c r="P87" s="1"/>
      <c r="Q87" s="1"/>
      <c r="R87" s="1"/>
      <c r="S87" s="1"/>
      <c r="V87" s="1"/>
    </row>
    <row r="88" spans="1:26" ht="35.1" customHeight="1" x14ac:dyDescent="0.45">
      <c r="A88" s="160"/>
      <c r="B88" s="155" t="s">
        <v>160</v>
      </c>
      <c r="C88" s="161" t="s">
        <v>170</v>
      </c>
      <c r="D88" s="155" t="s">
        <v>171</v>
      </c>
      <c r="E88" s="155" t="s">
        <v>104</v>
      </c>
      <c r="F88" s="156">
        <v>11866.458199999999</v>
      </c>
      <c r="G88" s="157"/>
      <c r="H88" s="157">
        <v>0</v>
      </c>
      <c r="I88" s="157">
        <f>ROUND(F88*(G88+H88),2)</f>
        <v>0</v>
      </c>
      <c r="J88" s="155">
        <f>ROUND(F88*(N88),2)</f>
        <v>77487.97</v>
      </c>
      <c r="K88" s="158">
        <f>ROUND(F88*(O88),2)</f>
        <v>0</v>
      </c>
      <c r="L88" s="158">
        <f>ROUND(F88*(G88),2)</f>
        <v>0</v>
      </c>
      <c r="M88" s="158">
        <f>ROUND(F88*(H88),2)</f>
        <v>0</v>
      </c>
      <c r="N88" s="158">
        <v>6.53</v>
      </c>
      <c r="O88" s="158"/>
      <c r="P88" s="164">
        <v>3.0000000000000001E-5</v>
      </c>
      <c r="Q88" s="164"/>
      <c r="R88" s="164">
        <v>3.0000000000000001E-5</v>
      </c>
      <c r="S88" s="158">
        <f>ROUND(F88*(P88),3)</f>
        <v>0.35599999999999998</v>
      </c>
      <c r="T88" s="159"/>
      <c r="U88" s="159"/>
      <c r="V88" s="164"/>
      <c r="Z88">
        <v>0</v>
      </c>
    </row>
    <row r="89" spans="1:26" ht="12" customHeight="1" x14ac:dyDescent="0.45">
      <c r="A89" s="152"/>
      <c r="B89" s="152"/>
      <c r="C89" s="162"/>
      <c r="D89" s="162" t="s">
        <v>172</v>
      </c>
      <c r="E89" s="152"/>
      <c r="F89" s="152"/>
      <c r="G89" s="154"/>
      <c r="H89" s="154"/>
      <c r="I89" s="152"/>
      <c r="J89" s="152"/>
      <c r="K89" s="1"/>
      <c r="L89" s="1"/>
      <c r="M89" s="1"/>
      <c r="N89" s="1"/>
      <c r="O89" s="1"/>
      <c r="P89" s="1"/>
      <c r="Q89" s="1"/>
      <c r="R89" s="1"/>
      <c r="S89" s="1"/>
      <c r="V89" s="1"/>
    </row>
    <row r="90" spans="1:26" x14ac:dyDescent="0.45">
      <c r="A90" s="152"/>
      <c r="B90" s="152"/>
      <c r="C90" s="152"/>
      <c r="D90" s="165" t="s">
        <v>173</v>
      </c>
      <c r="E90" s="152"/>
      <c r="F90" s="153">
        <v>11777.557999999999</v>
      </c>
      <c r="G90" s="154"/>
      <c r="H90" s="154"/>
      <c r="I90" s="152"/>
      <c r="J90" s="152"/>
      <c r="K90" s="1"/>
      <c r="L90" s="1"/>
      <c r="M90" s="1"/>
      <c r="N90" s="1"/>
      <c r="O90" s="1"/>
      <c r="P90" s="1"/>
      <c r="Q90" s="1"/>
      <c r="R90" s="1"/>
      <c r="S90" s="1"/>
      <c r="V90" s="1"/>
    </row>
    <row r="91" spans="1:26" ht="12" customHeight="1" x14ac:dyDescent="0.45">
      <c r="A91" s="152"/>
      <c r="B91" s="152"/>
      <c r="C91" s="162"/>
      <c r="D91" s="162" t="s">
        <v>174</v>
      </c>
      <c r="E91" s="152"/>
      <c r="F91" s="152"/>
      <c r="G91" s="154"/>
      <c r="H91" s="154"/>
      <c r="I91" s="152"/>
      <c r="J91" s="152"/>
      <c r="K91" s="1"/>
      <c r="L91" s="1"/>
      <c r="M91" s="1"/>
      <c r="N91" s="1"/>
      <c r="O91" s="1"/>
      <c r="P91" s="1"/>
      <c r="Q91" s="1"/>
      <c r="R91" s="1"/>
      <c r="S91" s="1"/>
      <c r="V91" s="1"/>
    </row>
    <row r="92" spans="1:26" x14ac:dyDescent="0.45">
      <c r="A92" s="152"/>
      <c r="B92" s="152"/>
      <c r="C92" s="152"/>
      <c r="D92" s="165" t="s">
        <v>175</v>
      </c>
      <c r="E92" s="152"/>
      <c r="F92" s="153">
        <v>88.900199999999998</v>
      </c>
      <c r="G92" s="154"/>
      <c r="H92" s="154"/>
      <c r="I92" s="152"/>
      <c r="J92" s="152"/>
      <c r="K92" s="1"/>
      <c r="L92" s="1"/>
      <c r="M92" s="1"/>
      <c r="N92" s="1"/>
      <c r="O92" s="1"/>
      <c r="P92" s="1"/>
      <c r="Q92" s="1" t="s">
        <v>89</v>
      </c>
      <c r="R92" s="1"/>
      <c r="S92" s="1"/>
      <c r="V92" s="1"/>
    </row>
    <row r="93" spans="1:26" ht="24.95" customHeight="1" x14ac:dyDescent="0.45">
      <c r="A93" s="173"/>
      <c r="B93" s="169" t="s">
        <v>176</v>
      </c>
      <c r="C93" s="174" t="s">
        <v>177</v>
      </c>
      <c r="D93" s="169" t="s">
        <v>178</v>
      </c>
      <c r="E93" s="169" t="s">
        <v>179</v>
      </c>
      <c r="F93" s="175">
        <v>13290.432960000002</v>
      </c>
      <c r="G93" s="170">
        <v>0</v>
      </c>
      <c r="H93" s="170">
        <v>0</v>
      </c>
      <c r="I93" s="170">
        <f>ROUND(F93*(G93+H93),2)</f>
        <v>0</v>
      </c>
      <c r="J93" s="169">
        <f>ROUND(F93*(N93),2)</f>
        <v>91703.99</v>
      </c>
      <c r="K93" s="171">
        <f>ROUND(F93*(O93),2)</f>
        <v>0</v>
      </c>
      <c r="L93" s="171">
        <f>ROUND(F93*(G93),2)</f>
        <v>0</v>
      </c>
      <c r="M93" s="171">
        <f>ROUND(F93*(H93),2)</f>
        <v>0</v>
      </c>
      <c r="N93" s="171">
        <v>6.9</v>
      </c>
      <c r="O93" s="171"/>
      <c r="P93" s="176">
        <v>3.0000000000000001E-3</v>
      </c>
      <c r="Q93" s="176"/>
      <c r="R93" s="176">
        <v>3.0000000000000001E-3</v>
      </c>
      <c r="S93" s="171">
        <f>ROUND(F93*(P93),3)</f>
        <v>39.871000000000002</v>
      </c>
      <c r="T93" s="172"/>
      <c r="U93" s="172"/>
      <c r="V93" s="176"/>
      <c r="Z93">
        <v>0</v>
      </c>
    </row>
    <row r="94" spans="1:26" x14ac:dyDescent="0.45">
      <c r="A94" s="152"/>
      <c r="B94" s="152"/>
      <c r="C94" s="162"/>
      <c r="D94" s="163" t="s">
        <v>180</v>
      </c>
      <c r="E94" s="152"/>
      <c r="F94" s="153">
        <v>13290.432960000002</v>
      </c>
      <c r="G94" s="154"/>
      <c r="H94" s="154"/>
      <c r="I94" s="152"/>
      <c r="J94" s="152"/>
      <c r="K94" s="1"/>
      <c r="L94" s="1"/>
      <c r="M94" s="1"/>
      <c r="N94" s="1"/>
      <c r="O94" s="1"/>
      <c r="P94" s="1"/>
      <c r="Q94" s="1"/>
      <c r="R94" s="1"/>
      <c r="S94" s="1"/>
      <c r="V94" s="1"/>
    </row>
    <row r="95" spans="1:26" ht="35.1" customHeight="1" x14ac:dyDescent="0.45">
      <c r="A95" s="160"/>
      <c r="B95" s="155" t="s">
        <v>160</v>
      </c>
      <c r="C95" s="161" t="s">
        <v>181</v>
      </c>
      <c r="D95" s="155" t="s">
        <v>182</v>
      </c>
      <c r="E95" s="155" t="s">
        <v>183</v>
      </c>
      <c r="F95" s="156">
        <v>296.334</v>
      </c>
      <c r="G95" s="157"/>
      <c r="H95" s="157">
        <v>0</v>
      </c>
      <c r="I95" s="157">
        <f>ROUND(F95*(G95+H95),2)</f>
        <v>0</v>
      </c>
      <c r="J95" s="155">
        <f>ROUND(F95*(N95),2)</f>
        <v>3591.57</v>
      </c>
      <c r="K95" s="158">
        <f>ROUND(F95*(O95),2)</f>
        <v>0</v>
      </c>
      <c r="L95" s="158">
        <f>ROUND(F95*(G95),2)</f>
        <v>0</v>
      </c>
      <c r="M95" s="158">
        <f>ROUND(F95*(H95),2)</f>
        <v>0</v>
      </c>
      <c r="N95" s="158">
        <v>12.12</v>
      </c>
      <c r="O95" s="158"/>
      <c r="P95" s="164">
        <v>2.6000000000000003E-4</v>
      </c>
      <c r="Q95" s="164"/>
      <c r="R95" s="164">
        <v>2.6000000000000003E-4</v>
      </c>
      <c r="S95" s="158">
        <f>ROUND(F95*(P95),3)</f>
        <v>7.6999999999999999E-2</v>
      </c>
      <c r="T95" s="159"/>
      <c r="U95" s="159"/>
      <c r="V95" s="164"/>
      <c r="Z95">
        <v>0</v>
      </c>
    </row>
    <row r="96" spans="1:26" x14ac:dyDescent="0.45">
      <c r="A96" s="152"/>
      <c r="B96" s="152"/>
      <c r="C96" s="162"/>
      <c r="D96" s="163" t="s">
        <v>184</v>
      </c>
      <c r="E96" s="152"/>
      <c r="F96" s="153">
        <v>296.334</v>
      </c>
      <c r="G96" s="154"/>
      <c r="H96" s="154"/>
      <c r="I96" s="152"/>
      <c r="J96" s="152"/>
      <c r="K96" s="1"/>
      <c r="L96" s="1"/>
      <c r="M96" s="1"/>
      <c r="N96" s="1"/>
      <c r="O96" s="1"/>
      <c r="P96" s="1"/>
      <c r="Q96" s="168" t="s">
        <v>122</v>
      </c>
      <c r="R96" s="1"/>
      <c r="S96" s="1"/>
      <c r="V96" s="1"/>
    </row>
    <row r="97" spans="1:26" ht="24.95" customHeight="1" x14ac:dyDescent="0.45">
      <c r="A97" s="173"/>
      <c r="B97" s="169" t="s">
        <v>185</v>
      </c>
      <c r="C97" s="174" t="s">
        <v>186</v>
      </c>
      <c r="D97" s="169" t="s">
        <v>187</v>
      </c>
      <c r="E97" s="169" t="s">
        <v>188</v>
      </c>
      <c r="F97" s="175">
        <v>155.57535000000001</v>
      </c>
      <c r="G97" s="170">
        <v>0</v>
      </c>
      <c r="H97" s="170">
        <v>0</v>
      </c>
      <c r="I97" s="170">
        <f>ROUND(F97*(G97+H97),2)</f>
        <v>0</v>
      </c>
      <c r="J97" s="169">
        <f>ROUND(F97*(N97),2)</f>
        <v>833.88</v>
      </c>
      <c r="K97" s="171">
        <f>ROUND(F97*(O97),2)</f>
        <v>0</v>
      </c>
      <c r="L97" s="171">
        <f>ROUND(F97*(G97),2)</f>
        <v>0</v>
      </c>
      <c r="M97" s="171">
        <f>ROUND(F97*(H97),2)</f>
        <v>0</v>
      </c>
      <c r="N97" s="171">
        <v>5.36</v>
      </c>
      <c r="O97" s="171"/>
      <c r="P97" s="176"/>
      <c r="Q97" s="176"/>
      <c r="R97" s="176"/>
      <c r="S97" s="171">
        <f>ROUND(F97*(P97),3)</f>
        <v>0</v>
      </c>
      <c r="T97" s="172"/>
      <c r="U97" s="172"/>
      <c r="V97" s="176"/>
      <c r="Z97">
        <v>0</v>
      </c>
    </row>
    <row r="98" spans="1:26" x14ac:dyDescent="0.45">
      <c r="A98" s="152"/>
      <c r="B98" s="152"/>
      <c r="C98" s="162"/>
      <c r="D98" s="163" t="s">
        <v>189</v>
      </c>
      <c r="E98" s="152"/>
      <c r="F98" s="153">
        <v>155.57535000000001</v>
      </c>
      <c r="G98" s="154"/>
      <c r="H98" s="154"/>
      <c r="I98" s="152"/>
      <c r="J98" s="152"/>
      <c r="K98" s="1"/>
      <c r="L98" s="1"/>
      <c r="M98" s="1"/>
      <c r="N98" s="1"/>
      <c r="O98" s="1"/>
      <c r="P98" s="1"/>
      <c r="Q98" s="1"/>
      <c r="R98" s="1"/>
      <c r="S98" s="1"/>
      <c r="V98" s="1"/>
    </row>
    <row r="99" spans="1:26" ht="24.95" customHeight="1" x14ac:dyDescent="0.45">
      <c r="A99" s="160"/>
      <c r="B99" s="155" t="s">
        <v>160</v>
      </c>
      <c r="C99" s="161" t="s">
        <v>190</v>
      </c>
      <c r="D99" s="155" t="s">
        <v>191</v>
      </c>
      <c r="E99" s="155" t="s">
        <v>136</v>
      </c>
      <c r="F99" s="156">
        <v>44.261598954000007</v>
      </c>
      <c r="G99" s="157"/>
      <c r="H99" s="157">
        <v>0</v>
      </c>
      <c r="I99" s="157">
        <f>ROUND(F99*(G99+H99),2)</f>
        <v>0</v>
      </c>
      <c r="J99" s="155">
        <f>ROUND(F99*(N99),2)</f>
        <v>1394.68</v>
      </c>
      <c r="K99" s="158">
        <f>ROUND(F99*(O99),2)</f>
        <v>0</v>
      </c>
      <c r="L99" s="158">
        <f>ROUND(F99*(G99),2)</f>
        <v>0</v>
      </c>
      <c r="M99" s="158">
        <f>ROUND(F99*(H99),2)</f>
        <v>0</v>
      </c>
      <c r="N99" s="158">
        <v>31.51</v>
      </c>
      <c r="O99" s="158"/>
      <c r="P99" s="164"/>
      <c r="Q99" s="164"/>
      <c r="R99" s="164"/>
      <c r="S99" s="158">
        <f>ROUND(F99*(P99),3)</f>
        <v>0</v>
      </c>
      <c r="T99" s="159"/>
      <c r="U99" s="159"/>
      <c r="V99" s="164"/>
      <c r="Z99">
        <v>0</v>
      </c>
    </row>
    <row r="100" spans="1:26" x14ac:dyDescent="0.45">
      <c r="A100" s="60"/>
      <c r="B100" s="60"/>
      <c r="C100" s="151">
        <v>711</v>
      </c>
      <c r="D100" s="151" t="s">
        <v>71</v>
      </c>
      <c r="E100" s="60"/>
      <c r="F100" s="60"/>
      <c r="G100" s="140">
        <f>ROUND((SUM(L79:L99))/1,2)</f>
        <v>0</v>
      </c>
      <c r="H100" s="140">
        <f>ROUND((SUM(M79:M99))/1,2)</f>
        <v>0</v>
      </c>
      <c r="I100" s="140">
        <f>ROUND((SUM(I79:I99))/1,2)</f>
        <v>0</v>
      </c>
      <c r="J100" s="60"/>
      <c r="K100" s="60"/>
      <c r="L100" s="60">
        <f>ROUND((SUM(L79:L99))/1,2)</f>
        <v>0</v>
      </c>
      <c r="M100" s="60">
        <f>ROUND((SUM(M79:M99))/1,2)</f>
        <v>0</v>
      </c>
      <c r="N100" s="60"/>
      <c r="O100" s="60"/>
      <c r="P100" s="166"/>
      <c r="Q100" s="1"/>
      <c r="R100" s="1"/>
      <c r="S100" s="166">
        <f>ROUND((SUM(S79:S99))/1,2)</f>
        <v>44.26</v>
      </c>
      <c r="T100" s="177"/>
      <c r="U100" s="177"/>
      <c r="V100" s="2">
        <f>ROUND((SUM(V79:V99))/1,2)</f>
        <v>0</v>
      </c>
    </row>
    <row r="101" spans="1:26" x14ac:dyDescent="0.45">
      <c r="A101" s="1"/>
      <c r="B101" s="1"/>
      <c r="C101" s="1"/>
      <c r="D101" s="1"/>
      <c r="E101" s="1"/>
      <c r="F101" s="1"/>
      <c r="G101" s="133"/>
      <c r="H101" s="13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V101" s="1"/>
    </row>
    <row r="102" spans="1:26" x14ac:dyDescent="0.45">
      <c r="A102" s="60"/>
      <c r="B102" s="60"/>
      <c r="C102" s="60"/>
      <c r="D102" s="2" t="s">
        <v>70</v>
      </c>
      <c r="E102" s="60"/>
      <c r="F102" s="60"/>
      <c r="G102" s="140">
        <f>ROUND((SUM(L78:L101))/2,2)</f>
        <v>0</v>
      </c>
      <c r="H102" s="140">
        <f>ROUND((SUM(M78:M101))/2,2)</f>
        <v>0</v>
      </c>
      <c r="I102" s="140">
        <f>ROUND((SUM(I78:I101))/2,2)</f>
        <v>0</v>
      </c>
      <c r="J102" s="60"/>
      <c r="K102" s="60"/>
      <c r="L102" s="60">
        <f>ROUND((SUM(L78:L101))/2,2)</f>
        <v>0</v>
      </c>
      <c r="M102" s="60">
        <f>ROUND((SUM(M78:M101))/2,2)</f>
        <v>0</v>
      </c>
      <c r="N102" s="60"/>
      <c r="O102" s="60"/>
      <c r="P102" s="166"/>
      <c r="Q102" s="1"/>
      <c r="R102" s="1"/>
      <c r="S102" s="166">
        <f>ROUND((SUM(S78:S101))/2,2)</f>
        <v>44.26</v>
      </c>
      <c r="V102" s="2">
        <f>ROUND((SUM(V78:V101))/2,2)</f>
        <v>0</v>
      </c>
    </row>
    <row r="103" spans="1:26" x14ac:dyDescent="0.45">
      <c r="A103" s="179"/>
      <c r="B103" s="179"/>
      <c r="C103" s="179"/>
      <c r="D103" s="179" t="s">
        <v>72</v>
      </c>
      <c r="E103" s="179"/>
      <c r="F103" s="179"/>
      <c r="G103" s="180">
        <f>ROUND((SUM(L9:L102))/3,2)</f>
        <v>0</v>
      </c>
      <c r="H103" s="180">
        <f>ROUND((SUM(M9:M102))/3,2)</f>
        <v>0</v>
      </c>
      <c r="I103" s="180">
        <f>ROUND((SUM(I9:I102))/3,2)</f>
        <v>0</v>
      </c>
      <c r="J103" s="179"/>
      <c r="K103" s="180">
        <f>ROUND((SUM(K9:K102))/3,2)</f>
        <v>0</v>
      </c>
      <c r="L103" s="179">
        <f>ROUND((SUM(L9:L102))/3,2)</f>
        <v>0</v>
      </c>
      <c r="M103" s="179">
        <f>ROUND((SUM(M9:M102))/3,2)</f>
        <v>0</v>
      </c>
      <c r="N103" s="179"/>
      <c r="O103" s="179"/>
      <c r="P103" s="181"/>
      <c r="Q103" s="179"/>
      <c r="R103" s="180"/>
      <c r="S103" s="181">
        <f>ROUND((SUM(S9:S102))/3,2)</f>
        <v>6821.32</v>
      </c>
      <c r="T103" s="182"/>
      <c r="U103" s="182"/>
      <c r="V103" s="179">
        <f>ROUND((SUM(V9:V102))/3,2)</f>
        <v>0</v>
      </c>
      <c r="X103" s="178"/>
      <c r="Y103">
        <f>(SUM(Y9:Y102))</f>
        <v>0</v>
      </c>
      <c r="Z103">
        <f>(SUM(Z9:Z102))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Prístavba k sliážnemu žľabu / PRÍSTAVBA K SILÁŽNEMU ŽĽABU</oddHeader>
    <oddFooter>&amp;RStrana &amp;P z &amp;N    &amp;L&amp;7Spracované systémom Systematic® Kalkulus,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Rekapitulácia</vt:lpstr>
      <vt:lpstr>Krycí list stavby</vt:lpstr>
      <vt:lpstr>Kryci_list 6345</vt:lpstr>
      <vt:lpstr>Rekap 6345</vt:lpstr>
      <vt:lpstr>SO 6345</vt:lpstr>
      <vt:lpstr>'Rekap 6345'!Názvy_tlače</vt:lpstr>
      <vt:lpstr>'SO 6345'!Názvy_tlače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</dc:creator>
  <cp:lastModifiedBy>PhDr. Eva Kmecová</cp:lastModifiedBy>
  <dcterms:created xsi:type="dcterms:W3CDTF">2022-04-22T17:14:04Z</dcterms:created>
  <dcterms:modified xsi:type="dcterms:W3CDTF">2025-04-28T08:24:35Z</dcterms:modified>
</cp:coreProperties>
</file>