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Z:\mailbox\_01_PROJEKTY_\25 002_Aktualizace PD_ Vančurova 17, Znojmo\POLOŽKOVÝ ROZPOČET\"/>
    </mc:Choice>
  </mc:AlternateContent>
  <xr:revisionPtr revIDLastSave="0" documentId="13_ncr:11_{96B40463-27A5-4099-9060-566F09B62571}" xr6:coauthVersionLast="47" xr6:coauthVersionMax="47" xr10:uidLastSave="{00000000-0000-0000-0000-000000000000}"/>
  <bookViews>
    <workbookView xWindow="-28920" yWindow="-120" windowWidth="29040" windowHeight="16440" activeTab="4" xr2:uid="{00000000-000D-0000-FFFF-FFFF00000000}"/>
  </bookViews>
  <sheets>
    <sheet name="Pokyny pro vyplnění" sheetId="11" r:id="rId1"/>
    <sheet name="Stavba" sheetId="1" r:id="rId2"/>
    <sheet name="VzorPolozky" sheetId="10" state="hidden" r:id="rId3"/>
    <sheet name="_B B00 Pol" sheetId="12" r:id="rId4"/>
    <sheet name="_B B01 Pol" sheetId="13" r:id="rId5"/>
  </sheets>
  <externalReferences>
    <externalReference r:id="rId6"/>
  </externalReferences>
  <definedNames>
    <definedName name="CelkemDPHVypocet" localSheetId="1">Stavba!$H$44</definedName>
    <definedName name="CenaCelkem">Stavba!$G$29</definedName>
    <definedName name="CenaCelkemBezDPH">Stavba!$G$28</definedName>
    <definedName name="CenaCelkemVypocet" localSheetId="1">Stavba!$I$44</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'_B B00 Pol'!$1:$7</definedName>
    <definedName name="_xlnm.Print_Titles" localSheetId="4">'_B B01 Pol'!$1:$7</definedName>
    <definedName name="oadresa">Stavba!$D$6</definedName>
    <definedName name="Objednatel" localSheetId="1">Stavba!$D$5</definedName>
    <definedName name="Objekt" localSheetId="1">Stavba!$B$38</definedName>
    <definedName name="_xlnm.Print_Area" localSheetId="3">'_B B00 Pol'!$A$1:$Y$26</definedName>
    <definedName name="_xlnm.Print_Area" localSheetId="4">'_B B01 Pol'!$A$1:$Y$386</definedName>
    <definedName name="_xlnm.Print_Area" localSheetId="1">Stavba!$A$1:$J$75</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Stavba!$F$44</definedName>
    <definedName name="ZakladDPHZakl">Stavba!$G$25</definedName>
    <definedName name="ZakladDPHZaklVypocet" localSheetId="1">Stavba!$G$44</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74" i="1" l="1"/>
  <c r="I73" i="1"/>
  <c r="I72" i="1"/>
  <c r="I71" i="1"/>
  <c r="I70" i="1"/>
  <c r="I69" i="1"/>
  <c r="I68" i="1"/>
  <c r="I67" i="1"/>
  <c r="I66" i="1"/>
  <c r="I65" i="1"/>
  <c r="I64" i="1"/>
  <c r="I63" i="1"/>
  <c r="I62" i="1"/>
  <c r="I61" i="1"/>
  <c r="I60" i="1"/>
  <c r="I59" i="1"/>
  <c r="I58" i="1"/>
  <c r="I57" i="1"/>
  <c r="I56" i="1"/>
  <c r="I55" i="1"/>
  <c r="G43" i="1"/>
  <c r="F43" i="1"/>
  <c r="G42" i="1"/>
  <c r="F42" i="1"/>
  <c r="G41" i="1"/>
  <c r="F41" i="1"/>
  <c r="G39" i="1"/>
  <c r="F39" i="1"/>
  <c r="G385" i="13"/>
  <c r="BA376" i="13"/>
  <c r="BA373" i="13"/>
  <c r="BA317" i="13"/>
  <c r="BA315" i="13"/>
  <c r="BA309" i="13"/>
  <c r="BA306" i="13"/>
  <c r="BA301" i="13"/>
  <c r="BA184" i="13"/>
  <c r="BA153" i="13"/>
  <c r="BA93" i="13"/>
  <c r="BA89" i="13"/>
  <c r="BA76" i="13"/>
  <c r="BA61" i="13"/>
  <c r="BA48" i="13"/>
  <c r="G8" i="13"/>
  <c r="O8" i="13"/>
  <c r="G9" i="13"/>
  <c r="M9" i="13" s="1"/>
  <c r="M8" i="13" s="1"/>
  <c r="I9" i="13"/>
  <c r="I8" i="13" s="1"/>
  <c r="K9" i="13"/>
  <c r="K8" i="13" s="1"/>
  <c r="O9" i="13"/>
  <c r="Q9" i="13"/>
  <c r="Q8" i="13" s="1"/>
  <c r="V9" i="13"/>
  <c r="V8" i="13" s="1"/>
  <c r="G12" i="13"/>
  <c r="I12" i="13"/>
  <c r="K12" i="13"/>
  <c r="M12" i="13"/>
  <c r="O12" i="13"/>
  <c r="Q12" i="13"/>
  <c r="V12" i="13"/>
  <c r="G15" i="13"/>
  <c r="I15" i="13"/>
  <c r="K15" i="13"/>
  <c r="M15" i="13"/>
  <c r="O15" i="13"/>
  <c r="Q15" i="13"/>
  <c r="V15" i="13"/>
  <c r="G17" i="13"/>
  <c r="O17" i="13"/>
  <c r="G18" i="13"/>
  <c r="M18" i="13" s="1"/>
  <c r="M17" i="13" s="1"/>
  <c r="I18" i="13"/>
  <c r="I17" i="13" s="1"/>
  <c r="K18" i="13"/>
  <c r="K17" i="13" s="1"/>
  <c r="O18" i="13"/>
  <c r="Q18" i="13"/>
  <c r="Q17" i="13" s="1"/>
  <c r="V18" i="13"/>
  <c r="V17" i="13" s="1"/>
  <c r="G21" i="13"/>
  <c r="I21" i="13"/>
  <c r="K21" i="13"/>
  <c r="M21" i="13"/>
  <c r="O21" i="13"/>
  <c r="Q21" i="13"/>
  <c r="V21" i="13"/>
  <c r="G25" i="13"/>
  <c r="M25" i="13" s="1"/>
  <c r="I25" i="13"/>
  <c r="I24" i="13" s="1"/>
  <c r="K25" i="13"/>
  <c r="O25" i="13"/>
  <c r="O24" i="13" s="1"/>
  <c r="Q25" i="13"/>
  <c r="Q24" i="13" s="1"/>
  <c r="V25" i="13"/>
  <c r="G28" i="13"/>
  <c r="M28" i="13" s="1"/>
  <c r="I28" i="13"/>
  <c r="K28" i="13"/>
  <c r="K24" i="13" s="1"/>
  <c r="O28" i="13"/>
  <c r="Q28" i="13"/>
  <c r="V28" i="13"/>
  <c r="V24" i="13" s="1"/>
  <c r="G31" i="13"/>
  <c r="I31" i="13"/>
  <c r="K31" i="13"/>
  <c r="M31" i="13"/>
  <c r="O31" i="13"/>
  <c r="Q31" i="13"/>
  <c r="V31" i="13"/>
  <c r="G38" i="13"/>
  <c r="I38" i="13"/>
  <c r="K38" i="13"/>
  <c r="M38" i="13"/>
  <c r="O38" i="13"/>
  <c r="Q38" i="13"/>
  <c r="V38" i="13"/>
  <c r="G41" i="13"/>
  <c r="M41" i="13" s="1"/>
  <c r="I41" i="13"/>
  <c r="K41" i="13"/>
  <c r="O41" i="13"/>
  <c r="Q41" i="13"/>
  <c r="V41" i="13"/>
  <c r="G47" i="13"/>
  <c r="M47" i="13" s="1"/>
  <c r="I47" i="13"/>
  <c r="K47" i="13"/>
  <c r="O47" i="13"/>
  <c r="Q47" i="13"/>
  <c r="V47" i="13"/>
  <c r="G51" i="13"/>
  <c r="I51" i="13"/>
  <c r="K51" i="13"/>
  <c r="M51" i="13"/>
  <c r="O51" i="13"/>
  <c r="Q51" i="13"/>
  <c r="V51" i="13"/>
  <c r="G57" i="13"/>
  <c r="I57" i="13"/>
  <c r="K57" i="13"/>
  <c r="M57" i="13"/>
  <c r="O57" i="13"/>
  <c r="Q57" i="13"/>
  <c r="V57" i="13"/>
  <c r="G60" i="13"/>
  <c r="M60" i="13" s="1"/>
  <c r="I60" i="13"/>
  <c r="K60" i="13"/>
  <c r="O60" i="13"/>
  <c r="Q60" i="13"/>
  <c r="V60" i="13"/>
  <c r="G75" i="13"/>
  <c r="M75" i="13" s="1"/>
  <c r="I75" i="13"/>
  <c r="K75" i="13"/>
  <c r="O75" i="13"/>
  <c r="Q75" i="13"/>
  <c r="V75" i="13"/>
  <c r="G88" i="13"/>
  <c r="I88" i="13"/>
  <c r="K88" i="13"/>
  <c r="M88" i="13"/>
  <c r="O88" i="13"/>
  <c r="Q88" i="13"/>
  <c r="V88" i="13"/>
  <c r="G92" i="13"/>
  <c r="I92" i="13"/>
  <c r="K92" i="13"/>
  <c r="M92" i="13"/>
  <c r="O92" i="13"/>
  <c r="Q92" i="13"/>
  <c r="V92" i="13"/>
  <c r="G96" i="13"/>
  <c r="M96" i="13" s="1"/>
  <c r="I96" i="13"/>
  <c r="K96" i="13"/>
  <c r="O96" i="13"/>
  <c r="Q96" i="13"/>
  <c r="V96" i="13"/>
  <c r="G100" i="13"/>
  <c r="M100" i="13" s="1"/>
  <c r="I100" i="13"/>
  <c r="K100" i="13"/>
  <c r="O100" i="13"/>
  <c r="Q100" i="13"/>
  <c r="V100" i="13"/>
  <c r="G112" i="13"/>
  <c r="I112" i="13"/>
  <c r="K112" i="13"/>
  <c r="M112" i="13"/>
  <c r="O112" i="13"/>
  <c r="Q112" i="13"/>
  <c r="V112" i="13"/>
  <c r="G116" i="13"/>
  <c r="I116" i="13"/>
  <c r="K116" i="13"/>
  <c r="M116" i="13"/>
  <c r="O116" i="13"/>
  <c r="Q116" i="13"/>
  <c r="V116" i="13"/>
  <c r="G121" i="13"/>
  <c r="M121" i="13" s="1"/>
  <c r="I121" i="13"/>
  <c r="K121" i="13"/>
  <c r="O121" i="13"/>
  <c r="Q121" i="13"/>
  <c r="V121" i="13"/>
  <c r="G126" i="13"/>
  <c r="M126" i="13" s="1"/>
  <c r="I126" i="13"/>
  <c r="K126" i="13"/>
  <c r="O126" i="13"/>
  <c r="Q126" i="13"/>
  <c r="V126" i="13"/>
  <c r="G129" i="13"/>
  <c r="I129" i="13"/>
  <c r="K129" i="13"/>
  <c r="M129" i="13"/>
  <c r="O129" i="13"/>
  <c r="Q129" i="13"/>
  <c r="V129" i="13"/>
  <c r="G132" i="13"/>
  <c r="I132" i="13"/>
  <c r="K132" i="13"/>
  <c r="M132" i="13"/>
  <c r="O132" i="13"/>
  <c r="Q132" i="13"/>
  <c r="V132" i="13"/>
  <c r="G138" i="13"/>
  <c r="M138" i="13" s="1"/>
  <c r="I138" i="13"/>
  <c r="K138" i="13"/>
  <c r="O138" i="13"/>
  <c r="Q138" i="13"/>
  <c r="V138" i="13"/>
  <c r="G141" i="13"/>
  <c r="I141" i="13"/>
  <c r="K141" i="13"/>
  <c r="M141" i="13"/>
  <c r="O141" i="13"/>
  <c r="Q141" i="13"/>
  <c r="V141" i="13"/>
  <c r="G143" i="13"/>
  <c r="I143" i="13"/>
  <c r="K143" i="13"/>
  <c r="M143" i="13"/>
  <c r="O143" i="13"/>
  <c r="Q143" i="13"/>
  <c r="V143" i="13"/>
  <c r="G146" i="13"/>
  <c r="I146" i="13"/>
  <c r="K146" i="13"/>
  <c r="M146" i="13"/>
  <c r="O146" i="13"/>
  <c r="Q146" i="13"/>
  <c r="V146" i="13"/>
  <c r="G148" i="13"/>
  <c r="O148" i="13"/>
  <c r="G149" i="13"/>
  <c r="I149" i="13"/>
  <c r="I148" i="13" s="1"/>
  <c r="K149" i="13"/>
  <c r="K148" i="13" s="1"/>
  <c r="M149" i="13"/>
  <c r="M148" i="13" s="1"/>
  <c r="O149" i="13"/>
  <c r="Q149" i="13"/>
  <c r="Q148" i="13" s="1"/>
  <c r="V149" i="13"/>
  <c r="V148" i="13" s="1"/>
  <c r="G152" i="13"/>
  <c r="I152" i="13"/>
  <c r="K152" i="13"/>
  <c r="M152" i="13"/>
  <c r="O152" i="13"/>
  <c r="Q152" i="13"/>
  <c r="V152" i="13"/>
  <c r="G157" i="13"/>
  <c r="M157" i="13" s="1"/>
  <c r="I157" i="13"/>
  <c r="I156" i="13" s="1"/>
  <c r="K157" i="13"/>
  <c r="K156" i="13" s="1"/>
  <c r="O157" i="13"/>
  <c r="O156" i="13" s="1"/>
  <c r="Q157" i="13"/>
  <c r="Q156" i="13" s="1"/>
  <c r="V157" i="13"/>
  <c r="V156" i="13" s="1"/>
  <c r="G163" i="13"/>
  <c r="I163" i="13"/>
  <c r="K163" i="13"/>
  <c r="M163" i="13"/>
  <c r="O163" i="13"/>
  <c r="Q163" i="13"/>
  <c r="V163" i="13"/>
  <c r="G166" i="13"/>
  <c r="I166" i="13"/>
  <c r="K166" i="13"/>
  <c r="M166" i="13"/>
  <c r="O166" i="13"/>
  <c r="Q166" i="13"/>
  <c r="V166" i="13"/>
  <c r="G168" i="13"/>
  <c r="I168" i="13"/>
  <c r="K168" i="13"/>
  <c r="M168" i="13"/>
  <c r="O168" i="13"/>
  <c r="Q168" i="13"/>
  <c r="V168" i="13"/>
  <c r="G170" i="13"/>
  <c r="M170" i="13" s="1"/>
  <c r="I170" i="13"/>
  <c r="K170" i="13"/>
  <c r="O170" i="13"/>
  <c r="Q170" i="13"/>
  <c r="V170" i="13"/>
  <c r="G173" i="13"/>
  <c r="I173" i="13"/>
  <c r="K173" i="13"/>
  <c r="M173" i="13"/>
  <c r="O173" i="13"/>
  <c r="Q173" i="13"/>
  <c r="V173" i="13"/>
  <c r="G175" i="13"/>
  <c r="I175" i="13"/>
  <c r="K175" i="13"/>
  <c r="M175" i="13"/>
  <c r="O175" i="13"/>
  <c r="Q175" i="13"/>
  <c r="V175" i="13"/>
  <c r="G177" i="13"/>
  <c r="I177" i="13"/>
  <c r="K177" i="13"/>
  <c r="M177" i="13"/>
  <c r="O177" i="13"/>
  <c r="Q177" i="13"/>
  <c r="V177" i="13"/>
  <c r="G179" i="13"/>
  <c r="M179" i="13" s="1"/>
  <c r="I179" i="13"/>
  <c r="K179" i="13"/>
  <c r="O179" i="13"/>
  <c r="Q179" i="13"/>
  <c r="V179" i="13"/>
  <c r="I182" i="13"/>
  <c r="Q182" i="13"/>
  <c r="G183" i="13"/>
  <c r="I183" i="13"/>
  <c r="K183" i="13"/>
  <c r="K182" i="13" s="1"/>
  <c r="M183" i="13"/>
  <c r="O183" i="13"/>
  <c r="Q183" i="13"/>
  <c r="V183" i="13"/>
  <c r="V182" i="13" s="1"/>
  <c r="G187" i="13"/>
  <c r="G182" i="13" s="1"/>
  <c r="I187" i="13"/>
  <c r="K187" i="13"/>
  <c r="M187" i="13"/>
  <c r="O187" i="13"/>
  <c r="O182" i="13" s="1"/>
  <c r="Q187" i="13"/>
  <c r="V187" i="13"/>
  <c r="G192" i="13"/>
  <c r="M192" i="13" s="1"/>
  <c r="I192" i="13"/>
  <c r="K192" i="13"/>
  <c r="O192" i="13"/>
  <c r="Q192" i="13"/>
  <c r="V192" i="13"/>
  <c r="G197" i="13"/>
  <c r="I197" i="13"/>
  <c r="O197" i="13"/>
  <c r="Q197" i="13"/>
  <c r="G198" i="13"/>
  <c r="I198" i="13"/>
  <c r="K198" i="13"/>
  <c r="K197" i="13" s="1"/>
  <c r="M198" i="13"/>
  <c r="M197" i="13" s="1"/>
  <c r="O198" i="13"/>
  <c r="Q198" i="13"/>
  <c r="V198" i="13"/>
  <c r="V197" i="13" s="1"/>
  <c r="G201" i="13"/>
  <c r="M201" i="13" s="1"/>
  <c r="M200" i="13" s="1"/>
  <c r="I201" i="13"/>
  <c r="I200" i="13" s="1"/>
  <c r="K201" i="13"/>
  <c r="O201" i="13"/>
  <c r="O200" i="13" s="1"/>
  <c r="Q201" i="13"/>
  <c r="Q200" i="13" s="1"/>
  <c r="V201" i="13"/>
  <c r="G204" i="13"/>
  <c r="M204" i="13" s="1"/>
  <c r="I204" i="13"/>
  <c r="K204" i="13"/>
  <c r="K200" i="13" s="1"/>
  <c r="O204" i="13"/>
  <c r="Q204" i="13"/>
  <c r="V204" i="13"/>
  <c r="V200" i="13" s="1"/>
  <c r="G207" i="13"/>
  <c r="G206" i="13" s="1"/>
  <c r="I207" i="13"/>
  <c r="K207" i="13"/>
  <c r="M207" i="13"/>
  <c r="O207" i="13"/>
  <c r="O206" i="13" s="1"/>
  <c r="Q207" i="13"/>
  <c r="V207" i="13"/>
  <c r="G214" i="13"/>
  <c r="M214" i="13" s="1"/>
  <c r="I214" i="13"/>
  <c r="I206" i="13" s="1"/>
  <c r="K214" i="13"/>
  <c r="O214" i="13"/>
  <c r="Q214" i="13"/>
  <c r="Q206" i="13" s="1"/>
  <c r="V214" i="13"/>
  <c r="G219" i="13"/>
  <c r="M219" i="13" s="1"/>
  <c r="I219" i="13"/>
  <c r="K219" i="13"/>
  <c r="O219" i="13"/>
  <c r="Q219" i="13"/>
  <c r="V219" i="13"/>
  <c r="G225" i="13"/>
  <c r="I225" i="13"/>
  <c r="K225" i="13"/>
  <c r="K206" i="13" s="1"/>
  <c r="M225" i="13"/>
  <c r="O225" i="13"/>
  <c r="Q225" i="13"/>
  <c r="V225" i="13"/>
  <c r="V206" i="13" s="1"/>
  <c r="G230" i="13"/>
  <c r="I230" i="13"/>
  <c r="K230" i="13"/>
  <c r="M230" i="13"/>
  <c r="O230" i="13"/>
  <c r="Q230" i="13"/>
  <c r="V230" i="13"/>
  <c r="G236" i="13"/>
  <c r="M236" i="13" s="1"/>
  <c r="I236" i="13"/>
  <c r="K236" i="13"/>
  <c r="O236" i="13"/>
  <c r="Q236" i="13"/>
  <c r="V236" i="13"/>
  <c r="G238" i="13"/>
  <c r="M238" i="13" s="1"/>
  <c r="I238" i="13"/>
  <c r="K238" i="13"/>
  <c r="O238" i="13"/>
  <c r="Q238" i="13"/>
  <c r="V238" i="13"/>
  <c r="K240" i="13"/>
  <c r="V240" i="13"/>
  <c r="G241" i="13"/>
  <c r="G240" i="13" s="1"/>
  <c r="I241" i="13"/>
  <c r="I240" i="13" s="1"/>
  <c r="K241" i="13"/>
  <c r="M241" i="13"/>
  <c r="O241" i="13"/>
  <c r="O240" i="13" s="1"/>
  <c r="Q241" i="13"/>
  <c r="Q240" i="13" s="1"/>
  <c r="V241" i="13"/>
  <c r="G243" i="13"/>
  <c r="M243" i="13" s="1"/>
  <c r="I243" i="13"/>
  <c r="K243" i="13"/>
  <c r="O243" i="13"/>
  <c r="Q243" i="13"/>
  <c r="V243" i="13"/>
  <c r="G245" i="13"/>
  <c r="I245" i="13"/>
  <c r="K245" i="13"/>
  <c r="M245" i="13"/>
  <c r="O245" i="13"/>
  <c r="Q245" i="13"/>
  <c r="V245" i="13"/>
  <c r="G248" i="13"/>
  <c r="I248" i="13"/>
  <c r="I247" i="13" s="1"/>
  <c r="K248" i="13"/>
  <c r="M248" i="13"/>
  <c r="O248" i="13"/>
  <c r="Q248" i="13"/>
  <c r="Q247" i="13" s="1"/>
  <c r="V248" i="13"/>
  <c r="G252" i="13"/>
  <c r="G247" i="13" s="1"/>
  <c r="I252" i="13"/>
  <c r="K252" i="13"/>
  <c r="O252" i="13"/>
  <c r="O247" i="13" s="1"/>
  <c r="Q252" i="13"/>
  <c r="V252" i="13"/>
  <c r="G259" i="13"/>
  <c r="I259" i="13"/>
  <c r="K259" i="13"/>
  <c r="M259" i="13"/>
  <c r="O259" i="13"/>
  <c r="Q259" i="13"/>
  <c r="V259" i="13"/>
  <c r="G261" i="13"/>
  <c r="M261" i="13" s="1"/>
  <c r="I261" i="13"/>
  <c r="K261" i="13"/>
  <c r="K247" i="13" s="1"/>
  <c r="O261" i="13"/>
  <c r="Q261" i="13"/>
  <c r="V261" i="13"/>
  <c r="V247" i="13" s="1"/>
  <c r="G263" i="13"/>
  <c r="I263" i="13"/>
  <c r="K263" i="13"/>
  <c r="M263" i="13"/>
  <c r="O263" i="13"/>
  <c r="Q263" i="13"/>
  <c r="V263" i="13"/>
  <c r="G265" i="13"/>
  <c r="M265" i="13" s="1"/>
  <c r="I265" i="13"/>
  <c r="K265" i="13"/>
  <c r="O265" i="13"/>
  <c r="Q265" i="13"/>
  <c r="V265" i="13"/>
  <c r="G267" i="13"/>
  <c r="I267" i="13"/>
  <c r="K267" i="13"/>
  <c r="M267" i="13"/>
  <c r="O267" i="13"/>
  <c r="Q267" i="13"/>
  <c r="V267" i="13"/>
  <c r="G272" i="13"/>
  <c r="M272" i="13" s="1"/>
  <c r="I272" i="13"/>
  <c r="K272" i="13"/>
  <c r="O272" i="13"/>
  <c r="Q272" i="13"/>
  <c r="V272" i="13"/>
  <c r="G274" i="13"/>
  <c r="I274" i="13"/>
  <c r="K274" i="13"/>
  <c r="M274" i="13"/>
  <c r="O274" i="13"/>
  <c r="Q274" i="13"/>
  <c r="V274" i="13"/>
  <c r="G276" i="13"/>
  <c r="M276" i="13" s="1"/>
  <c r="I276" i="13"/>
  <c r="K276" i="13"/>
  <c r="O276" i="13"/>
  <c r="Q276" i="13"/>
  <c r="V276" i="13"/>
  <c r="G280" i="13"/>
  <c r="I280" i="13"/>
  <c r="K280" i="13"/>
  <c r="M280" i="13"/>
  <c r="O280" i="13"/>
  <c r="Q280" i="13"/>
  <c r="V280" i="13"/>
  <c r="K282" i="13"/>
  <c r="V282" i="13"/>
  <c r="G283" i="13"/>
  <c r="I283" i="13"/>
  <c r="I282" i="13" s="1"/>
  <c r="K283" i="13"/>
  <c r="M283" i="13"/>
  <c r="O283" i="13"/>
  <c r="Q283" i="13"/>
  <c r="Q282" i="13" s="1"/>
  <c r="V283" i="13"/>
  <c r="G285" i="13"/>
  <c r="G282" i="13" s="1"/>
  <c r="I285" i="13"/>
  <c r="K285" i="13"/>
  <c r="O285" i="13"/>
  <c r="O282" i="13" s="1"/>
  <c r="Q285" i="13"/>
  <c r="V285" i="13"/>
  <c r="G287" i="13"/>
  <c r="I287" i="13"/>
  <c r="K287" i="13"/>
  <c r="M287" i="13"/>
  <c r="O287" i="13"/>
  <c r="Q287" i="13"/>
  <c r="V287" i="13"/>
  <c r="G290" i="13"/>
  <c r="I290" i="13"/>
  <c r="I289" i="13" s="1"/>
  <c r="K290" i="13"/>
  <c r="M290" i="13"/>
  <c r="O290" i="13"/>
  <c r="Q290" i="13"/>
  <c r="Q289" i="13" s="1"/>
  <c r="V290" i="13"/>
  <c r="G292" i="13"/>
  <c r="G289" i="13" s="1"/>
  <c r="I292" i="13"/>
  <c r="K292" i="13"/>
  <c r="O292" i="13"/>
  <c r="O289" i="13" s="1"/>
  <c r="Q292" i="13"/>
  <c r="V292" i="13"/>
  <c r="G298" i="13"/>
  <c r="I298" i="13"/>
  <c r="K298" i="13"/>
  <c r="M298" i="13"/>
  <c r="O298" i="13"/>
  <c r="Q298" i="13"/>
  <c r="V298" i="13"/>
  <c r="G300" i="13"/>
  <c r="M300" i="13" s="1"/>
  <c r="I300" i="13"/>
  <c r="K300" i="13"/>
  <c r="K289" i="13" s="1"/>
  <c r="O300" i="13"/>
  <c r="Q300" i="13"/>
  <c r="V300" i="13"/>
  <c r="V289" i="13" s="1"/>
  <c r="G303" i="13"/>
  <c r="I303" i="13"/>
  <c r="K303" i="13"/>
  <c r="M303" i="13"/>
  <c r="O303" i="13"/>
  <c r="Q303" i="13"/>
  <c r="V303" i="13"/>
  <c r="G312" i="13"/>
  <c r="M312" i="13" s="1"/>
  <c r="I312" i="13"/>
  <c r="K312" i="13"/>
  <c r="O312" i="13"/>
  <c r="Q312" i="13"/>
  <c r="V312" i="13"/>
  <c r="G320" i="13"/>
  <c r="I320" i="13"/>
  <c r="K320" i="13"/>
  <c r="M320" i="13"/>
  <c r="O320" i="13"/>
  <c r="Q320" i="13"/>
  <c r="V320" i="13"/>
  <c r="G322" i="13"/>
  <c r="M322" i="13" s="1"/>
  <c r="I322" i="13"/>
  <c r="K322" i="13"/>
  <c r="O322" i="13"/>
  <c r="Q322" i="13"/>
  <c r="V322" i="13"/>
  <c r="G325" i="13"/>
  <c r="M325" i="13" s="1"/>
  <c r="I325" i="13"/>
  <c r="K325" i="13"/>
  <c r="K324" i="13" s="1"/>
  <c r="O325" i="13"/>
  <c r="O324" i="13" s="1"/>
  <c r="Q325" i="13"/>
  <c r="V325" i="13"/>
  <c r="V324" i="13" s="1"/>
  <c r="G329" i="13"/>
  <c r="I329" i="13"/>
  <c r="I324" i="13" s="1"/>
  <c r="K329" i="13"/>
  <c r="M329" i="13"/>
  <c r="O329" i="13"/>
  <c r="Q329" i="13"/>
  <c r="Q324" i="13" s="1"/>
  <c r="V329" i="13"/>
  <c r="G332" i="13"/>
  <c r="M332" i="13" s="1"/>
  <c r="I332" i="13"/>
  <c r="K332" i="13"/>
  <c r="O332" i="13"/>
  <c r="Q332" i="13"/>
  <c r="V332" i="13"/>
  <c r="G335" i="13"/>
  <c r="I335" i="13"/>
  <c r="K335" i="13"/>
  <c r="M335" i="13"/>
  <c r="O335" i="13"/>
  <c r="Q335" i="13"/>
  <c r="V335" i="13"/>
  <c r="G338" i="13"/>
  <c r="M338" i="13" s="1"/>
  <c r="I338" i="13"/>
  <c r="K338" i="13"/>
  <c r="O338" i="13"/>
  <c r="Q338" i="13"/>
  <c r="V338" i="13"/>
  <c r="G342" i="13"/>
  <c r="I342" i="13"/>
  <c r="K342" i="13"/>
  <c r="M342" i="13"/>
  <c r="O342" i="13"/>
  <c r="Q342" i="13"/>
  <c r="V342" i="13"/>
  <c r="G345" i="13"/>
  <c r="M345" i="13" s="1"/>
  <c r="I345" i="13"/>
  <c r="K345" i="13"/>
  <c r="O345" i="13"/>
  <c r="Q345" i="13"/>
  <c r="V345" i="13"/>
  <c r="G348" i="13"/>
  <c r="M348" i="13" s="1"/>
  <c r="M347" i="13" s="1"/>
  <c r="I348" i="13"/>
  <c r="K348" i="13"/>
  <c r="K347" i="13" s="1"/>
  <c r="O348" i="13"/>
  <c r="O347" i="13" s="1"/>
  <c r="Q348" i="13"/>
  <c r="V348" i="13"/>
  <c r="V347" i="13" s="1"/>
  <c r="G352" i="13"/>
  <c r="I352" i="13"/>
  <c r="I347" i="13" s="1"/>
  <c r="K352" i="13"/>
  <c r="M352" i="13"/>
  <c r="O352" i="13"/>
  <c r="Q352" i="13"/>
  <c r="Q347" i="13" s="1"/>
  <c r="V352" i="13"/>
  <c r="G355" i="13"/>
  <c r="M355" i="13" s="1"/>
  <c r="I355" i="13"/>
  <c r="K355" i="13"/>
  <c r="O355" i="13"/>
  <c r="Q355" i="13"/>
  <c r="V355" i="13"/>
  <c r="G361" i="13"/>
  <c r="M361" i="13" s="1"/>
  <c r="M360" i="13" s="1"/>
  <c r="I361" i="13"/>
  <c r="K361" i="13"/>
  <c r="K360" i="13" s="1"/>
  <c r="O361" i="13"/>
  <c r="O360" i="13" s="1"/>
  <c r="Q361" i="13"/>
  <c r="V361" i="13"/>
  <c r="V360" i="13" s="1"/>
  <c r="G363" i="13"/>
  <c r="I363" i="13"/>
  <c r="I360" i="13" s="1"/>
  <c r="K363" i="13"/>
  <c r="M363" i="13"/>
  <c r="O363" i="13"/>
  <c r="Q363" i="13"/>
  <c r="Q360" i="13" s="1"/>
  <c r="V363" i="13"/>
  <c r="G366" i="13"/>
  <c r="I366" i="13"/>
  <c r="I365" i="13" s="1"/>
  <c r="K366" i="13"/>
  <c r="M366" i="13"/>
  <c r="O366" i="13"/>
  <c r="Q366" i="13"/>
  <c r="Q365" i="13" s="1"/>
  <c r="V366" i="13"/>
  <c r="G368" i="13"/>
  <c r="M368" i="13" s="1"/>
  <c r="I368" i="13"/>
  <c r="K368" i="13"/>
  <c r="K365" i="13" s="1"/>
  <c r="O368" i="13"/>
  <c r="Q368" i="13"/>
  <c r="V368" i="13"/>
  <c r="V365" i="13" s="1"/>
  <c r="G370" i="13"/>
  <c r="I370" i="13"/>
  <c r="K370" i="13"/>
  <c r="M370" i="13"/>
  <c r="O370" i="13"/>
  <c r="Q370" i="13"/>
  <c r="V370" i="13"/>
  <c r="G372" i="13"/>
  <c r="G365" i="13" s="1"/>
  <c r="I372" i="13"/>
  <c r="K372" i="13"/>
  <c r="O372" i="13"/>
  <c r="O365" i="13" s="1"/>
  <c r="Q372" i="13"/>
  <c r="V372" i="13"/>
  <c r="G375" i="13"/>
  <c r="I375" i="13"/>
  <c r="K375" i="13"/>
  <c r="M375" i="13"/>
  <c r="O375" i="13"/>
  <c r="Q375" i="13"/>
  <c r="V375" i="13"/>
  <c r="G378" i="13"/>
  <c r="M378" i="13" s="1"/>
  <c r="I378" i="13"/>
  <c r="K378" i="13"/>
  <c r="O378" i="13"/>
  <c r="Q378" i="13"/>
  <c r="V378" i="13"/>
  <c r="I380" i="13"/>
  <c r="Q380" i="13"/>
  <c r="G381" i="13"/>
  <c r="G380" i="13" s="1"/>
  <c r="I381" i="13"/>
  <c r="K381" i="13"/>
  <c r="K380" i="13" s="1"/>
  <c r="O381" i="13"/>
  <c r="O380" i="13" s="1"/>
  <c r="Q381" i="13"/>
  <c r="V381" i="13"/>
  <c r="V380" i="13" s="1"/>
  <c r="AE385" i="13"/>
  <c r="AF385" i="13"/>
  <c r="G25" i="12"/>
  <c r="BA17" i="12"/>
  <c r="BA13" i="12"/>
  <c r="G9" i="12"/>
  <c r="M9" i="12" s="1"/>
  <c r="I9" i="12"/>
  <c r="I8" i="12" s="1"/>
  <c r="K9" i="12"/>
  <c r="K8" i="12" s="1"/>
  <c r="O9" i="12"/>
  <c r="Q9" i="12"/>
  <c r="Q8" i="12" s="1"/>
  <c r="V9" i="12"/>
  <c r="V8" i="12" s="1"/>
  <c r="G10" i="12"/>
  <c r="I10" i="12"/>
  <c r="K10" i="12"/>
  <c r="M10" i="12"/>
  <c r="O10" i="12"/>
  <c r="Q10" i="12"/>
  <c r="V10" i="12"/>
  <c r="G12" i="12"/>
  <c r="I12" i="12"/>
  <c r="K12" i="12"/>
  <c r="M12" i="12"/>
  <c r="O12" i="12"/>
  <c r="Q12" i="12"/>
  <c r="V12" i="12"/>
  <c r="G14" i="12"/>
  <c r="AE25" i="12" s="1"/>
  <c r="I14" i="12"/>
  <c r="K14" i="12"/>
  <c r="O14" i="12"/>
  <c r="O8" i="12" s="1"/>
  <c r="Q14" i="12"/>
  <c r="V14" i="12"/>
  <c r="G16" i="12"/>
  <c r="M16" i="12" s="1"/>
  <c r="I16" i="12"/>
  <c r="K16" i="12"/>
  <c r="K15" i="12" s="1"/>
  <c r="O16" i="12"/>
  <c r="Q16" i="12"/>
  <c r="V16" i="12"/>
  <c r="V15" i="12" s="1"/>
  <c r="G19" i="12"/>
  <c r="I19" i="12"/>
  <c r="K19" i="12"/>
  <c r="M19" i="12"/>
  <c r="O19" i="12"/>
  <c r="Q19" i="12"/>
  <c r="V19" i="12"/>
  <c r="G20" i="12"/>
  <c r="G15" i="12" s="1"/>
  <c r="I20" i="12"/>
  <c r="K20" i="12"/>
  <c r="O20" i="12"/>
  <c r="O15" i="12" s="1"/>
  <c r="Q20" i="12"/>
  <c r="V20" i="12"/>
  <c r="G23" i="12"/>
  <c r="M23" i="12" s="1"/>
  <c r="I23" i="12"/>
  <c r="I15" i="12" s="1"/>
  <c r="K23" i="12"/>
  <c r="O23" i="12"/>
  <c r="Q23" i="12"/>
  <c r="Q15" i="12" s="1"/>
  <c r="V23" i="12"/>
  <c r="AF25" i="12"/>
  <c r="I20" i="1"/>
  <c r="I19" i="1"/>
  <c r="I18" i="1"/>
  <c r="I17" i="1"/>
  <c r="I16" i="1"/>
  <c r="I75" i="1"/>
  <c r="J74" i="1" s="1"/>
  <c r="F44" i="1"/>
  <c r="G23" i="1" s="1"/>
  <c r="G44" i="1"/>
  <c r="G25" i="1" s="1"/>
  <c r="H44" i="1"/>
  <c r="I44" i="1"/>
  <c r="J43" i="1" s="1"/>
  <c r="I43" i="1"/>
  <c r="I42" i="1"/>
  <c r="I41" i="1"/>
  <c r="I39" i="1"/>
  <c r="J28" i="1"/>
  <c r="J26" i="1"/>
  <c r="G38" i="1"/>
  <c r="F38" i="1"/>
  <c r="J23" i="1"/>
  <c r="J24" i="1"/>
  <c r="J25" i="1"/>
  <c r="J27" i="1"/>
  <c r="E24" i="1"/>
  <c r="G24" i="1"/>
  <c r="E26" i="1"/>
  <c r="G26" i="1"/>
  <c r="J58" i="1" l="1"/>
  <c r="J55" i="1"/>
  <c r="J59" i="1"/>
  <c r="J61" i="1"/>
  <c r="J63" i="1"/>
  <c r="J65" i="1"/>
  <c r="J67" i="1"/>
  <c r="J69" i="1"/>
  <c r="J56" i="1"/>
  <c r="J72" i="1"/>
  <c r="J57" i="1"/>
  <c r="J60" i="1"/>
  <c r="J62" i="1"/>
  <c r="J64" i="1"/>
  <c r="J66" i="1"/>
  <c r="J68" i="1"/>
  <c r="J70" i="1"/>
  <c r="J71" i="1"/>
  <c r="J73" i="1"/>
  <c r="A27" i="1"/>
  <c r="M240" i="13"/>
  <c r="M24" i="13"/>
  <c r="M324" i="13"/>
  <c r="M182" i="13"/>
  <c r="M206" i="13"/>
  <c r="M156" i="13"/>
  <c r="M381" i="13"/>
  <c r="M380" i="13" s="1"/>
  <c r="M372" i="13"/>
  <c r="M365" i="13" s="1"/>
  <c r="G360" i="13"/>
  <c r="G347" i="13"/>
  <c r="G324" i="13"/>
  <c r="G200" i="13"/>
  <c r="G156" i="13"/>
  <c r="G24" i="13"/>
  <c r="M292" i="13"/>
  <c r="M289" i="13" s="1"/>
  <c r="M285" i="13"/>
  <c r="M282" i="13" s="1"/>
  <c r="M252" i="13"/>
  <c r="M247" i="13" s="1"/>
  <c r="M20" i="12"/>
  <c r="M15" i="12" s="1"/>
  <c r="G8" i="12"/>
  <c r="M14" i="12"/>
  <c r="M8" i="12" s="1"/>
  <c r="I21" i="1"/>
  <c r="J42" i="1"/>
  <c r="J39" i="1"/>
  <c r="J44" i="1" s="1"/>
  <c r="J41" i="1"/>
  <c r="J75" i="1" l="1"/>
  <c r="A28" i="1"/>
  <c r="G28" i="1"/>
  <c r="G27" i="1" s="1"/>
  <c r="G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Petr Simerský</author>
  </authors>
  <commentList>
    <comment ref="S6" authorId="0" shapeId="0" xr:uid="{D5B3266F-E274-4339-8769-FD98D6357914}">
      <text>
        <r>
          <rPr>
            <sz val="9"/>
            <color indexed="81"/>
            <rFont val="Tahoma"/>
            <family val="2"/>
            <charset val="238"/>
          </rPr>
          <t>Jedná se o informaci, zda se jedná o položku, která je do rozpočtu zadána z cenové soustavy RTS, nebo vlastní.</t>
        </r>
      </text>
    </comment>
    <comment ref="T6" authorId="0" shapeId="0" xr:uid="{A3465EEC-5B74-4EFD-81BB-0215FA88DD09}">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Petr Simerský</author>
  </authors>
  <commentList>
    <comment ref="S6" authorId="0" shapeId="0" xr:uid="{507CCE16-AAA3-4C0A-B4DF-213ED0B35FEE}">
      <text>
        <r>
          <rPr>
            <sz val="9"/>
            <color indexed="81"/>
            <rFont val="Tahoma"/>
            <family val="2"/>
            <charset val="238"/>
          </rPr>
          <t>Jedná se o informaci, zda se jedná o položku, která je do rozpočtu zadána z cenové soustavy RTS, nebo vlastní.</t>
        </r>
      </text>
    </comment>
    <comment ref="T6" authorId="0" shapeId="0" xr:uid="{D92983AC-66B7-4840-87C0-73971E6D6E94}">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<sst xmlns="http://schemas.openxmlformats.org/spreadsheetml/2006/main" count="1748" uniqueCount="627">
  <si>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</si>
  <si>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</si>
  <si>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</si>
  <si>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</si>
  <si>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</si>
  <si>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</si>
  <si>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</si>
  <si>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</si>
  <si>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</si>
  <si>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</si>
  <si>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</si>
  <si>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</si>
  <si>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</si>
  <si>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</si>
  <si>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</si>
  <si>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</si>
  <si>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</si>
  <si>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</si>
  <si>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</si>
  <si>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</si>
  <si>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</si>
  <si>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</si>
  <si>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</si>
  <si>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</si>
  <si>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</si>
  <si>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</si>
  <si>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</si>
  <si>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</si>
  <si>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</si>
  <si>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</si>
  <si>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</si>
  <si>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</si>
  <si>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</si>
  <si>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</si>
  <si>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</si>
  <si>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</si>
  <si>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</si>
  <si>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</si>
  <si>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</si>
  <si>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</si>
  <si>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</si>
  <si>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</si>
  <si>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</si>
  <si>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21040</t>
  </si>
  <si>
    <t xml:space="preserve"> Zateplení DPS Vančurova 17, Znojmo</t>
  </si>
  <si>
    <t>Stavba</t>
  </si>
  <si>
    <t>Stavební objekt</t>
  </si>
  <si>
    <t>_B</t>
  </si>
  <si>
    <t>Budova B</t>
  </si>
  <si>
    <t>B00</t>
  </si>
  <si>
    <t>Vedlejší a ostatní náklady</t>
  </si>
  <si>
    <t>B01</t>
  </si>
  <si>
    <t>Zateplení fasády</t>
  </si>
  <si>
    <t>Celkem za stavbu</t>
  </si>
  <si>
    <t>CZK</t>
  </si>
  <si>
    <t>#POPS</t>
  </si>
  <si>
    <t>Popis stavby: 21040 -  Zateplení DPS Vančurova 17, Znojmo</t>
  </si>
  <si>
    <t>#POPO</t>
  </si>
  <si>
    <t>Popis objektu: _B - Budova B</t>
  </si>
  <si>
    <t>#POPR</t>
  </si>
  <si>
    <t>Popis rozpoetu: B00 - Vedlejší a ostatní náklady</t>
  </si>
  <si>
    <t>Popis rozpoetu: B01 - Zateplení fasády</t>
  </si>
  <si>
    <t>Rekapitulace dílů</t>
  </si>
  <si>
    <t>Typ dílu</t>
  </si>
  <si>
    <t>3</t>
  </si>
  <si>
    <t>Svislé a kompletní konstrukce</t>
  </si>
  <si>
    <t>61</t>
  </si>
  <si>
    <t>Úpravy povrchů vnitřní</t>
  </si>
  <si>
    <t>62</t>
  </si>
  <si>
    <t>Úpravy povrchů vnější</t>
  </si>
  <si>
    <t>63</t>
  </si>
  <si>
    <t>Podlahy a podlahové konstrukce</t>
  </si>
  <si>
    <t>94</t>
  </si>
  <si>
    <t>Lešení a stavební výtahy</t>
  </si>
  <si>
    <t>96</t>
  </si>
  <si>
    <t>Bourání konstrukcí</t>
  </si>
  <si>
    <t>99</t>
  </si>
  <si>
    <t>Staveništní přesun hmot</t>
  </si>
  <si>
    <t>711</t>
  </si>
  <si>
    <t>Izolace proti vodě</t>
  </si>
  <si>
    <t>713</t>
  </si>
  <si>
    <t>Izolace tepelné</t>
  </si>
  <si>
    <t>728</t>
  </si>
  <si>
    <t>Vzduchotechnika</t>
  </si>
  <si>
    <t>764</t>
  </si>
  <si>
    <t>Konstrukce klempířské</t>
  </si>
  <si>
    <t>766</t>
  </si>
  <si>
    <t>Konstrukce truhlářské</t>
  </si>
  <si>
    <t>767</t>
  </si>
  <si>
    <t>Konstrukce zámečnické</t>
  </si>
  <si>
    <t>771</t>
  </si>
  <si>
    <t>Podlahy z dlaždic a obklady</t>
  </si>
  <si>
    <t>783</t>
  </si>
  <si>
    <t>Nátěry</t>
  </si>
  <si>
    <t>784</t>
  </si>
  <si>
    <t>Malby</t>
  </si>
  <si>
    <t>M21</t>
  </si>
  <si>
    <t>Elektromontáže</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</si>
  <si>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</si>
  <si>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</si>
  <si>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</si>
  <si>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</si>
  <si>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</si>
  <si>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</si>
  <si>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</si>
  <si>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</si>
  <si>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</si>
  <si>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</si>
  <si>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</si>
  <si>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</si>
  <si>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</si>
  <si>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</si>
  <si>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</si>
  <si>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</si>
  <si>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</si>
  <si>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</si>
  <si>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</si>
  <si>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</si>
  <si>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</si>
  <si>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</si>
  <si>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</si>
  <si>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</si>
  <si>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</si>
  <si>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</si>
  <si>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</si>
  <si>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</si>
  <si>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</si>
  <si>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</si>
  <si>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</si>
  <si>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</si>
  <si>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</si>
  <si>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</si>
  <si>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005111021R</t>
  </si>
  <si>
    <t>Vytyčení inženýrských sítí</t>
  </si>
  <si>
    <t>Soubor</t>
  </si>
  <si>
    <t>RTS 25/ I</t>
  </si>
  <si>
    <t>Indiv</t>
  </si>
  <si>
    <t>VRN</t>
  </si>
  <si>
    <t>Běžná</t>
  </si>
  <si>
    <t>POL99_8</t>
  </si>
  <si>
    <t>005121 R</t>
  </si>
  <si>
    <t>Zařízení staveniště</t>
  </si>
  <si>
    <t>Veškeré náklady spojené s vybudováním, provozem a odstraněním zařízení staveniště.</t>
  </si>
  <si>
    <t>POP</t>
  </si>
  <si>
    <t>005122010R</t>
  </si>
  <si>
    <t xml:space="preserve">Provoz objednatele </t>
  </si>
  <si>
    <t>Náklady na ztížené provádění stavebních prací v důsledku nepřerušeného provozu na staveništi nebo v případech nepřerušeného provozu v objektech v nichž se stavební práce provádí.</t>
  </si>
  <si>
    <t>005124010R</t>
  </si>
  <si>
    <t>Koordinační činnost</t>
  </si>
  <si>
    <t>004111020R</t>
  </si>
  <si>
    <t xml:space="preserve">Vypracování projektové dokumentace </t>
  </si>
  <si>
    <t>Dodvatelská dokumentace balkónů včetně statického posouzení.</t>
  </si>
  <si>
    <t>005211080R</t>
  </si>
  <si>
    <t xml:space="preserve">Bezpečnostní a hygienická opatření na staveništi </t>
  </si>
  <si>
    <t>00523  R</t>
  </si>
  <si>
    <t>Zkoušky a revize</t>
  </si>
  <si>
    <t>odtrhová zkouška, revize hromosvodu,..</t>
  </si>
  <si>
    <t>1</t>
  </si>
  <si>
    <t>VV</t>
  </si>
  <si>
    <t>005241010R</t>
  </si>
  <si>
    <t xml:space="preserve">Dokumentace skutečného provedení </t>
  </si>
  <si>
    <t>SUM</t>
  </si>
  <si>
    <t>Náklady spojené s vypracováním projektové dokumentace, většinou v obsahu a rozsahu projektové dokumentace pro provádění stavby, ale mohou zde být obsaženy i náklady na jiné stupně projektové dokumentace, pokud jsou součástí požadavků objednatele.</t>
  </si>
  <si>
    <t>END</t>
  </si>
  <si>
    <t>319201315R00</t>
  </si>
  <si>
    <t>Vyrovnání povrchu zdiva pod omítku maltou ze SMS tloušťka 10 mm</t>
  </si>
  <si>
    <t>m2</t>
  </si>
  <si>
    <t>801-1</t>
  </si>
  <si>
    <t>RTS 21/ II</t>
  </si>
  <si>
    <t>Práce</t>
  </si>
  <si>
    <t>Modrá</t>
  </si>
  <si>
    <t>POL1_</t>
  </si>
  <si>
    <t>maltou ze suché směsi, bez pomocného lešení,</t>
  </si>
  <si>
    <t>SPI</t>
  </si>
  <si>
    <t>Odkaz na mn. položky pořadí 23 : 49,22740</t>
  </si>
  <si>
    <t>320101111R00</t>
  </si>
  <si>
    <t>Osazení bet.a ŽB prefabrikátů hmotnosti do 1000 kg</t>
  </si>
  <si>
    <t>m3</t>
  </si>
  <si>
    <t>Včetně kotevních prvků a odstranění transportní výztuže.</t>
  </si>
  <si>
    <t>Z19 - Nové vodorovné ŽB panely balkonů, budova B : (13*7*(0,95*0,10*3,6))</t>
  </si>
  <si>
    <t>59341435R01</t>
  </si>
  <si>
    <t>Prefabrikovaný železobetonový panel 360x95x10cm, vodorovný panel balkonů</t>
  </si>
  <si>
    <t>kus</t>
  </si>
  <si>
    <t>Vlastní</t>
  </si>
  <si>
    <t>Specifikace</t>
  </si>
  <si>
    <t>POL3_</t>
  </si>
  <si>
    <t>13*7</t>
  </si>
  <si>
    <t>611474410R00</t>
  </si>
  <si>
    <t>Omítka vnitřní stropů ze suché směsi tenkovrstvá, vápenná,  , na monolitický podklad</t>
  </si>
  <si>
    <t>kompletní souvrství</t>
  </si>
  <si>
    <t>Odkaz na mn. položky pořadí 5 : 452,91660</t>
  </si>
  <si>
    <t>611481211RT2</t>
  </si>
  <si>
    <t>Vyztužení vnitřních omítek stropů sklotextilní síťovinou s dodávkou síťoviny a stěrkového tmelu</t>
  </si>
  <si>
    <t>s pomocným lešením o výšce podlahy do 1900 mm a pro zatížení do 1,5 kPa,</t>
  </si>
  <si>
    <t>Odkaz na mn. položky pořadí 47 : 452,91660</t>
  </si>
  <si>
    <t>601015187RT6</t>
  </si>
  <si>
    <t xml:space="preserve">Omítka stropů a podhledů z hotových směsí vrchní tenkovrstvá, silikonová, zatíraná, zrnitost 1,5 mm,  </t>
  </si>
  <si>
    <t>po jednotlivých vrstvách</t>
  </si>
  <si>
    <t>balkony : 91*3,6*0,95</t>
  </si>
  <si>
    <t>601015191R00</t>
  </si>
  <si>
    <t>Omítka stropů a podhledů z hotových směsí Doplňkové práce pro omítky stropů z hotových směsí podkladní nátěr stropů pod tenkovrstvé omítky</t>
  </si>
  <si>
    <t>Odkaz na mn. položky pořadí 6 : 311,22000</t>
  </si>
  <si>
    <t>602021187RT1</t>
  </si>
  <si>
    <t xml:space="preserve">Omítka stěn z hotových směsí vrchní tenkovrstvá, silikonová, škrábaná, zrnitost 1,5 mm,  </t>
  </si>
  <si>
    <t>Odkaz na mn. položky pořadí 15 : 2003,95290</t>
  </si>
  <si>
    <t>Odkaz na mn. položky pořadí 12 : 204,15120</t>
  </si>
  <si>
    <t>Odkaz na mn. položky pořadí 13 : 42,31500</t>
  </si>
  <si>
    <t>Odkaz na mn. položky pořadí 16 : 59,13750</t>
  </si>
  <si>
    <t>Odkaz na mn. položky pořadí 17 : 112,62160</t>
  </si>
  <si>
    <t>602021191R00</t>
  </si>
  <si>
    <t>Omítka stěn z hotových směsí Doplňkové práce pro omítky stěn z hotových směsí podkladní nátěr pod tenkovrstvé omítky</t>
  </si>
  <si>
    <t>Odkaz na mn. položky pořadí 8 : 2422,17820</t>
  </si>
  <si>
    <t>620991111R00</t>
  </si>
  <si>
    <t>Zakrývání spár panelů z lešeňové klece páskou z lešeňové klece</t>
  </si>
  <si>
    <t>m</t>
  </si>
  <si>
    <t>Nachový</t>
  </si>
  <si>
    <t>před jejich znečištěním při úpravách povrchu nástřikem plastických (lepivých) maltovin</t>
  </si>
  <si>
    <t>JZ : 0</t>
  </si>
  <si>
    <t>SV : 0</t>
  </si>
  <si>
    <t>JV : (7*23,43+22,1)/2</t>
  </si>
  <si>
    <t>SZ : (11*23,43+7,6+18,5)/2</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</si>
  <si>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</si>
  <si>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</si>
  <si>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</si>
  <si>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1.NP : 13*2,1*1,6+1,2*0,6+2,1*2,4+2,1*2,5+1,0*2,1+1,5*0,5</t>
  </si>
  <si>
    <t>2.NP-8.NP : 7*(16*(1,2*1,6+0,9*2,4)+1,5*1,5+1,2*1,45)</t>
  </si>
  <si>
    <t>622311853T02</t>
  </si>
  <si>
    <t>Kontaktní zateplovací syst., ostění, miner.desky s podel. vlákny tl. 20 mm, lambda=0,039 W/mK, zakončený stěrkou s výztužnou tkaninou</t>
  </si>
  <si>
    <t>Položka neobsahuje kontaktní nátěr a povrchovou úpravu omítkou.</t>
  </si>
  <si>
    <t>Ostění oken zateplení budovy B: 1np : 0,22*2*(0,5+0,55+0,6+1,6*13+2,5+2,42+2,05)</t>
  </si>
  <si>
    <t>2-8np : 0,22*7*(2*1,5+2*1,45+16*(1,6+2,4+0,8))</t>
  </si>
  <si>
    <t>Nadpraží zateplení budovy B: 1np : 0,22*(1,5+1,165+1,2+2,1*13+2,1*2+1,0)</t>
  </si>
  <si>
    <t>2-8np : 0,22*7*(1,5+1,165+2,1*16)</t>
  </si>
  <si>
    <t>622311854T00</t>
  </si>
  <si>
    <t>Kontaktní zatepl. syst., miner.desky s podel. vláknem tl. 50 mm, lambda 0,039 W/mK, zakončený stěrkou s výztužnou tkaninou, kotvení 12ks/m2</t>
  </si>
  <si>
    <t>Spodní líc nových balkonů v místě L profilů : 91*(0,5*0,93)</t>
  </si>
  <si>
    <t>622311523RV1</t>
  </si>
  <si>
    <t>Zateplení soklu extrudovaným polystyrénem, tloušťky 120 mm, zakončené stěrkou s výztužnou tkaninou</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</si>
  <si>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</si>
  <si>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0,036W/(mK)</t>
  </si>
  <si>
    <t>budovy B (na pohledech ozn. M2): JZ : 0</t>
  </si>
  <si>
    <t>SZ : 7*0,3*(22,1-6,*0,9)</t>
  </si>
  <si>
    <t>7*0,3*(3,2-0,9)</t>
  </si>
  <si>
    <t>7*0,3*(3,54-0,9)</t>
  </si>
  <si>
    <t>0,3*22,34</t>
  </si>
  <si>
    <t>0,3*(0,68+0,5*2+1,15)</t>
  </si>
  <si>
    <t>JV : 7*0,3*(18,64-5*0,9)</t>
  </si>
  <si>
    <t>7*0,3*(2,94-0,9)</t>
  </si>
  <si>
    <t>7*0,3*(7,78-2*0,9)</t>
  </si>
  <si>
    <t>0,3*(18,64+7,78)</t>
  </si>
  <si>
    <t>budovy B (na pohledech ozn. R1) : 0,3*(1,15+0,56)*2</t>
  </si>
  <si>
    <t>622311833RV1</t>
  </si>
  <si>
    <t xml:space="preserve">Zateplení fasády  , minerálními deskami s podélným vláknem, tloušťky 120 mm, zakončené stěrkou s výztužnou tkaninou,  </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</si>
  <si>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t>
  </si>
  <si>
    <t>Včetně rohových lišt na hranách budov.</t>
  </si>
  <si>
    <t>budovy B (na pohledech ozn. M1): JZ : 19,37*3,685+24,5*3,85+5,53*24,15+5,625*15,27-1,5*0,5-1,5*1,5*7-2,85*20,75</t>
  </si>
  <si>
    <t>SV : 5,625*23,17+13,065*24,07-1,15*1,45*7-0,5*1,15</t>
  </si>
  <si>
    <t>JV : 5,0*18,45+5,18*20,05+5,18*1,66+5,22*2,98+(3,2+1,08*2)*2,4*7+3,2*0,98-7*(1,6*1,2+0,9*2,2)</t>
  </si>
  <si>
    <t>22,1*2,88-6*2,1*1,6+7*(22,1*2,36-6*(1,6*1,2+0,9*2,2))+22,34*0,51</t>
  </si>
  <si>
    <t>2,2*(0,38+1,06)+7*((3,54+1,8*2)*2,36-(1,6*1,2+0,9*2,2))</t>
  </si>
  <si>
    <t>SZ : 2,88*7,78+2,37*(0,54*2+1,15*2)+18,64*2,88</t>
  </si>
  <si>
    <t>7*(7,78*2,36-2*(1,6*1,2+0,9*2,2))+7,78*0,51</t>
  </si>
  <si>
    <t>7*(2,94*2,7-(1,6*1,2+0,9*2,2))+2,94*2,35</t>
  </si>
  <si>
    <t>7*(18,64*2,36-5*(1,6*1,2+0,9*2,2))+18,64*0,51</t>
  </si>
  <si>
    <t>5,12*24,45+5,06*24,2</t>
  </si>
  <si>
    <t>622311834RV1</t>
  </si>
  <si>
    <t xml:space="preserve">Zateplení fasády  , minerálními deskami s podélným vláknem, tloušťky 140 mm, zakončené stěrkou s výztužnou tkaninou,  </t>
  </si>
  <si>
    <t>výtahová šachta : 2,85*20,75</t>
  </si>
  <si>
    <t>622311853RV1</t>
  </si>
  <si>
    <t>Zateplení ostění  , minerálními deskami s podélným vláknem, tloušťky 30 mm, zakončené stěrkou s výztužnou tkaninou</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</si>
  <si>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</si>
  <si>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bud. B Spodní líc stávajících lodžií : 7*(1,08*2,98+2*(1,03*2,84))</t>
  </si>
  <si>
    <t>bud. B Spodní líc stříšky nad balkóny : 1,05*(7,2+18+21,6)</t>
  </si>
  <si>
    <t>622311013R00</t>
  </si>
  <si>
    <t>Profily zakládací hliníkové, pro izolaci tl. 120 mm</t>
  </si>
  <si>
    <t>založení KZS těsně nad atikou střechy u navazujících objektů</t>
  </si>
  <si>
    <t>K/47 : 9,5</t>
  </si>
  <si>
    <t>18</t>
  </si>
  <si>
    <t>622311041R00</t>
  </si>
  <si>
    <t>Profily zakládací plastové, pro jakoukoliv tloušťku izolantu</t>
  </si>
  <si>
    <t>budovy B - JZ nad terénem : 5,2</t>
  </si>
  <si>
    <t>budovy B - SV nad terénem : 18,7</t>
  </si>
  <si>
    <t>budovy B - SZ nad terénem : 27,44</t>
  </si>
  <si>
    <t>budovy B - SZ na lodžiích : 7*(1,68+0,62+2*1,15)</t>
  </si>
  <si>
    <t>7*6*(1,95+0,75)</t>
  </si>
  <si>
    <t>7*(1,58+0,36+2*1,15)</t>
  </si>
  <si>
    <t>budovy B - SZ nad stříškou lodžií : 21,6</t>
  </si>
  <si>
    <t>budovy B - JV nad terénem : (7,78+1,15+0,54+0,54+1,15+18,64)</t>
  </si>
  <si>
    <t>budovy B - JV na lodžiích : 7*7*(1,95+0,75)</t>
  </si>
  <si>
    <t>7*(1,62+0,42+2*1,15)</t>
  </si>
  <si>
    <t>budovy B - JV nad stříškou lodžií : (7,2+18)</t>
  </si>
  <si>
    <t>622311113R00</t>
  </si>
  <si>
    <t>Profily dilatační rohové V</t>
  </si>
  <si>
    <t>budova B od bud C : 6,15+8,8</t>
  </si>
  <si>
    <t>budova B od bud kotelny : 1,75+4,7</t>
  </si>
  <si>
    <t>19,4+24,5+15,3+22,3*2+19,5*4</t>
  </si>
  <si>
    <t>622421492R00</t>
  </si>
  <si>
    <t>Doplňky zateplovacích systémů okenní lišta, profil okenní; plast+tkanina; l = 1 400 mm</t>
  </si>
  <si>
    <t>RTS 24/ I</t>
  </si>
  <si>
    <t>Ostění oken zateplení budovy B: 1np : 2*(0,5+0,55+0,6+1,6*13+2,5+2,42+2,05)</t>
  </si>
  <si>
    <t>2-8np : 7*(2*1,5+2*1,45+16*(1,6+2,4+0,8))</t>
  </si>
  <si>
    <t>Nadpraží zateplení budovy B: 1np : (1,5+1,165+1,2+2,1*13+2,1*2+1,0)</t>
  </si>
  <si>
    <t>2-8np : 7*(1,5+1,165+2,1*16)</t>
  </si>
  <si>
    <t>622421494R00</t>
  </si>
  <si>
    <t>Doplňky zateplovacích systémů podparapetní lišta s tkaninou, profil podparapetní; plast+tkanina; l = 2 000 mm</t>
  </si>
  <si>
    <t>Nadpraží budovy A,B: 1np : (1,5+1,165+1,2+2,1*13+2,1*2+1,0)</t>
  </si>
  <si>
    <t>odskok 1np/2np sv : 13,2</t>
  </si>
  <si>
    <t>přesah střechy nad 2np : 10,7</t>
  </si>
  <si>
    <t>622432112R00</t>
  </si>
  <si>
    <t>Omítky vnější stěn z umělého kamene v přírodní barvě drtí dekorativní střednězrnné, akrylátové</t>
  </si>
  <si>
    <t>sokl : 0,64*(21,98+5,625+5,4+29,18+12,825)+0,3*(5,15)-12*0,45*0,25</t>
  </si>
  <si>
    <t>budova B (na pohledech ozn. R1) : 0,3*(1,15+0,56)*2</t>
  </si>
  <si>
    <t>622454321R00</t>
  </si>
  <si>
    <t>Oprava vnějších omítek cementových v množství opravované plochy přes 10  do 30 % , štukových hlazených ocelovým hladítkem</t>
  </si>
  <si>
    <t>801-4</t>
  </si>
  <si>
    <t>Vyspravení omítky budnik nad střechou : 2,6*(4,55+4,15)*2</t>
  </si>
  <si>
    <t>9,5*5,0</t>
  </si>
  <si>
    <t>622904112R00</t>
  </si>
  <si>
    <t>Očištění fasád tlakovou vodou, složitost fasády 1 - 2</t>
  </si>
  <si>
    <t xml:space="preserve">Budova B : </t>
  </si>
  <si>
    <t>JZ : 404,5</t>
  </si>
  <si>
    <t>SV : 502,5</t>
  </si>
  <si>
    <t>JV : 954,0</t>
  </si>
  <si>
    <t>SZ : 926,8</t>
  </si>
  <si>
    <t>625907111R00</t>
  </si>
  <si>
    <t>Očištění ocel.konstrukcí od usazenin, rzi a nátěru</t>
  </si>
  <si>
    <t>Z/09 : 112*1,4</t>
  </si>
  <si>
    <t>Z/12 : 150/2</t>
  </si>
  <si>
    <t>6201V01</t>
  </si>
  <si>
    <t>Přesně řezání stávajícího KZS pro vytvoření styku nového zateplení</t>
  </si>
  <si>
    <t>stávající zateplení tl. 60mm : 12,9+12,95+3,9+10,6</t>
  </si>
  <si>
    <t>622311864V00</t>
  </si>
  <si>
    <t>Kontaktní zateplovací syst., parapet, miner.vlna PV 20 mm, lambda=0,039 W/mK</t>
  </si>
  <si>
    <t>Parapet zateplení budovy B: 1np : 0,22*(1,5+1,165+1,2+2,1*13)</t>
  </si>
  <si>
    <t>2-8np : 0,22*7*(1,5+1,165+1,2*16)</t>
  </si>
  <si>
    <t>622391114T05</t>
  </si>
  <si>
    <t>Příplatek za počet hmoždinek v okrajových pásmech o 2 ks/m2 víc, včetně dodávky hmoždinek</t>
  </si>
  <si>
    <t>Budova B : 1625</t>
  </si>
  <si>
    <t>632411904R00</t>
  </si>
  <si>
    <t xml:space="preserve">Potěr ze suchých směsí nátěr savých podkladů penetrační,  </t>
  </si>
  <si>
    <t>s rozprostřením a uhlazením</t>
  </si>
  <si>
    <t>Odkaz na mn. položky pořadí 31 : 376,53840*2</t>
  </si>
  <si>
    <t>632451032R00</t>
  </si>
  <si>
    <t>Vyrovnávací potěr z cementové malty v ploše o průměrné (střední) tloušťce od 20 do 30 mm</t>
  </si>
  <si>
    <t>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t>
  </si>
  <si>
    <t>Lodžie budovy B - ve spádu : 7*((1,08*2,96)+2*(1,08*2,84))</t>
  </si>
  <si>
    <t>Balkony budovy B  - ve spádu : 91*(3,6*0,95)</t>
  </si>
  <si>
    <t>941941042R00</t>
  </si>
  <si>
    <t>Montáž lešení lehkého pracovního řadového s podlahami šířky od 1,00 do 1,20 m, výšky přes 10 do 30 m</t>
  </si>
  <si>
    <t>800-3</t>
  </si>
  <si>
    <t>Včetně kotvení lešení.</t>
  </si>
  <si>
    <t>budovy B: JZ : 465</t>
  </si>
  <si>
    <t>SV : 583</t>
  </si>
  <si>
    <t>SZ : 1015</t>
  </si>
  <si>
    <t>JV : 1045</t>
  </si>
  <si>
    <t>941941292R00</t>
  </si>
  <si>
    <t>Montáž lešení lehkého pracovního řadového s podlahami příplatek za každý další i započatý měsíc použití lešení šířky od 1,00 do 1,20 m a výšky přes 10 do 30 m</t>
  </si>
  <si>
    <t xml:space="preserve">4 měsíce : </t>
  </si>
  <si>
    <t>Odkaz na mn. položky pořadí 32 : 3108,00000*4</t>
  </si>
  <si>
    <t>941941842R00</t>
  </si>
  <si>
    <t>Demontáž lešení lehkého řadového s podlahami šířky přes 1 do 1,2 m, výšky přes 10 do 30 m</t>
  </si>
  <si>
    <t>Odkaz na mn. položky pořadí 32 : 3108,00000</t>
  </si>
  <si>
    <t>944944011R00</t>
  </si>
  <si>
    <t xml:space="preserve">Montáž ochranné sítě z umělých vláken </t>
  </si>
  <si>
    <t>944944031R00</t>
  </si>
  <si>
    <t>Montáž ochranné sítě příplatek k ceně za každý další i započatý měsíc použití ochranných sítí z umělých vláken</t>
  </si>
  <si>
    <t>944944081R00</t>
  </si>
  <si>
    <t xml:space="preserve">Demontáž ochranné sítě z umělých vláken </t>
  </si>
  <si>
    <t>944945013R00</t>
  </si>
  <si>
    <t>Montáž záchytné stříšky šířky přes 2 m</t>
  </si>
  <si>
    <t>944945193R00</t>
  </si>
  <si>
    <t>Montáž záchytné stříšky příplatek k ceně za každý další i započatý měsíc použití záchytné stříšky šířky přes 2 m</t>
  </si>
  <si>
    <t>Odkaz na mn. položky pořadí 38 : 3,00000</t>
  </si>
  <si>
    <t>944945813R00</t>
  </si>
  <si>
    <t>Demontáž záchytné stříšky šířky přes 2 m</t>
  </si>
  <si>
    <t>zřizované současně s lehkým nebo těžkým lešením,</t>
  </si>
  <si>
    <t>960111221R02</t>
  </si>
  <si>
    <t>Bourání konstrukcí z dílců prefa. betonových a ŽB</t>
  </si>
  <si>
    <t>Včetně bourání geotextilií, výplně otvorů tvárnic, drenáží, trubek a dilatačních prvků apod. zabudovaných v bouraných konstrukcích.</t>
  </si>
  <si>
    <t>Vodorovné ŽB panely balkonů : (13*7*(1,05*0,14*3,6))</t>
  </si>
  <si>
    <t>Demontáž ŽB panelů v kovovém rámu (zábradlí balkonů) : 91*3,5*1*0,08</t>
  </si>
  <si>
    <t>978041103R00</t>
  </si>
  <si>
    <t>Odstranění kontaktního zateplovacího systému z fasádního polystyrenu EPS F, tloušťky 30 mm, s omítkou</t>
  </si>
  <si>
    <t>801-3</t>
  </si>
  <si>
    <t>pohled JZ : (0,5*2+1,5+1,5*3*7)*0,3</t>
  </si>
  <si>
    <t>SV : (0,55*2+1,165+(1,165+2*1,45)*7)*0,3</t>
  </si>
  <si>
    <t>SZ : (1,2*0,6)*0,2</t>
  </si>
  <si>
    <t>JV : (1*2,05)*0,2</t>
  </si>
  <si>
    <t>978041106R00</t>
  </si>
  <si>
    <t>Odstranění kontaktního zateplovacího systému z fasádního polystyrenu EPS F, tloušťky 60 mm, s omítkou</t>
  </si>
  <si>
    <t>pohled JZ : 415</t>
  </si>
  <si>
    <t>SV : 435</t>
  </si>
  <si>
    <t>SZ : 230</t>
  </si>
  <si>
    <t>JV : 243</t>
  </si>
  <si>
    <t>999281111R00</t>
  </si>
  <si>
    <t>Přesun hmot pro opravy a údržbu objektů pro opravy a údržbu dosavadních objektů včetně vnějších plášťů výšky do 25 m</t>
  </si>
  <si>
    <t>t</t>
  </si>
  <si>
    <t>Přesun hmot</t>
  </si>
  <si>
    <t>POL7_</t>
  </si>
  <si>
    <t>oborů 801, 803, 811 a 812</t>
  </si>
  <si>
    <t>711212122R01</t>
  </si>
  <si>
    <t>Stěrka hydroiz. proti vlhkosti silikát. pro systémovou skladbu balkonu</t>
  </si>
  <si>
    <t>Lodžie budovy B :  7*(2*(1,03*2,98)+(1,03*2,84))</t>
  </si>
  <si>
    <t>Balkony budovy B : 91*(3,6*0,95)</t>
  </si>
  <si>
    <t>998711203R00</t>
  </si>
  <si>
    <t>Přesun hmot pro izolace proti vodě svisle do 60 m</t>
  </si>
  <si>
    <t>800-711</t>
  </si>
  <si>
    <t>50 m vodorovně měřeno od těžiště půdorysné plochy skládky do těžiště půdorysné plochy objektu</t>
  </si>
  <si>
    <t>713111127RT2</t>
  </si>
  <si>
    <t xml:space="preserve">Montáž tepelné izolace stropů tepelná izolace stropů rovných spodem na tmel a hmoždinky, betonový strop, bez dodávky materiálu,  </t>
  </si>
  <si>
    <t>800-713</t>
  </si>
  <si>
    <t xml:space="preserve">EPS : </t>
  </si>
  <si>
    <t xml:space="preserve">zatepleni 1PP budova B: v místě kde byl lignopor - Z1 : </t>
  </si>
  <si>
    <t>Odkaz na mn. položky pořadí 69 : 368,99880</t>
  </si>
  <si>
    <t>v místě kde nebyl lignopor - Z2 : (4,73*4,85-2,12*1,84+2,12*(2,09+2,07)+2,65*4,85)</t>
  </si>
  <si>
    <t xml:space="preserve">MV : </t>
  </si>
  <si>
    <t>zateplení stropu pod vytahovou šachtou 2x120mm : 2*(3,46*5,4+0,41*2*(1,26+2,3))</t>
  </si>
  <si>
    <t>71300000R01</t>
  </si>
  <si>
    <t>Těsnící provazec, utěsnění omítky u terénu a balkonu</t>
  </si>
  <si>
    <t>lodžie budovy B : 7*(1,15+2,98+1,15+(1,15+2,84+1,15)*2)</t>
  </si>
  <si>
    <t>balkony budovy B : 91*3,6</t>
  </si>
  <si>
    <t>K47 : 9,5</t>
  </si>
  <si>
    <t>283502541R</t>
  </si>
  <si>
    <t>zátka těsnicí polystyrenová; pro zakrytí hmoždinek; d = 65,0 mm; tl. 15 mm; lambda 0,04 W/mK; barva bílá</t>
  </si>
  <si>
    <t>SPCM</t>
  </si>
  <si>
    <t>Zátka pro hmoždinky 12ks/m2 : 12*(92,39)*0,45</t>
  </si>
  <si>
    <t>Zátka pro hmoždinky 10ks/m2 : 10*(154,45+25,88)*0,45</t>
  </si>
  <si>
    <t>Zátka pro hmoždinky 8ks/m2 : 8*(3,97+10,52)*0,45</t>
  </si>
  <si>
    <t>Zátka pro hmoždinky 6ks/m2 : 6*(1058,25)*0,45</t>
  </si>
  <si>
    <t>okrajové pásma : 2*(154,45+25,88+3,97+10,52)*0,3*0,45</t>
  </si>
  <si>
    <t>283502542R</t>
  </si>
  <si>
    <t>zátka těsnicí minerální; pro zakrytí hmoždinek; d = 65,0 mm; tl. 15 mm; barva žlutá</t>
  </si>
  <si>
    <t>Zátka pro hmoždinky 10ks/m2 : 10*(1733,82)*0,45</t>
  </si>
  <si>
    <t>Zátka pro hmoždinky 8ks/m2 : 8*(548,04+21,73)*0,45</t>
  </si>
  <si>
    <t>Zátka pro hmoždinky 6ks/m2 : 6*(43,2)*0,45</t>
  </si>
  <si>
    <t>2ks pro okrajové pásma : 2*(1733,82+548,04+21,73)*0,3*0,45</t>
  </si>
  <si>
    <t>28375705R</t>
  </si>
  <si>
    <t>deska izolační stabilizovaná; pěnový polystyren; rovná hrana; součinitel tepelné vodivosti 0,035 W/mK; obj. hmotnost 25,00 kg/m3</t>
  </si>
  <si>
    <t>RTS 24/ II</t>
  </si>
  <si>
    <t xml:space="preserve">tl. 80 mm, 10% prořez, ?=0,035W/(mK) : </t>
  </si>
  <si>
    <t>Odkaz na mn. položky pořadí 69 : 368,99875*0,088</t>
  </si>
  <si>
    <t>v místě kde nebyl lignopor - Z2 : (4,73*4,85-2,12*1,84+2,12*(2,09+2,07)+2,65*4,85)*0,088</t>
  </si>
  <si>
    <t>zateplení stropu pod vytahovou šachtou : (3,46*5,4+0,41*2*(1,26+2,3))*0,088</t>
  </si>
  <si>
    <t>631509695R</t>
  </si>
  <si>
    <t>deska izolační univerzální; minerální vlákno; rovná hrana; tl. 120,0 mm; součinitel tepelné vodivosti 0,033 W/mK; R = 3,650 m2K/W; obj. hmotnost 60,00 kg/m3; hydrofobizováno</t>
  </si>
  <si>
    <t>zateplení stropu pod vytahovou šachtou : 2*(3,46*5,4+0,41*2*(1,26+2,3))*1,1</t>
  </si>
  <si>
    <t>998713203R00</t>
  </si>
  <si>
    <t>Přesun hmot pro izolace tepelné v objektech výšky do 24 m</t>
  </si>
  <si>
    <t>50 m vodorovně</t>
  </si>
  <si>
    <t>728415113R00</t>
  </si>
  <si>
    <t xml:space="preserve">Mřížky, regulátory montáž čtyřhranné větrací nebo ventilační mřížky, do průřezu 0,15 m2,  </t>
  </si>
  <si>
    <t>800-728</t>
  </si>
  <si>
    <t>P/10 : 1</t>
  </si>
  <si>
    <t>42972819T</t>
  </si>
  <si>
    <t>mřížka větrací</t>
  </si>
  <si>
    <t>Odkaz na mn. položky pořadí 54 : 1,00000</t>
  </si>
  <si>
    <t>998728203R00</t>
  </si>
  <si>
    <t>Přesun hmot pro vzduchotechniku v objektech výšky do 24 m</t>
  </si>
  <si>
    <t>vodorovně do 50 m</t>
  </si>
  <si>
    <t>764918101R00</t>
  </si>
  <si>
    <t xml:space="preserve">Krytiny z ocelových plechů s povrchovou úpravou výroba (zhotovení) a montáž  hladká z tabulí, z pozinkovaného lakovaného plechu, sklon střechy do 30°, výroba (zhotovení) a montáž </t>
  </si>
  <si>
    <t>800-764</t>
  </si>
  <si>
    <t>K/06 - RŠ 1,25m : (7,2+18+21,6)*1,25</t>
  </si>
  <si>
    <t>K/27 - RŠ 0,5m : 2,85*0,5</t>
  </si>
  <si>
    <t>K/33 - RŠ 0,5m : 2,5*0,5</t>
  </si>
  <si>
    <t>764908307RT3</t>
  </si>
  <si>
    <t>Oplechování parapetů včetně rohů, lepené lepidlem, z pozinkovaného plechu s povrchem z polyesteru tl. 0,6 mm, rš 330 mm, dodávka a montáž</t>
  </si>
  <si>
    <t>včetně rohů</t>
  </si>
  <si>
    <t>K/01 : 2,1*13</t>
  </si>
  <si>
    <t>K/02 : 1,165*8</t>
  </si>
  <si>
    <t>K/03 : 1,5*9</t>
  </si>
  <si>
    <t>K/04 : 1,2*114</t>
  </si>
  <si>
    <t>K/05 : 0,9*112</t>
  </si>
  <si>
    <t>764321820R00</t>
  </si>
  <si>
    <t>Demontáž oplechování říms pod nadřímsovým žlabem, rš 500 mm, sklonu do 30°</t>
  </si>
  <si>
    <t>K/27 : 2,85</t>
  </si>
  <si>
    <t>764321830R00</t>
  </si>
  <si>
    <t>Demontáž oplechování říms pod nadřímsovým žlabem, rš 660 mm, sklonu do 30°</t>
  </si>
  <si>
    <t>K/37 : 10,5</t>
  </si>
  <si>
    <t>764321860R00</t>
  </si>
  <si>
    <t>Demontáž oplechování říms pod nadřímsovým žlabem, rš 1000 mm, sklonu do 30°</t>
  </si>
  <si>
    <t>K/06 : (7,2+18+21,6)</t>
  </si>
  <si>
    <t>764410850R00</t>
  </si>
  <si>
    <t>Demontáž oplechování parapetů rš od 100 do 330 mm</t>
  </si>
  <si>
    <t>Odkaz na mn. položky pořadí 58 : 287,72000</t>
  </si>
  <si>
    <t>764371341R01</t>
  </si>
  <si>
    <t>Balkonový ukončovací okapní profil, dlažba na stěrkové HI</t>
  </si>
  <si>
    <t>včetně spojky profilů a pružné pásky.</t>
  </si>
  <si>
    <t>ukončovací profil balk/lodžie: K/41 : 91*3,6</t>
  </si>
  <si>
    <t>K/42 : 14*2,98</t>
  </si>
  <si>
    <t>K/43 : 7*2,84</t>
  </si>
  <si>
    <t>764928305V00</t>
  </si>
  <si>
    <t>Z+M oplechování zdí z lakovaného plechu, rš 550 mm</t>
  </si>
  <si>
    <t>764928306V00</t>
  </si>
  <si>
    <t>Z+M úprava oplechování zdí z lakovaného plechu, rozšíření</t>
  </si>
  <si>
    <t>K/50 : 60</t>
  </si>
  <si>
    <t>13851063R</t>
  </si>
  <si>
    <t>plech ocelový s povrchovou úpravou tvrdý; tl.  0,60 mm; rovinná tabule 1230x2000mm; povrchová úprava jednostranně; polyester,tl.25mikronů, s ochrannou fólií</t>
  </si>
  <si>
    <t>Odkaz na mn. položky pořadí 57 : 61,17500*1,15</t>
  </si>
  <si>
    <t>Odkaz na mn. položky pořadí 64 : 10,50000*0,6325</t>
  </si>
  <si>
    <t>Odkaz na mn. položky pořadí 65 : 60,00000*0,6</t>
  </si>
  <si>
    <t>998764203R00</t>
  </si>
  <si>
    <t>Přesun hmot pro konstrukce klempířské v objektech výšky do 24 m</t>
  </si>
  <si>
    <t>766421811R00</t>
  </si>
  <si>
    <t>Demontáž obložení podhledů panely velikosti do 1,5 m2</t>
  </si>
  <si>
    <t>800-766</t>
  </si>
  <si>
    <t>1PP budova B demontáž lignoporu (podkladový rošt v samostatné pložce) : (3,06*1,15+12*3,46*8+3,46*7,28+1,2*3,46+1,15*3,46)</t>
  </si>
  <si>
    <t>766421822R00</t>
  </si>
  <si>
    <t>Demontáž obložení podhledů podkladových roštů</t>
  </si>
  <si>
    <t>Odkaz na mn. položky pořadí 68 : 368,99880</t>
  </si>
  <si>
    <t>998766203R00</t>
  </si>
  <si>
    <t>Přesun hmot pro konstrukce truhlářské v objektech výšky do 24 m</t>
  </si>
  <si>
    <t>767996802R00</t>
  </si>
  <si>
    <t>Demontáž ostatních doplňků staveb atypických konstrukcí o hmotnosti přes 50 do 100 kg</t>
  </si>
  <si>
    <t>kg</t>
  </si>
  <si>
    <t>800-767</t>
  </si>
  <si>
    <t>zábradlí zapuštěné lodžie : 21*100</t>
  </si>
  <si>
    <t>76700000R04</t>
  </si>
  <si>
    <t>Dočasná úprava zastřešní u bezbariérového vstupu budovy B</t>
  </si>
  <si>
    <t xml:space="preserve">m2    </t>
  </si>
  <si>
    <t/>
  </si>
  <si>
    <t>ZASTŘEŠENÍ JE TVOŘENO OCELOVÝMI SLOUPKY, DŘEVĚNÝM KROVEM, PLNOPLOŠNÉ BEDNĚNÍ, ASFALTOVÝ ŠINDEL,</t>
  </si>
  <si>
    <t>+ NUTNÁ ÚPRAVA KONSTRUKCE Z DŮVODŮ ZATEPLENÍ - ROZEBRÁNÍ KCE A OPĚTOVNÉ SMONTOVÁNÍ</t>
  </si>
  <si>
    <t>Z/04 PLOCHA STŘECHY PŘEKÁŽEJÍCÍ LEŠENÍ : (0,3*15,5+3,6*1,2+4,3*1,2)</t>
  </si>
  <si>
    <t>76700000R07</t>
  </si>
  <si>
    <t>Dodávka + montáž zvonkového tabla s elektronickým vrátným, 50 tlačítek</t>
  </si>
  <si>
    <t>Z/07 : 1</t>
  </si>
  <si>
    <t>76700000R10</t>
  </si>
  <si>
    <t>Dodávka + montáž hliníkového zábradlí, výška zábradlí 1100 mm, délka 2900 mm, matné provedení, kotvené z boku chemickými kotvami</t>
  </si>
  <si>
    <t>Hlavní sloupky obdélníkový profil 50x30mm, výplň část sloupky 20x30 mm a část trapézový plech tl. 1,5mm</t>
  </si>
  <si>
    <t>Z/10 : 21</t>
  </si>
  <si>
    <t>76700000R20</t>
  </si>
  <si>
    <t>Dodávka + montáž ocelového zábradlí, výška zábradlí 1100 mm, délka 3400 mm, rám konstrukce z jekl profilů, výplň z cetris desek s povrchovou úpravou</t>
  </si>
  <si>
    <t>rám konstrukce z jekl profilů 50x50x3mm</t>
  </si>
  <si>
    <t>výztuhy, kotvící body z ploché oceli 50x10mm</t>
  </si>
  <si>
    <t>zábradlí z jekl profilů 50x30x3mm</t>
  </si>
  <si>
    <t>jednotlivé ocelové prvky spojovány svařováním</t>
  </si>
  <si>
    <t>výplň z cementotřískových desek - oboustranně, uchycení pomocí šroubového spoje m10 - cementrotřískové desky s povrchovou úpravou požadované barvy</t>
  </si>
  <si>
    <t>provedení konstrukce a kotvení podle dodavatelské dokumentace!!!</t>
  </si>
  <si>
    <t>Z/08 : 91</t>
  </si>
  <si>
    <t>76700000R30</t>
  </si>
  <si>
    <t>Dodávka + montáž bočních zástěn balkónů, výška 2500 mm, šířky 800 mm, rám konstrukce z jekl profilů, výplň z cetris desek s povrchovou úpravou</t>
  </si>
  <si>
    <t>Z/18 : 112</t>
  </si>
  <si>
    <t>76700001R11</t>
  </si>
  <si>
    <t>Demontáž, dodávka a montáž nových štítků s číslem popisným</t>
  </si>
  <si>
    <t>soubor</t>
  </si>
  <si>
    <t>Z/14 : 1</t>
  </si>
  <si>
    <t>998767203R00</t>
  </si>
  <si>
    <t>Přesun hmot pro kovové stavební doplňk. konstrukce v objektech výšky do 24 m</t>
  </si>
  <si>
    <t>771212113R00</t>
  </si>
  <si>
    <t>Kladení dlažby keramické do tmele velikosti do 400 x 400 m</t>
  </si>
  <si>
    <t>800-771</t>
  </si>
  <si>
    <t>do tmele, rovnoběžně se stěnou, bez skládání složitých vzorů a tvarů.</t>
  </si>
  <si>
    <t>Lodžie budovy B : 7*(2*(1,03*2,98)+(1,03*2,84))</t>
  </si>
  <si>
    <t>771475014R00</t>
  </si>
  <si>
    <t>Montáž soklíků z dlaždic keramických výšky 100 mm, soklíků vodorovných, kladených do flexibilního tmele</t>
  </si>
  <si>
    <t>Lodžie budovy B sokl : 7*(2*(1,15+2,98+1,15)+1,15+2,84+1,15)</t>
  </si>
  <si>
    <t>Balkony budovy B sokl : 91*3,6</t>
  </si>
  <si>
    <t>585820510R1</t>
  </si>
  <si>
    <t>Hmota spárovací flexibilní šedá á 5 kg, pro dlažbu na balkonech, pro spáry šířky 2 - 20 mm</t>
  </si>
  <si>
    <t>Lodžie budovy B : 7*((1,03*2,98)+(1,03*2,84)*2)/2</t>
  </si>
  <si>
    <t>Balkony budovy B : 91*(3,6*0,95)/2</t>
  </si>
  <si>
    <t>58591614.AR1</t>
  </si>
  <si>
    <t>Lepidlo flexiblilní systémové pro balkony, 25 kg</t>
  </si>
  <si>
    <t>T</t>
  </si>
  <si>
    <t>Lodžie budovy B dlažba : 7*((1,03*2,98)+(1,03*2,84)*2)*0,005</t>
  </si>
  <si>
    <t>Balkony budovy B dlažba : 91*(3,6*0,95)*0,005</t>
  </si>
  <si>
    <t>597-01T</t>
  </si>
  <si>
    <t>Dlažba keramická - dodávka (350,- Kč/m2)</t>
  </si>
  <si>
    <t>Odkaz na mn. položky pořadí 79 : 374,66800*1,1</t>
  </si>
  <si>
    <t>Lodžie budovy A sokl : 1,1*7*(2*(1,15+2,98+1,15)+1,15+2,84+1,15)*0,1</t>
  </si>
  <si>
    <t>Balkony budovy A sokl : 1,1*91*3,6*0,1</t>
  </si>
  <si>
    <t>59760131V</t>
  </si>
  <si>
    <t>Lišta koutoutová soklová dvoudílná - sokl balkonů</t>
  </si>
  <si>
    <t>Lodžie budovy B sokl :  7*(2*(1,15+2,98+1,15)+1,15+2,84+1,15)</t>
  </si>
  <si>
    <t>998771203R00</t>
  </si>
  <si>
    <t>Přesun hmot pro podlahy z dlaždic v objektech výšky do 24 m</t>
  </si>
  <si>
    <t>783224900R00</t>
  </si>
  <si>
    <t>Údržba nátěrů doplňkových konstrukcí, syntetické jednonásobné s 1x emailováním</t>
  </si>
  <si>
    <t>800-783</t>
  </si>
  <si>
    <t>na vzduchu schnoucích</t>
  </si>
  <si>
    <t>nátěry stávajících zámečnických konstrukcí</t>
  </si>
  <si>
    <t>Odkaz na mn. položky pořadí 26 : 231,80000</t>
  </si>
  <si>
    <t>783522900R00</t>
  </si>
  <si>
    <t>Údržba nátěrů klempířských konstrukcí, syntetické dvojnásobné se základním nátěrem</t>
  </si>
  <si>
    <t>K/22 : 13*(0,46*0,26)</t>
  </si>
  <si>
    <t>K/28 : 2,4*1,3</t>
  </si>
  <si>
    <t>783782209R01</t>
  </si>
  <si>
    <t>Nátěr tesařských konstrukcí ochranný 2x</t>
  </si>
  <si>
    <t>včetně montáže, dodávky a demontáže lešení.</t>
  </si>
  <si>
    <t>nátěr dřevěné části zastřešení rampy u vstupu do budovy B : (4,5*5,6+18*2+7*2)</t>
  </si>
  <si>
    <t>(0,5*(4,5+2*18+2*7+4*5,5))</t>
  </si>
  <si>
    <t>((0,12+0,16)*2*(5,6*4+20*2))</t>
  </si>
  <si>
    <t>784191101R00</t>
  </si>
  <si>
    <t>Příprava povrchu Penetrace (napouštění) podkladu disperzní, jednonásobná</t>
  </si>
  <si>
    <t>800-784</t>
  </si>
  <si>
    <t>Odkaz na mn. položky pořadí 90 : 452,91660</t>
  </si>
  <si>
    <t>784195112R00</t>
  </si>
  <si>
    <t>Malby z malířských směsí hlinkových,  , bělost 77 %, dvojnásobné</t>
  </si>
  <si>
    <t>Odkaz na mn. položky pořadí 4 : 452,91660</t>
  </si>
  <si>
    <t>21000000R00</t>
  </si>
  <si>
    <t>Ochrana před bleskem, svody hromosvodu - demontáž a zpětná montáž, Budova B</t>
  </si>
  <si>
    <t>budova B : 1</t>
  </si>
  <si>
    <t>21000000R02</t>
  </si>
  <si>
    <t>Demontáž a po zateplení fasády zpětná montáž venkovního nástěného svítidla, se samostatným vypínačem, včetně úpravy přívodního kabelu</t>
  </si>
  <si>
    <t>u zadního vstupu budovy B : 1</t>
  </si>
  <si>
    <t>21000000R04</t>
  </si>
  <si>
    <t>Demontáž a po zateplení stropu zpětná montáž vnitřního stropního svítidla</t>
  </si>
  <si>
    <t>budovy A,B : 4</t>
  </si>
  <si>
    <t>21000000R05</t>
  </si>
  <si>
    <t>Demontáž a zpětná montáž vnitřního stropního svítidla</t>
  </si>
  <si>
    <t>Demontáž před vybouráním lignoporu a po zateplení stropu EPS TL. 80 mm a zpětná montáž vnitřního stropního svítidla, včetně dočasného svěšení a opětovného zavěšení přívodního kabelu</t>
  </si>
  <si>
    <t>budovy B : (13*2+1+1+1)</t>
  </si>
  <si>
    <t>21000000R06</t>
  </si>
  <si>
    <t>Demontáž a zpětná montáž kabelových rozvodů</t>
  </si>
  <si>
    <t>budovy B : 1</t>
  </si>
  <si>
    <t>21000000R07</t>
  </si>
  <si>
    <t>Demontáž a po zateplení zpětná montáž venkovní klimatizační jednotky</t>
  </si>
  <si>
    <t>Z/15 : 1</t>
  </si>
  <si>
    <t>R-9970135</t>
  </si>
  <si>
    <t>Náklady spojené s odvozem a likvidací stavební suti</t>
  </si>
  <si>
    <t>Přesun suti</t>
  </si>
  <si>
    <t>POL8_</t>
  </si>
  <si>
    <t>naložení a odvoz stavební suti, likvidace v souladu se zákonem č. 185/2001 Sb., o odpadech</t>
  </si>
  <si>
    <t>dle technologie určené zhotovitelem, včetně poplatků za uložení odpadu</t>
  </si>
  <si>
    <t>DOČASNÁ ÚPRAVA ZASTŘEŠENÍ RAMPY U BEZBARIÉROVÉHO VSTUPU DO BUDOVY A,B PRO MONTÁŽ LEŠENÍ,</t>
  </si>
  <si>
    <t>kotvení ke stávajícímu profilu pro vynesení balkónů a ke konstrukci zábradlí pomocí svařovaného plechu přes kotvy z ploché oceli 50x10mm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</si>
</sst>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rgb="FFD6E1EE"/>
      <name val="Arial CE"/>
      <charset val="238"/>
    </font>
    <font>
      <b/>
      <sz val="9"/>
      <name val="Arial CE"/>
      <charset val="238"/>
    </font>
    <font>
      <sz val="8"/>
      <name val="Arial CE"/>
      <charset val="238"/>
    </font>
    <font>
      <sz val="8"/>
      <color indexed="17"/>
      <name val="Arial CE"/>
      <charset val="238"/>
    </font>
    <font>
      <sz val="8"/>
      <color indexed="12"/>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2">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0" fontId="8" fillId="0" borderId="0" xfId="0" applyFont="1" applyAlignment="1">
      <alignment horizontal="left" vertical="center" wrapTex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0" borderId="18" xfId="0" applyFont="1"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28"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2" xfId="0" applyNumberFormat="1" applyFont="1" applyBorder="1" applyAlignment="1">
      <alignment horizontal="right" vertical="center" wrapText="1" shrinkToFit="1"/>
    </xf>
    <xf numFmtId="4" fontId="3" fillId="0" borderId="32" xfId="0" applyNumberFormat="1" applyFont="1" applyBorder="1" applyAlignment="1">
      <alignment horizontal="right" vertical="center" shrinkToFit="1"/>
    </xf>
    <xf numFmtId="4" fontId="0" fillId="0" borderId="32" xfId="0" applyNumberFormat="1" applyBorder="1" applyAlignment="1">
      <alignmen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2" xfId="0" applyNumberFormat="1" applyFont="1" applyBorder="1" applyAlignment="1">
      <alignment vertical="center" wrapText="1" shrinkToFit="1"/>
    </xf>
    <xf numFmtId="4" fontId="8" fillId="0" borderId="32" xfId="0" applyNumberFormat="1" applyFont="1" applyBorder="1" applyAlignment="1">
      <alignment vertical="center"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2"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15" fillId="3" borderId="35" xfId="0" applyNumberFormat="1" applyFont="1" applyFill="1" applyBorder="1" applyAlignment="1">
      <alignment vertical="center" wrapText="1" shrinkToFit="1"/>
    </xf>
    <xf numFmtId="4" fontId="15" fillId="3" borderId="35" xfId="0" applyNumberFormat="1" applyFont="1" applyFill="1" applyBorder="1" applyAlignment="1">
      <alignment vertical="center" shrinkToFit="1"/>
    </xf>
    <xf numFmtId="4" fontId="0" fillId="3" borderId="36" xfId="0" applyNumberFormat="1" applyFill="1" applyBorder="1" applyAlignment="1">
      <alignment vertical="center" shrinkToFit="1"/>
    </xf>
    <xf numFmtId="3" fontId="0" fillId="3" borderId="36"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6"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6" xfId="0" applyNumberFormat="1" applyFont="1" applyFill="1" applyBorder="1" applyAlignment="1">
      <alignment horizontal="center" vertical="center"/>
    </xf>
    <xf numFmtId="4" fontId="7" fillId="3" borderId="36"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0" fontId="17" fillId="0" borderId="0" xfId="0" applyFont="1" applyBorder="1" applyAlignment="1">
      <alignment horizontal="center" vertical="top" shrinkToFit="1"/>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17" fillId="4" borderId="0" xfId="0" applyNumberFormat="1" applyFont="1" applyFill="1" applyBorder="1" applyAlignment="1" applyProtection="1">
      <alignment vertical="top" shrinkToFit="1"/>
      <protection locked="0"/>
    </xf>
    <xf numFmtId="0" fontId="18" fillId="0" borderId="0" xfId="0" applyFont="1" applyBorder="1" applyAlignment="1">
      <alignment horizontal="center" vertical="top" shrinkToFit="1"/>
    </xf>
    <xf numFmtId="165" fontId="18" fillId="0" borderId="0" xfId="0" applyNumberFormat="1" applyFont="1" applyBorder="1" applyAlignment="1">
      <alignment vertical="top" shrinkToFit="1"/>
    </xf>
    <xf numFmtId="4" fontId="18" fillId="0" borderId="0" xfId="0" applyNumberFormat="1" applyFont="1" applyBorder="1" applyAlignment="1">
      <alignment vertical="top" shrinkToFit="1"/>
    </xf>
    <xf numFmtId="165" fontId="19" fillId="0" borderId="0" xfId="0" applyNumberFormat="1" applyFont="1" applyBorder="1" applyAlignment="1">
      <alignment horizontal="center" vertical="top" wrapText="1" shrinkToFit="1"/>
    </xf>
    <xf numFmtId="165" fontId="19"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7"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8" xfId="0" applyFont="1" applyBorder="1" applyAlignment="1">
      <alignment vertical="top"/>
    </xf>
    <xf numFmtId="49" fontId="17" fillId="0" borderId="39" xfId="0" applyNumberFormat="1" applyFont="1" applyBorder="1" applyAlignment="1">
      <alignment vertical="top"/>
    </xf>
    <xf numFmtId="0" fontId="17" fillId="0" borderId="39" xfId="0" applyFont="1" applyBorder="1" applyAlignment="1">
      <alignment horizontal="center" vertical="top" shrinkToFit="1"/>
    </xf>
    <xf numFmtId="165" fontId="17" fillId="0" borderId="39" xfId="0" applyNumberFormat="1" applyFont="1" applyBorder="1" applyAlignment="1">
      <alignment vertical="top" shrinkToFit="1"/>
    </xf>
    <xf numFmtId="4" fontId="17" fillId="4" borderId="39" xfId="0" applyNumberFormat="1" applyFont="1" applyFill="1" applyBorder="1" applyAlignment="1" applyProtection="1">
      <alignment vertical="top" shrinkToFit="1"/>
      <protection locked="0"/>
    </xf>
    <xf numFmtId="4" fontId="17" fillId="0" borderId="39" xfId="0" applyNumberFormat="1" applyFont="1" applyBorder="1" applyAlignment="1">
      <alignment vertical="top" shrinkToFit="1"/>
    </xf>
    <xf numFmtId="4" fontId="17" fillId="0" borderId="40" xfId="0" applyNumberFormat="1" applyFont="1" applyBorder="1" applyAlignment="1">
      <alignment vertical="top" shrinkToFit="1"/>
    </xf>
    <xf numFmtId="0" fontId="17" fillId="0" borderId="41" xfId="0" applyFont="1" applyBorder="1" applyAlignment="1">
      <alignment vertical="top"/>
    </xf>
    <xf numFmtId="49" fontId="17" fillId="0" borderId="42" xfId="0" applyNumberFormat="1" applyFont="1" applyBorder="1" applyAlignment="1">
      <alignment vertical="top"/>
    </xf>
    <xf numFmtId="0" fontId="17" fillId="0" borderId="42" xfId="0" applyFont="1" applyBorder="1" applyAlignment="1">
      <alignment horizontal="center" vertical="top" shrinkToFit="1"/>
    </xf>
    <xf numFmtId="165" fontId="17" fillId="0" borderId="42" xfId="0" applyNumberFormat="1" applyFont="1" applyBorder="1" applyAlignment="1">
      <alignment vertical="top" shrinkToFit="1"/>
    </xf>
    <xf numFmtId="4" fontId="17" fillId="4" borderId="42" xfId="0" applyNumberFormat="1" applyFont="1" applyFill="1" applyBorder="1" applyAlignment="1" applyProtection="1">
      <alignment vertical="top" shrinkToFit="1"/>
      <protection locked="0"/>
    </xf>
    <xf numFmtId="4" fontId="17" fillId="0" borderId="42" xfId="0" applyNumberFormat="1" applyFont="1" applyBorder="1" applyAlignment="1">
      <alignment vertical="top" shrinkToFit="1"/>
    </xf>
    <xf numFmtId="4" fontId="17" fillId="0" borderId="43" xfId="0" applyNumberFormat="1" applyFont="1" applyBorder="1" applyAlignment="1">
      <alignment vertical="top" shrinkToFit="1"/>
    </xf>
    <xf numFmtId="0" fontId="18" fillId="0" borderId="18" xfId="0" applyNumberFormat="1" applyFont="1" applyBorder="1" applyAlignment="1">
      <alignment vertical="top" wrapText="1"/>
    </xf>
    <xf numFmtId="0" fontId="20" fillId="0" borderId="0" xfId="0" applyNumberFormat="1" applyFont="1" applyAlignment="1">
      <alignment wrapText="1"/>
    </xf>
    <xf numFmtId="0" fontId="18" fillId="0" borderId="0"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7" fillId="0" borderId="42" xfId="0" applyNumberFormat="1" applyFont="1" applyBorder="1" applyAlignment="1">
      <alignment horizontal="left" vertical="top" wrapText="1"/>
    </xf>
    <xf numFmtId="49" fontId="17" fillId="0" borderId="39" xfId="0" applyNumberFormat="1" applyFont="1" applyBorder="1" applyAlignment="1">
      <alignment horizontal="left" vertical="top" wrapText="1"/>
    </xf>
    <xf numFmtId="0" fontId="18" fillId="0" borderId="18" xfId="0" applyNumberFormat="1" applyFont="1" applyBorder="1" applyAlignment="1">
      <alignment horizontal="left" vertical="top" wrapText="1"/>
    </xf>
    <xf numFmtId="0" fontId="18" fillId="0" borderId="0" xfId="0" applyNumberFormat="1" applyFont="1" applyBorder="1" applyAlignment="1">
      <alignment horizontal="left" vertical="top" wrapText="1"/>
    </xf>
    <xf numFmtId="165" fontId="19" fillId="0" borderId="0" xfId="0" quotePrefix="1"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17" fillId="0" borderId="18" xfId="0" applyNumberFormat="1" applyFont="1" applyBorder="1" applyAlignment="1">
      <alignment vertical="top" wrapText="1"/>
    </xf>
    <xf numFmtId="0" fontId="17" fillId="0" borderId="0" xfId="0" applyNumberFormat="1" applyFont="1" applyBorder="1" applyAlignment="1">
      <alignment vertical="top" wrapText="1"/>
    </xf>
    <xf numFmtId="165" fontId="17" fillId="4" borderId="0" xfId="0" applyNumberFormat="1" applyFont="1" applyFill="1" applyBorder="1" applyAlignment="1" applyProtection="1">
      <alignment vertical="top" shrinkToFit="1"/>
      <protection locked="0"/>
    </xf>
    <xf numFmtId="0" fontId="17" fillId="0" borderId="18" xfId="0" applyNumberFormat="1" applyFont="1" applyBorder="1" applyAlignment="1">
      <alignment horizontal="left" vertical="top" wrapText="1"/>
    </xf>
    <xf numFmtId="0" fontId="17" fillId="0" borderId="0"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18" fillId="0" borderId="0" xfId="0" applyNumberFormat="1" applyFont="1" applyBorder="1" applyAlignment="1">
      <alignment horizontal="lef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ql\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A3GzGGEn4y6jIs7p0XVRhX4nDvZZt+86o7WWNBo6H/yEAeAuvtXh7MSTZIr6USsM9jb17h6mSGKOhbvxt3Agcw==" saltValue="+7etrEiXBwt6ejkG9wzIEQ=="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78"/>
  <sheetViews>
    <sheetView showGridLines="0" topLeftCell="B25" zoomScaleNormal="100" zoomScaleSheetLayoutView="75" workbookViewId="0">
      <selection activeCell="A29" sqref="A29"/>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77" t="s">
        <v>41</v>
      </c>
      <c r="C1" s="78"/>
      <c r="D1" s="78"/>
      <c r="E1" s="78"/>
      <c r="F1" s="78"/>
      <c r="G1" s="78"/>
      <c r="H1" s="78"/>
      <c r="I1" s="78"/>
      <c r="J1" s="79"/>
    </row>
    <row r="2" spans="1:15" ht="36" customHeight="1" x14ac:dyDescent="0.2">
      <c r="A2" s="2"/>
      <c r="B2" s="111" t="s">
        <v>22</v>
      </c>
      <c r="C2" s="112"/>
      <c r="D2" s="113" t="s">
        <v>43</v>
      </c>
      <c r="E2" s="114" t="s">
        <v>44</v>
      </c>
      <c r="F2" s="115"/>
      <c r="G2" s="115"/>
      <c r="H2" s="115"/>
      <c r="I2" s="115"/>
      <c r="J2" s="116"/>
      <c r="O2" s="1"/>
    </row>
    <row r="3" spans="1:15" ht="27" hidden="1" customHeight="1" x14ac:dyDescent="0.2">
      <c r="A3" s="2"/>
      <c r="B3" s="117"/>
      <c r="C3" s="112"/>
      <c r="D3" s="118"/>
      <c r="E3" s="119"/>
      <c r="F3" s="120"/>
      <c r="G3" s="120"/>
      <c r="H3" s="120"/>
      <c r="I3" s="120"/>
      <c r="J3" s="121"/>
    </row>
    <row r="4" spans="1:15" ht="23.25" customHeight="1" x14ac:dyDescent="0.2">
      <c r="A4" s="2"/>
      <c r="B4" s="122"/>
      <c r="C4" s="123"/>
      <c r="D4" s="124"/>
      <c r="E4" s="125"/>
      <c r="F4" s="125"/>
      <c r="G4" s="125"/>
      <c r="H4" s="125"/>
      <c r="I4" s="125"/>
      <c r="J4" s="126"/>
    </row>
    <row r="5" spans="1:15" ht="24" customHeight="1" x14ac:dyDescent="0.2">
      <c r="A5" s="2"/>
      <c r="B5" s="31" t="s">
        <v>42</v>
      </c>
      <c r="D5" s="92"/>
      <c r="E5" s="93"/>
      <c r="F5" s="93"/>
      <c r="G5" s="93"/>
      <c r="H5" s="18" t="s">
        <v>40</v>
      </c>
      <c r="I5" s="22"/>
      <c r="J5" s="8"/>
    </row>
    <row r="6" spans="1:15" ht="15.75" customHeight="1" x14ac:dyDescent="0.2">
      <c r="A6" s="2"/>
      <c r="B6" s="28"/>
      <c r="C6" s="55"/>
      <c r="D6" s="86"/>
      <c r="E6" s="94"/>
      <c r="F6" s="94"/>
      <c r="G6" s="94"/>
      <c r="H6" s="18" t="s">
        <v>34</v>
      </c>
      <c r="I6" s="22"/>
      <c r="J6" s="8"/>
    </row>
    <row r="7" spans="1:15" ht="15.75" customHeight="1" x14ac:dyDescent="0.2">
      <c r="A7" s="2"/>
      <c r="B7" s="29"/>
      <c r="C7" s="56"/>
      <c r="D7" s="53"/>
      <c r="E7" s="95"/>
      <c r="F7" s="96"/>
      <c r="G7" s="96"/>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27"/>
      <c r="E11" s="127"/>
      <c r="F11" s="127"/>
      <c r="G11" s="127"/>
      <c r="H11" s="18" t="s">
        <v>40</v>
      </c>
      <c r="I11" s="132"/>
      <c r="J11" s="8"/>
    </row>
    <row r="12" spans="1:15" ht="15.75" customHeight="1" x14ac:dyDescent="0.2">
      <c r="A12" s="2"/>
      <c r="B12" s="28"/>
      <c r="C12" s="55"/>
      <c r="D12" s="128"/>
      <c r="E12" s="128"/>
      <c r="F12" s="128"/>
      <c r="G12" s="128"/>
      <c r="H12" s="18" t="s">
        <v>34</v>
      </c>
      <c r="I12" s="132"/>
      <c r="J12" s="8"/>
    </row>
    <row r="13" spans="1:15" ht="15.75" customHeight="1" x14ac:dyDescent="0.2">
      <c r="A13" s="2"/>
      <c r="B13" s="29"/>
      <c r="C13" s="56"/>
      <c r="D13" s="131"/>
      <c r="E13" s="129"/>
      <c r="F13" s="130"/>
      <c r="G13" s="130"/>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7"/>
      <c r="F15" s="87"/>
      <c r="G15" s="88"/>
      <c r="H15" s="88"/>
      <c r="I15" s="88" t="s">
        <v>29</v>
      </c>
      <c r="J15" s="89"/>
    </row>
    <row r="16" spans="1:15" ht="23.25" customHeight="1" x14ac:dyDescent="0.2">
      <c r="A16" s="197" t="s">
        <v>24</v>
      </c>
      <c r="B16" s="38" t="s">
        <v>24</v>
      </c>
      <c r="C16" s="62"/>
      <c r="D16" s="63"/>
      <c r="E16" s="83"/>
      <c r="F16" s="84"/>
      <c r="G16" s="83"/>
      <c r="H16" s="84"/>
      <c r="I16" s="83">
        <f>SUMIF(F55:F74,A16,I55:I74)+SUMIF(F55:F74,"PSU",I55:I74)</f>
        <v>0</v>
      </c>
      <c r="J16" s="85"/>
    </row>
    <row r="17" spans="1:10" ht="23.25" customHeight="1" x14ac:dyDescent="0.2">
      <c r="A17" s="197" t="s">
        <v>25</v>
      </c>
      <c r="B17" s="38" t="s">
        <v>25</v>
      </c>
      <c r="C17" s="62"/>
      <c r="D17" s="63"/>
      <c r="E17" s="83"/>
      <c r="F17" s="84"/>
      <c r="G17" s="83"/>
      <c r="H17" s="84"/>
      <c r="I17" s="83">
        <f>SUMIF(F55:F74,A17,I55:I74)</f>
        <v>0</v>
      </c>
      <c r="J17" s="85"/>
    </row>
    <row r="18" spans="1:10" ht="23.25" customHeight="1" x14ac:dyDescent="0.2">
      <c r="A18" s="197" t="s">
        <v>26</v>
      </c>
      <c r="B18" s="38" t="s">
        <v>26</v>
      </c>
      <c r="C18" s="62"/>
      <c r="D18" s="63"/>
      <c r="E18" s="83"/>
      <c r="F18" s="84"/>
      <c r="G18" s="83"/>
      <c r="H18" s="84"/>
      <c r="I18" s="83">
        <f>SUMIF(F55:F74,A18,I55:I74)</f>
        <v>0</v>
      </c>
      <c r="J18" s="85"/>
    </row>
    <row r="19" spans="1:10" ht="23.25" customHeight="1" x14ac:dyDescent="0.2">
      <c r="A19" s="197" t="s">
        <v>101</v>
      </c>
      <c r="B19" s="38" t="s">
        <v>27</v>
      </c>
      <c r="C19" s="62"/>
      <c r="D19" s="63"/>
      <c r="E19" s="83"/>
      <c r="F19" s="84"/>
      <c r="G19" s="83"/>
      <c r="H19" s="84"/>
      <c r="I19" s="83">
        <f>SUMIF(F55:F74,A19,I55:I74)</f>
        <v>0</v>
      </c>
      <c r="J19" s="85"/>
    </row>
    <row r="20" spans="1:10" ht="23.25" customHeight="1" x14ac:dyDescent="0.2">
      <c r="A20" s="197" t="s">
        <v>102</v>
      </c>
      <c r="B20" s="38" t="s">
        <v>28</v>
      </c>
      <c r="C20" s="62"/>
      <c r="D20" s="63"/>
      <c r="E20" s="83"/>
      <c r="F20" s="84"/>
      <c r="G20" s="83"/>
      <c r="H20" s="84"/>
      <c r="I20" s="83">
        <f>SUMIF(F55:F74,A20,I55:I74)</f>
        <v>0</v>
      </c>
      <c r="J20" s="85"/>
    </row>
    <row r="21" spans="1:10" ht="23.25" customHeight="1" x14ac:dyDescent="0.2">
      <c r="A21" s="2"/>
      <c r="B21" s="48" t="s">
        <v>29</v>
      </c>
      <c r="C21" s="64"/>
      <c r="D21" s="65"/>
      <c r="E21" s="90"/>
      <c r="F21" s="91"/>
      <c r="G21" s="90"/>
      <c r="H21" s="91"/>
      <c r="I21" s="90">
        <f>SUM(I16:J20)</f>
        <v>0</v>
      </c>
      <c r="J21" s="102"/>
    </row>
    <row r="22" spans="1:10" ht="33" customHeight="1" x14ac:dyDescent="0.2">
      <c r="A22" s="2"/>
      <c r="B22" s="42" t="s">
        <v>33</v>
      </c>
      <c r="C22" s="62"/>
      <c r="D22" s="63"/>
      <c r="E22" s="66"/>
      <c r="F22" s="39"/>
      <c r="G22" s="33"/>
      <c r="H22" s="33"/>
      <c r="I22" s="33"/>
      <c r="J22" s="40"/>
    </row>
    <row r="23" spans="1:10" ht="23.25" customHeight="1" x14ac:dyDescent="0.2">
      <c r="A23" s="2"/>
      <c r="B23" s="38" t="s">
        <v>12</v>
      </c>
      <c r="C23" s="62"/>
      <c r="D23" s="63"/>
      <c r="E23" s="67">
        <v>15</v>
      </c>
      <c r="F23" s="39" t="s">
        <v>0</v>
      </c>
      <c r="G23" s="100">
        <f>ZakladDPHSniVypocet</f>
        <v>0</v>
      </c>
      <c r="H23" s="101"/>
      <c r="I23" s="101"/>
      <c r="J23" s="40" t="str">
        <f t="shared" ref="J23:J28" si="0">Mena</f>
        <v>CZK</v>
      </c>
    </row>
    <row r="24" spans="1:10" ht="23.25" hidden="1" customHeight="1" x14ac:dyDescent="0.2">
      <c r="A24" s="2"/>
      <c r="B24" s="38" t="s">
        <v>13</v>
      </c>
      <c r="C24" s="62"/>
      <c r="D24" s="63"/>
      <c r="E24" s="67">
        <f>SazbaDPH1</f>
        <v>15</v>
      </c>
      <c r="F24" s="39" t="s">
        <v>0</v>
      </c>
      <c r="G24" s="98">
        <f>I23*E23/100</f>
        <v>0</v>
      </c>
      <c r="H24" s="99"/>
      <c r="I24" s="99"/>
      <c r="J24" s="40" t="str">
        <f t="shared" si="0"/>
        <v>CZK</v>
      </c>
    </row>
    <row r="25" spans="1:10" ht="23.25" customHeight="1" x14ac:dyDescent="0.2">
      <c r="A25" s="2"/>
      <c r="B25" s="38" t="s">
        <v>14</v>
      </c>
      <c r="C25" s="62"/>
      <c r="D25" s="63"/>
      <c r="E25" s="67">
        <v>21</v>
      </c>
      <c r="F25" s="39" t="s">
        <v>0</v>
      </c>
      <c r="G25" s="100">
        <f>ZakladDPHZaklVypocet</f>
        <v>0</v>
      </c>
      <c r="H25" s="101"/>
      <c r="I25" s="101"/>
      <c r="J25" s="40" t="str">
        <f t="shared" si="0"/>
        <v>CZK</v>
      </c>
    </row>
    <row r="26" spans="1:10" ht="23.25" hidden="1" customHeight="1" x14ac:dyDescent="0.2">
      <c r="A26" s="2"/>
      <c r="B26" s="32" t="s">
        <v>15</v>
      </c>
      <c r="C26" s="68"/>
      <c r="D26" s="54"/>
      <c r="E26" s="69">
        <f>SazbaDPH2</f>
        <v>21</v>
      </c>
      <c r="F26" s="30" t="s">
        <v>0</v>
      </c>
      <c r="G26" s="80">
        <f>I25*E25/100</f>
        <v>0</v>
      </c>
      <c r="H26" s="81"/>
      <c r="I26" s="81"/>
      <c r="J26" s="37" t="str">
        <f t="shared" si="0"/>
        <v>CZK</v>
      </c>
    </row>
    <row r="27" spans="1:10" ht="23.25" customHeight="1" thickBot="1" x14ac:dyDescent="0.25">
      <c r="A27" s="2">
        <f>ZakladDPHSni+ZakladDPHZakl</f>
        <v>0</v>
      </c>
      <c r="B27" s="31" t="s">
        <v>4</v>
      </c>
      <c r="C27" s="70"/>
      <c r="D27" s="71"/>
      <c r="E27" s="70"/>
      <c r="F27" s="16"/>
      <c r="G27" s="82">
        <f>CenaCelkemBezDPH-(ZakladDPHSni+ZakladDPHZakl)</f>
        <v>0</v>
      </c>
      <c r="H27" s="82"/>
      <c r="I27" s="82"/>
      <c r="J27" s="41" t="str">
        <f t="shared" si="0"/>
        <v>CZK</v>
      </c>
    </row>
    <row r="28" spans="1:10" ht="27.75" customHeight="1" thickBot="1" x14ac:dyDescent="0.25">
      <c r="A28" s="2">
        <f>(A27-INT(A27))*100</f>
        <v>0</v>
      </c>
      <c r="B28" s="166" t="s">
        <v>23</v>
      </c>
      <c r="C28" s="167"/>
      <c r="D28" s="167"/>
      <c r="E28" s="168"/>
      <c r="F28" s="169"/>
      <c r="G28" s="170">
        <f>A27</f>
        <v>0</v>
      </c>
      <c r="H28" s="170"/>
      <c r="I28" s="170"/>
      <c r="J28" s="171" t="str">
        <f t="shared" si="0"/>
        <v>CZK</v>
      </c>
    </row>
    <row r="29" spans="1:10" ht="27.75" hidden="1" customHeight="1" thickBot="1" x14ac:dyDescent="0.25">
      <c r="A29" s="2"/>
      <c r="B29" s="166" t="s">
        <v>35</v>
      </c>
      <c r="C29" s="172"/>
      <c r="D29" s="172"/>
      <c r="E29" s="172"/>
      <c r="F29" s="173"/>
      <c r="G29" s="174">
        <f>ZakladDPHSni+DPHSni+ZakladDPHZakl+DPHZakl+Zaokrouhleni</f>
        <v>0</v>
      </c>
      <c r="H29" s="174"/>
      <c r="I29" s="174"/>
      <c r="J29" s="175" t="s">
        <v>54</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103"/>
      <c r="E34" s="104"/>
      <c r="G34" s="105"/>
      <c r="H34" s="106"/>
      <c r="I34" s="106"/>
      <c r="J34" s="25"/>
    </row>
    <row r="35" spans="1:10" ht="12.75" customHeight="1" x14ac:dyDescent="0.2">
      <c r="A35" s="2"/>
      <c r="B35" s="2"/>
      <c r="D35" s="97" t="s">
        <v>2</v>
      </c>
      <c r="E35" s="97"/>
      <c r="H35" s="10" t="s">
        <v>3</v>
      </c>
      <c r="J35" s="9"/>
    </row>
    <row r="36" spans="1:10" ht="13.5" customHeight="1" thickBot="1" x14ac:dyDescent="0.25">
      <c r="A36" s="11"/>
      <c r="B36" s="11"/>
      <c r="C36" s="75"/>
      <c r="D36" s="75"/>
      <c r="E36" s="75"/>
      <c r="F36" s="12"/>
      <c r="G36" s="12"/>
      <c r="H36" s="12"/>
      <c r="I36" s="12"/>
      <c r="J36" s="13"/>
    </row>
    <row r="37" spans="1:10" ht="27" customHeight="1" x14ac:dyDescent="0.2">
      <c r="B37" s="135" t="s">
        <v>16</v>
      </c>
      <c r="C37" s="136"/>
      <c r="D37" s="136"/>
      <c r="E37" s="136"/>
      <c r="F37" s="137"/>
      <c r="G37" s="137"/>
      <c r="H37" s="137"/>
      <c r="I37" s="137"/>
      <c r="J37" s="138"/>
    </row>
    <row r="38" spans="1:10" ht="25.5" customHeight="1" x14ac:dyDescent="0.2">
      <c r="A38" s="134" t="s">
        <v>37</v>
      </c>
      <c r="B38" s="139" t="s">
        <v>17</v>
      </c>
      <c r="C38" s="140" t="s">
        <v>5</v>
      </c>
      <c r="D38" s="140"/>
      <c r="E38" s="140"/>
      <c r="F38" s="141" t="str">
        <f>B23</f>
        <v>Základ pro sníženou DPH</v>
      </c>
      <c r="G38" s="141" t="str">
        <f>B25</f>
        <v>Základ pro základní DPH</v>
      </c>
      <c r="H38" s="142" t="s">
        <v>18</v>
      </c>
      <c r="I38" s="143" t="s">
        <v>1</v>
      </c>
      <c r="J38" s="144" t="s">
        <v>0</v>
      </c>
    </row>
    <row r="39" spans="1:10" ht="25.5" hidden="1" customHeight="1" x14ac:dyDescent="0.2">
      <c r="A39" s="134">
        <v>1</v>
      </c>
      <c r="B39" s="145" t="s">
        <v>45</v>
      </c>
      <c r="C39" s="146"/>
      <c r="D39" s="146"/>
      <c r="E39" s="146"/>
      <c r="F39" s="147">
        <f>'_B B00 Pol'!AE25+'_B B01 Pol'!AE385</f>
        <v>0</v>
      </c>
      <c r="G39" s="148">
        <f>'_B B00 Pol'!AF25+'_B B01 Pol'!AF385</f>
        <v>0</v>
      </c>
      <c r="H39" s="149"/>
      <c r="I39" s="150">
        <f>F39+G39+H39</f>
        <v>0</v>
      </c>
      <c r="J39" s="151" t="str">
        <f>IF(CenaCelkemVypocet=0,"",I39/CenaCelkemVypocet*100)</f>
        <v/>
      </c>
    </row>
    <row r="40" spans="1:10" ht="25.5" customHeight="1" x14ac:dyDescent="0.2">
      <c r="A40" s="134">
        <v>2</v>
      </c>
      <c r="B40" s="152"/>
      <c r="C40" s="153" t="s">
        <v>46</v>
      </c>
      <c r="D40" s="153"/>
      <c r="E40" s="153"/>
      <c r="F40" s="154"/>
      <c r="G40" s="155"/>
      <c r="H40" s="155"/>
      <c r="I40" s="156"/>
      <c r="J40" s="157"/>
    </row>
    <row r="41" spans="1:10" ht="25.5" customHeight="1" x14ac:dyDescent="0.2">
      <c r="A41" s="134">
        <v>2</v>
      </c>
      <c r="B41" s="152" t="s">
        <v>47</v>
      </c>
      <c r="C41" s="153" t="s">
        <v>48</v>
      </c>
      <c r="D41" s="153"/>
      <c r="E41" s="153"/>
      <c r="F41" s="154">
        <f>'_B B00 Pol'!AE25+'_B B01 Pol'!AE385</f>
        <v>0</v>
      </c>
      <c r="G41" s="155">
        <f>'_B B00 Pol'!AF25+'_B B01 Pol'!AF385</f>
        <v>0</v>
      </c>
      <c r="H41" s="155"/>
      <c r="I41" s="156">
        <f>F41+G41+H41</f>
        <v>0</v>
      </c>
      <c r="J41" s="157" t="str">
        <f>IF(CenaCelkemVypocet=0,"",I41/CenaCelkemVypocet*100)</f>
        <v/>
      </c>
    </row>
    <row r="42" spans="1:10" ht="25.5" customHeight="1" x14ac:dyDescent="0.2">
      <c r="A42" s="134">
        <v>3</v>
      </c>
      <c r="B42" s="158" t="s">
        <v>49</v>
      </c>
      <c r="C42" s="146" t="s">
        <v>50</v>
      </c>
      <c r="D42" s="146"/>
      <c r="E42" s="146"/>
      <c r="F42" s="159">
        <f>'_B B00 Pol'!AE25</f>
        <v>0</v>
      </c>
      <c r="G42" s="149">
        <f>'_B B00 Pol'!AF25</f>
        <v>0</v>
      </c>
      <c r="H42" s="149"/>
      <c r="I42" s="150">
        <f>F42+G42+H42</f>
        <v>0</v>
      </c>
      <c r="J42" s="151" t="str">
        <f>IF(CenaCelkemVypocet=0,"",I42/CenaCelkemVypocet*100)</f>
        <v/>
      </c>
    </row>
    <row r="43" spans="1:10" ht="25.5" customHeight="1" x14ac:dyDescent="0.2">
      <c r="A43" s="134">
        <v>3</v>
      </c>
      <c r="B43" s="158" t="s">
        <v>51</v>
      </c>
      <c r="C43" s="146" t="s">
        <v>52</v>
      </c>
      <c r="D43" s="146"/>
      <c r="E43" s="146"/>
      <c r="F43" s="159">
        <f>'_B B01 Pol'!AE385</f>
        <v>0</v>
      </c>
      <c r="G43" s="149">
        <f>'_B B01 Pol'!AF385</f>
        <v>0</v>
      </c>
      <c r="H43" s="149"/>
      <c r="I43" s="150">
        <f>F43+G43+H43</f>
        <v>0</v>
      </c>
      <c r="J43" s="151" t="str">
        <f>IF(CenaCelkemVypocet=0,"",I43/CenaCelkemVypocet*100)</f>
        <v/>
      </c>
    </row>
    <row r="44" spans="1:10" ht="25.5" customHeight="1" x14ac:dyDescent="0.2">
      <c r="A44" s="134"/>
      <c r="B44" s="160" t="s">
        <v>53</v>
      </c>
      <c r="C44" s="161"/>
      <c r="D44" s="161"/>
      <c r="E44" s="161"/>
      <c r="F44" s="162">
        <f>SUMIF(A39:A43,"=1",F39:F43)</f>
        <v>0</v>
      </c>
      <c r="G44" s="163">
        <f>SUMIF(A39:A43,"=1",G39:G43)</f>
        <v>0</v>
      </c>
      <c r="H44" s="163">
        <f>SUMIF(A39:A43,"=1",H39:H43)</f>
        <v>0</v>
      </c>
      <c r="I44" s="164">
        <f>SUMIF(A39:A43,"=1",I39:I43)</f>
        <v>0</v>
      </c>
      <c r="J44" s="165">
        <f>SUMIF(A39:A43,"=1",J39:J43)</f>
        <v>0</v>
      </c>
    </row>
    <row r="46" spans="1:10" x14ac:dyDescent="0.2">
      <c r="A46" t="s">
        <v>55</v>
      </c>
      <c r="B46" t="s">
        <v>56</v>
      </c>
    </row>
    <row r="47" spans="1:10" x14ac:dyDescent="0.2">
      <c r="A47" t="s">
        <v>57</v>
      </c>
      <c r="B47" t="s">
        <v>58</v>
      </c>
    </row>
    <row r="48" spans="1:10" x14ac:dyDescent="0.2">
      <c r="A48" t="s">
        <v>59</v>
      </c>
      <c r="B48" t="s">
        <v>60</v>
      </c>
    </row>
    <row r="49" spans="1:10" x14ac:dyDescent="0.2">
      <c r="A49" t="s">
        <v>59</v>
      </c>
      <c r="B49" t="s">
        <v>61</v>
      </c>
    </row>
    <row r="52" spans="1:10" ht="15.75" x14ac:dyDescent="0.25">
      <c r="B52" s="176" t="s">
        <v>62</v>
      </c>
    </row>
    <row r="54" spans="1:10" ht="25.5" customHeight="1" x14ac:dyDescent="0.2">
      <c r="A54" s="178"/>
      <c r="B54" s="181" t="s">
        <v>17</v>
      </c>
      <c r="C54" s="181" t="s">
        <v>5</v>
      </c>
      <c r="D54" s="182"/>
      <c r="E54" s="182"/>
      <c r="F54" s="183" t="s">
        <v>63</v>
      </c>
      <c r="G54" s="183"/>
      <c r="H54" s="183"/>
      <c r="I54" s="183" t="s">
        <v>29</v>
      </c>
      <c r="J54" s="183" t="s">
        <v>0</v>
      </c>
    </row>
    <row r="55" spans="1:10" ht="36.75" customHeight="1" x14ac:dyDescent="0.2">
      <c r="A55" s="179"/>
      <c r="B55" s="184" t="s">
        <v>64</v>
      </c>
      <c r="C55" s="185" t="s">
        <v>65</v>
      </c>
      <c r="D55" s="186"/>
      <c r="E55" s="186"/>
      <c r="F55" s="193" t="s">
        <v>24</v>
      </c>
      <c r="G55" s="194"/>
      <c r="H55" s="194"/>
      <c r="I55" s="194">
        <f>'_B B01 Pol'!G8</f>
        <v>0</v>
      </c>
      <c r="J55" s="190" t="str">
        <f>IF(I75=0,"",I55/I75*100)</f>
        <v/>
      </c>
    </row>
    <row r="56" spans="1:10" ht="36.75" customHeight="1" x14ac:dyDescent="0.2">
      <c r="A56" s="179"/>
      <c r="B56" s="184" t="s">
        <v>66</v>
      </c>
      <c r="C56" s="185" t="s">
        <v>67</v>
      </c>
      <c r="D56" s="186"/>
      <c r="E56" s="186"/>
      <c r="F56" s="193" t="s">
        <v>24</v>
      </c>
      <c r="G56" s="194"/>
      <c r="H56" s="194"/>
      <c r="I56" s="194">
        <f>'_B B01 Pol'!G17</f>
        <v>0</v>
      </c>
      <c r="J56" s="190" t="str">
        <f>IF(I75=0,"",I56/I75*100)</f>
        <v/>
      </c>
    </row>
    <row r="57" spans="1:10" ht="36.75" customHeight="1" x14ac:dyDescent="0.2">
      <c r="A57" s="179"/>
      <c r="B57" s="184" t="s">
        <v>68</v>
      </c>
      <c r="C57" s="185" t="s">
        <v>69</v>
      </c>
      <c r="D57" s="186"/>
      <c r="E57" s="186"/>
      <c r="F57" s="193" t="s">
        <v>24</v>
      </c>
      <c r="G57" s="194"/>
      <c r="H57" s="194"/>
      <c r="I57" s="194">
        <f>'_B B01 Pol'!G24</f>
        <v>0</v>
      </c>
      <c r="J57" s="190" t="str">
        <f>IF(I75=0,"",I57/I75*100)</f>
        <v/>
      </c>
    </row>
    <row r="58" spans="1:10" ht="36.75" customHeight="1" x14ac:dyDescent="0.2">
      <c r="A58" s="179"/>
      <c r="B58" s="184" t="s">
        <v>70</v>
      </c>
      <c r="C58" s="185" t="s">
        <v>71</v>
      </c>
      <c r="D58" s="186"/>
      <c r="E58" s="186"/>
      <c r="F58" s="193" t="s">
        <v>24</v>
      </c>
      <c r="G58" s="194"/>
      <c r="H58" s="194"/>
      <c r="I58" s="194">
        <f>'_B B01 Pol'!G148</f>
        <v>0</v>
      </c>
      <c r="J58" s="190" t="str">
        <f>IF(I75=0,"",I58/I75*100)</f>
        <v/>
      </c>
    </row>
    <row r="59" spans="1:10" ht="36.75" customHeight="1" x14ac:dyDescent="0.2">
      <c r="A59" s="179"/>
      <c r="B59" s="184" t="s">
        <v>72</v>
      </c>
      <c r="C59" s="185" t="s">
        <v>73</v>
      </c>
      <c r="D59" s="186"/>
      <c r="E59" s="186"/>
      <c r="F59" s="193" t="s">
        <v>24</v>
      </c>
      <c r="G59" s="194"/>
      <c r="H59" s="194"/>
      <c r="I59" s="194">
        <f>'_B B01 Pol'!G156</f>
        <v>0</v>
      </c>
      <c r="J59" s="190" t="str">
        <f>IF(I75=0,"",I59/I75*100)</f>
        <v/>
      </c>
    </row>
    <row r="60" spans="1:10" ht="36.75" customHeight="1" x14ac:dyDescent="0.2">
      <c r="A60" s="179"/>
      <c r="B60" s="184" t="s">
        <v>74</v>
      </c>
      <c r="C60" s="185" t="s">
        <v>75</v>
      </c>
      <c r="D60" s="186"/>
      <c r="E60" s="186"/>
      <c r="F60" s="193" t="s">
        <v>24</v>
      </c>
      <c r="G60" s="194"/>
      <c r="H60" s="194"/>
      <c r="I60" s="194">
        <f>'_B B01 Pol'!G182</f>
        <v>0</v>
      </c>
      <c r="J60" s="190" t="str">
        <f>IF(I75=0,"",I60/I75*100)</f>
        <v/>
      </c>
    </row>
    <row r="61" spans="1:10" ht="36.75" customHeight="1" x14ac:dyDescent="0.2">
      <c r="A61" s="179"/>
      <c r="B61" s="184" t="s">
        <v>76</v>
      </c>
      <c r="C61" s="185" t="s">
        <v>77</v>
      </c>
      <c r="D61" s="186"/>
      <c r="E61" s="186"/>
      <c r="F61" s="193" t="s">
        <v>24</v>
      </c>
      <c r="G61" s="194"/>
      <c r="H61" s="194"/>
      <c r="I61" s="194">
        <f>'_B B01 Pol'!G197</f>
        <v>0</v>
      </c>
      <c r="J61" s="190" t="str">
        <f>IF(I75=0,"",I61/I75*100)</f>
        <v/>
      </c>
    </row>
    <row r="62" spans="1:10" ht="36.75" customHeight="1" x14ac:dyDescent="0.2">
      <c r="A62" s="179"/>
      <c r="B62" s="184" t="s">
        <v>78</v>
      </c>
      <c r="C62" s="185" t="s">
        <v>79</v>
      </c>
      <c r="D62" s="186"/>
      <c r="E62" s="186"/>
      <c r="F62" s="193" t="s">
        <v>25</v>
      </c>
      <c r="G62" s="194"/>
      <c r="H62" s="194"/>
      <c r="I62" s="194">
        <f>'_B B01 Pol'!G200</f>
        <v>0</v>
      </c>
      <c r="J62" s="190" t="str">
        <f>IF(I75=0,"",I62/I75*100)</f>
        <v/>
      </c>
    </row>
    <row r="63" spans="1:10" ht="36.75" customHeight="1" x14ac:dyDescent="0.2">
      <c r="A63" s="179"/>
      <c r="B63" s="184" t="s">
        <v>80</v>
      </c>
      <c r="C63" s="185" t="s">
        <v>81</v>
      </c>
      <c r="D63" s="186"/>
      <c r="E63" s="186"/>
      <c r="F63" s="193" t="s">
        <v>25</v>
      </c>
      <c r="G63" s="194"/>
      <c r="H63" s="194"/>
      <c r="I63" s="194">
        <f>'_B B01 Pol'!G206</f>
        <v>0</v>
      </c>
      <c r="J63" s="190" t="str">
        <f>IF(I75=0,"",I63/I75*100)</f>
        <v/>
      </c>
    </row>
    <row r="64" spans="1:10" ht="36.75" customHeight="1" x14ac:dyDescent="0.2">
      <c r="A64" s="179"/>
      <c r="B64" s="184" t="s">
        <v>82</v>
      </c>
      <c r="C64" s="185" t="s">
        <v>83</v>
      </c>
      <c r="D64" s="186"/>
      <c r="E64" s="186"/>
      <c r="F64" s="193" t="s">
        <v>25</v>
      </c>
      <c r="G64" s="194"/>
      <c r="H64" s="194"/>
      <c r="I64" s="194">
        <f>'_B B01 Pol'!G240</f>
        <v>0</v>
      </c>
      <c r="J64" s="190" t="str">
        <f>IF(I75=0,"",I64/I75*100)</f>
        <v/>
      </c>
    </row>
    <row r="65" spans="1:10" ht="36.75" customHeight="1" x14ac:dyDescent="0.2">
      <c r="A65" s="179"/>
      <c r="B65" s="184" t="s">
        <v>84</v>
      </c>
      <c r="C65" s="185" t="s">
        <v>85</v>
      </c>
      <c r="D65" s="186"/>
      <c r="E65" s="186"/>
      <c r="F65" s="193" t="s">
        <v>25</v>
      </c>
      <c r="G65" s="194"/>
      <c r="H65" s="194"/>
      <c r="I65" s="194">
        <f>'_B B01 Pol'!G247</f>
        <v>0</v>
      </c>
      <c r="J65" s="190" t="str">
        <f>IF(I75=0,"",I65/I75*100)</f>
        <v/>
      </c>
    </row>
    <row r="66" spans="1:10" ht="36.75" customHeight="1" x14ac:dyDescent="0.2">
      <c r="A66" s="179"/>
      <c r="B66" s="184" t="s">
        <v>86</v>
      </c>
      <c r="C66" s="185" t="s">
        <v>87</v>
      </c>
      <c r="D66" s="186"/>
      <c r="E66" s="186"/>
      <c r="F66" s="193" t="s">
        <v>25</v>
      </c>
      <c r="G66" s="194"/>
      <c r="H66" s="194"/>
      <c r="I66" s="194">
        <f>'_B B01 Pol'!G282</f>
        <v>0</v>
      </c>
      <c r="J66" s="190" t="str">
        <f>IF(I75=0,"",I66/I75*100)</f>
        <v/>
      </c>
    </row>
    <row r="67" spans="1:10" ht="36.75" customHeight="1" x14ac:dyDescent="0.2">
      <c r="A67" s="179"/>
      <c r="B67" s="184" t="s">
        <v>88</v>
      </c>
      <c r="C67" s="185" t="s">
        <v>89</v>
      </c>
      <c r="D67" s="186"/>
      <c r="E67" s="186"/>
      <c r="F67" s="193" t="s">
        <v>25</v>
      </c>
      <c r="G67" s="194"/>
      <c r="H67" s="194"/>
      <c r="I67" s="194">
        <f>'_B B01 Pol'!G289</f>
        <v>0</v>
      </c>
      <c r="J67" s="190" t="str">
        <f>IF(I75=0,"",I67/I75*100)</f>
        <v/>
      </c>
    </row>
    <row r="68" spans="1:10" ht="36.75" customHeight="1" x14ac:dyDescent="0.2">
      <c r="A68" s="179"/>
      <c r="B68" s="184" t="s">
        <v>90</v>
      </c>
      <c r="C68" s="185" t="s">
        <v>91</v>
      </c>
      <c r="D68" s="186"/>
      <c r="E68" s="186"/>
      <c r="F68" s="193" t="s">
        <v>25</v>
      </c>
      <c r="G68" s="194"/>
      <c r="H68" s="194"/>
      <c r="I68" s="194">
        <f>'_B B01 Pol'!G324</f>
        <v>0</v>
      </c>
      <c r="J68" s="190" t="str">
        <f>IF(I75=0,"",I68/I75*100)</f>
        <v/>
      </c>
    </row>
    <row r="69" spans="1:10" ht="36.75" customHeight="1" x14ac:dyDescent="0.2">
      <c r="A69" s="179"/>
      <c r="B69" s="184" t="s">
        <v>92</v>
      </c>
      <c r="C69" s="185" t="s">
        <v>93</v>
      </c>
      <c r="D69" s="186"/>
      <c r="E69" s="186"/>
      <c r="F69" s="193" t="s">
        <v>25</v>
      </c>
      <c r="G69" s="194"/>
      <c r="H69" s="194"/>
      <c r="I69" s="194">
        <f>'_B B01 Pol'!G347</f>
        <v>0</v>
      </c>
      <c r="J69" s="190" t="str">
        <f>IF(I75=0,"",I69/I75*100)</f>
        <v/>
      </c>
    </row>
    <row r="70" spans="1:10" ht="36.75" customHeight="1" x14ac:dyDescent="0.2">
      <c r="A70" s="179"/>
      <c r="B70" s="184" t="s">
        <v>94</v>
      </c>
      <c r="C70" s="185" t="s">
        <v>95</v>
      </c>
      <c r="D70" s="186"/>
      <c r="E70" s="186"/>
      <c r="F70" s="193" t="s">
        <v>25</v>
      </c>
      <c r="G70" s="194"/>
      <c r="H70" s="194"/>
      <c r="I70" s="194">
        <f>'_B B01 Pol'!G360</f>
        <v>0</v>
      </c>
      <c r="J70" s="190" t="str">
        <f>IF(I75=0,"",I70/I75*100)</f>
        <v/>
      </c>
    </row>
    <row r="71" spans="1:10" ht="36.75" customHeight="1" x14ac:dyDescent="0.2">
      <c r="A71" s="179"/>
      <c r="B71" s="184" t="s">
        <v>96</v>
      </c>
      <c r="C71" s="185" t="s">
        <v>97</v>
      </c>
      <c r="D71" s="186"/>
      <c r="E71" s="186"/>
      <c r="F71" s="193" t="s">
        <v>26</v>
      </c>
      <c r="G71" s="194"/>
      <c r="H71" s="194"/>
      <c r="I71" s="194">
        <f>'_B B01 Pol'!G365</f>
        <v>0</v>
      </c>
      <c r="J71" s="190" t="str">
        <f>IF(I75=0,"",I71/I75*100)</f>
        <v/>
      </c>
    </row>
    <row r="72" spans="1:10" ht="36.75" customHeight="1" x14ac:dyDescent="0.2">
      <c r="A72" s="179"/>
      <c r="B72" s="184" t="s">
        <v>98</v>
      </c>
      <c r="C72" s="185" t="s">
        <v>99</v>
      </c>
      <c r="D72" s="186"/>
      <c r="E72" s="186"/>
      <c r="F72" s="193" t="s">
        <v>100</v>
      </c>
      <c r="G72" s="194"/>
      <c r="H72" s="194"/>
      <c r="I72" s="194">
        <f>'_B B01 Pol'!G380</f>
        <v>0</v>
      </c>
      <c r="J72" s="190" t="str">
        <f>IF(I75=0,"",I72/I75*100)</f>
        <v/>
      </c>
    </row>
    <row r="73" spans="1:10" ht="36.75" customHeight="1" x14ac:dyDescent="0.2">
      <c r="A73" s="179"/>
      <c r="B73" s="184" t="s">
        <v>101</v>
      </c>
      <c r="C73" s="185" t="s">
        <v>27</v>
      </c>
      <c r="D73" s="186"/>
      <c r="E73" s="186"/>
      <c r="F73" s="193" t="s">
        <v>101</v>
      </c>
      <c r="G73" s="194"/>
      <c r="H73" s="194"/>
      <c r="I73" s="194">
        <f>'_B B00 Pol'!G8</f>
        <v>0</v>
      </c>
      <c r="J73" s="190" t="str">
        <f>IF(I75=0,"",I73/I75*100)</f>
        <v/>
      </c>
    </row>
    <row r="74" spans="1:10" ht="36.75" customHeight="1" x14ac:dyDescent="0.2">
      <c r="A74" s="179"/>
      <c r="B74" s="184" t="s">
        <v>102</v>
      </c>
      <c r="C74" s="185" t="s">
        <v>28</v>
      </c>
      <c r="D74" s="186"/>
      <c r="E74" s="186"/>
      <c r="F74" s="193" t="s">
        <v>102</v>
      </c>
      <c r="G74" s="194"/>
      <c r="H74" s="194"/>
      <c r="I74" s="194">
        <f>'_B B00 Pol'!G15</f>
        <v>0</v>
      </c>
      <c r="J74" s="190" t="str">
        <f>IF(I75=0,"",I74/I75*100)</f>
        <v/>
      </c>
    </row>
    <row r="75" spans="1:10" ht="25.5" customHeight="1" x14ac:dyDescent="0.2">
      <c r="A75" s="180"/>
      <c r="B75" s="187" t="s">
        <v>1</v>
      </c>
      <c r="C75" s="188"/>
      <c r="D75" s="189"/>
      <c r="E75" s="189"/>
      <c r="F75" s="195"/>
      <c r="G75" s="196"/>
      <c r="H75" s="196"/>
      <c r="I75" s="196">
        <f>SUM(I55:I74)</f>
        <v>0</v>
      </c>
      <c r="J75" s="191">
        <f>SUM(J55:J74)</f>
        <v>0</v>
      </c>
    </row>
    <row r="76" spans="1:10" x14ac:dyDescent="0.2">
      <c r="F76" s="133"/>
      <c r="G76" s="133"/>
      <c r="H76" s="133"/>
      <c r="I76" s="133"/>
      <c r="J76" s="192"/>
    </row>
    <row r="77" spans="1:10" x14ac:dyDescent="0.2">
      <c r="F77" s="133"/>
      <c r="G77" s="133"/>
      <c r="H77" s="133"/>
      <c r="I77" s="133"/>
      <c r="J77" s="192"/>
    </row>
    <row r="78" spans="1:10" x14ac:dyDescent="0.2">
      <c r="F78" s="133"/>
      <c r="G78" s="133"/>
      <c r="H78" s="133"/>
      <c r="I78" s="133"/>
      <c r="J78" s="192"/>
    </row>
  </sheetData>
  <sheetProtection algorithmName="SHA-512" hashValue="o+/IKcTWwmfAasOft9Q3f4uEXMfzQxvakSCAdCGoNgFcgMyOQrdsrS9o4OZSLX2tTs+SsGmxbQZmxgsjYSiqnA==" saltValue="i7CLX1ad4wTaN+sUtIB8ug=="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7">
    <mergeCell ref="C74:E74"/>
    <mergeCell ref="C69:E69"/>
    <mergeCell ref="C70:E70"/>
    <mergeCell ref="C71:E71"/>
    <mergeCell ref="C72:E72"/>
    <mergeCell ref="C73:E73"/>
    <mergeCell ref="C64:E64"/>
    <mergeCell ref="C65:E65"/>
    <mergeCell ref="C66:E66"/>
    <mergeCell ref="C67:E67"/>
    <mergeCell ref="C68:E68"/>
    <mergeCell ref="C59:E59"/>
    <mergeCell ref="C60:E60"/>
    <mergeCell ref="C61:E61"/>
    <mergeCell ref="C62:E62"/>
    <mergeCell ref="C63:E63"/>
    <mergeCell ref="B44:E44"/>
    <mergeCell ref="C55:E55"/>
    <mergeCell ref="C56:E56"/>
    <mergeCell ref="C57:E57"/>
    <mergeCell ref="C58:E58"/>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9"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7" t="s">
        <v>6</v>
      </c>
      <c r="B1" s="107"/>
      <c r="C1" s="108"/>
      <c r="D1" s="107"/>
      <c r="E1" s="107"/>
      <c r="F1" s="107"/>
      <c r="G1" s="107"/>
    </row>
    <row r="2" spans="1:7" ht="24.95" customHeight="1" x14ac:dyDescent="0.2">
      <c r="A2" s="50" t="s">
        <v>7</v>
      </c>
      <c r="B2" s="49"/>
      <c r="C2" s="109"/>
      <c r="D2" s="109"/>
      <c r="E2" s="109"/>
      <c r="F2" s="109"/>
      <c r="G2" s="110"/>
    </row>
    <row r="3" spans="1:7" ht="24.95" customHeight="1" x14ac:dyDescent="0.2">
      <c r="A3" s="50" t="s">
        <v>8</v>
      </c>
      <c r="B3" s="49"/>
      <c r="C3" s="109"/>
      <c r="D3" s="109"/>
      <c r="E3" s="109"/>
      <c r="F3" s="109"/>
      <c r="G3" s="110"/>
    </row>
    <row r="4" spans="1:7" ht="24.95" customHeight="1" x14ac:dyDescent="0.2">
      <c r="A4" s="50" t="s">
        <v>9</v>
      </c>
      <c r="B4" s="49"/>
      <c r="C4" s="109"/>
      <c r="D4" s="109"/>
      <c r="E4" s="109"/>
      <c r="F4" s="109"/>
      <c r="G4" s="110"/>
    </row>
    <row r="5" spans="1:7" x14ac:dyDescent="0.2">
      <c r="B5" s="4"/>
      <c r="C5" s="5"/>
      <c r="D5" s="6"/>
    </row>
  </sheetData>
  <sheetProtection algorithmName="SHA-512" hashValue="i1vvfr53EgW6YPfM2KiF52JdgagIK3YPXLwXEWGWFXdhTSZWvOIpkBWZcxO1NCnsGwC2N5z5PdJemLaRIohzNQ==" saltValue="WGa6LgDkCNQllJNR+rgwrQ=="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95A1C-C707-4B42-9FC3-ACC843A2DCED}">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7" customWidth="1"/>
    <col min="3" max="3" width="63.28515625" style="177"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8" t="s">
        <v>103</v>
      </c>
      <c r="B1" s="198"/>
      <c r="C1" s="198"/>
      <c r="D1" s="198"/>
      <c r="E1" s="198"/>
      <c r="F1" s="198"/>
      <c r="G1" s="198"/>
      <c r="AG1" t="s">
        <v>104</v>
      </c>
    </row>
    <row r="2" spans="1:60" ht="24.95" customHeight="1" x14ac:dyDescent="0.2">
      <c r="A2" s="199" t="s">
        <v>7</v>
      </c>
      <c r="B2" s="49" t="s">
        <v>43</v>
      </c>
      <c r="C2" s="202" t="s">
        <v>44</v>
      </c>
      <c r="D2" s="200"/>
      <c r="E2" s="200"/>
      <c r="F2" s="200"/>
      <c r="G2" s="201"/>
      <c r="AG2" t="s">
        <v>105</v>
      </c>
    </row>
    <row r="3" spans="1:60" ht="24.95" customHeight="1" x14ac:dyDescent="0.2">
      <c r="A3" s="199" t="s">
        <v>8</v>
      </c>
      <c r="B3" s="49" t="s">
        <v>47</v>
      </c>
      <c r="C3" s="202" t="s">
        <v>48</v>
      </c>
      <c r="D3" s="200"/>
      <c r="E3" s="200"/>
      <c r="F3" s="200"/>
      <c r="G3" s="201"/>
      <c r="AC3" s="177" t="s">
        <v>105</v>
      </c>
      <c r="AG3" t="s">
        <v>106</v>
      </c>
    </row>
    <row r="4" spans="1:60" ht="24.95" customHeight="1" x14ac:dyDescent="0.2">
      <c r="A4" s="203" t="s">
        <v>9</v>
      </c>
      <c r="B4" s="204" t="s">
        <v>49</v>
      </c>
      <c r="C4" s="205" t="s">
        <v>50</v>
      </c>
      <c r="D4" s="206"/>
      <c r="E4" s="206"/>
      <c r="F4" s="206"/>
      <c r="G4" s="207"/>
      <c r="AG4" t="s">
        <v>107</v>
      </c>
    </row>
    <row r="5" spans="1:60" x14ac:dyDescent="0.2">
      <c r="D5" s="10"/>
    </row>
    <row r="6" spans="1:60" ht="38.25" x14ac:dyDescent="0.2">
      <c r="A6" s="209" t="s">
        <v>108</v>
      </c>
      <c r="B6" s="211" t="s">
        <v>109</v>
      </c>
      <c r="C6" s="211" t="s">
        <v>110</v>
      </c>
      <c r="D6" s="210" t="s">
        <v>111</v>
      </c>
      <c r="E6" s="209" t="s">
        <v>112</v>
      </c>
      <c r="F6" s="208" t="s">
        <v>113</v>
      </c>
      <c r="G6" s="209" t="s">
        <v>29</v>
      </c>
      <c r="H6" s="212" t="s">
        <v>30</v>
      </c>
      <c r="I6" s="212" t="s">
        <v>114</v>
      </c>
      <c r="J6" s="212" t="s">
        <v>31</v>
      </c>
      <c r="K6" s="212" t="s">
        <v>115</v>
      </c>
      <c r="L6" s="212" t="s">
        <v>116</v>
      </c>
      <c r="M6" s="212" t="s">
        <v>117</v>
      </c>
      <c r="N6" s="212" t="s">
        <v>118</v>
      </c>
      <c r="O6" s="212" t="s">
        <v>119</v>
      </c>
      <c r="P6" s="212" t="s">
        <v>120</v>
      </c>
      <c r="Q6" s="212" t="s">
        <v>121</v>
      </c>
      <c r="R6" s="212" t="s">
        <v>122</v>
      </c>
      <c r="S6" s="212" t="s">
        <v>123</v>
      </c>
      <c r="T6" s="212" t="s">
        <v>124</v>
      </c>
      <c r="U6" s="212" t="s">
        <v>125</v>
      </c>
      <c r="V6" s="212" t="s">
        <v>126</v>
      </c>
      <c r="W6" s="212" t="s">
        <v>127</v>
      </c>
      <c r="X6" s="212" t="s">
        <v>128</v>
      </c>
      <c r="Y6" s="212" t="s">
        <v>129</v>
      </c>
    </row>
    <row r="7" spans="1:60" hidden="1" x14ac:dyDescent="0.2">
      <c r="A7" s="3"/>
      <c r="B7" s="4"/>
      <c r="C7" s="4"/>
      <c r="D7" s="6"/>
      <c r="E7" s="214"/>
      <c r="F7" s="215"/>
      <c r="G7" s="215"/>
      <c r="H7" s="215"/>
      <c r="I7" s="215"/>
      <c r="J7" s="215"/>
      <c r="K7" s="215"/>
      <c r="L7" s="215"/>
      <c r="M7" s="215"/>
      <c r="N7" s="214"/>
      <c r="O7" s="214"/>
      <c r="P7" s="214"/>
      <c r="Q7" s="214"/>
      <c r="R7" s="215"/>
      <c r="S7" s="215"/>
      <c r="T7" s="215"/>
      <c r="U7" s="215"/>
      <c r="V7" s="215"/>
      <c r="W7" s="215"/>
      <c r="X7" s="215"/>
      <c r="Y7" s="215"/>
    </row>
    <row r="8" spans="1:60" x14ac:dyDescent="0.2">
      <c r="A8" s="232" t="s">
        <v>130</v>
      </c>
      <c r="B8" s="233" t="s">
        <v>101</v>
      </c>
      <c r="C8" s="256" t="s">
        <v>27</v>
      </c>
      <c r="D8" s="234"/>
      <c r="E8" s="235"/>
      <c r="F8" s="236"/>
      <c r="G8" s="236">
        <f>SUMIF(AG9:AG14,"&lt;&gt;NOR",G9:G14)</f>
        <v>0</v>
      </c>
      <c r="H8" s="236"/>
      <c r="I8" s="236">
        <f>SUM(I9:I14)</f>
        <v>0</v>
      </c>
      <c r="J8" s="236"/>
      <c r="K8" s="236">
        <f>SUM(K9:K14)</f>
        <v>0</v>
      </c>
      <c r="L8" s="236"/>
      <c r="M8" s="236">
        <f>SUM(M9:M14)</f>
        <v>0</v>
      </c>
      <c r="N8" s="235"/>
      <c r="O8" s="235">
        <f>SUM(O9:O14)</f>
        <v>0</v>
      </c>
      <c r="P8" s="235"/>
      <c r="Q8" s="235">
        <f>SUM(Q9:Q14)</f>
        <v>0</v>
      </c>
      <c r="R8" s="236"/>
      <c r="S8" s="236"/>
      <c r="T8" s="237"/>
      <c r="U8" s="231"/>
      <c r="V8" s="231">
        <f>SUM(V9:V14)</f>
        <v>0</v>
      </c>
      <c r="W8" s="231"/>
      <c r="X8" s="231"/>
      <c r="Y8" s="231"/>
      <c r="AG8" t="s">
        <v>131</v>
      </c>
    </row>
    <row r="9" spans="1:60" outlineLevel="1" x14ac:dyDescent="0.2">
      <c r="A9" s="246">
        <v>1</v>
      </c>
      <c r="B9" s="247" t="s">
        <v>132</v>
      </c>
      <c r="C9" s="257" t="s">
        <v>133</v>
      </c>
      <c r="D9" s="248" t="s">
        <v>134</v>
      </c>
      <c r="E9" s="249">
        <v>1</v>
      </c>
      <c r="F9" s="250"/>
      <c r="G9" s="251">
        <f>ROUND(E9*F9,2)</f>
        <v>0</v>
      </c>
      <c r="H9" s="250"/>
      <c r="I9" s="251">
        <f>ROUND(E9*H9,2)</f>
        <v>0</v>
      </c>
      <c r="J9" s="250"/>
      <c r="K9" s="251">
        <f>ROUND(E9*J9,2)</f>
        <v>0</v>
      </c>
      <c r="L9" s="251">
        <v>15</v>
      </c>
      <c r="M9" s="251">
        <f>G9*(1+L9/100)</f>
        <v>0</v>
      </c>
      <c r="N9" s="249">
        <v>0</v>
      </c>
      <c r="O9" s="249">
        <f>ROUND(E9*N9,2)</f>
        <v>0</v>
      </c>
      <c r="P9" s="249">
        <v>0</v>
      </c>
      <c r="Q9" s="249">
        <f>ROUND(E9*P9,2)</f>
        <v>0</v>
      </c>
      <c r="R9" s="251"/>
      <c r="S9" s="251" t="s">
        <v>135</v>
      </c>
      <c r="T9" s="252" t="s">
        <v>136</v>
      </c>
      <c r="U9" s="224">
        <v>0</v>
      </c>
      <c r="V9" s="224">
        <f>ROUND(E9*U9,2)</f>
        <v>0</v>
      </c>
      <c r="W9" s="224"/>
      <c r="X9" s="224" t="s">
        <v>137</v>
      </c>
      <c r="Y9" s="224" t="s">
        <v>138</v>
      </c>
      <c r="Z9" s="213"/>
      <c r="AA9" s="213"/>
      <c r="AB9" s="213"/>
      <c r="AC9" s="213"/>
      <c r="AD9" s="213"/>
      <c r="AE9" s="213"/>
      <c r="AF9" s="213"/>
      <c r="AG9" s="213" t="s">
        <v>139</v>
      </c>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row>
    <row r="10" spans="1:60" outlineLevel="1" x14ac:dyDescent="0.2">
      <c r="A10" s="239">
        <v>2</v>
      </c>
      <c r="B10" s="240" t="s">
        <v>140</v>
      </c>
      <c r="C10" s="258" t="s">
        <v>141</v>
      </c>
      <c r="D10" s="241" t="s">
        <v>134</v>
      </c>
      <c r="E10" s="242">
        <v>1</v>
      </c>
      <c r="F10" s="243"/>
      <c r="G10" s="244">
        <f>ROUND(E10*F10,2)</f>
        <v>0</v>
      </c>
      <c r="H10" s="243"/>
      <c r="I10" s="244">
        <f>ROUND(E10*H10,2)</f>
        <v>0</v>
      </c>
      <c r="J10" s="243"/>
      <c r="K10" s="244">
        <f>ROUND(E10*J10,2)</f>
        <v>0</v>
      </c>
      <c r="L10" s="244">
        <v>15</v>
      </c>
      <c r="M10" s="244">
        <f>G10*(1+L10/100)</f>
        <v>0</v>
      </c>
      <c r="N10" s="242">
        <v>0</v>
      </c>
      <c r="O10" s="242">
        <f>ROUND(E10*N10,2)</f>
        <v>0</v>
      </c>
      <c r="P10" s="242">
        <v>0</v>
      </c>
      <c r="Q10" s="242">
        <f>ROUND(E10*P10,2)</f>
        <v>0</v>
      </c>
      <c r="R10" s="244"/>
      <c r="S10" s="244" t="s">
        <v>135</v>
      </c>
      <c r="T10" s="245" t="s">
        <v>136</v>
      </c>
      <c r="U10" s="224">
        <v>0</v>
      </c>
      <c r="V10" s="224">
        <f>ROUND(E10*U10,2)</f>
        <v>0</v>
      </c>
      <c r="W10" s="224"/>
      <c r="X10" s="224" t="s">
        <v>137</v>
      </c>
      <c r="Y10" s="224" t="s">
        <v>138</v>
      </c>
      <c r="Z10" s="213"/>
      <c r="AA10" s="213"/>
      <c r="AB10" s="213"/>
      <c r="AC10" s="213"/>
      <c r="AD10" s="213"/>
      <c r="AE10" s="213"/>
      <c r="AF10" s="213"/>
      <c r="AG10" s="213" t="s">
        <v>139</v>
      </c>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row>
    <row r="11" spans="1:60" outlineLevel="2" x14ac:dyDescent="0.2">
      <c r="A11" s="220"/>
      <c r="B11" s="221"/>
      <c r="C11" s="259" t="s">
        <v>142</v>
      </c>
      <c r="D11" s="253"/>
      <c r="E11" s="253"/>
      <c r="F11" s="253"/>
      <c r="G11" s="253"/>
      <c r="H11" s="224"/>
      <c r="I11" s="224"/>
      <c r="J11" s="224"/>
      <c r="K11" s="224"/>
      <c r="L11" s="224"/>
      <c r="M11" s="224"/>
      <c r="N11" s="223"/>
      <c r="O11" s="223"/>
      <c r="P11" s="223"/>
      <c r="Q11" s="223"/>
      <c r="R11" s="224"/>
      <c r="S11" s="224"/>
      <c r="T11" s="224"/>
      <c r="U11" s="224"/>
      <c r="V11" s="224"/>
      <c r="W11" s="224"/>
      <c r="X11" s="224"/>
      <c r="Y11" s="224"/>
      <c r="Z11" s="213"/>
      <c r="AA11" s="213"/>
      <c r="AB11" s="213"/>
      <c r="AC11" s="213"/>
      <c r="AD11" s="213"/>
      <c r="AE11" s="213"/>
      <c r="AF11" s="213"/>
      <c r="AG11" s="213" t="s">
        <v>143</v>
      </c>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row>
    <row r="12" spans="1:60" outlineLevel="1" x14ac:dyDescent="0.2">
      <c r="A12" s="239">
        <v>3</v>
      </c>
      <c r="B12" s="240" t="s">
        <v>144</v>
      </c>
      <c r="C12" s="258" t="s">
        <v>145</v>
      </c>
      <c r="D12" s="241" t="s">
        <v>134</v>
      </c>
      <c r="E12" s="242">
        <v>1</v>
      </c>
      <c r="F12" s="243"/>
      <c r="G12" s="244">
        <f>ROUND(E12*F12,2)</f>
        <v>0</v>
      </c>
      <c r="H12" s="243"/>
      <c r="I12" s="244">
        <f>ROUND(E12*H12,2)</f>
        <v>0</v>
      </c>
      <c r="J12" s="243"/>
      <c r="K12" s="244">
        <f>ROUND(E12*J12,2)</f>
        <v>0</v>
      </c>
      <c r="L12" s="244">
        <v>15</v>
      </c>
      <c r="M12" s="244">
        <f>G12*(1+L12/100)</f>
        <v>0</v>
      </c>
      <c r="N12" s="242">
        <v>0</v>
      </c>
      <c r="O12" s="242">
        <f>ROUND(E12*N12,2)</f>
        <v>0</v>
      </c>
      <c r="P12" s="242">
        <v>0</v>
      </c>
      <c r="Q12" s="242">
        <f>ROUND(E12*P12,2)</f>
        <v>0</v>
      </c>
      <c r="R12" s="244"/>
      <c r="S12" s="244" t="s">
        <v>135</v>
      </c>
      <c r="T12" s="245" t="s">
        <v>136</v>
      </c>
      <c r="U12" s="224">
        <v>0</v>
      </c>
      <c r="V12" s="224">
        <f>ROUND(E12*U12,2)</f>
        <v>0</v>
      </c>
      <c r="W12" s="224"/>
      <c r="X12" s="224" t="s">
        <v>137</v>
      </c>
      <c r="Y12" s="224" t="s">
        <v>138</v>
      </c>
      <c r="Z12" s="213"/>
      <c r="AA12" s="213"/>
      <c r="AB12" s="213"/>
      <c r="AC12" s="213"/>
      <c r="AD12" s="213"/>
      <c r="AE12" s="213"/>
      <c r="AF12" s="213"/>
      <c r="AG12" s="213" t="s">
        <v>139</v>
      </c>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row>
    <row r="13" spans="1:60" ht="22.5" outlineLevel="2" x14ac:dyDescent="0.2">
      <c r="A13" s="220"/>
      <c r="B13" s="221"/>
      <c r="C13" s="259" t="s">
        <v>146</v>
      </c>
      <c r="D13" s="253"/>
      <c r="E13" s="253"/>
      <c r="F13" s="253"/>
      <c r="G13" s="253"/>
      <c r="H13" s="224"/>
      <c r="I13" s="224"/>
      <c r="J13" s="224"/>
      <c r="K13" s="224"/>
      <c r="L13" s="224"/>
      <c r="M13" s="224"/>
      <c r="N13" s="223"/>
      <c r="O13" s="223"/>
      <c r="P13" s="223"/>
      <c r="Q13" s="223"/>
      <c r="R13" s="224"/>
      <c r="S13" s="224"/>
      <c r="T13" s="224"/>
      <c r="U13" s="224"/>
      <c r="V13" s="224"/>
      <c r="W13" s="224"/>
      <c r="X13" s="224"/>
      <c r="Y13" s="224"/>
      <c r="Z13" s="213"/>
      <c r="AA13" s="213"/>
      <c r="AB13" s="213"/>
      <c r="AC13" s="213"/>
      <c r="AD13" s="213"/>
      <c r="AE13" s="213"/>
      <c r="AF13" s="213"/>
      <c r="AG13" s="213" t="s">
        <v>143</v>
      </c>
      <c r="AH13" s="213"/>
      <c r="AI13" s="213"/>
      <c r="AJ13" s="213"/>
      <c r="AK13" s="213"/>
      <c r="AL13" s="213"/>
      <c r="AM13" s="213"/>
      <c r="AN13" s="213"/>
      <c r="AO13" s="213"/>
      <c r="AP13" s="213"/>
      <c r="AQ13" s="213"/>
      <c r="AR13" s="213"/>
      <c r="AS13" s="213"/>
      <c r="AT13" s="213"/>
      <c r="AU13" s="213"/>
      <c r="AV13" s="213"/>
      <c r="AW13" s="213"/>
      <c r="AX13" s="213"/>
      <c r="AY13" s="213"/>
      <c r="AZ13" s="213"/>
      <c r="BA13" s="254" t="str">
        <f>C13</f>
        <v>Náklady na ztížené provádění stavebních prací v důsledku nepřerušeného provozu na staveništi nebo v případech nepřerušeného provozu v objektech v nichž se stavební práce provádí.</v>
      </c>
      <c r="BB13" s="213"/>
      <c r="BC13" s="213"/>
      <c r="BD13" s="213"/>
      <c r="BE13" s="213"/>
      <c r="BF13" s="213"/>
      <c r="BG13" s="213"/>
      <c r="BH13" s="213"/>
    </row>
    <row r="14" spans="1:60" outlineLevel="1" x14ac:dyDescent="0.2">
      <c r="A14" s="246">
        <v>4</v>
      </c>
      <c r="B14" s="247" t="s">
        <v>147</v>
      </c>
      <c r="C14" s="257" t="s">
        <v>148</v>
      </c>
      <c r="D14" s="248" t="s">
        <v>134</v>
      </c>
      <c r="E14" s="249">
        <v>1</v>
      </c>
      <c r="F14" s="250"/>
      <c r="G14" s="251">
        <f>ROUND(E14*F14,2)</f>
        <v>0</v>
      </c>
      <c r="H14" s="250"/>
      <c r="I14" s="251">
        <f>ROUND(E14*H14,2)</f>
        <v>0</v>
      </c>
      <c r="J14" s="250"/>
      <c r="K14" s="251">
        <f>ROUND(E14*J14,2)</f>
        <v>0</v>
      </c>
      <c r="L14" s="251">
        <v>15</v>
      </c>
      <c r="M14" s="251">
        <f>G14*(1+L14/100)</f>
        <v>0</v>
      </c>
      <c r="N14" s="249">
        <v>0</v>
      </c>
      <c r="O14" s="249">
        <f>ROUND(E14*N14,2)</f>
        <v>0</v>
      </c>
      <c r="P14" s="249">
        <v>0</v>
      </c>
      <c r="Q14" s="249">
        <f>ROUND(E14*P14,2)</f>
        <v>0</v>
      </c>
      <c r="R14" s="251"/>
      <c r="S14" s="251" t="s">
        <v>135</v>
      </c>
      <c r="T14" s="252" t="s">
        <v>136</v>
      </c>
      <c r="U14" s="224">
        <v>0</v>
      </c>
      <c r="V14" s="224">
        <f>ROUND(E14*U14,2)</f>
        <v>0</v>
      </c>
      <c r="W14" s="224"/>
      <c r="X14" s="224" t="s">
        <v>137</v>
      </c>
      <c r="Y14" s="224" t="s">
        <v>138</v>
      </c>
      <c r="Z14" s="213"/>
      <c r="AA14" s="213"/>
      <c r="AB14" s="213"/>
      <c r="AC14" s="213"/>
      <c r="AD14" s="213"/>
      <c r="AE14" s="213"/>
      <c r="AF14" s="213"/>
      <c r="AG14" s="213" t="s">
        <v>139</v>
      </c>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row>
    <row r="15" spans="1:60" x14ac:dyDescent="0.2">
      <c r="A15" s="232" t="s">
        <v>130</v>
      </c>
      <c r="B15" s="233" t="s">
        <v>102</v>
      </c>
      <c r="C15" s="256" t="s">
        <v>28</v>
      </c>
      <c r="D15" s="234"/>
      <c r="E15" s="235"/>
      <c r="F15" s="236"/>
      <c r="G15" s="236">
        <f>SUMIF(AG16:AG23,"&lt;&gt;NOR",G16:G23)</f>
        <v>0</v>
      </c>
      <c r="H15" s="236"/>
      <c r="I15" s="236">
        <f>SUM(I16:I23)</f>
        <v>0</v>
      </c>
      <c r="J15" s="236"/>
      <c r="K15" s="236">
        <f>SUM(K16:K23)</f>
        <v>0</v>
      </c>
      <c r="L15" s="236"/>
      <c r="M15" s="236">
        <f>SUM(M16:M23)</f>
        <v>0</v>
      </c>
      <c r="N15" s="235"/>
      <c r="O15" s="235">
        <f>SUM(O16:O23)</f>
        <v>0</v>
      </c>
      <c r="P15" s="235"/>
      <c r="Q15" s="235">
        <f>SUM(Q16:Q23)</f>
        <v>0</v>
      </c>
      <c r="R15" s="236"/>
      <c r="S15" s="236"/>
      <c r="T15" s="237"/>
      <c r="U15" s="231"/>
      <c r="V15" s="231">
        <f>SUM(V16:V23)</f>
        <v>0</v>
      </c>
      <c r="W15" s="231"/>
      <c r="X15" s="231"/>
      <c r="Y15" s="231"/>
      <c r="AG15" t="s">
        <v>131</v>
      </c>
    </row>
    <row r="16" spans="1:60" outlineLevel="1" x14ac:dyDescent="0.2">
      <c r="A16" s="239">
        <v>5</v>
      </c>
      <c r="B16" s="240" t="s">
        <v>149</v>
      </c>
      <c r="C16" s="258" t="s">
        <v>150</v>
      </c>
      <c r="D16" s="241" t="s">
        <v>134</v>
      </c>
      <c r="E16" s="242">
        <v>1</v>
      </c>
      <c r="F16" s="243"/>
      <c r="G16" s="244">
        <f>ROUND(E16*F16,2)</f>
        <v>0</v>
      </c>
      <c r="H16" s="243"/>
      <c r="I16" s="244">
        <f>ROUND(E16*H16,2)</f>
        <v>0</v>
      </c>
      <c r="J16" s="243"/>
      <c r="K16" s="244">
        <f>ROUND(E16*J16,2)</f>
        <v>0</v>
      </c>
      <c r="L16" s="244">
        <v>15</v>
      </c>
      <c r="M16" s="244">
        <f>G16*(1+L16/100)</f>
        <v>0</v>
      </c>
      <c r="N16" s="242">
        <v>0</v>
      </c>
      <c r="O16" s="242">
        <f>ROUND(E16*N16,2)</f>
        <v>0</v>
      </c>
      <c r="P16" s="242">
        <v>0</v>
      </c>
      <c r="Q16" s="242">
        <f>ROUND(E16*P16,2)</f>
        <v>0</v>
      </c>
      <c r="R16" s="244"/>
      <c r="S16" s="244" t="s">
        <v>135</v>
      </c>
      <c r="T16" s="245" t="s">
        <v>136</v>
      </c>
      <c r="U16" s="224">
        <v>0</v>
      </c>
      <c r="V16" s="224">
        <f>ROUND(E16*U16,2)</f>
        <v>0</v>
      </c>
      <c r="W16" s="224"/>
      <c r="X16" s="224" t="s">
        <v>137</v>
      </c>
      <c r="Y16" s="224" t="s">
        <v>138</v>
      </c>
      <c r="Z16" s="213"/>
      <c r="AA16" s="213"/>
      <c r="AB16" s="213"/>
      <c r="AC16" s="213"/>
      <c r="AD16" s="213"/>
      <c r="AE16" s="213"/>
      <c r="AF16" s="213"/>
      <c r="AG16" s="213" t="s">
        <v>139</v>
      </c>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row>
    <row r="17" spans="1:60" ht="22.5" outlineLevel="2" x14ac:dyDescent="0.2">
      <c r="A17" s="220"/>
      <c r="B17" s="221"/>
      <c r="C17" s="259" t="s">
        <v>162</v>
      </c>
      <c r="D17" s="253"/>
      <c r="E17" s="253"/>
      <c r="F17" s="253"/>
      <c r="G17" s="253"/>
      <c r="H17" s="224"/>
      <c r="I17" s="224"/>
      <c r="J17" s="224"/>
      <c r="K17" s="224"/>
      <c r="L17" s="224"/>
      <c r="M17" s="224"/>
      <c r="N17" s="223"/>
      <c r="O17" s="223"/>
      <c r="P17" s="223"/>
      <c r="Q17" s="223"/>
      <c r="R17" s="224"/>
      <c r="S17" s="224"/>
      <c r="T17" s="224"/>
      <c r="U17" s="224"/>
      <c r="V17" s="224"/>
      <c r="W17" s="224"/>
      <c r="X17" s="224"/>
      <c r="Y17" s="224"/>
      <c r="Z17" s="213"/>
      <c r="AA17" s="213"/>
      <c r="AB17" s="213"/>
      <c r="AC17" s="213"/>
      <c r="AD17" s="213"/>
      <c r="AE17" s="213"/>
      <c r="AF17" s="213"/>
      <c r="AG17" s="213" t="s">
        <v>143</v>
      </c>
      <c r="AH17" s="213"/>
      <c r="AI17" s="213"/>
      <c r="AJ17" s="213"/>
      <c r="AK17" s="213"/>
      <c r="AL17" s="213"/>
      <c r="AM17" s="213"/>
      <c r="AN17" s="213"/>
      <c r="AO17" s="213"/>
      <c r="AP17" s="213"/>
      <c r="AQ17" s="213"/>
      <c r="AR17" s="213"/>
      <c r="AS17" s="213"/>
      <c r="AT17" s="213"/>
      <c r="AU17" s="213"/>
      <c r="AV17" s="213"/>
      <c r="AW17" s="213"/>
      <c r="AX17" s="213"/>
      <c r="AY17" s="213"/>
      <c r="AZ17" s="213"/>
      <c r="BA17" s="254" t="str">
        <f>C17</f>
        <v>Náklady spojené s vypracováním projektové dokumentace, většinou v obsahu a rozsahu projektové dokumentace pro provádění stavby, ale mohou zde být obsaženy i náklady na jiné stupně projektové dokumentace, pokud jsou součástí požadavků objednatele.</v>
      </c>
      <c r="BB17" s="213"/>
      <c r="BC17" s="213"/>
      <c r="BD17" s="213"/>
      <c r="BE17" s="213"/>
      <c r="BF17" s="213"/>
      <c r="BG17" s="213"/>
      <c r="BH17" s="213"/>
    </row>
    <row r="18" spans="1:60" outlineLevel="3" x14ac:dyDescent="0.2">
      <c r="A18" s="220"/>
      <c r="B18" s="221"/>
      <c r="C18" s="260" t="s">
        <v>151</v>
      </c>
      <c r="D18" s="255"/>
      <c r="E18" s="255"/>
      <c r="F18" s="255"/>
      <c r="G18" s="255"/>
      <c r="H18" s="224"/>
      <c r="I18" s="224"/>
      <c r="J18" s="224"/>
      <c r="K18" s="224"/>
      <c r="L18" s="224"/>
      <c r="M18" s="224"/>
      <c r="N18" s="223"/>
      <c r="O18" s="223"/>
      <c r="P18" s="223"/>
      <c r="Q18" s="223"/>
      <c r="R18" s="224"/>
      <c r="S18" s="224"/>
      <c r="T18" s="224"/>
      <c r="U18" s="224"/>
      <c r="V18" s="224"/>
      <c r="W18" s="224"/>
      <c r="X18" s="224"/>
      <c r="Y18" s="224"/>
      <c r="Z18" s="213"/>
      <c r="AA18" s="213"/>
      <c r="AB18" s="213"/>
      <c r="AC18" s="213"/>
      <c r="AD18" s="213"/>
      <c r="AE18" s="213"/>
      <c r="AF18" s="213"/>
      <c r="AG18" s="213" t="s">
        <v>143</v>
      </c>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row>
    <row r="19" spans="1:60" outlineLevel="1" x14ac:dyDescent="0.2">
      <c r="A19" s="246">
        <v>6</v>
      </c>
      <c r="B19" s="247" t="s">
        <v>152</v>
      </c>
      <c r="C19" s="257" t="s">
        <v>153</v>
      </c>
      <c r="D19" s="248" t="s">
        <v>134</v>
      </c>
      <c r="E19" s="249">
        <v>1</v>
      </c>
      <c r="F19" s="250"/>
      <c r="G19" s="251">
        <f>ROUND(E19*F19,2)</f>
        <v>0</v>
      </c>
      <c r="H19" s="250"/>
      <c r="I19" s="251">
        <f>ROUND(E19*H19,2)</f>
        <v>0</v>
      </c>
      <c r="J19" s="250"/>
      <c r="K19" s="251">
        <f>ROUND(E19*J19,2)</f>
        <v>0</v>
      </c>
      <c r="L19" s="251">
        <v>15</v>
      </c>
      <c r="M19" s="251">
        <f>G19*(1+L19/100)</f>
        <v>0</v>
      </c>
      <c r="N19" s="249">
        <v>0</v>
      </c>
      <c r="O19" s="249">
        <f>ROUND(E19*N19,2)</f>
        <v>0</v>
      </c>
      <c r="P19" s="249">
        <v>0</v>
      </c>
      <c r="Q19" s="249">
        <f>ROUND(E19*P19,2)</f>
        <v>0</v>
      </c>
      <c r="R19" s="251"/>
      <c r="S19" s="251" t="s">
        <v>135</v>
      </c>
      <c r="T19" s="252" t="s">
        <v>136</v>
      </c>
      <c r="U19" s="224">
        <v>0</v>
      </c>
      <c r="V19" s="224">
        <f>ROUND(E19*U19,2)</f>
        <v>0</v>
      </c>
      <c r="W19" s="224"/>
      <c r="X19" s="224" t="s">
        <v>137</v>
      </c>
      <c r="Y19" s="224" t="s">
        <v>138</v>
      </c>
      <c r="Z19" s="213"/>
      <c r="AA19" s="213"/>
      <c r="AB19" s="213"/>
      <c r="AC19" s="213"/>
      <c r="AD19" s="213"/>
      <c r="AE19" s="213"/>
      <c r="AF19" s="213"/>
      <c r="AG19" s="213" t="s">
        <v>139</v>
      </c>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row>
    <row r="20" spans="1:60" outlineLevel="1" x14ac:dyDescent="0.2">
      <c r="A20" s="239">
        <v>7</v>
      </c>
      <c r="B20" s="240" t="s">
        <v>154</v>
      </c>
      <c r="C20" s="258" t="s">
        <v>155</v>
      </c>
      <c r="D20" s="241" t="s">
        <v>134</v>
      </c>
      <c r="E20" s="242">
        <v>1</v>
      </c>
      <c r="F20" s="243"/>
      <c r="G20" s="244">
        <f>ROUND(E20*F20,2)</f>
        <v>0</v>
      </c>
      <c r="H20" s="243"/>
      <c r="I20" s="244">
        <f>ROUND(E20*H20,2)</f>
        <v>0</v>
      </c>
      <c r="J20" s="243"/>
      <c r="K20" s="244">
        <f>ROUND(E20*J20,2)</f>
        <v>0</v>
      </c>
      <c r="L20" s="244">
        <v>15</v>
      </c>
      <c r="M20" s="244">
        <f>G20*(1+L20/100)</f>
        <v>0</v>
      </c>
      <c r="N20" s="242">
        <v>0</v>
      </c>
      <c r="O20" s="242">
        <f>ROUND(E20*N20,2)</f>
        <v>0</v>
      </c>
      <c r="P20" s="242">
        <v>0</v>
      </c>
      <c r="Q20" s="242">
        <f>ROUND(E20*P20,2)</f>
        <v>0</v>
      </c>
      <c r="R20" s="244"/>
      <c r="S20" s="244" t="s">
        <v>135</v>
      </c>
      <c r="T20" s="245" t="s">
        <v>136</v>
      </c>
      <c r="U20" s="224">
        <v>0</v>
      </c>
      <c r="V20" s="224">
        <f>ROUND(E20*U20,2)</f>
        <v>0</v>
      </c>
      <c r="W20" s="224"/>
      <c r="X20" s="224" t="s">
        <v>137</v>
      </c>
      <c r="Y20" s="224" t="s">
        <v>138</v>
      </c>
      <c r="Z20" s="213"/>
      <c r="AA20" s="213"/>
      <c r="AB20" s="213"/>
      <c r="AC20" s="213"/>
      <c r="AD20" s="213"/>
      <c r="AE20" s="213"/>
      <c r="AF20" s="213"/>
      <c r="AG20" s="213" t="s">
        <v>139</v>
      </c>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row>
    <row r="21" spans="1:60" outlineLevel="2" x14ac:dyDescent="0.2">
      <c r="A21" s="220"/>
      <c r="B21" s="221"/>
      <c r="C21" s="259" t="s">
        <v>156</v>
      </c>
      <c r="D21" s="253"/>
      <c r="E21" s="253"/>
      <c r="F21" s="253"/>
      <c r="G21" s="253"/>
      <c r="H21" s="224"/>
      <c r="I21" s="224"/>
      <c r="J21" s="224"/>
      <c r="K21" s="224"/>
      <c r="L21" s="224"/>
      <c r="M21" s="224"/>
      <c r="N21" s="223"/>
      <c r="O21" s="223"/>
      <c r="P21" s="223"/>
      <c r="Q21" s="223"/>
      <c r="R21" s="224"/>
      <c r="S21" s="224"/>
      <c r="T21" s="224"/>
      <c r="U21" s="224"/>
      <c r="V21" s="224"/>
      <c r="W21" s="224"/>
      <c r="X21" s="224"/>
      <c r="Y21" s="224"/>
      <c r="Z21" s="213"/>
      <c r="AA21" s="213"/>
      <c r="AB21" s="213"/>
      <c r="AC21" s="213"/>
      <c r="AD21" s="213"/>
      <c r="AE21" s="213"/>
      <c r="AF21" s="213"/>
      <c r="AG21" s="213" t="s">
        <v>143</v>
      </c>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row>
    <row r="22" spans="1:60" outlineLevel="2" x14ac:dyDescent="0.2">
      <c r="A22" s="220"/>
      <c r="B22" s="221"/>
      <c r="C22" s="261" t="s">
        <v>157</v>
      </c>
      <c r="D22" s="229"/>
      <c r="E22" s="230">
        <v>1</v>
      </c>
      <c r="F22" s="224"/>
      <c r="G22" s="224"/>
      <c r="H22" s="224"/>
      <c r="I22" s="224"/>
      <c r="J22" s="224"/>
      <c r="K22" s="224"/>
      <c r="L22" s="224"/>
      <c r="M22" s="224"/>
      <c r="N22" s="223"/>
      <c r="O22" s="223"/>
      <c r="P22" s="223"/>
      <c r="Q22" s="223"/>
      <c r="R22" s="224"/>
      <c r="S22" s="224"/>
      <c r="T22" s="224"/>
      <c r="U22" s="224"/>
      <c r="V22" s="224"/>
      <c r="W22" s="224"/>
      <c r="X22" s="224"/>
      <c r="Y22" s="224"/>
      <c r="Z22" s="213"/>
      <c r="AA22" s="213"/>
      <c r="AB22" s="213"/>
      <c r="AC22" s="213"/>
      <c r="AD22" s="213"/>
      <c r="AE22" s="213"/>
      <c r="AF22" s="213"/>
      <c r="AG22" s="213" t="s">
        <v>158</v>
      </c>
      <c r="AH22" s="213">
        <v>0</v>
      </c>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row>
    <row r="23" spans="1:60" outlineLevel="1" x14ac:dyDescent="0.2">
      <c r="A23" s="239">
        <v>8</v>
      </c>
      <c r="B23" s="240" t="s">
        <v>159</v>
      </c>
      <c r="C23" s="258" t="s">
        <v>160</v>
      </c>
      <c r="D23" s="241" t="s">
        <v>134</v>
      </c>
      <c r="E23" s="242">
        <v>1</v>
      </c>
      <c r="F23" s="243"/>
      <c r="G23" s="244">
        <f>ROUND(E23*F23,2)</f>
        <v>0</v>
      </c>
      <c r="H23" s="243"/>
      <c r="I23" s="244">
        <f>ROUND(E23*H23,2)</f>
        <v>0</v>
      </c>
      <c r="J23" s="243"/>
      <c r="K23" s="244">
        <f>ROUND(E23*J23,2)</f>
        <v>0</v>
      </c>
      <c r="L23" s="244">
        <v>15</v>
      </c>
      <c r="M23" s="244">
        <f>G23*(1+L23/100)</f>
        <v>0</v>
      </c>
      <c r="N23" s="242">
        <v>0</v>
      </c>
      <c r="O23" s="242">
        <f>ROUND(E23*N23,2)</f>
        <v>0</v>
      </c>
      <c r="P23" s="242">
        <v>0</v>
      </c>
      <c r="Q23" s="242">
        <f>ROUND(E23*P23,2)</f>
        <v>0</v>
      </c>
      <c r="R23" s="244"/>
      <c r="S23" s="244" t="s">
        <v>135</v>
      </c>
      <c r="T23" s="245" t="s">
        <v>136</v>
      </c>
      <c r="U23" s="224">
        <v>0</v>
      </c>
      <c r="V23" s="224">
        <f>ROUND(E23*U23,2)</f>
        <v>0</v>
      </c>
      <c r="W23" s="224"/>
      <c r="X23" s="224" t="s">
        <v>137</v>
      </c>
      <c r="Y23" s="224" t="s">
        <v>138</v>
      </c>
      <c r="Z23" s="213"/>
      <c r="AA23" s="213"/>
      <c r="AB23" s="213"/>
      <c r="AC23" s="213"/>
      <c r="AD23" s="213"/>
      <c r="AE23" s="213"/>
      <c r="AF23" s="213"/>
      <c r="AG23" s="213" t="s">
        <v>139</v>
      </c>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row>
    <row r="24" spans="1:60" x14ac:dyDescent="0.2">
      <c r="A24" s="3"/>
      <c r="B24" s="4"/>
      <c r="C24" s="262"/>
      <c r="D24" s="6"/>
      <c r="E24" s="3"/>
      <c r="F24" s="3"/>
      <c r="G24" s="3"/>
      <c r="H24" s="3"/>
      <c r="I24" s="3"/>
      <c r="J24" s="3"/>
      <c r="K24" s="3"/>
      <c r="L24" s="3"/>
      <c r="M24" s="3"/>
      <c r="N24" s="3"/>
      <c r="O24" s="3"/>
      <c r="P24" s="3"/>
      <c r="Q24" s="3"/>
      <c r="R24" s="3"/>
      <c r="S24" s="3"/>
      <c r="T24" s="3"/>
      <c r="U24" s="3"/>
      <c r="V24" s="3"/>
      <c r="W24" s="3"/>
      <c r="X24" s="3"/>
      <c r="Y24" s="3"/>
      <c r="AE24">
        <v>15</v>
      </c>
      <c r="AF24">
        <v>21</v>
      </c>
      <c r="AG24" t="s">
        <v>116</v>
      </c>
    </row>
    <row r="25" spans="1:60" x14ac:dyDescent="0.2">
      <c r="A25" s="216"/>
      <c r="B25" s="217" t="s">
        <v>29</v>
      </c>
      <c r="C25" s="263"/>
      <c r="D25" s="218"/>
      <c r="E25" s="219"/>
      <c r="F25" s="219"/>
      <c r="G25" s="238">
        <f>G8+G15</f>
        <v>0</v>
      </c>
      <c r="H25" s="3"/>
      <c r="I25" s="3"/>
      <c r="J25" s="3"/>
      <c r="K25" s="3"/>
      <c r="L25" s="3"/>
      <c r="M25" s="3"/>
      <c r="N25" s="3"/>
      <c r="O25" s="3"/>
      <c r="P25" s="3"/>
      <c r="Q25" s="3"/>
      <c r="R25" s="3"/>
      <c r="S25" s="3"/>
      <c r="T25" s="3"/>
      <c r="U25" s="3"/>
      <c r="V25" s="3"/>
      <c r="W25" s="3"/>
      <c r="X25" s="3"/>
      <c r="Y25" s="3"/>
      <c r="AE25">
        <f>SUMIF(L7:L23,AE24,G7:G23)</f>
        <v>0</v>
      </c>
      <c r="AF25">
        <f>SUMIF(L7:L23,AF24,G7:G23)</f>
        <v>0</v>
      </c>
      <c r="AG25" t="s">
        <v>161</v>
      </c>
    </row>
    <row r="26" spans="1:60" x14ac:dyDescent="0.2">
      <c r="C26" s="264"/>
      <c r="D26" s="10"/>
      <c r="AG26" t="s">
        <v>163</v>
      </c>
    </row>
    <row r="27" spans="1:60" x14ac:dyDescent="0.2">
      <c r="D27" s="10"/>
    </row>
    <row r="28" spans="1:60" x14ac:dyDescent="0.2">
      <c r="D28" s="10"/>
    </row>
    <row r="29" spans="1:60" x14ac:dyDescent="0.2">
      <c r="D29" s="10"/>
    </row>
    <row r="30" spans="1:60" x14ac:dyDescent="0.2">
      <c r="D30" s="10"/>
    </row>
    <row r="31" spans="1:60" x14ac:dyDescent="0.2">
      <c r="D31" s="10"/>
    </row>
    <row r="32" spans="1:60"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auTx2EXMFg7EhCH0Szjm9zkCWRSqmMdNZvflXSWnF8xfA6rCzvYyf16QKbb5BaeKfVVFvQNReDp8uh216RzScg==" saltValue="N+AqZCgxBTI7U4uyjv/CEw==" spinCount="100000" sheet="1" formatRows="0"/>
  <mergeCells count="9">
    <mergeCell ref="C17:G17"/>
    <mergeCell ref="C18:G18"/>
    <mergeCell ref="C21:G21"/>
    <mergeCell ref="A1:G1"/>
    <mergeCell ref="C2:G2"/>
    <mergeCell ref="C3:G3"/>
    <mergeCell ref="C4:G4"/>
    <mergeCell ref="C11:G11"/>
    <mergeCell ref="C13:G13"/>
  </mergeCells>
  <pageMargins left="0.59055118110236204" right="0.196850393700787" top="0.78740157499999996" bottom="0.78740157499999996" header="0.3" footer="0.3"/>
  <pageSetup paperSize="9" orientation="landscape" verticalDpi="0"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8F16-B92A-4722-BAF3-F129B22048A3}">
  <sheetPr>
    <outlinePr summaryBelow="0"/>
  </sheetPr>
  <dimension ref="A1:BH5000"/>
  <sheetViews>
    <sheetView tabSelected="1" workbookViewId="0">
      <pane ySplit="7" topLeftCell="A80" activePane="bottomLeft" state="frozen"/>
      <selection pane="bottomLeft" sqref="A1:G1"/>
    </sheetView>
  </sheetViews>
  <sheetFormatPr defaultRowHeight="12.75" outlineLevelRow="3" x14ac:dyDescent="0.2"/>
  <cols>
    <col min="1" max="1" width="3.42578125" customWidth="1"/>
    <col min="2" max="2" width="12.5703125" style="177" customWidth="1"/>
    <col min="3" max="3" width="63.28515625" style="177"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8" t="s">
        <v>103</v>
      </c>
      <c r="B1" s="198"/>
      <c r="C1" s="198"/>
      <c r="D1" s="198"/>
      <c r="E1" s="198"/>
      <c r="F1" s="198"/>
      <c r="G1" s="198"/>
      <c r="AG1" t="s">
        <v>104</v>
      </c>
    </row>
    <row r="2" spans="1:60" ht="24.95" customHeight="1" x14ac:dyDescent="0.2">
      <c r="A2" s="199" t="s">
        <v>7</v>
      </c>
      <c r="B2" s="49" t="s">
        <v>43</v>
      </c>
      <c r="C2" s="202" t="s">
        <v>44</v>
      </c>
      <c r="D2" s="200"/>
      <c r="E2" s="200"/>
      <c r="F2" s="200"/>
      <c r="G2" s="201"/>
      <c r="AG2" t="s">
        <v>105</v>
      </c>
    </row>
    <row r="3" spans="1:60" ht="24.95" customHeight="1" x14ac:dyDescent="0.2">
      <c r="A3" s="199" t="s">
        <v>8</v>
      </c>
      <c r="B3" s="49" t="s">
        <v>47</v>
      </c>
      <c r="C3" s="202" t="s">
        <v>48</v>
      </c>
      <c r="D3" s="200"/>
      <c r="E3" s="200"/>
      <c r="F3" s="200"/>
      <c r="G3" s="201"/>
      <c r="AC3" s="177" t="s">
        <v>105</v>
      </c>
      <c r="AG3" t="s">
        <v>106</v>
      </c>
    </row>
    <row r="4" spans="1:60" ht="24.95" customHeight="1" x14ac:dyDescent="0.2">
      <c r="A4" s="203" t="s">
        <v>9</v>
      </c>
      <c r="B4" s="204" t="s">
        <v>51</v>
      </c>
      <c r="C4" s="205" t="s">
        <v>52</v>
      </c>
      <c r="D4" s="206"/>
      <c r="E4" s="206"/>
      <c r="F4" s="206"/>
      <c r="G4" s="207"/>
      <c r="AG4" t="s">
        <v>107</v>
      </c>
    </row>
    <row r="5" spans="1:60" x14ac:dyDescent="0.2">
      <c r="D5" s="10"/>
    </row>
    <row r="6" spans="1:60" ht="38.25" x14ac:dyDescent="0.2">
      <c r="A6" s="209" t="s">
        <v>108</v>
      </c>
      <c r="B6" s="211" t="s">
        <v>109</v>
      </c>
      <c r="C6" s="211" t="s">
        <v>110</v>
      </c>
      <c r="D6" s="210" t="s">
        <v>111</v>
      </c>
      <c r="E6" s="209" t="s">
        <v>112</v>
      </c>
      <c r="F6" s="208" t="s">
        <v>113</v>
      </c>
      <c r="G6" s="209" t="s">
        <v>29</v>
      </c>
      <c r="H6" s="212" t="s">
        <v>30</v>
      </c>
      <c r="I6" s="212" t="s">
        <v>114</v>
      </c>
      <c r="J6" s="212" t="s">
        <v>31</v>
      </c>
      <c r="K6" s="212" t="s">
        <v>115</v>
      </c>
      <c r="L6" s="212" t="s">
        <v>116</v>
      </c>
      <c r="M6" s="212" t="s">
        <v>117</v>
      </c>
      <c r="N6" s="212" t="s">
        <v>118</v>
      </c>
      <c r="O6" s="212" t="s">
        <v>119</v>
      </c>
      <c r="P6" s="212" t="s">
        <v>120</v>
      </c>
      <c r="Q6" s="212" t="s">
        <v>121</v>
      </c>
      <c r="R6" s="212" t="s">
        <v>122</v>
      </c>
      <c r="S6" s="212" t="s">
        <v>123</v>
      </c>
      <c r="T6" s="212" t="s">
        <v>124</v>
      </c>
      <c r="U6" s="212" t="s">
        <v>125</v>
      </c>
      <c r="V6" s="212" t="s">
        <v>126</v>
      </c>
      <c r="W6" s="212" t="s">
        <v>127</v>
      </c>
      <c r="X6" s="212" t="s">
        <v>128</v>
      </c>
      <c r="Y6" s="212" t="s">
        <v>129</v>
      </c>
    </row>
    <row r="7" spans="1:60" hidden="1" x14ac:dyDescent="0.2">
      <c r="A7" s="3"/>
      <c r="B7" s="4"/>
      <c r="C7" s="4"/>
      <c r="D7" s="6"/>
      <c r="E7" s="214"/>
      <c r="F7" s="215"/>
      <c r="G7" s="215"/>
      <c r="H7" s="215"/>
      <c r="I7" s="215"/>
      <c r="J7" s="215"/>
      <c r="K7" s="215"/>
      <c r="L7" s="215"/>
      <c r="M7" s="215"/>
      <c r="N7" s="214"/>
      <c r="O7" s="214"/>
      <c r="P7" s="214"/>
      <c r="Q7" s="214"/>
      <c r="R7" s="215"/>
      <c r="S7" s="215"/>
      <c r="T7" s="215"/>
      <c r="U7" s="215"/>
      <c r="V7" s="215"/>
      <c r="W7" s="215"/>
      <c r="X7" s="215"/>
      <c r="Y7" s="215"/>
    </row>
    <row r="8" spans="1:60" x14ac:dyDescent="0.2">
      <c r="A8" s="232" t="s">
        <v>130</v>
      </c>
      <c r="B8" s="233" t="s">
        <v>64</v>
      </c>
      <c r="C8" s="256" t="s">
        <v>65</v>
      </c>
      <c r="D8" s="234"/>
      <c r="E8" s="235"/>
      <c r="F8" s="236"/>
      <c r="G8" s="236">
        <f>SUMIF(AG9:AG16,"&lt;&gt;NOR",G9:G16)</f>
        <v>0</v>
      </c>
      <c r="H8" s="236"/>
      <c r="I8" s="236">
        <f>SUM(I9:I16)</f>
        <v>0</v>
      </c>
      <c r="J8" s="236"/>
      <c r="K8" s="236">
        <f>SUM(K9:K16)</f>
        <v>0</v>
      </c>
      <c r="L8" s="236"/>
      <c r="M8" s="236">
        <f>SUM(M9:M16)</f>
        <v>0</v>
      </c>
      <c r="N8" s="235"/>
      <c r="O8" s="235">
        <f>SUM(O9:O16)</f>
        <v>136.16</v>
      </c>
      <c r="P8" s="235"/>
      <c r="Q8" s="235">
        <f>SUM(Q9:Q16)</f>
        <v>0</v>
      </c>
      <c r="R8" s="236"/>
      <c r="S8" s="236"/>
      <c r="T8" s="237"/>
      <c r="U8" s="231"/>
      <c r="V8" s="231">
        <f>SUM(V9:V16)</f>
        <v>165.84</v>
      </c>
      <c r="W8" s="231"/>
      <c r="X8" s="231"/>
      <c r="Y8" s="231"/>
      <c r="AG8" t="s">
        <v>131</v>
      </c>
    </row>
    <row r="9" spans="1:60" outlineLevel="1" x14ac:dyDescent="0.2">
      <c r="A9" s="239">
        <v>1</v>
      </c>
      <c r="B9" s="240" t="s">
        <v>164</v>
      </c>
      <c r="C9" s="258" t="s">
        <v>165</v>
      </c>
      <c r="D9" s="241" t="s">
        <v>166</v>
      </c>
      <c r="E9" s="242">
        <v>49.227400000000003</v>
      </c>
      <c r="F9" s="243"/>
      <c r="G9" s="244">
        <f>ROUND(E9*F9,2)</f>
        <v>0</v>
      </c>
      <c r="H9" s="243"/>
      <c r="I9" s="244">
        <f>ROUND(E9*H9,2)</f>
        <v>0</v>
      </c>
      <c r="J9" s="243"/>
      <c r="K9" s="244">
        <f>ROUND(E9*J9,2)</f>
        <v>0</v>
      </c>
      <c r="L9" s="244">
        <v>15</v>
      </c>
      <c r="M9" s="244">
        <f>G9*(1+L9/100)</f>
        <v>0</v>
      </c>
      <c r="N9" s="242">
        <v>8.2500000000000004E-3</v>
      </c>
      <c r="O9" s="242">
        <f>ROUND(E9*N9,2)</f>
        <v>0.41</v>
      </c>
      <c r="P9" s="242">
        <v>0</v>
      </c>
      <c r="Q9" s="242">
        <f>ROUND(E9*P9,2)</f>
        <v>0</v>
      </c>
      <c r="R9" s="244" t="s">
        <v>167</v>
      </c>
      <c r="S9" s="244" t="s">
        <v>135</v>
      </c>
      <c r="T9" s="245" t="s">
        <v>168</v>
      </c>
      <c r="U9" s="224">
        <v>0.3</v>
      </c>
      <c r="V9" s="224">
        <f>ROUND(E9*U9,2)</f>
        <v>14.77</v>
      </c>
      <c r="W9" s="224"/>
      <c r="X9" s="224" t="s">
        <v>169</v>
      </c>
      <c r="Y9" s="224" t="s">
        <v>170</v>
      </c>
      <c r="Z9" s="213"/>
      <c r="AA9" s="213"/>
      <c r="AB9" s="213"/>
      <c r="AC9" s="213"/>
      <c r="AD9" s="213"/>
      <c r="AE9" s="213"/>
      <c r="AF9" s="213"/>
      <c r="AG9" s="213" t="s">
        <v>171</v>
      </c>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row>
    <row r="10" spans="1:60" outlineLevel="2" x14ac:dyDescent="0.2">
      <c r="A10" s="220"/>
      <c r="B10" s="221"/>
      <c r="C10" s="268" t="s">
        <v>172</v>
      </c>
      <c r="D10" s="265"/>
      <c r="E10" s="265"/>
      <c r="F10" s="265"/>
      <c r="G10" s="265"/>
      <c r="H10" s="224"/>
      <c r="I10" s="224"/>
      <c r="J10" s="224"/>
      <c r="K10" s="224"/>
      <c r="L10" s="224"/>
      <c r="M10" s="224"/>
      <c r="N10" s="223"/>
      <c r="O10" s="223"/>
      <c r="P10" s="223"/>
      <c r="Q10" s="223"/>
      <c r="R10" s="224"/>
      <c r="S10" s="224"/>
      <c r="T10" s="224"/>
      <c r="U10" s="224"/>
      <c r="V10" s="224"/>
      <c r="W10" s="224"/>
      <c r="X10" s="224"/>
      <c r="Y10" s="224"/>
      <c r="Z10" s="213"/>
      <c r="AA10" s="213"/>
      <c r="AB10" s="213"/>
      <c r="AC10" s="213"/>
      <c r="AD10" s="213"/>
      <c r="AE10" s="213"/>
      <c r="AF10" s="213"/>
      <c r="AG10" s="213" t="s">
        <v>173</v>
      </c>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row>
    <row r="11" spans="1:60" outlineLevel="2" x14ac:dyDescent="0.2">
      <c r="A11" s="220"/>
      <c r="B11" s="221"/>
      <c r="C11" s="261" t="s">
        <v>174</v>
      </c>
      <c r="D11" s="229"/>
      <c r="E11" s="230">
        <v>49.227400000000003</v>
      </c>
      <c r="F11" s="224"/>
      <c r="G11" s="224"/>
      <c r="H11" s="224"/>
      <c r="I11" s="224"/>
      <c r="J11" s="224"/>
      <c r="K11" s="224"/>
      <c r="L11" s="224"/>
      <c r="M11" s="224"/>
      <c r="N11" s="223"/>
      <c r="O11" s="223"/>
      <c r="P11" s="223"/>
      <c r="Q11" s="223"/>
      <c r="R11" s="224"/>
      <c r="S11" s="224"/>
      <c r="T11" s="224"/>
      <c r="U11" s="224"/>
      <c r="V11" s="224"/>
      <c r="W11" s="224"/>
      <c r="X11" s="224"/>
      <c r="Y11" s="224"/>
      <c r="Z11" s="213"/>
      <c r="AA11" s="213"/>
      <c r="AB11" s="213"/>
      <c r="AC11" s="213"/>
      <c r="AD11" s="213"/>
      <c r="AE11" s="213"/>
      <c r="AF11" s="213"/>
      <c r="AG11" s="213" t="s">
        <v>158</v>
      </c>
      <c r="AH11" s="213">
        <v>5</v>
      </c>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row>
    <row r="12" spans="1:60" outlineLevel="1" x14ac:dyDescent="0.2">
      <c r="A12" s="239">
        <v>2</v>
      </c>
      <c r="B12" s="240" t="s">
        <v>175</v>
      </c>
      <c r="C12" s="258" t="s">
        <v>176</v>
      </c>
      <c r="D12" s="241" t="s">
        <v>177</v>
      </c>
      <c r="E12" s="242">
        <v>31.122</v>
      </c>
      <c r="F12" s="243"/>
      <c r="G12" s="244">
        <f>ROUND(E12*F12,2)</f>
        <v>0</v>
      </c>
      <c r="H12" s="243"/>
      <c r="I12" s="244">
        <f>ROUND(E12*H12,2)</f>
        <v>0</v>
      </c>
      <c r="J12" s="243"/>
      <c r="K12" s="244">
        <f>ROUND(E12*J12,2)</f>
        <v>0</v>
      </c>
      <c r="L12" s="244">
        <v>15</v>
      </c>
      <c r="M12" s="244">
        <f>G12*(1+L12/100)</f>
        <v>0</v>
      </c>
      <c r="N12" s="242">
        <v>0.25967000000000001</v>
      </c>
      <c r="O12" s="242">
        <f>ROUND(E12*N12,2)</f>
        <v>8.08</v>
      </c>
      <c r="P12" s="242">
        <v>0</v>
      </c>
      <c r="Q12" s="242">
        <f>ROUND(E12*P12,2)</f>
        <v>0</v>
      </c>
      <c r="R12" s="244"/>
      <c r="S12" s="244" t="s">
        <v>135</v>
      </c>
      <c r="T12" s="245" t="s">
        <v>168</v>
      </c>
      <c r="U12" s="224">
        <v>4.8540000000000001</v>
      </c>
      <c r="V12" s="224">
        <f>ROUND(E12*U12,2)</f>
        <v>151.07</v>
      </c>
      <c r="W12" s="224"/>
      <c r="X12" s="224" t="s">
        <v>169</v>
      </c>
      <c r="Y12" s="224" t="s">
        <v>170</v>
      </c>
      <c r="Z12" s="213"/>
      <c r="AA12" s="213"/>
      <c r="AB12" s="213"/>
      <c r="AC12" s="213"/>
      <c r="AD12" s="213"/>
      <c r="AE12" s="213"/>
      <c r="AF12" s="213"/>
      <c r="AG12" s="213" t="s">
        <v>171</v>
      </c>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row>
    <row r="13" spans="1:60" outlineLevel="2" x14ac:dyDescent="0.2">
      <c r="A13" s="220"/>
      <c r="B13" s="221"/>
      <c r="C13" s="259" t="s">
        <v>178</v>
      </c>
      <c r="D13" s="253"/>
      <c r="E13" s="253"/>
      <c r="F13" s="253"/>
      <c r="G13" s="253"/>
      <c r="H13" s="224"/>
      <c r="I13" s="224"/>
      <c r="J13" s="224"/>
      <c r="K13" s="224"/>
      <c r="L13" s="224"/>
      <c r="M13" s="224"/>
      <c r="N13" s="223"/>
      <c r="O13" s="223"/>
      <c r="P13" s="223"/>
      <c r="Q13" s="223"/>
      <c r="R13" s="224"/>
      <c r="S13" s="224"/>
      <c r="T13" s="224"/>
      <c r="U13" s="224"/>
      <c r="V13" s="224"/>
      <c r="W13" s="224"/>
      <c r="X13" s="224"/>
      <c r="Y13" s="224"/>
      <c r="Z13" s="213"/>
      <c r="AA13" s="213"/>
      <c r="AB13" s="213"/>
      <c r="AC13" s="213"/>
      <c r="AD13" s="213"/>
      <c r="AE13" s="213"/>
      <c r="AF13" s="213"/>
      <c r="AG13" s="213" t="s">
        <v>143</v>
      </c>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row>
    <row r="14" spans="1:60" outlineLevel="2" x14ac:dyDescent="0.2">
      <c r="A14" s="220"/>
      <c r="B14" s="221"/>
      <c r="C14" s="261" t="s">
        <v>179</v>
      </c>
      <c r="D14" s="229"/>
      <c r="E14" s="230">
        <v>31.122</v>
      </c>
      <c r="F14" s="224"/>
      <c r="G14" s="224"/>
      <c r="H14" s="224"/>
      <c r="I14" s="224"/>
      <c r="J14" s="224"/>
      <c r="K14" s="224"/>
      <c r="L14" s="224"/>
      <c r="M14" s="224"/>
      <c r="N14" s="223"/>
      <c r="O14" s="223"/>
      <c r="P14" s="223"/>
      <c r="Q14" s="223"/>
      <c r="R14" s="224"/>
      <c r="S14" s="224"/>
      <c r="T14" s="224"/>
      <c r="U14" s="224"/>
      <c r="V14" s="224"/>
      <c r="W14" s="224"/>
      <c r="X14" s="224"/>
      <c r="Y14" s="224"/>
      <c r="Z14" s="213"/>
      <c r="AA14" s="213"/>
      <c r="AB14" s="213"/>
      <c r="AC14" s="213"/>
      <c r="AD14" s="213"/>
      <c r="AE14" s="213"/>
      <c r="AF14" s="213"/>
      <c r="AG14" s="213" t="s">
        <v>158</v>
      </c>
      <c r="AH14" s="213">
        <v>0</v>
      </c>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row>
    <row r="15" spans="1:60" outlineLevel="1" x14ac:dyDescent="0.2">
      <c r="A15" s="239">
        <v>3</v>
      </c>
      <c r="B15" s="240" t="s">
        <v>180</v>
      </c>
      <c r="C15" s="258" t="s">
        <v>181</v>
      </c>
      <c r="D15" s="241" t="s">
        <v>182</v>
      </c>
      <c r="E15" s="242">
        <v>91</v>
      </c>
      <c r="F15" s="243"/>
      <c r="G15" s="244">
        <f>ROUND(E15*F15,2)</f>
        <v>0</v>
      </c>
      <c r="H15" s="243"/>
      <c r="I15" s="244">
        <f>ROUND(E15*H15,2)</f>
        <v>0</v>
      </c>
      <c r="J15" s="243"/>
      <c r="K15" s="244">
        <f>ROUND(E15*J15,2)</f>
        <v>0</v>
      </c>
      <c r="L15" s="244">
        <v>15</v>
      </c>
      <c r="M15" s="244">
        <f>G15*(1+L15/100)</f>
        <v>0</v>
      </c>
      <c r="N15" s="242">
        <v>1.403</v>
      </c>
      <c r="O15" s="242">
        <f>ROUND(E15*N15,2)</f>
        <v>127.67</v>
      </c>
      <c r="P15" s="242">
        <v>0</v>
      </c>
      <c r="Q15" s="242">
        <f>ROUND(E15*P15,2)</f>
        <v>0</v>
      </c>
      <c r="R15" s="244"/>
      <c r="S15" s="244" t="s">
        <v>183</v>
      </c>
      <c r="T15" s="245" t="s">
        <v>136</v>
      </c>
      <c r="U15" s="224">
        <v>0</v>
      </c>
      <c r="V15" s="224">
        <f>ROUND(E15*U15,2)</f>
        <v>0</v>
      </c>
      <c r="W15" s="224"/>
      <c r="X15" s="224" t="s">
        <v>184</v>
      </c>
      <c r="Y15" s="224" t="s">
        <v>170</v>
      </c>
      <c r="Z15" s="213"/>
      <c r="AA15" s="213"/>
      <c r="AB15" s="213"/>
      <c r="AC15" s="213"/>
      <c r="AD15" s="213"/>
      <c r="AE15" s="213"/>
      <c r="AF15" s="213"/>
      <c r="AG15" s="213" t="s">
        <v>185</v>
      </c>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row>
    <row r="16" spans="1:60" outlineLevel="2" x14ac:dyDescent="0.2">
      <c r="A16" s="220"/>
      <c r="B16" s="221"/>
      <c r="C16" s="261" t="s">
        <v>186</v>
      </c>
      <c r="D16" s="229"/>
      <c r="E16" s="230">
        <v>91</v>
      </c>
      <c r="F16" s="224"/>
      <c r="G16" s="224"/>
      <c r="H16" s="224"/>
      <c r="I16" s="224"/>
      <c r="J16" s="224"/>
      <c r="K16" s="224"/>
      <c r="L16" s="224"/>
      <c r="M16" s="224"/>
      <c r="N16" s="223"/>
      <c r="O16" s="223"/>
      <c r="P16" s="223"/>
      <c r="Q16" s="223"/>
      <c r="R16" s="224"/>
      <c r="S16" s="224"/>
      <c r="T16" s="224"/>
      <c r="U16" s="224"/>
      <c r="V16" s="224"/>
      <c r="W16" s="224"/>
      <c r="X16" s="224"/>
      <c r="Y16" s="224"/>
      <c r="Z16" s="213"/>
      <c r="AA16" s="213"/>
      <c r="AB16" s="213"/>
      <c r="AC16" s="213"/>
      <c r="AD16" s="213"/>
      <c r="AE16" s="213"/>
      <c r="AF16" s="213"/>
      <c r="AG16" s="213" t="s">
        <v>158</v>
      </c>
      <c r="AH16" s="213">
        <v>0</v>
      </c>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row>
    <row r="17" spans="1:60" x14ac:dyDescent="0.2">
      <c r="A17" s="232" t="s">
        <v>130</v>
      </c>
      <c r="B17" s="233" t="s">
        <v>66</v>
      </c>
      <c r="C17" s="256" t="s">
        <v>67</v>
      </c>
      <c r="D17" s="234"/>
      <c r="E17" s="235"/>
      <c r="F17" s="236"/>
      <c r="G17" s="236">
        <f>SUMIF(AG18:AG23,"&lt;&gt;NOR",G18:G23)</f>
        <v>0</v>
      </c>
      <c r="H17" s="236"/>
      <c r="I17" s="236">
        <f>SUM(I18:I23)</f>
        <v>0</v>
      </c>
      <c r="J17" s="236"/>
      <c r="K17" s="236">
        <f>SUM(K18:K23)</f>
        <v>0</v>
      </c>
      <c r="L17" s="236"/>
      <c r="M17" s="236">
        <f>SUM(M18:M23)</f>
        <v>0</v>
      </c>
      <c r="N17" s="235"/>
      <c r="O17" s="235">
        <f>SUM(O18:O23)</f>
        <v>5.92</v>
      </c>
      <c r="P17" s="235"/>
      <c r="Q17" s="235">
        <f>SUM(Q18:Q23)</f>
        <v>0</v>
      </c>
      <c r="R17" s="236"/>
      <c r="S17" s="236"/>
      <c r="T17" s="237"/>
      <c r="U17" s="231"/>
      <c r="V17" s="231">
        <f>SUM(V18:V23)</f>
        <v>402.19</v>
      </c>
      <c r="W17" s="231"/>
      <c r="X17" s="231"/>
      <c r="Y17" s="231"/>
      <c r="AG17" t="s">
        <v>131</v>
      </c>
    </row>
    <row r="18" spans="1:60" outlineLevel="1" x14ac:dyDescent="0.2">
      <c r="A18" s="239">
        <v>4</v>
      </c>
      <c r="B18" s="240" t="s">
        <v>187</v>
      </c>
      <c r="C18" s="258" t="s">
        <v>188</v>
      </c>
      <c r="D18" s="241" t="s">
        <v>166</v>
      </c>
      <c r="E18" s="242">
        <v>452.91660000000002</v>
      </c>
      <c r="F18" s="243"/>
      <c r="G18" s="244">
        <f>ROUND(E18*F18,2)</f>
        <v>0</v>
      </c>
      <c r="H18" s="243"/>
      <c r="I18" s="244">
        <f>ROUND(E18*H18,2)</f>
        <v>0</v>
      </c>
      <c r="J18" s="243"/>
      <c r="K18" s="244">
        <f>ROUND(E18*J18,2)</f>
        <v>0</v>
      </c>
      <c r="L18" s="244">
        <v>15</v>
      </c>
      <c r="M18" s="244">
        <f>G18*(1+L18/100)</f>
        <v>0</v>
      </c>
      <c r="N18" s="242">
        <v>8.9599999999999992E-3</v>
      </c>
      <c r="O18" s="242">
        <f>ROUND(E18*N18,2)</f>
        <v>4.0599999999999996</v>
      </c>
      <c r="P18" s="242">
        <v>0</v>
      </c>
      <c r="Q18" s="242">
        <f>ROUND(E18*P18,2)</f>
        <v>0</v>
      </c>
      <c r="R18" s="244" t="s">
        <v>167</v>
      </c>
      <c r="S18" s="244" t="s">
        <v>135</v>
      </c>
      <c r="T18" s="245" t="s">
        <v>168</v>
      </c>
      <c r="U18" s="224">
        <v>0.40400000000000003</v>
      </c>
      <c r="V18" s="224">
        <f>ROUND(E18*U18,2)</f>
        <v>182.98</v>
      </c>
      <c r="W18" s="224"/>
      <c r="X18" s="224" t="s">
        <v>169</v>
      </c>
      <c r="Y18" s="224" t="s">
        <v>170</v>
      </c>
      <c r="Z18" s="213"/>
      <c r="AA18" s="213"/>
      <c r="AB18" s="213"/>
      <c r="AC18" s="213"/>
      <c r="AD18" s="213"/>
      <c r="AE18" s="213"/>
      <c r="AF18" s="213"/>
      <c r="AG18" s="213" t="s">
        <v>171</v>
      </c>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row>
    <row r="19" spans="1:60" outlineLevel="2" x14ac:dyDescent="0.2">
      <c r="A19" s="220"/>
      <c r="B19" s="221"/>
      <c r="C19" s="268" t="s">
        <v>189</v>
      </c>
      <c r="D19" s="265"/>
      <c r="E19" s="265"/>
      <c r="F19" s="265"/>
      <c r="G19" s="265"/>
      <c r="H19" s="224"/>
      <c r="I19" s="224"/>
      <c r="J19" s="224"/>
      <c r="K19" s="224"/>
      <c r="L19" s="224"/>
      <c r="M19" s="224"/>
      <c r="N19" s="223"/>
      <c r="O19" s="223"/>
      <c r="P19" s="223"/>
      <c r="Q19" s="223"/>
      <c r="R19" s="224"/>
      <c r="S19" s="224"/>
      <c r="T19" s="224"/>
      <c r="U19" s="224"/>
      <c r="V19" s="224"/>
      <c r="W19" s="224"/>
      <c r="X19" s="224"/>
      <c r="Y19" s="224"/>
      <c r="Z19" s="213"/>
      <c r="AA19" s="213"/>
      <c r="AB19" s="213"/>
      <c r="AC19" s="213"/>
      <c r="AD19" s="213"/>
      <c r="AE19" s="213"/>
      <c r="AF19" s="213"/>
      <c r="AG19" s="213" t="s">
        <v>173</v>
      </c>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row>
    <row r="20" spans="1:60" outlineLevel="2" x14ac:dyDescent="0.2">
      <c r="A20" s="220"/>
      <c r="B20" s="221"/>
      <c r="C20" s="261" t="s">
        <v>190</v>
      </c>
      <c r="D20" s="229"/>
      <c r="E20" s="230">
        <v>452.91660000000002</v>
      </c>
      <c r="F20" s="224"/>
      <c r="G20" s="224"/>
      <c r="H20" s="224"/>
      <c r="I20" s="224"/>
      <c r="J20" s="224"/>
      <c r="K20" s="224"/>
      <c r="L20" s="224"/>
      <c r="M20" s="224"/>
      <c r="N20" s="223"/>
      <c r="O20" s="223"/>
      <c r="P20" s="223"/>
      <c r="Q20" s="223"/>
      <c r="R20" s="224"/>
      <c r="S20" s="224"/>
      <c r="T20" s="224"/>
      <c r="U20" s="224"/>
      <c r="V20" s="224"/>
      <c r="W20" s="224"/>
      <c r="X20" s="224"/>
      <c r="Y20" s="224"/>
      <c r="Z20" s="213"/>
      <c r="AA20" s="213"/>
      <c r="AB20" s="213"/>
      <c r="AC20" s="213"/>
      <c r="AD20" s="213"/>
      <c r="AE20" s="213"/>
      <c r="AF20" s="213"/>
      <c r="AG20" s="213" t="s">
        <v>158</v>
      </c>
      <c r="AH20" s="213">
        <v>5</v>
      </c>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row>
    <row r="21" spans="1:60" ht="22.5" outlineLevel="1" x14ac:dyDescent="0.2">
      <c r="A21" s="239">
        <v>5</v>
      </c>
      <c r="B21" s="240" t="s">
        <v>191</v>
      </c>
      <c r="C21" s="258" t="s">
        <v>192</v>
      </c>
      <c r="D21" s="241" t="s">
        <v>166</v>
      </c>
      <c r="E21" s="242">
        <v>452.91660000000002</v>
      </c>
      <c r="F21" s="243"/>
      <c r="G21" s="244">
        <f>ROUND(E21*F21,2)</f>
        <v>0</v>
      </c>
      <c r="H21" s="243"/>
      <c r="I21" s="244">
        <f>ROUND(E21*H21,2)</f>
        <v>0</v>
      </c>
      <c r="J21" s="243"/>
      <c r="K21" s="244">
        <f>ROUND(E21*J21,2)</f>
        <v>0</v>
      </c>
      <c r="L21" s="244">
        <v>15</v>
      </c>
      <c r="M21" s="244">
        <f>G21*(1+L21/100)</f>
        <v>0</v>
      </c>
      <c r="N21" s="242">
        <v>4.1099999999999999E-3</v>
      </c>
      <c r="O21" s="242">
        <f>ROUND(E21*N21,2)</f>
        <v>1.86</v>
      </c>
      <c r="P21" s="242">
        <v>0</v>
      </c>
      <c r="Q21" s="242">
        <f>ROUND(E21*P21,2)</f>
        <v>0</v>
      </c>
      <c r="R21" s="244" t="s">
        <v>167</v>
      </c>
      <c r="S21" s="244" t="s">
        <v>135</v>
      </c>
      <c r="T21" s="245" t="s">
        <v>168</v>
      </c>
      <c r="U21" s="224">
        <v>0.48399999999999999</v>
      </c>
      <c r="V21" s="224">
        <f>ROUND(E21*U21,2)</f>
        <v>219.21</v>
      </c>
      <c r="W21" s="224"/>
      <c r="X21" s="224" t="s">
        <v>169</v>
      </c>
      <c r="Y21" s="224" t="s">
        <v>170</v>
      </c>
      <c r="Z21" s="213"/>
      <c r="AA21" s="213"/>
      <c r="AB21" s="213"/>
      <c r="AC21" s="213"/>
      <c r="AD21" s="213"/>
      <c r="AE21" s="213"/>
      <c r="AF21" s="213"/>
      <c r="AG21" s="213" t="s">
        <v>171</v>
      </c>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row>
    <row r="22" spans="1:60" outlineLevel="2" x14ac:dyDescent="0.2">
      <c r="A22" s="220"/>
      <c r="B22" s="221"/>
      <c r="C22" s="268" t="s">
        <v>193</v>
      </c>
      <c r="D22" s="265"/>
      <c r="E22" s="265"/>
      <c r="F22" s="265"/>
      <c r="G22" s="265"/>
      <c r="H22" s="224"/>
      <c r="I22" s="224"/>
      <c r="J22" s="224"/>
      <c r="K22" s="224"/>
      <c r="L22" s="224"/>
      <c r="M22" s="224"/>
      <c r="N22" s="223"/>
      <c r="O22" s="223"/>
      <c r="P22" s="223"/>
      <c r="Q22" s="223"/>
      <c r="R22" s="224"/>
      <c r="S22" s="224"/>
      <c r="T22" s="224"/>
      <c r="U22" s="224"/>
      <c r="V22" s="224"/>
      <c r="W22" s="224"/>
      <c r="X22" s="224"/>
      <c r="Y22" s="224"/>
      <c r="Z22" s="213"/>
      <c r="AA22" s="213"/>
      <c r="AB22" s="213"/>
      <c r="AC22" s="213"/>
      <c r="AD22" s="213"/>
      <c r="AE22" s="213"/>
      <c r="AF22" s="213"/>
      <c r="AG22" s="213" t="s">
        <v>173</v>
      </c>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row>
    <row r="23" spans="1:60" outlineLevel="2" x14ac:dyDescent="0.2">
      <c r="A23" s="220"/>
      <c r="B23" s="221"/>
      <c r="C23" s="261" t="s">
        <v>194</v>
      </c>
      <c r="D23" s="229"/>
      <c r="E23" s="230">
        <v>452.91660000000002</v>
      </c>
      <c r="F23" s="224"/>
      <c r="G23" s="224"/>
      <c r="H23" s="224"/>
      <c r="I23" s="224"/>
      <c r="J23" s="224"/>
      <c r="K23" s="224"/>
      <c r="L23" s="224"/>
      <c r="M23" s="224"/>
      <c r="N23" s="223"/>
      <c r="O23" s="223"/>
      <c r="P23" s="223"/>
      <c r="Q23" s="223"/>
      <c r="R23" s="224"/>
      <c r="S23" s="224"/>
      <c r="T23" s="224"/>
      <c r="U23" s="224"/>
      <c r="V23" s="224"/>
      <c r="W23" s="224"/>
      <c r="X23" s="224"/>
      <c r="Y23" s="224"/>
      <c r="Z23" s="213"/>
      <c r="AA23" s="213"/>
      <c r="AB23" s="213"/>
      <c r="AC23" s="213"/>
      <c r="AD23" s="213"/>
      <c r="AE23" s="213"/>
      <c r="AF23" s="213"/>
      <c r="AG23" s="213" t="s">
        <v>158</v>
      </c>
      <c r="AH23" s="213">
        <v>5</v>
      </c>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row>
    <row r="24" spans="1:60" x14ac:dyDescent="0.2">
      <c r="A24" s="232" t="s">
        <v>130</v>
      </c>
      <c r="B24" s="233" t="s">
        <v>68</v>
      </c>
      <c r="C24" s="256" t="s">
        <v>69</v>
      </c>
      <c r="D24" s="234"/>
      <c r="E24" s="235"/>
      <c r="F24" s="236"/>
      <c r="G24" s="236">
        <f>SUMIF(AG25:AG147,"&lt;&gt;NOR",G25:G147)</f>
        <v>0</v>
      </c>
      <c r="H24" s="236"/>
      <c r="I24" s="236">
        <f>SUM(I25:I147)</f>
        <v>0</v>
      </c>
      <c r="J24" s="236"/>
      <c r="K24" s="236">
        <f>SUM(K25:K147)</f>
        <v>0</v>
      </c>
      <c r="L24" s="236"/>
      <c r="M24" s="236">
        <f>SUM(M25:M147)</f>
        <v>0</v>
      </c>
      <c r="N24" s="235"/>
      <c r="O24" s="235">
        <f>SUM(O25:O147)</f>
        <v>89.929999999999978</v>
      </c>
      <c r="P24" s="235"/>
      <c r="Q24" s="235">
        <f>SUM(Q25:Q147)</f>
        <v>0</v>
      </c>
      <c r="R24" s="236"/>
      <c r="S24" s="236"/>
      <c r="T24" s="237"/>
      <c r="U24" s="231"/>
      <c r="V24" s="231">
        <f>SUM(V25:V147)</f>
        <v>4603.6099999999997</v>
      </c>
      <c r="W24" s="231"/>
      <c r="X24" s="231"/>
      <c r="Y24" s="231"/>
      <c r="AG24" t="s">
        <v>131</v>
      </c>
    </row>
    <row r="25" spans="1:60" ht="22.5" outlineLevel="1" x14ac:dyDescent="0.2">
      <c r="A25" s="239">
        <v>6</v>
      </c>
      <c r="B25" s="240" t="s">
        <v>195</v>
      </c>
      <c r="C25" s="258" t="s">
        <v>196</v>
      </c>
      <c r="D25" s="241" t="s">
        <v>166</v>
      </c>
      <c r="E25" s="242">
        <v>311.22000000000003</v>
      </c>
      <c r="F25" s="243"/>
      <c r="G25" s="244">
        <f>ROUND(E25*F25,2)</f>
        <v>0</v>
      </c>
      <c r="H25" s="243"/>
      <c r="I25" s="244">
        <f>ROUND(E25*H25,2)</f>
        <v>0</v>
      </c>
      <c r="J25" s="243"/>
      <c r="K25" s="244">
        <f>ROUND(E25*J25,2)</f>
        <v>0</v>
      </c>
      <c r="L25" s="244">
        <v>15</v>
      </c>
      <c r="M25" s="244">
        <f>G25*(1+L25/100)</f>
        <v>0</v>
      </c>
      <c r="N25" s="242">
        <v>3.0699999999999998E-3</v>
      </c>
      <c r="O25" s="242">
        <f>ROUND(E25*N25,2)</f>
        <v>0.96</v>
      </c>
      <c r="P25" s="242">
        <v>0</v>
      </c>
      <c r="Q25" s="242">
        <f>ROUND(E25*P25,2)</f>
        <v>0</v>
      </c>
      <c r="R25" s="244" t="s">
        <v>167</v>
      </c>
      <c r="S25" s="244" t="s">
        <v>135</v>
      </c>
      <c r="T25" s="245" t="s">
        <v>168</v>
      </c>
      <c r="U25" s="224">
        <v>0.30599999999999999</v>
      </c>
      <c r="V25" s="224">
        <f>ROUND(E25*U25,2)</f>
        <v>95.23</v>
      </c>
      <c r="W25" s="224"/>
      <c r="X25" s="224" t="s">
        <v>169</v>
      </c>
      <c r="Y25" s="224" t="s">
        <v>170</v>
      </c>
      <c r="Z25" s="213"/>
      <c r="AA25" s="213"/>
      <c r="AB25" s="213"/>
      <c r="AC25" s="213"/>
      <c r="AD25" s="213"/>
      <c r="AE25" s="213"/>
      <c r="AF25" s="213"/>
      <c r="AG25" s="213" t="s">
        <v>171</v>
      </c>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row>
    <row r="26" spans="1:60" outlineLevel="2" x14ac:dyDescent="0.2">
      <c r="A26" s="220"/>
      <c r="B26" s="221"/>
      <c r="C26" s="268" t="s">
        <v>197</v>
      </c>
      <c r="D26" s="265"/>
      <c r="E26" s="265"/>
      <c r="F26" s="265"/>
      <c r="G26" s="265"/>
      <c r="H26" s="224"/>
      <c r="I26" s="224"/>
      <c r="J26" s="224"/>
      <c r="K26" s="224"/>
      <c r="L26" s="224"/>
      <c r="M26" s="224"/>
      <c r="N26" s="223"/>
      <c r="O26" s="223"/>
      <c r="P26" s="223"/>
      <c r="Q26" s="223"/>
      <c r="R26" s="224"/>
      <c r="S26" s="224"/>
      <c r="T26" s="224"/>
      <c r="U26" s="224"/>
      <c r="V26" s="224"/>
      <c r="W26" s="224"/>
      <c r="X26" s="224"/>
      <c r="Y26" s="224"/>
      <c r="Z26" s="213"/>
      <c r="AA26" s="213"/>
      <c r="AB26" s="213"/>
      <c r="AC26" s="213"/>
      <c r="AD26" s="213"/>
      <c r="AE26" s="213"/>
      <c r="AF26" s="213"/>
      <c r="AG26" s="213" t="s">
        <v>173</v>
      </c>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row>
    <row r="27" spans="1:60" outlineLevel="2" x14ac:dyDescent="0.2">
      <c r="A27" s="220"/>
      <c r="B27" s="221"/>
      <c r="C27" s="261" t="s">
        <v>198</v>
      </c>
      <c r="D27" s="229"/>
      <c r="E27" s="230">
        <v>311.22000000000003</v>
      </c>
      <c r="F27" s="224"/>
      <c r="G27" s="224"/>
      <c r="H27" s="224"/>
      <c r="I27" s="224"/>
      <c r="J27" s="224"/>
      <c r="K27" s="224"/>
      <c r="L27" s="224"/>
      <c r="M27" s="224"/>
      <c r="N27" s="223"/>
      <c r="O27" s="223"/>
      <c r="P27" s="223"/>
      <c r="Q27" s="223"/>
      <c r="R27" s="224"/>
      <c r="S27" s="224"/>
      <c r="T27" s="224"/>
      <c r="U27" s="224"/>
      <c r="V27" s="224"/>
      <c r="W27" s="224"/>
      <c r="X27" s="224"/>
      <c r="Y27" s="224"/>
      <c r="Z27" s="213"/>
      <c r="AA27" s="213"/>
      <c r="AB27" s="213"/>
      <c r="AC27" s="213"/>
      <c r="AD27" s="213"/>
      <c r="AE27" s="213"/>
      <c r="AF27" s="213"/>
      <c r="AG27" s="213" t="s">
        <v>158</v>
      </c>
      <c r="AH27" s="213">
        <v>0</v>
      </c>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row>
    <row r="28" spans="1:60" ht="22.5" outlineLevel="1" x14ac:dyDescent="0.2">
      <c r="A28" s="239">
        <v>7</v>
      </c>
      <c r="B28" s="240" t="s">
        <v>199</v>
      </c>
      <c r="C28" s="258" t="s">
        <v>200</v>
      </c>
      <c r="D28" s="241" t="s">
        <v>166</v>
      </c>
      <c r="E28" s="242">
        <v>311.22000000000003</v>
      </c>
      <c r="F28" s="243"/>
      <c r="G28" s="244">
        <f>ROUND(E28*F28,2)</f>
        <v>0</v>
      </c>
      <c r="H28" s="243"/>
      <c r="I28" s="244">
        <f>ROUND(E28*H28,2)</f>
        <v>0</v>
      </c>
      <c r="J28" s="243"/>
      <c r="K28" s="244">
        <f>ROUND(E28*J28,2)</f>
        <v>0</v>
      </c>
      <c r="L28" s="244">
        <v>15</v>
      </c>
      <c r="M28" s="244">
        <f>G28*(1+L28/100)</f>
        <v>0</v>
      </c>
      <c r="N28" s="242">
        <v>1.9000000000000001E-4</v>
      </c>
      <c r="O28" s="242">
        <f>ROUND(E28*N28,2)</f>
        <v>0.06</v>
      </c>
      <c r="P28" s="242">
        <v>0</v>
      </c>
      <c r="Q28" s="242">
        <f>ROUND(E28*P28,2)</f>
        <v>0</v>
      </c>
      <c r="R28" s="244" t="s">
        <v>167</v>
      </c>
      <c r="S28" s="244" t="s">
        <v>135</v>
      </c>
      <c r="T28" s="245" t="s">
        <v>168</v>
      </c>
      <c r="U28" s="224">
        <v>6.83E-2</v>
      </c>
      <c r="V28" s="224">
        <f>ROUND(E28*U28,2)</f>
        <v>21.26</v>
      </c>
      <c r="W28" s="224"/>
      <c r="X28" s="224" t="s">
        <v>169</v>
      </c>
      <c r="Y28" s="224" t="s">
        <v>170</v>
      </c>
      <c r="Z28" s="213"/>
      <c r="AA28" s="213"/>
      <c r="AB28" s="213"/>
      <c r="AC28" s="213"/>
      <c r="AD28" s="213"/>
      <c r="AE28" s="213"/>
      <c r="AF28" s="213"/>
      <c r="AG28" s="213" t="s">
        <v>171</v>
      </c>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row>
    <row r="29" spans="1:60" outlineLevel="2" x14ac:dyDescent="0.2">
      <c r="A29" s="220"/>
      <c r="B29" s="221"/>
      <c r="C29" s="268" t="s">
        <v>197</v>
      </c>
      <c r="D29" s="265"/>
      <c r="E29" s="265"/>
      <c r="F29" s="265"/>
      <c r="G29" s="265"/>
      <c r="H29" s="224"/>
      <c r="I29" s="224"/>
      <c r="J29" s="224"/>
      <c r="K29" s="224"/>
      <c r="L29" s="224"/>
      <c r="M29" s="224"/>
      <c r="N29" s="223"/>
      <c r="O29" s="223"/>
      <c r="P29" s="223"/>
      <c r="Q29" s="223"/>
      <c r="R29" s="224"/>
      <c r="S29" s="224"/>
      <c r="T29" s="224"/>
      <c r="U29" s="224"/>
      <c r="V29" s="224"/>
      <c r="W29" s="224"/>
      <c r="X29" s="224"/>
      <c r="Y29" s="224"/>
      <c r="Z29" s="213"/>
      <c r="AA29" s="213"/>
      <c r="AB29" s="213"/>
      <c r="AC29" s="213"/>
      <c r="AD29" s="213"/>
      <c r="AE29" s="213"/>
      <c r="AF29" s="213"/>
      <c r="AG29" s="213" t="s">
        <v>173</v>
      </c>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row>
    <row r="30" spans="1:60" outlineLevel="2" x14ac:dyDescent="0.2">
      <c r="A30" s="220"/>
      <c r="B30" s="221"/>
      <c r="C30" s="261" t="s">
        <v>201</v>
      </c>
      <c r="D30" s="229"/>
      <c r="E30" s="230">
        <v>311.22000000000003</v>
      </c>
      <c r="F30" s="224"/>
      <c r="G30" s="224"/>
      <c r="H30" s="224"/>
      <c r="I30" s="224"/>
      <c r="J30" s="224"/>
      <c r="K30" s="224"/>
      <c r="L30" s="224"/>
      <c r="M30" s="224"/>
      <c r="N30" s="223"/>
      <c r="O30" s="223"/>
      <c r="P30" s="223"/>
      <c r="Q30" s="223"/>
      <c r="R30" s="224"/>
      <c r="S30" s="224"/>
      <c r="T30" s="224"/>
      <c r="U30" s="224"/>
      <c r="V30" s="224"/>
      <c r="W30" s="224"/>
      <c r="X30" s="224"/>
      <c r="Y30" s="224"/>
      <c r="Z30" s="213"/>
      <c r="AA30" s="213"/>
      <c r="AB30" s="213"/>
      <c r="AC30" s="213"/>
      <c r="AD30" s="213"/>
      <c r="AE30" s="213"/>
      <c r="AF30" s="213"/>
      <c r="AG30" s="213" t="s">
        <v>158</v>
      </c>
      <c r="AH30" s="213">
        <v>5</v>
      </c>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row>
    <row r="31" spans="1:60" outlineLevel="1" x14ac:dyDescent="0.2">
      <c r="A31" s="239">
        <v>8</v>
      </c>
      <c r="B31" s="240" t="s">
        <v>202</v>
      </c>
      <c r="C31" s="258" t="s">
        <v>203</v>
      </c>
      <c r="D31" s="241" t="s">
        <v>166</v>
      </c>
      <c r="E31" s="242">
        <v>2422.1781999999998</v>
      </c>
      <c r="F31" s="243"/>
      <c r="G31" s="244">
        <f>ROUND(E31*F31,2)</f>
        <v>0</v>
      </c>
      <c r="H31" s="243"/>
      <c r="I31" s="244">
        <f>ROUND(E31*H31,2)</f>
        <v>0</v>
      </c>
      <c r="J31" s="243"/>
      <c r="K31" s="244">
        <f>ROUND(E31*J31,2)</f>
        <v>0</v>
      </c>
      <c r="L31" s="244">
        <v>15</v>
      </c>
      <c r="M31" s="244">
        <f>G31*(1+L31/100)</f>
        <v>0</v>
      </c>
      <c r="N31" s="242">
        <v>2.63E-3</v>
      </c>
      <c r="O31" s="242">
        <f>ROUND(E31*N31,2)</f>
        <v>6.37</v>
      </c>
      <c r="P31" s="242">
        <v>0</v>
      </c>
      <c r="Q31" s="242">
        <f>ROUND(E31*P31,2)</f>
        <v>0</v>
      </c>
      <c r="R31" s="244" t="s">
        <v>167</v>
      </c>
      <c r="S31" s="244" t="s">
        <v>135</v>
      </c>
      <c r="T31" s="245" t="s">
        <v>168</v>
      </c>
      <c r="U31" s="224">
        <v>0.22400999999999999</v>
      </c>
      <c r="V31" s="224">
        <f>ROUND(E31*U31,2)</f>
        <v>542.59</v>
      </c>
      <c r="W31" s="224"/>
      <c r="X31" s="224" t="s">
        <v>169</v>
      </c>
      <c r="Y31" s="224" t="s">
        <v>170</v>
      </c>
      <c r="Z31" s="213"/>
      <c r="AA31" s="213"/>
      <c r="AB31" s="213"/>
      <c r="AC31" s="213"/>
      <c r="AD31" s="213"/>
      <c r="AE31" s="213"/>
      <c r="AF31" s="213"/>
      <c r="AG31" s="213" t="s">
        <v>171</v>
      </c>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row>
    <row r="32" spans="1:60" outlineLevel="2" x14ac:dyDescent="0.2">
      <c r="A32" s="220"/>
      <c r="B32" s="221"/>
      <c r="C32" s="268" t="s">
        <v>197</v>
      </c>
      <c r="D32" s="265"/>
      <c r="E32" s="265"/>
      <c r="F32" s="265"/>
      <c r="G32" s="265"/>
      <c r="H32" s="224"/>
      <c r="I32" s="224"/>
      <c r="J32" s="224"/>
      <c r="K32" s="224"/>
      <c r="L32" s="224"/>
      <c r="M32" s="224"/>
      <c r="N32" s="223"/>
      <c r="O32" s="223"/>
      <c r="P32" s="223"/>
      <c r="Q32" s="223"/>
      <c r="R32" s="224"/>
      <c r="S32" s="224"/>
      <c r="T32" s="224"/>
      <c r="U32" s="224"/>
      <c r="V32" s="224"/>
      <c r="W32" s="224"/>
      <c r="X32" s="224"/>
      <c r="Y32" s="224"/>
      <c r="Z32" s="213"/>
      <c r="AA32" s="213"/>
      <c r="AB32" s="213"/>
      <c r="AC32" s="213"/>
      <c r="AD32" s="213"/>
      <c r="AE32" s="213"/>
      <c r="AF32" s="213"/>
      <c r="AG32" s="213" t="s">
        <v>173</v>
      </c>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row>
    <row r="33" spans="1:60" outlineLevel="2" x14ac:dyDescent="0.2">
      <c r="A33" s="220"/>
      <c r="B33" s="221"/>
      <c r="C33" s="261" t="s">
        <v>204</v>
      </c>
      <c r="D33" s="229"/>
      <c r="E33" s="230">
        <v>2003.9529</v>
      </c>
      <c r="F33" s="224"/>
      <c r="G33" s="224"/>
      <c r="H33" s="224"/>
      <c r="I33" s="224"/>
      <c r="J33" s="224"/>
      <c r="K33" s="224"/>
      <c r="L33" s="224"/>
      <c r="M33" s="224"/>
      <c r="N33" s="223"/>
      <c r="O33" s="223"/>
      <c r="P33" s="223"/>
      <c r="Q33" s="223"/>
      <c r="R33" s="224"/>
      <c r="S33" s="224"/>
      <c r="T33" s="224"/>
      <c r="U33" s="224"/>
      <c r="V33" s="224"/>
      <c r="W33" s="224"/>
      <c r="X33" s="224"/>
      <c r="Y33" s="224"/>
      <c r="Z33" s="213"/>
      <c r="AA33" s="213"/>
      <c r="AB33" s="213"/>
      <c r="AC33" s="213"/>
      <c r="AD33" s="213"/>
      <c r="AE33" s="213"/>
      <c r="AF33" s="213"/>
      <c r="AG33" s="213" t="s">
        <v>158</v>
      </c>
      <c r="AH33" s="213">
        <v>5</v>
      </c>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row>
    <row r="34" spans="1:60" outlineLevel="3" x14ac:dyDescent="0.2">
      <c r="A34" s="220"/>
      <c r="B34" s="221"/>
      <c r="C34" s="261" t="s">
        <v>205</v>
      </c>
      <c r="D34" s="229"/>
      <c r="E34" s="230">
        <v>204.15119999999999</v>
      </c>
      <c r="F34" s="224"/>
      <c r="G34" s="224"/>
      <c r="H34" s="224"/>
      <c r="I34" s="224"/>
      <c r="J34" s="224"/>
      <c r="K34" s="224"/>
      <c r="L34" s="224"/>
      <c r="M34" s="224"/>
      <c r="N34" s="223"/>
      <c r="O34" s="223"/>
      <c r="P34" s="223"/>
      <c r="Q34" s="223"/>
      <c r="R34" s="224"/>
      <c r="S34" s="224"/>
      <c r="T34" s="224"/>
      <c r="U34" s="224"/>
      <c r="V34" s="224"/>
      <c r="W34" s="224"/>
      <c r="X34" s="224"/>
      <c r="Y34" s="224"/>
      <c r="Z34" s="213"/>
      <c r="AA34" s="213"/>
      <c r="AB34" s="213"/>
      <c r="AC34" s="213"/>
      <c r="AD34" s="213"/>
      <c r="AE34" s="213"/>
      <c r="AF34" s="213"/>
      <c r="AG34" s="213" t="s">
        <v>158</v>
      </c>
      <c r="AH34" s="213">
        <v>5</v>
      </c>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row>
    <row r="35" spans="1:60" outlineLevel="3" x14ac:dyDescent="0.2">
      <c r="A35" s="220"/>
      <c r="B35" s="221"/>
      <c r="C35" s="261" t="s">
        <v>206</v>
      </c>
      <c r="D35" s="229"/>
      <c r="E35" s="230">
        <v>42.314999999999998</v>
      </c>
      <c r="F35" s="224"/>
      <c r="G35" s="224"/>
      <c r="H35" s="224"/>
      <c r="I35" s="224"/>
      <c r="J35" s="224"/>
      <c r="K35" s="224"/>
      <c r="L35" s="224"/>
      <c r="M35" s="224"/>
      <c r="N35" s="223"/>
      <c r="O35" s="223"/>
      <c r="P35" s="223"/>
      <c r="Q35" s="223"/>
      <c r="R35" s="224"/>
      <c r="S35" s="224"/>
      <c r="T35" s="224"/>
      <c r="U35" s="224"/>
      <c r="V35" s="224"/>
      <c r="W35" s="224"/>
      <c r="X35" s="224"/>
      <c r="Y35" s="224"/>
      <c r="Z35" s="213"/>
      <c r="AA35" s="213"/>
      <c r="AB35" s="213"/>
      <c r="AC35" s="213"/>
      <c r="AD35" s="213"/>
      <c r="AE35" s="213"/>
      <c r="AF35" s="213"/>
      <c r="AG35" s="213" t="s">
        <v>158</v>
      </c>
      <c r="AH35" s="213">
        <v>5</v>
      </c>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row>
    <row r="36" spans="1:60" outlineLevel="3" x14ac:dyDescent="0.2">
      <c r="A36" s="220"/>
      <c r="B36" s="221"/>
      <c r="C36" s="261" t="s">
        <v>207</v>
      </c>
      <c r="D36" s="229"/>
      <c r="E36" s="230">
        <v>59.137500000000003</v>
      </c>
      <c r="F36" s="224"/>
      <c r="G36" s="224"/>
      <c r="H36" s="224"/>
      <c r="I36" s="224"/>
      <c r="J36" s="224"/>
      <c r="K36" s="224"/>
      <c r="L36" s="224"/>
      <c r="M36" s="224"/>
      <c r="N36" s="223"/>
      <c r="O36" s="223"/>
      <c r="P36" s="223"/>
      <c r="Q36" s="223"/>
      <c r="R36" s="224"/>
      <c r="S36" s="224"/>
      <c r="T36" s="224"/>
      <c r="U36" s="224"/>
      <c r="V36" s="224"/>
      <c r="W36" s="224"/>
      <c r="X36" s="224"/>
      <c r="Y36" s="224"/>
      <c r="Z36" s="213"/>
      <c r="AA36" s="213"/>
      <c r="AB36" s="213"/>
      <c r="AC36" s="213"/>
      <c r="AD36" s="213"/>
      <c r="AE36" s="213"/>
      <c r="AF36" s="213"/>
      <c r="AG36" s="213" t="s">
        <v>158</v>
      </c>
      <c r="AH36" s="213">
        <v>5</v>
      </c>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row>
    <row r="37" spans="1:60" outlineLevel="3" x14ac:dyDescent="0.2">
      <c r="A37" s="220"/>
      <c r="B37" s="221"/>
      <c r="C37" s="261" t="s">
        <v>208</v>
      </c>
      <c r="D37" s="229"/>
      <c r="E37" s="230">
        <v>112.6216</v>
      </c>
      <c r="F37" s="224"/>
      <c r="G37" s="224"/>
      <c r="H37" s="224"/>
      <c r="I37" s="224"/>
      <c r="J37" s="224"/>
      <c r="K37" s="224"/>
      <c r="L37" s="224"/>
      <c r="M37" s="224"/>
      <c r="N37" s="223"/>
      <c r="O37" s="223"/>
      <c r="P37" s="223"/>
      <c r="Q37" s="223"/>
      <c r="R37" s="224"/>
      <c r="S37" s="224"/>
      <c r="T37" s="224"/>
      <c r="U37" s="224"/>
      <c r="V37" s="224"/>
      <c r="W37" s="224"/>
      <c r="X37" s="224"/>
      <c r="Y37" s="224"/>
      <c r="Z37" s="213"/>
      <c r="AA37" s="213"/>
      <c r="AB37" s="213"/>
      <c r="AC37" s="213"/>
      <c r="AD37" s="213"/>
      <c r="AE37" s="213"/>
      <c r="AF37" s="213"/>
      <c r="AG37" s="213" t="s">
        <v>158</v>
      </c>
      <c r="AH37" s="213">
        <v>5</v>
      </c>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row>
    <row r="38" spans="1:60" ht="22.5" outlineLevel="1" x14ac:dyDescent="0.2">
      <c r="A38" s="239">
        <v>9</v>
      </c>
      <c r="B38" s="240" t="s">
        <v>209</v>
      </c>
      <c r="C38" s="258" t="s">
        <v>210</v>
      </c>
      <c r="D38" s="241" t="s">
        <v>166</v>
      </c>
      <c r="E38" s="242">
        <v>2422.1781999999998</v>
      </c>
      <c r="F38" s="243"/>
      <c r="G38" s="244">
        <f>ROUND(E38*F38,2)</f>
        <v>0</v>
      </c>
      <c r="H38" s="243"/>
      <c r="I38" s="244">
        <f>ROUND(E38*H38,2)</f>
        <v>0</v>
      </c>
      <c r="J38" s="243"/>
      <c r="K38" s="244">
        <f>ROUND(E38*J38,2)</f>
        <v>0</v>
      </c>
      <c r="L38" s="244">
        <v>15</v>
      </c>
      <c r="M38" s="244">
        <f>G38*(1+L38/100)</f>
        <v>0</v>
      </c>
      <c r="N38" s="242">
        <v>2.5999999999999998E-4</v>
      </c>
      <c r="O38" s="242">
        <f>ROUND(E38*N38,2)</f>
        <v>0.63</v>
      </c>
      <c r="P38" s="242">
        <v>0</v>
      </c>
      <c r="Q38" s="242">
        <f>ROUND(E38*P38,2)</f>
        <v>0</v>
      </c>
      <c r="R38" s="244" t="s">
        <v>167</v>
      </c>
      <c r="S38" s="244" t="s">
        <v>135</v>
      </c>
      <c r="T38" s="245" t="s">
        <v>168</v>
      </c>
      <c r="U38" s="224">
        <v>7.0000000000000007E-2</v>
      </c>
      <c r="V38" s="224">
        <f>ROUND(E38*U38,2)</f>
        <v>169.55</v>
      </c>
      <c r="W38" s="224"/>
      <c r="X38" s="224" t="s">
        <v>169</v>
      </c>
      <c r="Y38" s="224" t="s">
        <v>170</v>
      </c>
      <c r="Z38" s="213"/>
      <c r="AA38" s="213"/>
      <c r="AB38" s="213"/>
      <c r="AC38" s="213"/>
      <c r="AD38" s="213"/>
      <c r="AE38" s="213"/>
      <c r="AF38" s="213"/>
      <c r="AG38" s="213" t="s">
        <v>171</v>
      </c>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row>
    <row r="39" spans="1:60" outlineLevel="2" x14ac:dyDescent="0.2">
      <c r="A39" s="220"/>
      <c r="B39" s="221"/>
      <c r="C39" s="268" t="s">
        <v>197</v>
      </c>
      <c r="D39" s="265"/>
      <c r="E39" s="265"/>
      <c r="F39" s="265"/>
      <c r="G39" s="265"/>
      <c r="H39" s="224"/>
      <c r="I39" s="224"/>
      <c r="J39" s="224"/>
      <c r="K39" s="224"/>
      <c r="L39" s="224"/>
      <c r="M39" s="224"/>
      <c r="N39" s="223"/>
      <c r="O39" s="223"/>
      <c r="P39" s="223"/>
      <c r="Q39" s="223"/>
      <c r="R39" s="224"/>
      <c r="S39" s="224"/>
      <c r="T39" s="224"/>
      <c r="U39" s="224"/>
      <c r="V39" s="224"/>
      <c r="W39" s="224"/>
      <c r="X39" s="224"/>
      <c r="Y39" s="224"/>
      <c r="Z39" s="213"/>
      <c r="AA39" s="213"/>
      <c r="AB39" s="213"/>
      <c r="AC39" s="213"/>
      <c r="AD39" s="213"/>
      <c r="AE39" s="213"/>
      <c r="AF39" s="213"/>
      <c r="AG39" s="213" t="s">
        <v>173</v>
      </c>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row>
    <row r="40" spans="1:60" outlineLevel="2" x14ac:dyDescent="0.2">
      <c r="A40" s="220"/>
      <c r="B40" s="221"/>
      <c r="C40" s="261" t="s">
        <v>211</v>
      </c>
      <c r="D40" s="229"/>
      <c r="E40" s="230">
        <v>2422.1781999999998</v>
      </c>
      <c r="F40" s="224"/>
      <c r="G40" s="224"/>
      <c r="H40" s="224"/>
      <c r="I40" s="224"/>
      <c r="J40" s="224"/>
      <c r="K40" s="224"/>
      <c r="L40" s="224"/>
      <c r="M40" s="224"/>
      <c r="N40" s="223"/>
      <c r="O40" s="223"/>
      <c r="P40" s="223"/>
      <c r="Q40" s="223"/>
      <c r="R40" s="224"/>
      <c r="S40" s="224"/>
      <c r="T40" s="224"/>
      <c r="U40" s="224"/>
      <c r="V40" s="224"/>
      <c r="W40" s="224"/>
      <c r="X40" s="224"/>
      <c r="Y40" s="224"/>
      <c r="Z40" s="213"/>
      <c r="AA40" s="213"/>
      <c r="AB40" s="213"/>
      <c r="AC40" s="213"/>
      <c r="AD40" s="213"/>
      <c r="AE40" s="213"/>
      <c r="AF40" s="213"/>
      <c r="AG40" s="213" t="s">
        <v>158</v>
      </c>
      <c r="AH40" s="213">
        <v>5</v>
      </c>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row>
    <row r="41" spans="1:60" outlineLevel="1" x14ac:dyDescent="0.2">
      <c r="A41" s="239">
        <v>10</v>
      </c>
      <c r="B41" s="240" t="s">
        <v>212</v>
      </c>
      <c r="C41" s="258" t="s">
        <v>213</v>
      </c>
      <c r="D41" s="241" t="s">
        <v>214</v>
      </c>
      <c r="E41" s="242">
        <v>234.97</v>
      </c>
      <c r="F41" s="243"/>
      <c r="G41" s="244">
        <f>ROUND(E41*F41,2)</f>
        <v>0</v>
      </c>
      <c r="H41" s="243"/>
      <c r="I41" s="244">
        <f>ROUND(E41*H41,2)</f>
        <v>0</v>
      </c>
      <c r="J41" s="243"/>
      <c r="K41" s="244">
        <f>ROUND(E41*J41,2)</f>
        <v>0</v>
      </c>
      <c r="L41" s="244">
        <v>15</v>
      </c>
      <c r="M41" s="244">
        <f>G41*(1+L41/100)</f>
        <v>0</v>
      </c>
      <c r="N41" s="242">
        <v>1.0000000000000001E-5</v>
      </c>
      <c r="O41" s="242">
        <f>ROUND(E41*N41,2)</f>
        <v>0</v>
      </c>
      <c r="P41" s="242">
        <v>0</v>
      </c>
      <c r="Q41" s="242">
        <f>ROUND(E41*P41,2)</f>
        <v>0</v>
      </c>
      <c r="R41" s="244" t="s">
        <v>167</v>
      </c>
      <c r="S41" s="244" t="s">
        <v>135</v>
      </c>
      <c r="T41" s="245" t="s">
        <v>168</v>
      </c>
      <c r="U41" s="224">
        <v>4.8000000000000001E-2</v>
      </c>
      <c r="V41" s="224">
        <f>ROUND(E41*U41,2)</f>
        <v>11.28</v>
      </c>
      <c r="W41" s="224"/>
      <c r="X41" s="224" t="s">
        <v>169</v>
      </c>
      <c r="Y41" s="224" t="s">
        <v>215</v>
      </c>
      <c r="Z41" s="213"/>
      <c r="AA41" s="213"/>
      <c r="AB41" s="213"/>
      <c r="AC41" s="213"/>
      <c r="AD41" s="213"/>
      <c r="AE41" s="213"/>
      <c r="AF41" s="213"/>
      <c r="AG41" s="213" t="s">
        <v>171</v>
      </c>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row>
    <row r="42" spans="1:60" outlineLevel="2" x14ac:dyDescent="0.2">
      <c r="A42" s="220"/>
      <c r="B42" s="221"/>
      <c r="C42" s="268" t="s">
        <v>216</v>
      </c>
      <c r="D42" s="265"/>
      <c r="E42" s="265"/>
      <c r="F42" s="265"/>
      <c r="G42" s="265"/>
      <c r="H42" s="224"/>
      <c r="I42" s="224"/>
      <c r="J42" s="224"/>
      <c r="K42" s="224"/>
      <c r="L42" s="224"/>
      <c r="M42" s="224"/>
      <c r="N42" s="223"/>
      <c r="O42" s="223"/>
      <c r="P42" s="223"/>
      <c r="Q42" s="223"/>
      <c r="R42" s="224"/>
      <c r="S42" s="224"/>
      <c r="T42" s="224"/>
      <c r="U42" s="224"/>
      <c r="V42" s="224"/>
      <c r="W42" s="224"/>
      <c r="X42" s="224"/>
      <c r="Y42" s="224"/>
      <c r="Z42" s="213"/>
      <c r="AA42" s="213"/>
      <c r="AB42" s="213"/>
      <c r="AC42" s="213"/>
      <c r="AD42" s="213"/>
      <c r="AE42" s="213"/>
      <c r="AF42" s="213"/>
      <c r="AG42" s="213" t="s">
        <v>173</v>
      </c>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row>
    <row r="43" spans="1:60" outlineLevel="2" x14ac:dyDescent="0.2">
      <c r="A43" s="220"/>
      <c r="B43" s="221"/>
      <c r="C43" s="261" t="s">
        <v>217</v>
      </c>
      <c r="D43" s="229"/>
      <c r="E43" s="230"/>
      <c r="F43" s="224"/>
      <c r="G43" s="224"/>
      <c r="H43" s="224"/>
      <c r="I43" s="224"/>
      <c r="J43" s="224"/>
      <c r="K43" s="224"/>
      <c r="L43" s="224"/>
      <c r="M43" s="224"/>
      <c r="N43" s="223"/>
      <c r="O43" s="223"/>
      <c r="P43" s="223"/>
      <c r="Q43" s="223"/>
      <c r="R43" s="224"/>
      <c r="S43" s="224"/>
      <c r="T43" s="224"/>
      <c r="U43" s="224"/>
      <c r="V43" s="224"/>
      <c r="W43" s="224"/>
      <c r="X43" s="224"/>
      <c r="Y43" s="224"/>
      <c r="Z43" s="213"/>
      <c r="AA43" s="213"/>
      <c r="AB43" s="213"/>
      <c r="AC43" s="213"/>
      <c r="AD43" s="213"/>
      <c r="AE43" s="213"/>
      <c r="AF43" s="213"/>
      <c r="AG43" s="213" t="s">
        <v>158</v>
      </c>
      <c r="AH43" s="213">
        <v>0</v>
      </c>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row>
    <row r="44" spans="1:60" outlineLevel="3" x14ac:dyDescent="0.2">
      <c r="A44" s="220"/>
      <c r="B44" s="221"/>
      <c r="C44" s="261" t="s">
        <v>218</v>
      </c>
      <c r="D44" s="229"/>
      <c r="E44" s="230"/>
      <c r="F44" s="224"/>
      <c r="G44" s="224"/>
      <c r="H44" s="224"/>
      <c r="I44" s="224"/>
      <c r="J44" s="224"/>
      <c r="K44" s="224"/>
      <c r="L44" s="224"/>
      <c r="M44" s="224"/>
      <c r="N44" s="223"/>
      <c r="O44" s="223"/>
      <c r="P44" s="223"/>
      <c r="Q44" s="223"/>
      <c r="R44" s="224"/>
      <c r="S44" s="224"/>
      <c r="T44" s="224"/>
      <c r="U44" s="224"/>
      <c r="V44" s="224"/>
      <c r="W44" s="224"/>
      <c r="X44" s="224"/>
      <c r="Y44" s="224"/>
      <c r="Z44" s="213"/>
      <c r="AA44" s="213"/>
      <c r="AB44" s="213"/>
      <c r="AC44" s="213"/>
      <c r="AD44" s="213"/>
      <c r="AE44" s="213"/>
      <c r="AF44" s="213"/>
      <c r="AG44" s="213" t="s">
        <v>158</v>
      </c>
      <c r="AH44" s="213">
        <v>0</v>
      </c>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row>
    <row r="45" spans="1:60" outlineLevel="3" x14ac:dyDescent="0.2">
      <c r="A45" s="220"/>
      <c r="B45" s="221"/>
      <c r="C45" s="261" t="s">
        <v>219</v>
      </c>
      <c r="D45" s="229"/>
      <c r="E45" s="230">
        <v>93.055000000000007</v>
      </c>
      <c r="F45" s="224"/>
      <c r="G45" s="224"/>
      <c r="H45" s="224"/>
      <c r="I45" s="224"/>
      <c r="J45" s="224"/>
      <c r="K45" s="224"/>
      <c r="L45" s="224"/>
      <c r="M45" s="224"/>
      <c r="N45" s="223"/>
      <c r="O45" s="223"/>
      <c r="P45" s="223"/>
      <c r="Q45" s="223"/>
      <c r="R45" s="224"/>
      <c r="S45" s="224"/>
      <c r="T45" s="224"/>
      <c r="U45" s="224"/>
      <c r="V45" s="224"/>
      <c r="W45" s="224"/>
      <c r="X45" s="224"/>
      <c r="Y45" s="224"/>
      <c r="Z45" s="213"/>
      <c r="AA45" s="213"/>
      <c r="AB45" s="213"/>
      <c r="AC45" s="213"/>
      <c r="AD45" s="213"/>
      <c r="AE45" s="213"/>
      <c r="AF45" s="213"/>
      <c r="AG45" s="213" t="s">
        <v>158</v>
      </c>
      <c r="AH45" s="213">
        <v>0</v>
      </c>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row>
    <row r="46" spans="1:60" outlineLevel="3" x14ac:dyDescent="0.2">
      <c r="A46" s="220"/>
      <c r="B46" s="221"/>
      <c r="C46" s="261" t="s">
        <v>220</v>
      </c>
      <c r="D46" s="229"/>
      <c r="E46" s="230">
        <v>141.91499999999999</v>
      </c>
      <c r="F46" s="224"/>
      <c r="G46" s="224"/>
      <c r="H46" s="224"/>
      <c r="I46" s="224"/>
      <c r="J46" s="224"/>
      <c r="K46" s="224"/>
      <c r="L46" s="224"/>
      <c r="M46" s="224"/>
      <c r="N46" s="223"/>
      <c r="O46" s="223"/>
      <c r="P46" s="223"/>
      <c r="Q46" s="223"/>
      <c r="R46" s="224"/>
      <c r="S46" s="224"/>
      <c r="T46" s="224"/>
      <c r="U46" s="224"/>
      <c r="V46" s="224"/>
      <c r="W46" s="224"/>
      <c r="X46" s="224"/>
      <c r="Y46" s="224"/>
      <c r="Z46" s="213"/>
      <c r="AA46" s="213"/>
      <c r="AB46" s="213"/>
      <c r="AC46" s="213"/>
      <c r="AD46" s="213"/>
      <c r="AE46" s="213"/>
      <c r="AF46" s="213"/>
      <c r="AG46" s="213" t="s">
        <v>158</v>
      </c>
      <c r="AH46" s="213">
        <v>0</v>
      </c>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row>
    <row r="47" spans="1:60" outlineLevel="1" x14ac:dyDescent="0.2">
      <c r="A47" s="239">
        <v>11</v>
      </c>
      <c r="B47" s="240" t="s">
        <v>221</v>
      </c>
      <c r="C47" s="258" t="s">
        <v>222</v>
      </c>
      <c r="D47" s="241" t="s">
        <v>166</v>
      </c>
      <c r="E47" s="242">
        <v>542.42999999999995</v>
      </c>
      <c r="F47" s="243"/>
      <c r="G47" s="244">
        <f>ROUND(E47*F47,2)</f>
        <v>0</v>
      </c>
      <c r="H47" s="243"/>
      <c r="I47" s="244">
        <f>ROUND(E47*H47,2)</f>
        <v>0</v>
      </c>
      <c r="J47" s="243"/>
      <c r="K47" s="244">
        <f>ROUND(E47*J47,2)</f>
        <v>0</v>
      </c>
      <c r="L47" s="244">
        <v>15</v>
      </c>
      <c r="M47" s="244">
        <f>G47*(1+L47/100)</f>
        <v>0</v>
      </c>
      <c r="N47" s="242">
        <v>4.0000000000000003E-5</v>
      </c>
      <c r="O47" s="242">
        <f>ROUND(E47*N47,2)</f>
        <v>0.02</v>
      </c>
      <c r="P47" s="242">
        <v>0</v>
      </c>
      <c r="Q47" s="242">
        <f>ROUND(E47*P47,2)</f>
        <v>0</v>
      </c>
      <c r="R47" s="244" t="s">
        <v>167</v>
      </c>
      <c r="S47" s="244" t="s">
        <v>135</v>
      </c>
      <c r="T47" s="245" t="s">
        <v>168</v>
      </c>
      <c r="U47" s="224">
        <v>7.8E-2</v>
      </c>
      <c r="V47" s="224">
        <f>ROUND(E47*U47,2)</f>
        <v>42.31</v>
      </c>
      <c r="W47" s="224"/>
      <c r="X47" s="224" t="s">
        <v>169</v>
      </c>
      <c r="Y47" s="224" t="s">
        <v>170</v>
      </c>
      <c r="Z47" s="213"/>
      <c r="AA47" s="213"/>
      <c r="AB47" s="213"/>
      <c r="AC47" s="213"/>
      <c r="AD47" s="213"/>
      <c r="AE47" s="213"/>
      <c r="AF47" s="213"/>
      <c r="AG47" s="213" t="s">
        <v>171</v>
      </c>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row>
    <row r="48" spans="1:60" ht="22.5" outlineLevel="2" x14ac:dyDescent="0.2">
      <c r="A48" s="220"/>
      <c r="B48" s="221"/>
      <c r="C48" s="268" t="s">
        <v>223</v>
      </c>
      <c r="D48" s="265"/>
      <c r="E48" s="265"/>
      <c r="F48" s="265"/>
      <c r="G48" s="265"/>
      <c r="H48" s="224"/>
      <c r="I48" s="224"/>
      <c r="J48" s="224"/>
      <c r="K48" s="224"/>
      <c r="L48" s="224"/>
      <c r="M48" s="224"/>
      <c r="N48" s="223"/>
      <c r="O48" s="223"/>
      <c r="P48" s="223"/>
      <c r="Q48" s="223"/>
      <c r="R48" s="224"/>
      <c r="S48" s="224"/>
      <c r="T48" s="224"/>
      <c r="U48" s="224"/>
      <c r="V48" s="224"/>
      <c r="W48" s="224"/>
      <c r="X48" s="224"/>
      <c r="Y48" s="224"/>
      <c r="Z48" s="213"/>
      <c r="AA48" s="213"/>
      <c r="AB48" s="213"/>
      <c r="AC48" s="213"/>
      <c r="AD48" s="213"/>
      <c r="AE48" s="213"/>
      <c r="AF48" s="213"/>
      <c r="AG48" s="213" t="s">
        <v>173</v>
      </c>
      <c r="AH48" s="213"/>
      <c r="AI48" s="213"/>
      <c r="AJ48" s="213"/>
      <c r="AK48" s="213"/>
      <c r="AL48" s="213"/>
      <c r="AM48" s="213"/>
      <c r="AN48" s="213"/>
      <c r="AO48" s="213"/>
      <c r="AP48" s="213"/>
      <c r="AQ48" s="213"/>
      <c r="AR48" s="213"/>
      <c r="AS48" s="213"/>
      <c r="AT48" s="213"/>
      <c r="AU48" s="213"/>
      <c r="AV48" s="213"/>
      <c r="AW48" s="213"/>
      <c r="AX48" s="213"/>
      <c r="AY48" s="213"/>
      <c r="AZ48" s="213"/>
      <c r="BA48" s="254" t="str">
        <f>C48</f>
        <v>s rámy a zárubněmi, zábradlí, předmětů oplechování apod., které se zřizují ještě před úpravami povrchu, před jejich znečištěním při úpravách povrchu nástřikem plastických (lepivých) maltovin</v>
      </c>
      <c r="BB48" s="213"/>
      <c r="BC48" s="213"/>
      <c r="BD48" s="213"/>
      <c r="BE48" s="213"/>
      <c r="BF48" s="213"/>
      <c r="BG48" s="213"/>
      <c r="BH48" s="213"/>
    </row>
    <row r="49" spans="1:60" outlineLevel="2" x14ac:dyDescent="0.2">
      <c r="A49" s="220"/>
      <c r="B49" s="221"/>
      <c r="C49" s="261" t="s">
        <v>224</v>
      </c>
      <c r="D49" s="229"/>
      <c r="E49" s="230">
        <v>57.54</v>
      </c>
      <c r="F49" s="224"/>
      <c r="G49" s="224"/>
      <c r="H49" s="224"/>
      <c r="I49" s="224"/>
      <c r="J49" s="224"/>
      <c r="K49" s="224"/>
      <c r="L49" s="224"/>
      <c r="M49" s="224"/>
      <c r="N49" s="223"/>
      <c r="O49" s="223"/>
      <c r="P49" s="223"/>
      <c r="Q49" s="223"/>
      <c r="R49" s="224"/>
      <c r="S49" s="224"/>
      <c r="T49" s="224"/>
      <c r="U49" s="224"/>
      <c r="V49" s="224"/>
      <c r="W49" s="224"/>
      <c r="X49" s="224"/>
      <c r="Y49" s="224"/>
      <c r="Z49" s="213"/>
      <c r="AA49" s="213"/>
      <c r="AB49" s="213"/>
      <c r="AC49" s="213"/>
      <c r="AD49" s="213"/>
      <c r="AE49" s="213"/>
      <c r="AF49" s="213"/>
      <c r="AG49" s="213" t="s">
        <v>158</v>
      </c>
      <c r="AH49" s="213">
        <v>0</v>
      </c>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row>
    <row r="50" spans="1:60" outlineLevel="3" x14ac:dyDescent="0.2">
      <c r="A50" s="220"/>
      <c r="B50" s="221"/>
      <c r="C50" s="261" t="s">
        <v>225</v>
      </c>
      <c r="D50" s="229"/>
      <c r="E50" s="230">
        <v>484.89</v>
      </c>
      <c r="F50" s="224"/>
      <c r="G50" s="224"/>
      <c r="H50" s="224"/>
      <c r="I50" s="224"/>
      <c r="J50" s="224"/>
      <c r="K50" s="224"/>
      <c r="L50" s="224"/>
      <c r="M50" s="224"/>
      <c r="N50" s="223"/>
      <c r="O50" s="223"/>
      <c r="P50" s="223"/>
      <c r="Q50" s="223"/>
      <c r="R50" s="224"/>
      <c r="S50" s="224"/>
      <c r="T50" s="224"/>
      <c r="U50" s="224"/>
      <c r="V50" s="224"/>
      <c r="W50" s="224"/>
      <c r="X50" s="224"/>
      <c r="Y50" s="224"/>
      <c r="Z50" s="213"/>
      <c r="AA50" s="213"/>
      <c r="AB50" s="213"/>
      <c r="AC50" s="213"/>
      <c r="AD50" s="213"/>
      <c r="AE50" s="213"/>
      <c r="AF50" s="213"/>
      <c r="AG50" s="213" t="s">
        <v>158</v>
      </c>
      <c r="AH50" s="213">
        <v>0</v>
      </c>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row>
    <row r="51" spans="1:60" ht="22.5" outlineLevel="1" x14ac:dyDescent="0.2">
      <c r="A51" s="239">
        <v>12</v>
      </c>
      <c r="B51" s="240" t="s">
        <v>226</v>
      </c>
      <c r="C51" s="258" t="s">
        <v>227</v>
      </c>
      <c r="D51" s="241" t="s">
        <v>166</v>
      </c>
      <c r="E51" s="242">
        <v>204.15119999999999</v>
      </c>
      <c r="F51" s="243"/>
      <c r="G51" s="244">
        <f>ROUND(E51*F51,2)</f>
        <v>0</v>
      </c>
      <c r="H51" s="243"/>
      <c r="I51" s="244">
        <f>ROUND(E51*H51,2)</f>
        <v>0</v>
      </c>
      <c r="J51" s="243"/>
      <c r="K51" s="244">
        <f>ROUND(E51*J51,2)</f>
        <v>0</v>
      </c>
      <c r="L51" s="244">
        <v>15</v>
      </c>
      <c r="M51" s="244">
        <f>G51*(1+L51/100)</f>
        <v>0</v>
      </c>
      <c r="N51" s="242">
        <v>1.9400000000000001E-2</v>
      </c>
      <c r="O51" s="242">
        <f>ROUND(E51*N51,2)</f>
        <v>3.96</v>
      </c>
      <c r="P51" s="242">
        <v>0</v>
      </c>
      <c r="Q51" s="242">
        <f>ROUND(E51*P51,2)</f>
        <v>0</v>
      </c>
      <c r="R51" s="244"/>
      <c r="S51" s="244" t="s">
        <v>183</v>
      </c>
      <c r="T51" s="245" t="s">
        <v>136</v>
      </c>
      <c r="U51" s="224">
        <v>1.4450000000000001</v>
      </c>
      <c r="V51" s="224">
        <f>ROUND(E51*U51,2)</f>
        <v>295</v>
      </c>
      <c r="W51" s="224"/>
      <c r="X51" s="224" t="s">
        <v>169</v>
      </c>
      <c r="Y51" s="224" t="s">
        <v>170</v>
      </c>
      <c r="Z51" s="213"/>
      <c r="AA51" s="213"/>
      <c r="AB51" s="213"/>
      <c r="AC51" s="213"/>
      <c r="AD51" s="213"/>
      <c r="AE51" s="213"/>
      <c r="AF51" s="213"/>
      <c r="AG51" s="213" t="s">
        <v>171</v>
      </c>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row>
    <row r="52" spans="1:60" outlineLevel="2" x14ac:dyDescent="0.2">
      <c r="A52" s="220"/>
      <c r="B52" s="221"/>
      <c r="C52" s="259" t="s">
        <v>228</v>
      </c>
      <c r="D52" s="253"/>
      <c r="E52" s="253"/>
      <c r="F52" s="253"/>
      <c r="G52" s="253"/>
      <c r="H52" s="224"/>
      <c r="I52" s="224"/>
      <c r="J52" s="224"/>
      <c r="K52" s="224"/>
      <c r="L52" s="224"/>
      <c r="M52" s="224"/>
      <c r="N52" s="223"/>
      <c r="O52" s="223"/>
      <c r="P52" s="223"/>
      <c r="Q52" s="223"/>
      <c r="R52" s="224"/>
      <c r="S52" s="224"/>
      <c r="T52" s="224"/>
      <c r="U52" s="224"/>
      <c r="V52" s="224"/>
      <c r="W52" s="224"/>
      <c r="X52" s="224"/>
      <c r="Y52" s="224"/>
      <c r="Z52" s="213"/>
      <c r="AA52" s="213"/>
      <c r="AB52" s="213"/>
      <c r="AC52" s="213"/>
      <c r="AD52" s="213"/>
      <c r="AE52" s="213"/>
      <c r="AF52" s="213"/>
      <c r="AG52" s="213" t="s">
        <v>143</v>
      </c>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row>
    <row r="53" spans="1:60" outlineLevel="2" x14ac:dyDescent="0.2">
      <c r="A53" s="220"/>
      <c r="B53" s="221"/>
      <c r="C53" s="261" t="s">
        <v>229</v>
      </c>
      <c r="D53" s="229"/>
      <c r="E53" s="230">
        <v>12.944800000000001</v>
      </c>
      <c r="F53" s="224"/>
      <c r="G53" s="224"/>
      <c r="H53" s="224"/>
      <c r="I53" s="224"/>
      <c r="J53" s="224"/>
      <c r="K53" s="224"/>
      <c r="L53" s="224"/>
      <c r="M53" s="224"/>
      <c r="N53" s="223"/>
      <c r="O53" s="223"/>
      <c r="P53" s="223"/>
      <c r="Q53" s="223"/>
      <c r="R53" s="224"/>
      <c r="S53" s="224"/>
      <c r="T53" s="224"/>
      <c r="U53" s="224"/>
      <c r="V53" s="224"/>
      <c r="W53" s="224"/>
      <c r="X53" s="224"/>
      <c r="Y53" s="224"/>
      <c r="Z53" s="213"/>
      <c r="AA53" s="213"/>
      <c r="AB53" s="213"/>
      <c r="AC53" s="213"/>
      <c r="AD53" s="213"/>
      <c r="AE53" s="213"/>
      <c r="AF53" s="213"/>
      <c r="AG53" s="213" t="s">
        <v>158</v>
      </c>
      <c r="AH53" s="213">
        <v>0</v>
      </c>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row>
    <row r="54" spans="1:60" outlineLevel="3" x14ac:dyDescent="0.2">
      <c r="A54" s="220"/>
      <c r="B54" s="221"/>
      <c r="C54" s="261" t="s">
        <v>230</v>
      </c>
      <c r="D54" s="229"/>
      <c r="E54" s="230">
        <v>127.358</v>
      </c>
      <c r="F54" s="224"/>
      <c r="G54" s="224"/>
      <c r="H54" s="224"/>
      <c r="I54" s="224"/>
      <c r="J54" s="224"/>
      <c r="K54" s="224"/>
      <c r="L54" s="224"/>
      <c r="M54" s="224"/>
      <c r="N54" s="223"/>
      <c r="O54" s="223"/>
      <c r="P54" s="223"/>
      <c r="Q54" s="223"/>
      <c r="R54" s="224"/>
      <c r="S54" s="224"/>
      <c r="T54" s="224"/>
      <c r="U54" s="224"/>
      <c r="V54" s="224"/>
      <c r="W54" s="224"/>
      <c r="X54" s="224"/>
      <c r="Y54" s="224"/>
      <c r="Z54" s="213"/>
      <c r="AA54" s="213"/>
      <c r="AB54" s="213"/>
      <c r="AC54" s="213"/>
      <c r="AD54" s="213"/>
      <c r="AE54" s="213"/>
      <c r="AF54" s="213"/>
      <c r="AG54" s="213" t="s">
        <v>158</v>
      </c>
      <c r="AH54" s="213">
        <v>0</v>
      </c>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row>
    <row r="55" spans="1:60" outlineLevel="3" x14ac:dyDescent="0.2">
      <c r="A55" s="220"/>
      <c r="B55" s="221"/>
      <c r="C55" s="261" t="s">
        <v>231</v>
      </c>
      <c r="D55" s="229"/>
      <c r="E55" s="230">
        <v>8.0002999999999993</v>
      </c>
      <c r="F55" s="224"/>
      <c r="G55" s="224"/>
      <c r="H55" s="224"/>
      <c r="I55" s="224"/>
      <c r="J55" s="224"/>
      <c r="K55" s="224"/>
      <c r="L55" s="224"/>
      <c r="M55" s="224"/>
      <c r="N55" s="223"/>
      <c r="O55" s="223"/>
      <c r="P55" s="223"/>
      <c r="Q55" s="223"/>
      <c r="R55" s="224"/>
      <c r="S55" s="224"/>
      <c r="T55" s="224"/>
      <c r="U55" s="224"/>
      <c r="V55" s="224"/>
      <c r="W55" s="224"/>
      <c r="X55" s="224"/>
      <c r="Y55" s="224"/>
      <c r="Z55" s="213"/>
      <c r="AA55" s="213"/>
      <c r="AB55" s="213"/>
      <c r="AC55" s="213"/>
      <c r="AD55" s="213"/>
      <c r="AE55" s="213"/>
      <c r="AF55" s="213"/>
      <c r="AG55" s="213" t="s">
        <v>158</v>
      </c>
      <c r="AH55" s="213">
        <v>0</v>
      </c>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row>
    <row r="56" spans="1:60" outlineLevel="3" x14ac:dyDescent="0.2">
      <c r="A56" s="220"/>
      <c r="B56" s="221"/>
      <c r="C56" s="261" t="s">
        <v>232</v>
      </c>
      <c r="D56" s="229"/>
      <c r="E56" s="230">
        <v>55.848100000000002</v>
      </c>
      <c r="F56" s="224"/>
      <c r="G56" s="224"/>
      <c r="H56" s="224"/>
      <c r="I56" s="224"/>
      <c r="J56" s="224"/>
      <c r="K56" s="224"/>
      <c r="L56" s="224"/>
      <c r="M56" s="224"/>
      <c r="N56" s="223"/>
      <c r="O56" s="223"/>
      <c r="P56" s="223"/>
      <c r="Q56" s="223"/>
      <c r="R56" s="224"/>
      <c r="S56" s="224"/>
      <c r="T56" s="224"/>
      <c r="U56" s="224"/>
      <c r="V56" s="224"/>
      <c r="W56" s="224"/>
      <c r="X56" s="224"/>
      <c r="Y56" s="224"/>
      <c r="Z56" s="213"/>
      <c r="AA56" s="213"/>
      <c r="AB56" s="213"/>
      <c r="AC56" s="213"/>
      <c r="AD56" s="213"/>
      <c r="AE56" s="213"/>
      <c r="AF56" s="213"/>
      <c r="AG56" s="213" t="s">
        <v>158</v>
      </c>
      <c r="AH56" s="213">
        <v>0</v>
      </c>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row>
    <row r="57" spans="1:60" ht="22.5" outlineLevel="1" x14ac:dyDescent="0.2">
      <c r="A57" s="239">
        <v>13</v>
      </c>
      <c r="B57" s="240" t="s">
        <v>233</v>
      </c>
      <c r="C57" s="258" t="s">
        <v>234</v>
      </c>
      <c r="D57" s="241" t="s">
        <v>166</v>
      </c>
      <c r="E57" s="242">
        <v>42.314999999999998</v>
      </c>
      <c r="F57" s="243"/>
      <c r="G57" s="244">
        <f>ROUND(E57*F57,2)</f>
        <v>0</v>
      </c>
      <c r="H57" s="243"/>
      <c r="I57" s="244">
        <f>ROUND(E57*H57,2)</f>
        <v>0</v>
      </c>
      <c r="J57" s="243"/>
      <c r="K57" s="244">
        <f>ROUND(E57*J57,2)</f>
        <v>0</v>
      </c>
      <c r="L57" s="244">
        <v>15</v>
      </c>
      <c r="M57" s="244">
        <f>G57*(1+L57/100)</f>
        <v>0</v>
      </c>
      <c r="N57" s="242">
        <v>2.0930000000000001E-2</v>
      </c>
      <c r="O57" s="242">
        <f>ROUND(E57*N57,2)</f>
        <v>0.89</v>
      </c>
      <c r="P57" s="242">
        <v>0</v>
      </c>
      <c r="Q57" s="242">
        <f>ROUND(E57*P57,2)</f>
        <v>0</v>
      </c>
      <c r="R57" s="244"/>
      <c r="S57" s="244" t="s">
        <v>183</v>
      </c>
      <c r="T57" s="245" t="s">
        <v>136</v>
      </c>
      <c r="U57" s="224">
        <v>1.4450000000000001</v>
      </c>
      <c r="V57" s="224">
        <f>ROUND(E57*U57,2)</f>
        <v>61.15</v>
      </c>
      <c r="W57" s="224"/>
      <c r="X57" s="224" t="s">
        <v>169</v>
      </c>
      <c r="Y57" s="224" t="s">
        <v>170</v>
      </c>
      <c r="Z57" s="213"/>
      <c r="AA57" s="213"/>
      <c r="AB57" s="213"/>
      <c r="AC57" s="213"/>
      <c r="AD57" s="213"/>
      <c r="AE57" s="213"/>
      <c r="AF57" s="213"/>
      <c r="AG57" s="213" t="s">
        <v>171</v>
      </c>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row>
    <row r="58" spans="1:60" outlineLevel="2" x14ac:dyDescent="0.2">
      <c r="A58" s="220"/>
      <c r="B58" s="221"/>
      <c r="C58" s="259" t="s">
        <v>228</v>
      </c>
      <c r="D58" s="253"/>
      <c r="E58" s="253"/>
      <c r="F58" s="253"/>
      <c r="G58" s="253"/>
      <c r="H58" s="224"/>
      <c r="I58" s="224"/>
      <c r="J58" s="224"/>
      <c r="K58" s="224"/>
      <c r="L58" s="224"/>
      <c r="M58" s="224"/>
      <c r="N58" s="223"/>
      <c r="O58" s="223"/>
      <c r="P58" s="223"/>
      <c r="Q58" s="223"/>
      <c r="R58" s="224"/>
      <c r="S58" s="224"/>
      <c r="T58" s="224"/>
      <c r="U58" s="224"/>
      <c r="V58" s="224"/>
      <c r="W58" s="224"/>
      <c r="X58" s="224"/>
      <c r="Y58" s="224"/>
      <c r="Z58" s="213"/>
      <c r="AA58" s="213"/>
      <c r="AB58" s="213"/>
      <c r="AC58" s="213"/>
      <c r="AD58" s="213"/>
      <c r="AE58" s="213"/>
      <c r="AF58" s="213"/>
      <c r="AG58" s="213" t="s">
        <v>143</v>
      </c>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row>
    <row r="59" spans="1:60" outlineLevel="2" x14ac:dyDescent="0.2">
      <c r="A59" s="220"/>
      <c r="B59" s="221"/>
      <c r="C59" s="261" t="s">
        <v>235</v>
      </c>
      <c r="D59" s="229"/>
      <c r="E59" s="230">
        <v>42.314999999999998</v>
      </c>
      <c r="F59" s="224"/>
      <c r="G59" s="224"/>
      <c r="H59" s="224"/>
      <c r="I59" s="224"/>
      <c r="J59" s="224"/>
      <c r="K59" s="224"/>
      <c r="L59" s="224"/>
      <c r="M59" s="224"/>
      <c r="N59" s="223"/>
      <c r="O59" s="223"/>
      <c r="P59" s="223"/>
      <c r="Q59" s="223"/>
      <c r="R59" s="224"/>
      <c r="S59" s="224"/>
      <c r="T59" s="224"/>
      <c r="U59" s="224"/>
      <c r="V59" s="224"/>
      <c r="W59" s="224"/>
      <c r="X59" s="224"/>
      <c r="Y59" s="224"/>
      <c r="Z59" s="213"/>
      <c r="AA59" s="213"/>
      <c r="AB59" s="213"/>
      <c r="AC59" s="213"/>
      <c r="AD59" s="213"/>
      <c r="AE59" s="213"/>
      <c r="AF59" s="213"/>
      <c r="AG59" s="213" t="s">
        <v>158</v>
      </c>
      <c r="AH59" s="213">
        <v>0</v>
      </c>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row>
    <row r="60" spans="1:60" ht="22.5" outlineLevel="1" x14ac:dyDescent="0.2">
      <c r="A60" s="239">
        <v>14</v>
      </c>
      <c r="B60" s="240" t="s">
        <v>236</v>
      </c>
      <c r="C60" s="258" t="s">
        <v>237</v>
      </c>
      <c r="D60" s="241" t="s">
        <v>166</v>
      </c>
      <c r="E60" s="242">
        <v>108.483</v>
      </c>
      <c r="F60" s="243"/>
      <c r="G60" s="244">
        <f>ROUND(E60*F60,2)</f>
        <v>0</v>
      </c>
      <c r="H60" s="243"/>
      <c r="I60" s="244">
        <f>ROUND(E60*H60,2)</f>
        <v>0</v>
      </c>
      <c r="J60" s="243"/>
      <c r="K60" s="244">
        <f>ROUND(E60*J60,2)</f>
        <v>0</v>
      </c>
      <c r="L60" s="244">
        <v>15</v>
      </c>
      <c r="M60" s="244">
        <f>G60*(1+L60/100)</f>
        <v>0</v>
      </c>
      <c r="N60" s="242">
        <v>1.1820000000000001E-2</v>
      </c>
      <c r="O60" s="242">
        <f>ROUND(E60*N60,2)</f>
        <v>1.28</v>
      </c>
      <c r="P60" s="242">
        <v>0</v>
      </c>
      <c r="Q60" s="242">
        <f>ROUND(E60*P60,2)</f>
        <v>0</v>
      </c>
      <c r="R60" s="244" t="s">
        <v>167</v>
      </c>
      <c r="S60" s="244" t="s">
        <v>135</v>
      </c>
      <c r="T60" s="245" t="s">
        <v>168</v>
      </c>
      <c r="U60" s="224">
        <v>0.85699999999999998</v>
      </c>
      <c r="V60" s="224">
        <f>ROUND(E60*U60,2)</f>
        <v>92.97</v>
      </c>
      <c r="W60" s="224"/>
      <c r="X60" s="224" t="s">
        <v>169</v>
      </c>
      <c r="Y60" s="224" t="s">
        <v>170</v>
      </c>
      <c r="Z60" s="213"/>
      <c r="AA60" s="213"/>
      <c r="AB60" s="213"/>
      <c r="AC60" s="213"/>
      <c r="AD60" s="213"/>
      <c r="AE60" s="213"/>
      <c r="AF60" s="213"/>
      <c r="AG60" s="213" t="s">
        <v>171</v>
      </c>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row>
    <row r="61" spans="1:60" ht="22.5" outlineLevel="2" x14ac:dyDescent="0.2">
      <c r="A61" s="220"/>
      <c r="B61" s="221"/>
      <c r="C61" s="268" t="s">
        <v>238</v>
      </c>
      <c r="D61" s="265"/>
      <c r="E61" s="265"/>
      <c r="F61" s="265"/>
      <c r="G61" s="265"/>
      <c r="H61" s="224"/>
      <c r="I61" s="224"/>
      <c r="J61" s="224"/>
      <c r="K61" s="224"/>
      <c r="L61" s="224"/>
      <c r="M61" s="224"/>
      <c r="N61" s="223"/>
      <c r="O61" s="223"/>
      <c r="P61" s="223"/>
      <c r="Q61" s="223"/>
      <c r="R61" s="224"/>
      <c r="S61" s="224"/>
      <c r="T61" s="224"/>
      <c r="U61" s="224"/>
      <c r="V61" s="224"/>
      <c r="W61" s="224"/>
      <c r="X61" s="224"/>
      <c r="Y61" s="224"/>
      <c r="Z61" s="213"/>
      <c r="AA61" s="213"/>
      <c r="AB61" s="213"/>
      <c r="AC61" s="213"/>
      <c r="AD61" s="213"/>
      <c r="AE61" s="213"/>
      <c r="AF61" s="213"/>
      <c r="AG61" s="213" t="s">
        <v>173</v>
      </c>
      <c r="AH61" s="213"/>
      <c r="AI61" s="213"/>
      <c r="AJ61" s="213"/>
      <c r="AK61" s="213"/>
      <c r="AL61" s="213"/>
      <c r="AM61" s="213"/>
      <c r="AN61" s="213"/>
      <c r="AO61" s="213"/>
      <c r="AP61" s="213"/>
      <c r="AQ61" s="213"/>
      <c r="AR61" s="213"/>
      <c r="AS61" s="213"/>
      <c r="AT61" s="213"/>
      <c r="AU61" s="213"/>
      <c r="AV61" s="213"/>
      <c r="AW61" s="213"/>
      <c r="AX61" s="213"/>
      <c r="AY61" s="213"/>
      <c r="AZ61" s="213"/>
      <c r="BA61" s="254" t="str">
        <f>C61</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61" s="213"/>
      <c r="BC61" s="213"/>
      <c r="BD61" s="213"/>
      <c r="BE61" s="213"/>
      <c r="BF61" s="213"/>
      <c r="BG61" s="213"/>
      <c r="BH61" s="213"/>
    </row>
    <row r="62" spans="1:60" outlineLevel="2" x14ac:dyDescent="0.2">
      <c r="A62" s="220"/>
      <c r="B62" s="221"/>
      <c r="C62" s="260" t="s">
        <v>239</v>
      </c>
      <c r="D62" s="255"/>
      <c r="E62" s="255"/>
      <c r="F62" s="255"/>
      <c r="G62" s="255"/>
      <c r="H62" s="224"/>
      <c r="I62" s="224"/>
      <c r="J62" s="224"/>
      <c r="K62" s="224"/>
      <c r="L62" s="224"/>
      <c r="M62" s="224"/>
      <c r="N62" s="223"/>
      <c r="O62" s="223"/>
      <c r="P62" s="223"/>
      <c r="Q62" s="223"/>
      <c r="R62" s="224"/>
      <c r="S62" s="224"/>
      <c r="T62" s="224"/>
      <c r="U62" s="224"/>
      <c r="V62" s="224"/>
      <c r="W62" s="224"/>
      <c r="X62" s="224"/>
      <c r="Y62" s="224"/>
      <c r="Z62" s="213"/>
      <c r="AA62" s="213"/>
      <c r="AB62" s="213"/>
      <c r="AC62" s="213"/>
      <c r="AD62" s="213"/>
      <c r="AE62" s="213"/>
      <c r="AF62" s="213"/>
      <c r="AG62" s="213" t="s">
        <v>143</v>
      </c>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row>
    <row r="63" spans="1:60" outlineLevel="2" x14ac:dyDescent="0.2">
      <c r="A63" s="220"/>
      <c r="B63" s="221"/>
      <c r="C63" s="261" t="s">
        <v>240</v>
      </c>
      <c r="D63" s="229"/>
      <c r="E63" s="230"/>
      <c r="F63" s="224"/>
      <c r="G63" s="224"/>
      <c r="H63" s="224"/>
      <c r="I63" s="224"/>
      <c r="J63" s="224"/>
      <c r="K63" s="224"/>
      <c r="L63" s="224"/>
      <c r="M63" s="224"/>
      <c r="N63" s="223"/>
      <c r="O63" s="223"/>
      <c r="P63" s="223"/>
      <c r="Q63" s="223"/>
      <c r="R63" s="224"/>
      <c r="S63" s="224"/>
      <c r="T63" s="224"/>
      <c r="U63" s="224"/>
      <c r="V63" s="224"/>
      <c r="W63" s="224"/>
      <c r="X63" s="224"/>
      <c r="Y63" s="224"/>
      <c r="Z63" s="213"/>
      <c r="AA63" s="213"/>
      <c r="AB63" s="213"/>
      <c r="AC63" s="213"/>
      <c r="AD63" s="213"/>
      <c r="AE63" s="213"/>
      <c r="AF63" s="213"/>
      <c r="AG63" s="213" t="s">
        <v>158</v>
      </c>
      <c r="AH63" s="213">
        <v>0</v>
      </c>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row>
    <row r="64" spans="1:60" outlineLevel="3" x14ac:dyDescent="0.2">
      <c r="A64" s="220"/>
      <c r="B64" s="221"/>
      <c r="C64" s="261" t="s">
        <v>218</v>
      </c>
      <c r="D64" s="229"/>
      <c r="E64" s="230"/>
      <c r="F64" s="224"/>
      <c r="G64" s="224"/>
      <c r="H64" s="224"/>
      <c r="I64" s="224"/>
      <c r="J64" s="224"/>
      <c r="K64" s="224"/>
      <c r="L64" s="224"/>
      <c r="M64" s="224"/>
      <c r="N64" s="223"/>
      <c r="O64" s="223"/>
      <c r="P64" s="223"/>
      <c r="Q64" s="223"/>
      <c r="R64" s="224"/>
      <c r="S64" s="224"/>
      <c r="T64" s="224"/>
      <c r="U64" s="224"/>
      <c r="V64" s="224"/>
      <c r="W64" s="224"/>
      <c r="X64" s="224"/>
      <c r="Y64" s="224"/>
      <c r="Z64" s="213"/>
      <c r="AA64" s="213"/>
      <c r="AB64" s="213"/>
      <c r="AC64" s="213"/>
      <c r="AD64" s="213"/>
      <c r="AE64" s="213"/>
      <c r="AF64" s="213"/>
      <c r="AG64" s="213" t="s">
        <v>158</v>
      </c>
      <c r="AH64" s="213">
        <v>0</v>
      </c>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row>
    <row r="65" spans="1:60" outlineLevel="3" x14ac:dyDescent="0.2">
      <c r="A65" s="220"/>
      <c r="B65" s="221"/>
      <c r="C65" s="261" t="s">
        <v>241</v>
      </c>
      <c r="D65" s="229"/>
      <c r="E65" s="230">
        <v>35.07</v>
      </c>
      <c r="F65" s="224"/>
      <c r="G65" s="224"/>
      <c r="H65" s="224"/>
      <c r="I65" s="224"/>
      <c r="J65" s="224"/>
      <c r="K65" s="224"/>
      <c r="L65" s="224"/>
      <c r="M65" s="224"/>
      <c r="N65" s="223"/>
      <c r="O65" s="223"/>
      <c r="P65" s="223"/>
      <c r="Q65" s="223"/>
      <c r="R65" s="224"/>
      <c r="S65" s="224"/>
      <c r="T65" s="224"/>
      <c r="U65" s="224"/>
      <c r="V65" s="224"/>
      <c r="W65" s="224"/>
      <c r="X65" s="224"/>
      <c r="Y65" s="224"/>
      <c r="Z65" s="213"/>
      <c r="AA65" s="213"/>
      <c r="AB65" s="213"/>
      <c r="AC65" s="213"/>
      <c r="AD65" s="213"/>
      <c r="AE65" s="213"/>
      <c r="AF65" s="213"/>
      <c r="AG65" s="213" t="s">
        <v>158</v>
      </c>
      <c r="AH65" s="213">
        <v>0</v>
      </c>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row>
    <row r="66" spans="1:60" outlineLevel="3" x14ac:dyDescent="0.2">
      <c r="A66" s="220"/>
      <c r="B66" s="221"/>
      <c r="C66" s="261" t="s">
        <v>242</v>
      </c>
      <c r="D66" s="229"/>
      <c r="E66" s="230">
        <v>4.83</v>
      </c>
      <c r="F66" s="224"/>
      <c r="G66" s="224"/>
      <c r="H66" s="224"/>
      <c r="I66" s="224"/>
      <c r="J66" s="224"/>
      <c r="K66" s="224"/>
      <c r="L66" s="224"/>
      <c r="M66" s="224"/>
      <c r="N66" s="223"/>
      <c r="O66" s="223"/>
      <c r="P66" s="223"/>
      <c r="Q66" s="223"/>
      <c r="R66" s="224"/>
      <c r="S66" s="224"/>
      <c r="T66" s="224"/>
      <c r="U66" s="224"/>
      <c r="V66" s="224"/>
      <c r="W66" s="224"/>
      <c r="X66" s="224"/>
      <c r="Y66" s="224"/>
      <c r="Z66" s="213"/>
      <c r="AA66" s="213"/>
      <c r="AB66" s="213"/>
      <c r="AC66" s="213"/>
      <c r="AD66" s="213"/>
      <c r="AE66" s="213"/>
      <c r="AF66" s="213"/>
      <c r="AG66" s="213" t="s">
        <v>158</v>
      </c>
      <c r="AH66" s="213">
        <v>0</v>
      </c>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row>
    <row r="67" spans="1:60" outlineLevel="3" x14ac:dyDescent="0.2">
      <c r="A67" s="220"/>
      <c r="B67" s="221"/>
      <c r="C67" s="261" t="s">
        <v>243</v>
      </c>
      <c r="D67" s="229"/>
      <c r="E67" s="230">
        <v>5.5439999999999996</v>
      </c>
      <c r="F67" s="224"/>
      <c r="G67" s="224"/>
      <c r="H67" s="224"/>
      <c r="I67" s="224"/>
      <c r="J67" s="224"/>
      <c r="K67" s="224"/>
      <c r="L67" s="224"/>
      <c r="M67" s="224"/>
      <c r="N67" s="223"/>
      <c r="O67" s="223"/>
      <c r="P67" s="223"/>
      <c r="Q67" s="223"/>
      <c r="R67" s="224"/>
      <c r="S67" s="224"/>
      <c r="T67" s="224"/>
      <c r="U67" s="224"/>
      <c r="V67" s="224"/>
      <c r="W67" s="224"/>
      <c r="X67" s="224"/>
      <c r="Y67" s="224"/>
      <c r="Z67" s="213"/>
      <c r="AA67" s="213"/>
      <c r="AB67" s="213"/>
      <c r="AC67" s="213"/>
      <c r="AD67" s="213"/>
      <c r="AE67" s="213"/>
      <c r="AF67" s="213"/>
      <c r="AG67" s="213" t="s">
        <v>158</v>
      </c>
      <c r="AH67" s="213">
        <v>0</v>
      </c>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row>
    <row r="68" spans="1:60" outlineLevel="3" x14ac:dyDescent="0.2">
      <c r="A68" s="220"/>
      <c r="B68" s="221"/>
      <c r="C68" s="261" t="s">
        <v>244</v>
      </c>
      <c r="D68" s="229"/>
      <c r="E68" s="230">
        <v>6.702</v>
      </c>
      <c r="F68" s="224"/>
      <c r="G68" s="224"/>
      <c r="H68" s="224"/>
      <c r="I68" s="224"/>
      <c r="J68" s="224"/>
      <c r="K68" s="224"/>
      <c r="L68" s="224"/>
      <c r="M68" s="224"/>
      <c r="N68" s="223"/>
      <c r="O68" s="223"/>
      <c r="P68" s="223"/>
      <c r="Q68" s="223"/>
      <c r="R68" s="224"/>
      <c r="S68" s="224"/>
      <c r="T68" s="224"/>
      <c r="U68" s="224"/>
      <c r="V68" s="224"/>
      <c r="W68" s="224"/>
      <c r="X68" s="224"/>
      <c r="Y68" s="224"/>
      <c r="Z68" s="213"/>
      <c r="AA68" s="213"/>
      <c r="AB68" s="213"/>
      <c r="AC68" s="213"/>
      <c r="AD68" s="213"/>
      <c r="AE68" s="213"/>
      <c r="AF68" s="213"/>
      <c r="AG68" s="213" t="s">
        <v>158</v>
      </c>
      <c r="AH68" s="213">
        <v>0</v>
      </c>
      <c r="AI68" s="213"/>
      <c r="AJ68" s="213"/>
      <c r="AK68" s="213"/>
      <c r="AL68" s="213"/>
      <c r="AM68" s="213"/>
      <c r="AN68" s="213"/>
      <c r="AO68" s="213"/>
      <c r="AP68" s="213"/>
      <c r="AQ68" s="213"/>
      <c r="AR68" s="213"/>
      <c r="AS68" s="213"/>
      <c r="AT68" s="213"/>
      <c r="AU68" s="213"/>
      <c r="AV68" s="213"/>
      <c r="AW68" s="213"/>
      <c r="AX68" s="213"/>
      <c r="AY68" s="213"/>
      <c r="AZ68" s="213"/>
      <c r="BA68" s="213"/>
      <c r="BB68" s="213"/>
      <c r="BC68" s="213"/>
      <c r="BD68" s="213"/>
      <c r="BE68" s="213"/>
      <c r="BF68" s="213"/>
      <c r="BG68" s="213"/>
      <c r="BH68" s="213"/>
    </row>
    <row r="69" spans="1:60" outlineLevel="3" x14ac:dyDescent="0.2">
      <c r="A69" s="220"/>
      <c r="B69" s="221"/>
      <c r="C69" s="261" t="s">
        <v>245</v>
      </c>
      <c r="D69" s="229"/>
      <c r="E69" s="230">
        <v>0.84899999999999998</v>
      </c>
      <c r="F69" s="224"/>
      <c r="G69" s="224"/>
      <c r="H69" s="224"/>
      <c r="I69" s="224"/>
      <c r="J69" s="224"/>
      <c r="K69" s="224"/>
      <c r="L69" s="224"/>
      <c r="M69" s="224"/>
      <c r="N69" s="223"/>
      <c r="O69" s="223"/>
      <c r="P69" s="223"/>
      <c r="Q69" s="223"/>
      <c r="R69" s="224"/>
      <c r="S69" s="224"/>
      <c r="T69" s="224"/>
      <c r="U69" s="224"/>
      <c r="V69" s="224"/>
      <c r="W69" s="224"/>
      <c r="X69" s="224"/>
      <c r="Y69" s="224"/>
      <c r="Z69" s="213"/>
      <c r="AA69" s="213"/>
      <c r="AB69" s="213"/>
      <c r="AC69" s="213"/>
      <c r="AD69" s="213"/>
      <c r="AE69" s="213"/>
      <c r="AF69" s="213"/>
      <c r="AG69" s="213" t="s">
        <v>158</v>
      </c>
      <c r="AH69" s="213">
        <v>0</v>
      </c>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row>
    <row r="70" spans="1:60" outlineLevel="3" x14ac:dyDescent="0.2">
      <c r="A70" s="220"/>
      <c r="B70" s="221"/>
      <c r="C70" s="261" t="s">
        <v>246</v>
      </c>
      <c r="D70" s="229"/>
      <c r="E70" s="230">
        <v>29.693999999999999</v>
      </c>
      <c r="F70" s="224"/>
      <c r="G70" s="224"/>
      <c r="H70" s="224"/>
      <c r="I70" s="224"/>
      <c r="J70" s="224"/>
      <c r="K70" s="224"/>
      <c r="L70" s="224"/>
      <c r="M70" s="224"/>
      <c r="N70" s="223"/>
      <c r="O70" s="223"/>
      <c r="P70" s="223"/>
      <c r="Q70" s="223"/>
      <c r="R70" s="224"/>
      <c r="S70" s="224"/>
      <c r="T70" s="224"/>
      <c r="U70" s="224"/>
      <c r="V70" s="224"/>
      <c r="W70" s="224"/>
      <c r="X70" s="224"/>
      <c r="Y70" s="224"/>
      <c r="Z70" s="213"/>
      <c r="AA70" s="213"/>
      <c r="AB70" s="213"/>
      <c r="AC70" s="213"/>
      <c r="AD70" s="213"/>
      <c r="AE70" s="213"/>
      <c r="AF70" s="213"/>
      <c r="AG70" s="213" t="s">
        <v>158</v>
      </c>
      <c r="AH70" s="213">
        <v>0</v>
      </c>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row>
    <row r="71" spans="1:60" outlineLevel="3" x14ac:dyDescent="0.2">
      <c r="A71" s="220"/>
      <c r="B71" s="221"/>
      <c r="C71" s="261" t="s">
        <v>247</v>
      </c>
      <c r="D71" s="229"/>
      <c r="E71" s="230">
        <v>4.2839999999999998</v>
      </c>
      <c r="F71" s="224"/>
      <c r="G71" s="224"/>
      <c r="H71" s="224"/>
      <c r="I71" s="224"/>
      <c r="J71" s="224"/>
      <c r="K71" s="224"/>
      <c r="L71" s="224"/>
      <c r="M71" s="224"/>
      <c r="N71" s="223"/>
      <c r="O71" s="223"/>
      <c r="P71" s="223"/>
      <c r="Q71" s="223"/>
      <c r="R71" s="224"/>
      <c r="S71" s="224"/>
      <c r="T71" s="224"/>
      <c r="U71" s="224"/>
      <c r="V71" s="224"/>
      <c r="W71" s="224"/>
      <c r="X71" s="224"/>
      <c r="Y71" s="224"/>
      <c r="Z71" s="213"/>
      <c r="AA71" s="213"/>
      <c r="AB71" s="213"/>
      <c r="AC71" s="213"/>
      <c r="AD71" s="213"/>
      <c r="AE71" s="213"/>
      <c r="AF71" s="213"/>
      <c r="AG71" s="213" t="s">
        <v>158</v>
      </c>
      <c r="AH71" s="213">
        <v>0</v>
      </c>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row>
    <row r="72" spans="1:60" outlineLevel="3" x14ac:dyDescent="0.2">
      <c r="A72" s="220"/>
      <c r="B72" s="221"/>
      <c r="C72" s="261" t="s">
        <v>248</v>
      </c>
      <c r="D72" s="229"/>
      <c r="E72" s="230">
        <v>12.558</v>
      </c>
      <c r="F72" s="224"/>
      <c r="G72" s="224"/>
      <c r="H72" s="224"/>
      <c r="I72" s="224"/>
      <c r="J72" s="224"/>
      <c r="K72" s="224"/>
      <c r="L72" s="224"/>
      <c r="M72" s="224"/>
      <c r="N72" s="223"/>
      <c r="O72" s="223"/>
      <c r="P72" s="223"/>
      <c r="Q72" s="223"/>
      <c r="R72" s="224"/>
      <c r="S72" s="224"/>
      <c r="T72" s="224"/>
      <c r="U72" s="224"/>
      <c r="V72" s="224"/>
      <c r="W72" s="224"/>
      <c r="X72" s="224"/>
      <c r="Y72" s="224"/>
      <c r="Z72" s="213"/>
      <c r="AA72" s="213"/>
      <c r="AB72" s="213"/>
      <c r="AC72" s="213"/>
      <c r="AD72" s="213"/>
      <c r="AE72" s="213"/>
      <c r="AF72" s="213"/>
      <c r="AG72" s="213" t="s">
        <v>158</v>
      </c>
      <c r="AH72" s="213">
        <v>0</v>
      </c>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row>
    <row r="73" spans="1:60" outlineLevel="3" x14ac:dyDescent="0.2">
      <c r="A73" s="220"/>
      <c r="B73" s="221"/>
      <c r="C73" s="261" t="s">
        <v>249</v>
      </c>
      <c r="D73" s="229"/>
      <c r="E73" s="230">
        <v>7.9260000000000002</v>
      </c>
      <c r="F73" s="224"/>
      <c r="G73" s="224"/>
      <c r="H73" s="224"/>
      <c r="I73" s="224"/>
      <c r="J73" s="224"/>
      <c r="K73" s="224"/>
      <c r="L73" s="224"/>
      <c r="M73" s="224"/>
      <c r="N73" s="223"/>
      <c r="O73" s="223"/>
      <c r="P73" s="223"/>
      <c r="Q73" s="223"/>
      <c r="R73" s="224"/>
      <c r="S73" s="224"/>
      <c r="T73" s="224"/>
      <c r="U73" s="224"/>
      <c r="V73" s="224"/>
      <c r="W73" s="224"/>
      <c r="X73" s="224"/>
      <c r="Y73" s="224"/>
      <c r="Z73" s="213"/>
      <c r="AA73" s="213"/>
      <c r="AB73" s="213"/>
      <c r="AC73" s="213"/>
      <c r="AD73" s="213"/>
      <c r="AE73" s="213"/>
      <c r="AF73" s="213"/>
      <c r="AG73" s="213" t="s">
        <v>158</v>
      </c>
      <c r="AH73" s="213">
        <v>0</v>
      </c>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row>
    <row r="74" spans="1:60" outlineLevel="3" x14ac:dyDescent="0.2">
      <c r="A74" s="220"/>
      <c r="B74" s="221"/>
      <c r="C74" s="261" t="s">
        <v>250</v>
      </c>
      <c r="D74" s="229"/>
      <c r="E74" s="230">
        <v>1.026</v>
      </c>
      <c r="F74" s="224"/>
      <c r="G74" s="224"/>
      <c r="H74" s="224"/>
      <c r="I74" s="224"/>
      <c r="J74" s="224"/>
      <c r="K74" s="224"/>
      <c r="L74" s="224"/>
      <c r="M74" s="224"/>
      <c r="N74" s="223"/>
      <c r="O74" s="223"/>
      <c r="P74" s="223"/>
      <c r="Q74" s="223"/>
      <c r="R74" s="224"/>
      <c r="S74" s="224"/>
      <c r="T74" s="224"/>
      <c r="U74" s="224"/>
      <c r="V74" s="224"/>
      <c r="W74" s="224"/>
      <c r="X74" s="224"/>
      <c r="Y74" s="224"/>
      <c r="Z74" s="213"/>
      <c r="AA74" s="213"/>
      <c r="AB74" s="213"/>
      <c r="AC74" s="213"/>
      <c r="AD74" s="213"/>
      <c r="AE74" s="213"/>
      <c r="AF74" s="213"/>
      <c r="AG74" s="213" t="s">
        <v>158</v>
      </c>
      <c r="AH74" s="213">
        <v>0</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row>
    <row r="75" spans="1:60" ht="22.5" outlineLevel="1" x14ac:dyDescent="0.2">
      <c r="A75" s="239">
        <v>15</v>
      </c>
      <c r="B75" s="240" t="s">
        <v>251</v>
      </c>
      <c r="C75" s="258" t="s">
        <v>252</v>
      </c>
      <c r="D75" s="241" t="s">
        <v>166</v>
      </c>
      <c r="E75" s="242">
        <v>2003.9529</v>
      </c>
      <c r="F75" s="243"/>
      <c r="G75" s="244">
        <f>ROUND(E75*F75,2)</f>
        <v>0</v>
      </c>
      <c r="H75" s="243"/>
      <c r="I75" s="244">
        <f>ROUND(E75*H75,2)</f>
        <v>0</v>
      </c>
      <c r="J75" s="243"/>
      <c r="K75" s="244">
        <f>ROUND(E75*J75,2)</f>
        <v>0</v>
      </c>
      <c r="L75" s="244">
        <v>15</v>
      </c>
      <c r="M75" s="244">
        <f>G75*(1+L75/100)</f>
        <v>0</v>
      </c>
      <c r="N75" s="242">
        <v>3.2800000000000003E-2</v>
      </c>
      <c r="O75" s="242">
        <f>ROUND(E75*N75,2)</f>
        <v>65.73</v>
      </c>
      <c r="P75" s="242">
        <v>0</v>
      </c>
      <c r="Q75" s="242">
        <f>ROUND(E75*P75,2)</f>
        <v>0</v>
      </c>
      <c r="R75" s="244" t="s">
        <v>167</v>
      </c>
      <c r="S75" s="244" t="s">
        <v>135</v>
      </c>
      <c r="T75" s="245" t="s">
        <v>168</v>
      </c>
      <c r="U75" s="224">
        <v>1.0169999999999999</v>
      </c>
      <c r="V75" s="224">
        <f>ROUND(E75*U75,2)</f>
        <v>2038.02</v>
      </c>
      <c r="W75" s="224"/>
      <c r="X75" s="224" t="s">
        <v>169</v>
      </c>
      <c r="Y75" s="224" t="s">
        <v>170</v>
      </c>
      <c r="Z75" s="213"/>
      <c r="AA75" s="213"/>
      <c r="AB75" s="213"/>
      <c r="AC75" s="213"/>
      <c r="AD75" s="213"/>
      <c r="AE75" s="213"/>
      <c r="AF75" s="213"/>
      <c r="AG75" s="213" t="s">
        <v>171</v>
      </c>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row>
    <row r="76" spans="1:60" ht="22.5" outlineLevel="2" x14ac:dyDescent="0.2">
      <c r="A76" s="220"/>
      <c r="B76" s="221"/>
      <c r="C76" s="268" t="s">
        <v>253</v>
      </c>
      <c r="D76" s="265"/>
      <c r="E76" s="265"/>
      <c r="F76" s="265"/>
      <c r="G76" s="265"/>
      <c r="H76" s="224"/>
      <c r="I76" s="224"/>
      <c r="J76" s="224"/>
      <c r="K76" s="224"/>
      <c r="L76" s="224"/>
      <c r="M76" s="224"/>
      <c r="N76" s="223"/>
      <c r="O76" s="223"/>
      <c r="P76" s="223"/>
      <c r="Q76" s="223"/>
      <c r="R76" s="224"/>
      <c r="S76" s="224"/>
      <c r="T76" s="224"/>
      <c r="U76" s="224"/>
      <c r="V76" s="224"/>
      <c r="W76" s="224"/>
      <c r="X76" s="224"/>
      <c r="Y76" s="224"/>
      <c r="Z76" s="213"/>
      <c r="AA76" s="213"/>
      <c r="AB76" s="213"/>
      <c r="AC76" s="213"/>
      <c r="AD76" s="213"/>
      <c r="AE76" s="213"/>
      <c r="AF76" s="213"/>
      <c r="AG76" s="213" t="s">
        <v>173</v>
      </c>
      <c r="AH76" s="213"/>
      <c r="AI76" s="213"/>
      <c r="AJ76" s="213"/>
      <c r="AK76" s="213"/>
      <c r="AL76" s="213"/>
      <c r="AM76" s="213"/>
      <c r="AN76" s="213"/>
      <c r="AO76" s="213"/>
      <c r="AP76" s="213"/>
      <c r="AQ76" s="213"/>
      <c r="AR76" s="213"/>
      <c r="AS76" s="213"/>
      <c r="AT76" s="213"/>
      <c r="AU76" s="213"/>
      <c r="AV76" s="213"/>
      <c r="AW76" s="213"/>
      <c r="AX76" s="213"/>
      <c r="AY76" s="213"/>
      <c r="AZ76" s="213"/>
      <c r="BA76" s="254" t="str">
        <f>C76</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v>
      </c>
      <c r="BB76" s="213"/>
      <c r="BC76" s="213"/>
      <c r="BD76" s="213"/>
      <c r="BE76" s="213"/>
      <c r="BF76" s="213"/>
      <c r="BG76" s="213"/>
      <c r="BH76" s="213"/>
    </row>
    <row r="77" spans="1:60" outlineLevel="3" x14ac:dyDescent="0.2">
      <c r="A77" s="220"/>
      <c r="B77" s="221"/>
      <c r="C77" s="269" t="s">
        <v>254</v>
      </c>
      <c r="D77" s="266"/>
      <c r="E77" s="266"/>
      <c r="F77" s="266"/>
      <c r="G77" s="266"/>
      <c r="H77" s="224"/>
      <c r="I77" s="224"/>
      <c r="J77" s="224"/>
      <c r="K77" s="224"/>
      <c r="L77" s="224"/>
      <c r="M77" s="224"/>
      <c r="N77" s="223"/>
      <c r="O77" s="223"/>
      <c r="P77" s="223"/>
      <c r="Q77" s="223"/>
      <c r="R77" s="224"/>
      <c r="S77" s="224"/>
      <c r="T77" s="224"/>
      <c r="U77" s="224"/>
      <c r="V77" s="224"/>
      <c r="W77" s="224"/>
      <c r="X77" s="224"/>
      <c r="Y77" s="224"/>
      <c r="Z77" s="213"/>
      <c r="AA77" s="213"/>
      <c r="AB77" s="213"/>
      <c r="AC77" s="213"/>
      <c r="AD77" s="213"/>
      <c r="AE77" s="213"/>
      <c r="AF77" s="213"/>
      <c r="AG77" s="213" t="s">
        <v>173</v>
      </c>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row>
    <row r="78" spans="1:60" ht="22.5" outlineLevel="2" x14ac:dyDescent="0.2">
      <c r="A78" s="220"/>
      <c r="B78" s="221"/>
      <c r="C78" s="261" t="s">
        <v>255</v>
      </c>
      <c r="D78" s="229"/>
      <c r="E78" s="230">
        <v>309.50920000000002</v>
      </c>
      <c r="F78" s="224"/>
      <c r="G78" s="224"/>
      <c r="H78" s="224"/>
      <c r="I78" s="224"/>
      <c r="J78" s="224"/>
      <c r="K78" s="224"/>
      <c r="L78" s="224"/>
      <c r="M78" s="224"/>
      <c r="N78" s="223"/>
      <c r="O78" s="223"/>
      <c r="P78" s="223"/>
      <c r="Q78" s="223"/>
      <c r="R78" s="224"/>
      <c r="S78" s="224"/>
      <c r="T78" s="224"/>
      <c r="U78" s="224"/>
      <c r="V78" s="224"/>
      <c r="W78" s="224"/>
      <c r="X78" s="224"/>
      <c r="Y78" s="224"/>
      <c r="Z78" s="213"/>
      <c r="AA78" s="213"/>
      <c r="AB78" s="213"/>
      <c r="AC78" s="213"/>
      <c r="AD78" s="213"/>
      <c r="AE78" s="213"/>
      <c r="AF78" s="213"/>
      <c r="AG78" s="213" t="s">
        <v>158</v>
      </c>
      <c r="AH78" s="213">
        <v>0</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row>
    <row r="79" spans="1:60" outlineLevel="3" x14ac:dyDescent="0.2">
      <c r="A79" s="220"/>
      <c r="B79" s="221"/>
      <c r="C79" s="261" t="s">
        <v>256</v>
      </c>
      <c r="D79" s="229"/>
      <c r="E79" s="230">
        <v>432.55829999999997</v>
      </c>
      <c r="F79" s="224"/>
      <c r="G79" s="224"/>
      <c r="H79" s="224"/>
      <c r="I79" s="224"/>
      <c r="J79" s="224"/>
      <c r="K79" s="224"/>
      <c r="L79" s="224"/>
      <c r="M79" s="224"/>
      <c r="N79" s="223"/>
      <c r="O79" s="223"/>
      <c r="P79" s="223"/>
      <c r="Q79" s="223"/>
      <c r="R79" s="224"/>
      <c r="S79" s="224"/>
      <c r="T79" s="224"/>
      <c r="U79" s="224"/>
      <c r="V79" s="224"/>
      <c r="W79" s="224"/>
      <c r="X79" s="224"/>
      <c r="Y79" s="224"/>
      <c r="Z79" s="213"/>
      <c r="AA79" s="213"/>
      <c r="AB79" s="213"/>
      <c r="AC79" s="213"/>
      <c r="AD79" s="213"/>
      <c r="AE79" s="213"/>
      <c r="AF79" s="213"/>
      <c r="AG79" s="213" t="s">
        <v>158</v>
      </c>
      <c r="AH79" s="213">
        <v>0</v>
      </c>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row>
    <row r="80" spans="1:60" ht="22.5" outlineLevel="3" x14ac:dyDescent="0.2">
      <c r="A80" s="220"/>
      <c r="B80" s="221"/>
      <c r="C80" s="261" t="s">
        <v>257</v>
      </c>
      <c r="D80" s="229"/>
      <c r="E80" s="230">
        <v>286.1474</v>
      </c>
      <c r="F80" s="224"/>
      <c r="G80" s="224"/>
      <c r="H80" s="224"/>
      <c r="I80" s="224"/>
      <c r="J80" s="224"/>
      <c r="K80" s="224"/>
      <c r="L80" s="224"/>
      <c r="M80" s="224"/>
      <c r="N80" s="223"/>
      <c r="O80" s="223"/>
      <c r="P80" s="223"/>
      <c r="Q80" s="223"/>
      <c r="R80" s="224"/>
      <c r="S80" s="224"/>
      <c r="T80" s="224"/>
      <c r="U80" s="224"/>
      <c r="V80" s="224"/>
      <c r="W80" s="224"/>
      <c r="X80" s="224"/>
      <c r="Y80" s="224"/>
      <c r="Z80" s="213"/>
      <c r="AA80" s="213"/>
      <c r="AB80" s="213"/>
      <c r="AC80" s="213"/>
      <c r="AD80" s="213"/>
      <c r="AE80" s="213"/>
      <c r="AF80" s="213"/>
      <c r="AG80" s="213" t="s">
        <v>158</v>
      </c>
      <c r="AH80" s="213">
        <v>0</v>
      </c>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row>
    <row r="81" spans="1:60" outlineLevel="3" x14ac:dyDescent="0.2">
      <c r="A81" s="220"/>
      <c r="B81" s="221"/>
      <c r="C81" s="261" t="s">
        <v>258</v>
      </c>
      <c r="D81" s="229"/>
      <c r="E81" s="230">
        <v>256.17340000000002</v>
      </c>
      <c r="F81" s="224"/>
      <c r="G81" s="224"/>
      <c r="H81" s="224"/>
      <c r="I81" s="224"/>
      <c r="J81" s="224"/>
      <c r="K81" s="224"/>
      <c r="L81" s="224"/>
      <c r="M81" s="224"/>
      <c r="N81" s="223"/>
      <c r="O81" s="223"/>
      <c r="P81" s="223"/>
      <c r="Q81" s="223"/>
      <c r="R81" s="224"/>
      <c r="S81" s="224"/>
      <c r="T81" s="224"/>
      <c r="U81" s="224"/>
      <c r="V81" s="224"/>
      <c r="W81" s="224"/>
      <c r="X81" s="224"/>
      <c r="Y81" s="224"/>
      <c r="Z81" s="213"/>
      <c r="AA81" s="213"/>
      <c r="AB81" s="213"/>
      <c r="AC81" s="213"/>
      <c r="AD81" s="213"/>
      <c r="AE81" s="213"/>
      <c r="AF81" s="213"/>
      <c r="AG81" s="213" t="s">
        <v>158</v>
      </c>
      <c r="AH81" s="213">
        <v>0</v>
      </c>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row>
    <row r="82" spans="1:60" outlineLevel="3" x14ac:dyDescent="0.2">
      <c r="A82" s="220"/>
      <c r="B82" s="221"/>
      <c r="C82" s="261" t="s">
        <v>259</v>
      </c>
      <c r="D82" s="229"/>
      <c r="E82" s="230">
        <v>93.820800000000006</v>
      </c>
      <c r="F82" s="224"/>
      <c r="G82" s="224"/>
      <c r="H82" s="224"/>
      <c r="I82" s="224"/>
      <c r="J82" s="224"/>
      <c r="K82" s="224"/>
      <c r="L82" s="224"/>
      <c r="M82" s="224"/>
      <c r="N82" s="223"/>
      <c r="O82" s="223"/>
      <c r="P82" s="223"/>
      <c r="Q82" s="223"/>
      <c r="R82" s="224"/>
      <c r="S82" s="224"/>
      <c r="T82" s="224"/>
      <c r="U82" s="224"/>
      <c r="V82" s="224"/>
      <c r="W82" s="224"/>
      <c r="X82" s="224"/>
      <c r="Y82" s="224"/>
      <c r="Z82" s="213"/>
      <c r="AA82" s="213"/>
      <c r="AB82" s="213"/>
      <c r="AC82" s="213"/>
      <c r="AD82" s="213"/>
      <c r="AE82" s="213"/>
      <c r="AF82" s="213"/>
      <c r="AG82" s="213" t="s">
        <v>158</v>
      </c>
      <c r="AH82" s="213">
        <v>0</v>
      </c>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row>
    <row r="83" spans="1:60" outlineLevel="3" x14ac:dyDescent="0.2">
      <c r="A83" s="220"/>
      <c r="B83" s="221"/>
      <c r="C83" s="261" t="s">
        <v>260</v>
      </c>
      <c r="D83" s="229"/>
      <c r="E83" s="230">
        <v>84.100200000000001</v>
      </c>
      <c r="F83" s="224"/>
      <c r="G83" s="224"/>
      <c r="H83" s="224"/>
      <c r="I83" s="224"/>
      <c r="J83" s="224"/>
      <c r="K83" s="224"/>
      <c r="L83" s="224"/>
      <c r="M83" s="224"/>
      <c r="N83" s="223"/>
      <c r="O83" s="223"/>
      <c r="P83" s="223"/>
      <c r="Q83" s="223"/>
      <c r="R83" s="224"/>
      <c r="S83" s="224"/>
      <c r="T83" s="224"/>
      <c r="U83" s="224"/>
      <c r="V83" s="224"/>
      <c r="W83" s="224"/>
      <c r="X83" s="224"/>
      <c r="Y83" s="224"/>
      <c r="Z83" s="213"/>
      <c r="AA83" s="213"/>
      <c r="AB83" s="213"/>
      <c r="AC83" s="213"/>
      <c r="AD83" s="213"/>
      <c r="AE83" s="213"/>
      <c r="AF83" s="213"/>
      <c r="AG83" s="213" t="s">
        <v>158</v>
      </c>
      <c r="AH83" s="213">
        <v>0</v>
      </c>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row>
    <row r="84" spans="1:60" outlineLevel="3" x14ac:dyDescent="0.2">
      <c r="A84" s="220"/>
      <c r="B84" s="221"/>
      <c r="C84" s="261" t="s">
        <v>261</v>
      </c>
      <c r="D84" s="229"/>
      <c r="E84" s="230">
        <v>77.8934</v>
      </c>
      <c r="F84" s="224"/>
      <c r="G84" s="224"/>
      <c r="H84" s="224"/>
      <c r="I84" s="224"/>
      <c r="J84" s="224"/>
      <c r="K84" s="224"/>
      <c r="L84" s="224"/>
      <c r="M84" s="224"/>
      <c r="N84" s="223"/>
      <c r="O84" s="223"/>
      <c r="P84" s="223"/>
      <c r="Q84" s="223"/>
      <c r="R84" s="224"/>
      <c r="S84" s="224"/>
      <c r="T84" s="224"/>
      <c r="U84" s="224"/>
      <c r="V84" s="224"/>
      <c r="W84" s="224"/>
      <c r="X84" s="224"/>
      <c r="Y84" s="224"/>
      <c r="Z84" s="213"/>
      <c r="AA84" s="213"/>
      <c r="AB84" s="213"/>
      <c r="AC84" s="213"/>
      <c r="AD84" s="213"/>
      <c r="AE84" s="213"/>
      <c r="AF84" s="213"/>
      <c r="AG84" s="213" t="s">
        <v>158</v>
      </c>
      <c r="AH84" s="213">
        <v>0</v>
      </c>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row>
    <row r="85" spans="1:60" outlineLevel="3" x14ac:dyDescent="0.2">
      <c r="A85" s="220"/>
      <c r="B85" s="221"/>
      <c r="C85" s="261" t="s">
        <v>262</v>
      </c>
      <c r="D85" s="229"/>
      <c r="E85" s="230">
        <v>35.174999999999997</v>
      </c>
      <c r="F85" s="224"/>
      <c r="G85" s="224"/>
      <c r="H85" s="224"/>
      <c r="I85" s="224"/>
      <c r="J85" s="224"/>
      <c r="K85" s="224"/>
      <c r="L85" s="224"/>
      <c r="M85" s="224"/>
      <c r="N85" s="223"/>
      <c r="O85" s="223"/>
      <c r="P85" s="223"/>
      <c r="Q85" s="223"/>
      <c r="R85" s="224"/>
      <c r="S85" s="224"/>
      <c r="T85" s="224"/>
      <c r="U85" s="224"/>
      <c r="V85" s="224"/>
      <c r="W85" s="224"/>
      <c r="X85" s="224"/>
      <c r="Y85" s="224"/>
      <c r="Z85" s="213"/>
      <c r="AA85" s="213"/>
      <c r="AB85" s="213"/>
      <c r="AC85" s="213"/>
      <c r="AD85" s="213"/>
      <c r="AE85" s="213"/>
      <c r="AF85" s="213"/>
      <c r="AG85" s="213" t="s">
        <v>158</v>
      </c>
      <c r="AH85" s="213">
        <v>0</v>
      </c>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row>
    <row r="86" spans="1:60" outlineLevel="3" x14ac:dyDescent="0.2">
      <c r="A86" s="220"/>
      <c r="B86" s="221"/>
      <c r="C86" s="261" t="s">
        <v>263</v>
      </c>
      <c r="D86" s="229"/>
      <c r="E86" s="230">
        <v>180.9392</v>
      </c>
      <c r="F86" s="224"/>
      <c r="G86" s="224"/>
      <c r="H86" s="224"/>
      <c r="I86" s="224"/>
      <c r="J86" s="224"/>
      <c r="K86" s="224"/>
      <c r="L86" s="224"/>
      <c r="M86" s="224"/>
      <c r="N86" s="223"/>
      <c r="O86" s="223"/>
      <c r="P86" s="223"/>
      <c r="Q86" s="223"/>
      <c r="R86" s="224"/>
      <c r="S86" s="224"/>
      <c r="T86" s="224"/>
      <c r="U86" s="224"/>
      <c r="V86" s="224"/>
      <c r="W86" s="224"/>
      <c r="X86" s="224"/>
      <c r="Y86" s="224"/>
      <c r="Z86" s="213"/>
      <c r="AA86" s="213"/>
      <c r="AB86" s="213"/>
      <c r="AC86" s="213"/>
      <c r="AD86" s="213"/>
      <c r="AE86" s="213"/>
      <c r="AF86" s="213"/>
      <c r="AG86" s="213" t="s">
        <v>158</v>
      </c>
      <c r="AH86" s="213">
        <v>0</v>
      </c>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row>
    <row r="87" spans="1:60" outlineLevel="3" x14ac:dyDescent="0.2">
      <c r="A87" s="220"/>
      <c r="B87" s="221"/>
      <c r="C87" s="261" t="s">
        <v>264</v>
      </c>
      <c r="D87" s="229"/>
      <c r="E87" s="230">
        <v>247.636</v>
      </c>
      <c r="F87" s="224"/>
      <c r="G87" s="224"/>
      <c r="H87" s="224"/>
      <c r="I87" s="224"/>
      <c r="J87" s="224"/>
      <c r="K87" s="224"/>
      <c r="L87" s="224"/>
      <c r="M87" s="224"/>
      <c r="N87" s="223"/>
      <c r="O87" s="223"/>
      <c r="P87" s="223"/>
      <c r="Q87" s="223"/>
      <c r="R87" s="224"/>
      <c r="S87" s="224"/>
      <c r="T87" s="224"/>
      <c r="U87" s="224"/>
      <c r="V87" s="224"/>
      <c r="W87" s="224"/>
      <c r="X87" s="224"/>
      <c r="Y87" s="224"/>
      <c r="Z87" s="213"/>
      <c r="AA87" s="213"/>
      <c r="AB87" s="213"/>
      <c r="AC87" s="213"/>
      <c r="AD87" s="213"/>
      <c r="AE87" s="213"/>
      <c r="AF87" s="213"/>
      <c r="AG87" s="213" t="s">
        <v>158</v>
      </c>
      <c r="AH87" s="213">
        <v>0</v>
      </c>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row>
    <row r="88" spans="1:60" ht="22.5" outlineLevel="1" x14ac:dyDescent="0.2">
      <c r="A88" s="239">
        <v>16</v>
      </c>
      <c r="B88" s="240" t="s">
        <v>265</v>
      </c>
      <c r="C88" s="258" t="s">
        <v>266</v>
      </c>
      <c r="D88" s="241" t="s">
        <v>166</v>
      </c>
      <c r="E88" s="242">
        <v>59.137500000000003</v>
      </c>
      <c r="F88" s="243"/>
      <c r="G88" s="244">
        <f>ROUND(E88*F88,2)</f>
        <v>0</v>
      </c>
      <c r="H88" s="243"/>
      <c r="I88" s="244">
        <f>ROUND(E88*H88,2)</f>
        <v>0</v>
      </c>
      <c r="J88" s="243"/>
      <c r="K88" s="244">
        <f>ROUND(E88*J88,2)</f>
        <v>0</v>
      </c>
      <c r="L88" s="244">
        <v>15</v>
      </c>
      <c r="M88" s="244">
        <f>G88*(1+L88/100)</f>
        <v>0</v>
      </c>
      <c r="N88" s="242">
        <v>3.6040000000000003E-2</v>
      </c>
      <c r="O88" s="242">
        <f>ROUND(E88*N88,2)</f>
        <v>2.13</v>
      </c>
      <c r="P88" s="242">
        <v>0</v>
      </c>
      <c r="Q88" s="242">
        <f>ROUND(E88*P88,2)</f>
        <v>0</v>
      </c>
      <c r="R88" s="244" t="s">
        <v>167</v>
      </c>
      <c r="S88" s="244" t="s">
        <v>135</v>
      </c>
      <c r="T88" s="245" t="s">
        <v>168</v>
      </c>
      <c r="U88" s="224">
        <v>1.0169999999999999</v>
      </c>
      <c r="V88" s="224">
        <f>ROUND(E88*U88,2)</f>
        <v>60.14</v>
      </c>
      <c r="W88" s="224"/>
      <c r="X88" s="224" t="s">
        <v>169</v>
      </c>
      <c r="Y88" s="224" t="s">
        <v>170</v>
      </c>
      <c r="Z88" s="213"/>
      <c r="AA88" s="213"/>
      <c r="AB88" s="213"/>
      <c r="AC88" s="213"/>
      <c r="AD88" s="213"/>
      <c r="AE88" s="213"/>
      <c r="AF88" s="213"/>
      <c r="AG88" s="213" t="s">
        <v>171</v>
      </c>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row>
    <row r="89" spans="1:60" ht="22.5" outlineLevel="2" x14ac:dyDescent="0.2">
      <c r="A89" s="220"/>
      <c r="B89" s="221"/>
      <c r="C89" s="268" t="s">
        <v>253</v>
      </c>
      <c r="D89" s="265"/>
      <c r="E89" s="265"/>
      <c r="F89" s="265"/>
      <c r="G89" s="265"/>
      <c r="H89" s="224"/>
      <c r="I89" s="224"/>
      <c r="J89" s="224"/>
      <c r="K89" s="224"/>
      <c r="L89" s="224"/>
      <c r="M89" s="224"/>
      <c r="N89" s="223"/>
      <c r="O89" s="223"/>
      <c r="P89" s="223"/>
      <c r="Q89" s="223"/>
      <c r="R89" s="224"/>
      <c r="S89" s="224"/>
      <c r="T89" s="224"/>
      <c r="U89" s="224"/>
      <c r="V89" s="224"/>
      <c r="W89" s="224"/>
      <c r="X89" s="224"/>
      <c r="Y89" s="224"/>
      <c r="Z89" s="213"/>
      <c r="AA89" s="213"/>
      <c r="AB89" s="213"/>
      <c r="AC89" s="213"/>
      <c r="AD89" s="213"/>
      <c r="AE89" s="213"/>
      <c r="AF89" s="213"/>
      <c r="AG89" s="213" t="s">
        <v>173</v>
      </c>
      <c r="AH89" s="213"/>
      <c r="AI89" s="213"/>
      <c r="AJ89" s="213"/>
      <c r="AK89" s="213"/>
      <c r="AL89" s="213"/>
      <c r="AM89" s="213"/>
      <c r="AN89" s="213"/>
      <c r="AO89" s="213"/>
      <c r="AP89" s="213"/>
      <c r="AQ89" s="213"/>
      <c r="AR89" s="213"/>
      <c r="AS89" s="213"/>
      <c r="AT89" s="213"/>
      <c r="AU89" s="213"/>
      <c r="AV89" s="213"/>
      <c r="AW89" s="213"/>
      <c r="AX89" s="213"/>
      <c r="AY89" s="213"/>
      <c r="AZ89" s="213"/>
      <c r="BA89" s="254" t="str">
        <f>C89</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v>
      </c>
      <c r="BB89" s="213"/>
      <c r="BC89" s="213"/>
      <c r="BD89" s="213"/>
      <c r="BE89" s="213"/>
      <c r="BF89" s="213"/>
      <c r="BG89" s="213"/>
      <c r="BH89" s="213"/>
    </row>
    <row r="90" spans="1:60" outlineLevel="3" x14ac:dyDescent="0.2">
      <c r="A90" s="220"/>
      <c r="B90" s="221"/>
      <c r="C90" s="269" t="s">
        <v>254</v>
      </c>
      <c r="D90" s="266"/>
      <c r="E90" s="266"/>
      <c r="F90" s="266"/>
      <c r="G90" s="266"/>
      <c r="H90" s="224"/>
      <c r="I90" s="224"/>
      <c r="J90" s="224"/>
      <c r="K90" s="224"/>
      <c r="L90" s="224"/>
      <c r="M90" s="224"/>
      <c r="N90" s="223"/>
      <c r="O90" s="223"/>
      <c r="P90" s="223"/>
      <c r="Q90" s="223"/>
      <c r="R90" s="224"/>
      <c r="S90" s="224"/>
      <c r="T90" s="224"/>
      <c r="U90" s="224"/>
      <c r="V90" s="224"/>
      <c r="W90" s="224"/>
      <c r="X90" s="224"/>
      <c r="Y90" s="224"/>
      <c r="Z90" s="213"/>
      <c r="AA90" s="213"/>
      <c r="AB90" s="213"/>
      <c r="AC90" s="213"/>
      <c r="AD90" s="213"/>
      <c r="AE90" s="213"/>
      <c r="AF90" s="213"/>
      <c r="AG90" s="213" t="s">
        <v>173</v>
      </c>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row>
    <row r="91" spans="1:60" outlineLevel="2" x14ac:dyDescent="0.2">
      <c r="A91" s="220"/>
      <c r="B91" s="221"/>
      <c r="C91" s="261" t="s">
        <v>267</v>
      </c>
      <c r="D91" s="229"/>
      <c r="E91" s="230">
        <v>59.137500000000003</v>
      </c>
      <c r="F91" s="224"/>
      <c r="G91" s="224"/>
      <c r="H91" s="224"/>
      <c r="I91" s="224"/>
      <c r="J91" s="224"/>
      <c r="K91" s="224"/>
      <c r="L91" s="224"/>
      <c r="M91" s="224"/>
      <c r="N91" s="223"/>
      <c r="O91" s="223"/>
      <c r="P91" s="223"/>
      <c r="Q91" s="223"/>
      <c r="R91" s="224"/>
      <c r="S91" s="224"/>
      <c r="T91" s="224"/>
      <c r="U91" s="224"/>
      <c r="V91" s="224"/>
      <c r="W91" s="224"/>
      <c r="X91" s="224"/>
      <c r="Y91" s="224"/>
      <c r="Z91" s="213"/>
      <c r="AA91" s="213"/>
      <c r="AB91" s="213"/>
      <c r="AC91" s="213"/>
      <c r="AD91" s="213"/>
      <c r="AE91" s="213"/>
      <c r="AF91" s="213"/>
      <c r="AG91" s="213" t="s">
        <v>158</v>
      </c>
      <c r="AH91" s="213">
        <v>0</v>
      </c>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row>
    <row r="92" spans="1:60" ht="22.5" outlineLevel="1" x14ac:dyDescent="0.2">
      <c r="A92" s="239">
        <v>17</v>
      </c>
      <c r="B92" s="240" t="s">
        <v>268</v>
      </c>
      <c r="C92" s="258" t="s">
        <v>269</v>
      </c>
      <c r="D92" s="241" t="s">
        <v>166</v>
      </c>
      <c r="E92" s="242">
        <v>112.6216</v>
      </c>
      <c r="F92" s="243"/>
      <c r="G92" s="244">
        <f>ROUND(E92*F92,2)</f>
        <v>0</v>
      </c>
      <c r="H92" s="243"/>
      <c r="I92" s="244">
        <f>ROUND(E92*H92,2)</f>
        <v>0</v>
      </c>
      <c r="J92" s="243"/>
      <c r="K92" s="244">
        <f>ROUND(E92*J92,2)</f>
        <v>0</v>
      </c>
      <c r="L92" s="244">
        <v>15</v>
      </c>
      <c r="M92" s="244">
        <f>G92*(1+L92/100)</f>
        <v>0</v>
      </c>
      <c r="N92" s="242">
        <v>1.9480000000000001E-2</v>
      </c>
      <c r="O92" s="242">
        <f>ROUND(E92*N92,2)</f>
        <v>2.19</v>
      </c>
      <c r="P92" s="242">
        <v>0</v>
      </c>
      <c r="Q92" s="242">
        <f>ROUND(E92*P92,2)</f>
        <v>0</v>
      </c>
      <c r="R92" s="244" t="s">
        <v>167</v>
      </c>
      <c r="S92" s="244" t="s">
        <v>135</v>
      </c>
      <c r="T92" s="245" t="s">
        <v>168</v>
      </c>
      <c r="U92" s="224">
        <v>2.492</v>
      </c>
      <c r="V92" s="224">
        <f>ROUND(E92*U92,2)</f>
        <v>280.64999999999998</v>
      </c>
      <c r="W92" s="224"/>
      <c r="X92" s="224" t="s">
        <v>169</v>
      </c>
      <c r="Y92" s="224" t="s">
        <v>170</v>
      </c>
      <c r="Z92" s="213"/>
      <c r="AA92" s="213"/>
      <c r="AB92" s="213"/>
      <c r="AC92" s="213"/>
      <c r="AD92" s="213"/>
      <c r="AE92" s="213"/>
      <c r="AF92" s="213"/>
      <c r="AG92" s="213" t="s">
        <v>171</v>
      </c>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row>
    <row r="93" spans="1:60" ht="33.75" outlineLevel="2" x14ac:dyDescent="0.2">
      <c r="A93" s="220"/>
      <c r="B93" s="221"/>
      <c r="C93" s="268" t="s">
        <v>270</v>
      </c>
      <c r="D93" s="265"/>
      <c r="E93" s="265"/>
      <c r="F93" s="265"/>
      <c r="G93" s="265"/>
      <c r="H93" s="224"/>
      <c r="I93" s="224"/>
      <c r="J93" s="224"/>
      <c r="K93" s="224"/>
      <c r="L93" s="224"/>
      <c r="M93" s="224"/>
      <c r="N93" s="223"/>
      <c r="O93" s="223"/>
      <c r="P93" s="223"/>
      <c r="Q93" s="223"/>
      <c r="R93" s="224"/>
      <c r="S93" s="224"/>
      <c r="T93" s="224"/>
      <c r="U93" s="224"/>
      <c r="V93" s="224"/>
      <c r="W93" s="224"/>
      <c r="X93" s="224"/>
      <c r="Y93" s="224"/>
      <c r="Z93" s="213"/>
      <c r="AA93" s="213"/>
      <c r="AB93" s="213"/>
      <c r="AC93" s="213"/>
      <c r="AD93" s="213"/>
      <c r="AE93" s="213"/>
      <c r="AF93" s="213"/>
      <c r="AG93" s="213" t="s">
        <v>173</v>
      </c>
      <c r="AH93" s="213"/>
      <c r="AI93" s="213"/>
      <c r="AJ93" s="213"/>
      <c r="AK93" s="213"/>
      <c r="AL93" s="213"/>
      <c r="AM93" s="213"/>
      <c r="AN93" s="213"/>
      <c r="AO93" s="213"/>
      <c r="AP93" s="213"/>
      <c r="AQ93" s="213"/>
      <c r="AR93" s="213"/>
      <c r="AS93" s="213"/>
      <c r="AT93" s="213"/>
      <c r="AU93" s="213"/>
      <c r="AV93" s="213"/>
      <c r="AW93" s="213"/>
      <c r="AX93" s="213"/>
      <c r="AY93" s="213"/>
      <c r="AZ93" s="213"/>
      <c r="BA93" s="254" t="str">
        <f>C93</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93" s="213"/>
      <c r="BC93" s="213"/>
      <c r="BD93" s="213"/>
      <c r="BE93" s="213"/>
      <c r="BF93" s="213"/>
      <c r="BG93" s="213"/>
      <c r="BH93" s="213"/>
    </row>
    <row r="94" spans="1:60" outlineLevel="2" x14ac:dyDescent="0.2">
      <c r="A94" s="220"/>
      <c r="B94" s="221"/>
      <c r="C94" s="261" t="s">
        <v>271</v>
      </c>
      <c r="D94" s="229"/>
      <c r="E94" s="230">
        <v>63.4816</v>
      </c>
      <c r="F94" s="224"/>
      <c r="G94" s="224"/>
      <c r="H94" s="224"/>
      <c r="I94" s="224"/>
      <c r="J94" s="224"/>
      <c r="K94" s="224"/>
      <c r="L94" s="224"/>
      <c r="M94" s="224"/>
      <c r="N94" s="223"/>
      <c r="O94" s="223"/>
      <c r="P94" s="223"/>
      <c r="Q94" s="223"/>
      <c r="R94" s="224"/>
      <c r="S94" s="224"/>
      <c r="T94" s="224"/>
      <c r="U94" s="224"/>
      <c r="V94" s="224"/>
      <c r="W94" s="224"/>
      <c r="X94" s="224"/>
      <c r="Y94" s="224"/>
      <c r="Z94" s="213"/>
      <c r="AA94" s="213"/>
      <c r="AB94" s="213"/>
      <c r="AC94" s="213"/>
      <c r="AD94" s="213"/>
      <c r="AE94" s="213"/>
      <c r="AF94" s="213"/>
      <c r="AG94" s="213" t="s">
        <v>158</v>
      </c>
      <c r="AH94" s="213">
        <v>0</v>
      </c>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row>
    <row r="95" spans="1:60" outlineLevel="3" x14ac:dyDescent="0.2">
      <c r="A95" s="220"/>
      <c r="B95" s="221"/>
      <c r="C95" s="261" t="s">
        <v>272</v>
      </c>
      <c r="D95" s="229"/>
      <c r="E95" s="230">
        <v>49.14</v>
      </c>
      <c r="F95" s="224"/>
      <c r="G95" s="224"/>
      <c r="H95" s="224"/>
      <c r="I95" s="224"/>
      <c r="J95" s="224"/>
      <c r="K95" s="224"/>
      <c r="L95" s="224"/>
      <c r="M95" s="224"/>
      <c r="N95" s="223"/>
      <c r="O95" s="223"/>
      <c r="P95" s="223"/>
      <c r="Q95" s="223"/>
      <c r="R95" s="224"/>
      <c r="S95" s="224"/>
      <c r="T95" s="224"/>
      <c r="U95" s="224"/>
      <c r="V95" s="224"/>
      <c r="W95" s="224"/>
      <c r="X95" s="224"/>
      <c r="Y95" s="224"/>
      <c r="Z95" s="213"/>
      <c r="AA95" s="213"/>
      <c r="AB95" s="213"/>
      <c r="AC95" s="213"/>
      <c r="AD95" s="213"/>
      <c r="AE95" s="213"/>
      <c r="AF95" s="213"/>
      <c r="AG95" s="213" t="s">
        <v>158</v>
      </c>
      <c r="AH95" s="213">
        <v>0</v>
      </c>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row>
    <row r="96" spans="1:60" outlineLevel="1" x14ac:dyDescent="0.2">
      <c r="A96" s="239">
        <v>18</v>
      </c>
      <c r="B96" s="240" t="s">
        <v>273</v>
      </c>
      <c r="C96" s="258" t="s">
        <v>274</v>
      </c>
      <c r="D96" s="241" t="s">
        <v>214</v>
      </c>
      <c r="E96" s="242">
        <v>27.5</v>
      </c>
      <c r="F96" s="243"/>
      <c r="G96" s="244">
        <f>ROUND(E96*F96,2)</f>
        <v>0</v>
      </c>
      <c r="H96" s="243"/>
      <c r="I96" s="244">
        <f>ROUND(E96*H96,2)</f>
        <v>0</v>
      </c>
      <c r="J96" s="243"/>
      <c r="K96" s="244">
        <f>ROUND(E96*J96,2)</f>
        <v>0</v>
      </c>
      <c r="L96" s="244">
        <v>15</v>
      </c>
      <c r="M96" s="244">
        <f>G96*(1+L96/100)</f>
        <v>0</v>
      </c>
      <c r="N96" s="242">
        <v>6.4000000000000005E-4</v>
      </c>
      <c r="O96" s="242">
        <f>ROUND(E96*N96,2)</f>
        <v>0.02</v>
      </c>
      <c r="P96" s="242">
        <v>0</v>
      </c>
      <c r="Q96" s="242">
        <f>ROUND(E96*P96,2)</f>
        <v>0</v>
      </c>
      <c r="R96" s="244" t="s">
        <v>167</v>
      </c>
      <c r="S96" s="244" t="s">
        <v>135</v>
      </c>
      <c r="T96" s="245" t="s">
        <v>168</v>
      </c>
      <c r="U96" s="224">
        <v>0.21360000000000001</v>
      </c>
      <c r="V96" s="224">
        <f>ROUND(E96*U96,2)</f>
        <v>5.87</v>
      </c>
      <c r="W96" s="224"/>
      <c r="X96" s="224" t="s">
        <v>169</v>
      </c>
      <c r="Y96" s="224" t="s">
        <v>170</v>
      </c>
      <c r="Z96" s="213"/>
      <c r="AA96" s="213"/>
      <c r="AB96" s="213"/>
      <c r="AC96" s="213"/>
      <c r="AD96" s="213"/>
      <c r="AE96" s="213"/>
      <c r="AF96" s="213"/>
      <c r="AG96" s="213" t="s">
        <v>171</v>
      </c>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row>
    <row r="97" spans="1:60" outlineLevel="2" x14ac:dyDescent="0.2">
      <c r="A97" s="220"/>
      <c r="B97" s="221"/>
      <c r="C97" s="259" t="s">
        <v>275</v>
      </c>
      <c r="D97" s="253"/>
      <c r="E97" s="253"/>
      <c r="F97" s="253"/>
      <c r="G97" s="253"/>
      <c r="H97" s="224"/>
      <c r="I97" s="224"/>
      <c r="J97" s="224"/>
      <c r="K97" s="224"/>
      <c r="L97" s="224"/>
      <c r="M97" s="224"/>
      <c r="N97" s="223"/>
      <c r="O97" s="223"/>
      <c r="P97" s="223"/>
      <c r="Q97" s="223"/>
      <c r="R97" s="224"/>
      <c r="S97" s="224"/>
      <c r="T97" s="224"/>
      <c r="U97" s="224"/>
      <c r="V97" s="224"/>
      <c r="W97" s="224"/>
      <c r="X97" s="224"/>
      <c r="Y97" s="224"/>
      <c r="Z97" s="213"/>
      <c r="AA97" s="213"/>
      <c r="AB97" s="213"/>
      <c r="AC97" s="213"/>
      <c r="AD97" s="213"/>
      <c r="AE97" s="213"/>
      <c r="AF97" s="213"/>
      <c r="AG97" s="213" t="s">
        <v>143</v>
      </c>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row>
    <row r="98" spans="1:60" outlineLevel="2" x14ac:dyDescent="0.2">
      <c r="A98" s="220"/>
      <c r="B98" s="221"/>
      <c r="C98" s="261" t="s">
        <v>276</v>
      </c>
      <c r="D98" s="229"/>
      <c r="E98" s="230">
        <v>9.5</v>
      </c>
      <c r="F98" s="224"/>
      <c r="G98" s="224"/>
      <c r="H98" s="224"/>
      <c r="I98" s="224"/>
      <c r="J98" s="224"/>
      <c r="K98" s="224"/>
      <c r="L98" s="224"/>
      <c r="M98" s="224"/>
      <c r="N98" s="223"/>
      <c r="O98" s="223"/>
      <c r="P98" s="223"/>
      <c r="Q98" s="223"/>
      <c r="R98" s="224"/>
      <c r="S98" s="224"/>
      <c r="T98" s="224"/>
      <c r="U98" s="224"/>
      <c r="V98" s="224"/>
      <c r="W98" s="224"/>
      <c r="X98" s="224"/>
      <c r="Y98" s="224"/>
      <c r="Z98" s="213"/>
      <c r="AA98" s="213"/>
      <c r="AB98" s="213"/>
      <c r="AC98" s="213"/>
      <c r="AD98" s="213"/>
      <c r="AE98" s="213"/>
      <c r="AF98" s="213"/>
      <c r="AG98" s="213" t="s">
        <v>158</v>
      </c>
      <c r="AH98" s="213">
        <v>0</v>
      </c>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row>
    <row r="99" spans="1:60" outlineLevel="3" x14ac:dyDescent="0.2">
      <c r="A99" s="220"/>
      <c r="B99" s="221"/>
      <c r="C99" s="261" t="s">
        <v>277</v>
      </c>
      <c r="D99" s="229"/>
      <c r="E99" s="230">
        <v>18</v>
      </c>
      <c r="F99" s="224"/>
      <c r="G99" s="224"/>
      <c r="H99" s="224"/>
      <c r="I99" s="224"/>
      <c r="J99" s="224"/>
      <c r="K99" s="224"/>
      <c r="L99" s="224"/>
      <c r="M99" s="224"/>
      <c r="N99" s="223"/>
      <c r="O99" s="223"/>
      <c r="P99" s="223"/>
      <c r="Q99" s="223"/>
      <c r="R99" s="224"/>
      <c r="S99" s="224"/>
      <c r="T99" s="224"/>
      <c r="U99" s="224"/>
      <c r="V99" s="224"/>
      <c r="W99" s="224"/>
      <c r="X99" s="224"/>
      <c r="Y99" s="224"/>
      <c r="Z99" s="213"/>
      <c r="AA99" s="213"/>
      <c r="AB99" s="213"/>
      <c r="AC99" s="213"/>
      <c r="AD99" s="213"/>
      <c r="AE99" s="213"/>
      <c r="AF99" s="213"/>
      <c r="AG99" s="213" t="s">
        <v>158</v>
      </c>
      <c r="AH99" s="213">
        <v>0</v>
      </c>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row>
    <row r="100" spans="1:60" outlineLevel="1" x14ac:dyDescent="0.2">
      <c r="A100" s="239">
        <v>19</v>
      </c>
      <c r="B100" s="240" t="s">
        <v>278</v>
      </c>
      <c r="C100" s="258" t="s">
        <v>279</v>
      </c>
      <c r="D100" s="241" t="s">
        <v>214</v>
      </c>
      <c r="E100" s="242">
        <v>465.9</v>
      </c>
      <c r="F100" s="243"/>
      <c r="G100" s="244">
        <f>ROUND(E100*F100,2)</f>
        <v>0</v>
      </c>
      <c r="H100" s="243"/>
      <c r="I100" s="244">
        <f>ROUND(E100*H100,2)</f>
        <v>0</v>
      </c>
      <c r="J100" s="243"/>
      <c r="K100" s="244">
        <f>ROUND(E100*J100,2)</f>
        <v>0</v>
      </c>
      <c r="L100" s="244">
        <v>15</v>
      </c>
      <c r="M100" s="244">
        <f>G100*(1+L100/100)</f>
        <v>0</v>
      </c>
      <c r="N100" s="242">
        <v>3.4000000000000002E-4</v>
      </c>
      <c r="O100" s="242">
        <f>ROUND(E100*N100,2)</f>
        <v>0.16</v>
      </c>
      <c r="P100" s="242">
        <v>0</v>
      </c>
      <c r="Q100" s="242">
        <f>ROUND(E100*P100,2)</f>
        <v>0</v>
      </c>
      <c r="R100" s="244" t="s">
        <v>167</v>
      </c>
      <c r="S100" s="244" t="s">
        <v>135</v>
      </c>
      <c r="T100" s="245" t="s">
        <v>168</v>
      </c>
      <c r="U100" s="224">
        <v>0.32</v>
      </c>
      <c r="V100" s="224">
        <f>ROUND(E100*U100,2)</f>
        <v>149.09</v>
      </c>
      <c r="W100" s="224"/>
      <c r="X100" s="224" t="s">
        <v>169</v>
      </c>
      <c r="Y100" s="224" t="s">
        <v>170</v>
      </c>
      <c r="Z100" s="213"/>
      <c r="AA100" s="213"/>
      <c r="AB100" s="213"/>
      <c r="AC100" s="213"/>
      <c r="AD100" s="213"/>
      <c r="AE100" s="213"/>
      <c r="AF100" s="213"/>
      <c r="AG100" s="213" t="s">
        <v>171</v>
      </c>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row>
    <row r="101" spans="1:60" outlineLevel="2" x14ac:dyDescent="0.2">
      <c r="A101" s="220"/>
      <c r="B101" s="221"/>
      <c r="C101" s="261" t="s">
        <v>280</v>
      </c>
      <c r="D101" s="229"/>
      <c r="E101" s="230">
        <v>5.2</v>
      </c>
      <c r="F101" s="224"/>
      <c r="G101" s="224"/>
      <c r="H101" s="224"/>
      <c r="I101" s="224"/>
      <c r="J101" s="224"/>
      <c r="K101" s="224"/>
      <c r="L101" s="224"/>
      <c r="M101" s="224"/>
      <c r="N101" s="223"/>
      <c r="O101" s="223"/>
      <c r="P101" s="223"/>
      <c r="Q101" s="223"/>
      <c r="R101" s="224"/>
      <c r="S101" s="224"/>
      <c r="T101" s="224"/>
      <c r="U101" s="224"/>
      <c r="V101" s="224"/>
      <c r="W101" s="224"/>
      <c r="X101" s="224"/>
      <c r="Y101" s="224"/>
      <c r="Z101" s="213"/>
      <c r="AA101" s="213"/>
      <c r="AB101" s="213"/>
      <c r="AC101" s="213"/>
      <c r="AD101" s="213"/>
      <c r="AE101" s="213"/>
      <c r="AF101" s="213"/>
      <c r="AG101" s="213" t="s">
        <v>158</v>
      </c>
      <c r="AH101" s="213">
        <v>0</v>
      </c>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row>
    <row r="102" spans="1:60" outlineLevel="3" x14ac:dyDescent="0.2">
      <c r="A102" s="220"/>
      <c r="B102" s="221"/>
      <c r="C102" s="261" t="s">
        <v>281</v>
      </c>
      <c r="D102" s="229"/>
      <c r="E102" s="230">
        <v>18.7</v>
      </c>
      <c r="F102" s="224"/>
      <c r="G102" s="224"/>
      <c r="H102" s="224"/>
      <c r="I102" s="224"/>
      <c r="J102" s="224"/>
      <c r="K102" s="224"/>
      <c r="L102" s="224"/>
      <c r="M102" s="224"/>
      <c r="N102" s="223"/>
      <c r="O102" s="223"/>
      <c r="P102" s="223"/>
      <c r="Q102" s="223"/>
      <c r="R102" s="224"/>
      <c r="S102" s="224"/>
      <c r="T102" s="224"/>
      <c r="U102" s="224"/>
      <c r="V102" s="224"/>
      <c r="W102" s="224"/>
      <c r="X102" s="224"/>
      <c r="Y102" s="224"/>
      <c r="Z102" s="213"/>
      <c r="AA102" s="213"/>
      <c r="AB102" s="213"/>
      <c r="AC102" s="213"/>
      <c r="AD102" s="213"/>
      <c r="AE102" s="213"/>
      <c r="AF102" s="213"/>
      <c r="AG102" s="213" t="s">
        <v>158</v>
      </c>
      <c r="AH102" s="213">
        <v>0</v>
      </c>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row>
    <row r="103" spans="1:60" outlineLevel="3" x14ac:dyDescent="0.2">
      <c r="A103" s="220"/>
      <c r="B103" s="221"/>
      <c r="C103" s="261" t="s">
        <v>282</v>
      </c>
      <c r="D103" s="229"/>
      <c r="E103" s="230">
        <v>27.44</v>
      </c>
      <c r="F103" s="224"/>
      <c r="G103" s="224"/>
      <c r="H103" s="224"/>
      <c r="I103" s="224"/>
      <c r="J103" s="224"/>
      <c r="K103" s="224"/>
      <c r="L103" s="224"/>
      <c r="M103" s="224"/>
      <c r="N103" s="223"/>
      <c r="O103" s="223"/>
      <c r="P103" s="223"/>
      <c r="Q103" s="223"/>
      <c r="R103" s="224"/>
      <c r="S103" s="224"/>
      <c r="T103" s="224"/>
      <c r="U103" s="224"/>
      <c r="V103" s="224"/>
      <c r="W103" s="224"/>
      <c r="X103" s="224"/>
      <c r="Y103" s="224"/>
      <c r="Z103" s="213"/>
      <c r="AA103" s="213"/>
      <c r="AB103" s="213"/>
      <c r="AC103" s="213"/>
      <c r="AD103" s="213"/>
      <c r="AE103" s="213"/>
      <c r="AF103" s="213"/>
      <c r="AG103" s="213" t="s">
        <v>158</v>
      </c>
      <c r="AH103" s="213">
        <v>0</v>
      </c>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row>
    <row r="104" spans="1:60" outlineLevel="3" x14ac:dyDescent="0.2">
      <c r="A104" s="220"/>
      <c r="B104" s="221"/>
      <c r="C104" s="261" t="s">
        <v>283</v>
      </c>
      <c r="D104" s="229"/>
      <c r="E104" s="230">
        <v>32.200000000000003</v>
      </c>
      <c r="F104" s="224"/>
      <c r="G104" s="224"/>
      <c r="H104" s="224"/>
      <c r="I104" s="224"/>
      <c r="J104" s="224"/>
      <c r="K104" s="224"/>
      <c r="L104" s="224"/>
      <c r="M104" s="224"/>
      <c r="N104" s="223"/>
      <c r="O104" s="223"/>
      <c r="P104" s="223"/>
      <c r="Q104" s="223"/>
      <c r="R104" s="224"/>
      <c r="S104" s="224"/>
      <c r="T104" s="224"/>
      <c r="U104" s="224"/>
      <c r="V104" s="224"/>
      <c r="W104" s="224"/>
      <c r="X104" s="224"/>
      <c r="Y104" s="224"/>
      <c r="Z104" s="213"/>
      <c r="AA104" s="213"/>
      <c r="AB104" s="213"/>
      <c r="AC104" s="213"/>
      <c r="AD104" s="213"/>
      <c r="AE104" s="213"/>
      <c r="AF104" s="213"/>
      <c r="AG104" s="213" t="s">
        <v>158</v>
      </c>
      <c r="AH104" s="213">
        <v>0</v>
      </c>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row>
    <row r="105" spans="1:60" outlineLevel="3" x14ac:dyDescent="0.2">
      <c r="A105" s="220"/>
      <c r="B105" s="221"/>
      <c r="C105" s="261" t="s">
        <v>284</v>
      </c>
      <c r="D105" s="229"/>
      <c r="E105" s="230">
        <v>113.4</v>
      </c>
      <c r="F105" s="224"/>
      <c r="G105" s="224"/>
      <c r="H105" s="224"/>
      <c r="I105" s="224"/>
      <c r="J105" s="224"/>
      <c r="K105" s="224"/>
      <c r="L105" s="224"/>
      <c r="M105" s="224"/>
      <c r="N105" s="223"/>
      <c r="O105" s="223"/>
      <c r="P105" s="223"/>
      <c r="Q105" s="223"/>
      <c r="R105" s="224"/>
      <c r="S105" s="224"/>
      <c r="T105" s="224"/>
      <c r="U105" s="224"/>
      <c r="V105" s="224"/>
      <c r="W105" s="224"/>
      <c r="X105" s="224"/>
      <c r="Y105" s="224"/>
      <c r="Z105" s="213"/>
      <c r="AA105" s="213"/>
      <c r="AB105" s="213"/>
      <c r="AC105" s="213"/>
      <c r="AD105" s="213"/>
      <c r="AE105" s="213"/>
      <c r="AF105" s="213"/>
      <c r="AG105" s="213" t="s">
        <v>158</v>
      </c>
      <c r="AH105" s="213">
        <v>0</v>
      </c>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row>
    <row r="106" spans="1:60" outlineLevel="3" x14ac:dyDescent="0.2">
      <c r="A106" s="220"/>
      <c r="B106" s="221"/>
      <c r="C106" s="261" t="s">
        <v>285</v>
      </c>
      <c r="D106" s="229"/>
      <c r="E106" s="230">
        <v>29.68</v>
      </c>
      <c r="F106" s="224"/>
      <c r="G106" s="224"/>
      <c r="H106" s="224"/>
      <c r="I106" s="224"/>
      <c r="J106" s="224"/>
      <c r="K106" s="224"/>
      <c r="L106" s="224"/>
      <c r="M106" s="224"/>
      <c r="N106" s="223"/>
      <c r="O106" s="223"/>
      <c r="P106" s="223"/>
      <c r="Q106" s="223"/>
      <c r="R106" s="224"/>
      <c r="S106" s="224"/>
      <c r="T106" s="224"/>
      <c r="U106" s="224"/>
      <c r="V106" s="224"/>
      <c r="W106" s="224"/>
      <c r="X106" s="224"/>
      <c r="Y106" s="224"/>
      <c r="Z106" s="213"/>
      <c r="AA106" s="213"/>
      <c r="AB106" s="213"/>
      <c r="AC106" s="213"/>
      <c r="AD106" s="213"/>
      <c r="AE106" s="213"/>
      <c r="AF106" s="213"/>
      <c r="AG106" s="213" t="s">
        <v>158</v>
      </c>
      <c r="AH106" s="213">
        <v>0</v>
      </c>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row>
    <row r="107" spans="1:60" outlineLevel="3" x14ac:dyDescent="0.2">
      <c r="A107" s="220"/>
      <c r="B107" s="221"/>
      <c r="C107" s="261" t="s">
        <v>286</v>
      </c>
      <c r="D107" s="229"/>
      <c r="E107" s="230">
        <v>21.6</v>
      </c>
      <c r="F107" s="224"/>
      <c r="G107" s="224"/>
      <c r="H107" s="224"/>
      <c r="I107" s="224"/>
      <c r="J107" s="224"/>
      <c r="K107" s="224"/>
      <c r="L107" s="224"/>
      <c r="M107" s="224"/>
      <c r="N107" s="223"/>
      <c r="O107" s="223"/>
      <c r="P107" s="223"/>
      <c r="Q107" s="223"/>
      <c r="R107" s="224"/>
      <c r="S107" s="224"/>
      <c r="T107" s="224"/>
      <c r="U107" s="224"/>
      <c r="V107" s="224"/>
      <c r="W107" s="224"/>
      <c r="X107" s="224"/>
      <c r="Y107" s="224"/>
      <c r="Z107" s="213"/>
      <c r="AA107" s="213"/>
      <c r="AB107" s="213"/>
      <c r="AC107" s="213"/>
      <c r="AD107" s="213"/>
      <c r="AE107" s="213"/>
      <c r="AF107" s="213"/>
      <c r="AG107" s="213" t="s">
        <v>158</v>
      </c>
      <c r="AH107" s="213">
        <v>0</v>
      </c>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row>
    <row r="108" spans="1:60" outlineLevel="3" x14ac:dyDescent="0.2">
      <c r="A108" s="220"/>
      <c r="B108" s="221"/>
      <c r="C108" s="261" t="s">
        <v>287</v>
      </c>
      <c r="D108" s="229"/>
      <c r="E108" s="230">
        <v>29.8</v>
      </c>
      <c r="F108" s="224"/>
      <c r="G108" s="224"/>
      <c r="H108" s="224"/>
      <c r="I108" s="224"/>
      <c r="J108" s="224"/>
      <c r="K108" s="224"/>
      <c r="L108" s="224"/>
      <c r="M108" s="224"/>
      <c r="N108" s="223"/>
      <c r="O108" s="223"/>
      <c r="P108" s="223"/>
      <c r="Q108" s="223"/>
      <c r="R108" s="224"/>
      <c r="S108" s="224"/>
      <c r="T108" s="224"/>
      <c r="U108" s="224"/>
      <c r="V108" s="224"/>
      <c r="W108" s="224"/>
      <c r="X108" s="224"/>
      <c r="Y108" s="224"/>
      <c r="Z108" s="213"/>
      <c r="AA108" s="213"/>
      <c r="AB108" s="213"/>
      <c r="AC108" s="213"/>
      <c r="AD108" s="213"/>
      <c r="AE108" s="213"/>
      <c r="AF108" s="213"/>
      <c r="AG108" s="213" t="s">
        <v>158</v>
      </c>
      <c r="AH108" s="213">
        <v>0</v>
      </c>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row>
    <row r="109" spans="1:60" outlineLevel="3" x14ac:dyDescent="0.2">
      <c r="A109" s="220"/>
      <c r="B109" s="221"/>
      <c r="C109" s="261" t="s">
        <v>288</v>
      </c>
      <c r="D109" s="229"/>
      <c r="E109" s="230">
        <v>132.30000000000001</v>
      </c>
      <c r="F109" s="224"/>
      <c r="G109" s="224"/>
      <c r="H109" s="224"/>
      <c r="I109" s="224"/>
      <c r="J109" s="224"/>
      <c r="K109" s="224"/>
      <c r="L109" s="224"/>
      <c r="M109" s="224"/>
      <c r="N109" s="223"/>
      <c r="O109" s="223"/>
      <c r="P109" s="223"/>
      <c r="Q109" s="223"/>
      <c r="R109" s="224"/>
      <c r="S109" s="224"/>
      <c r="T109" s="224"/>
      <c r="U109" s="224"/>
      <c r="V109" s="224"/>
      <c r="W109" s="224"/>
      <c r="X109" s="224"/>
      <c r="Y109" s="224"/>
      <c r="Z109" s="213"/>
      <c r="AA109" s="213"/>
      <c r="AB109" s="213"/>
      <c r="AC109" s="213"/>
      <c r="AD109" s="213"/>
      <c r="AE109" s="213"/>
      <c r="AF109" s="213"/>
      <c r="AG109" s="213" t="s">
        <v>158</v>
      </c>
      <c r="AH109" s="213">
        <v>0</v>
      </c>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row>
    <row r="110" spans="1:60" outlineLevel="3" x14ac:dyDescent="0.2">
      <c r="A110" s="220"/>
      <c r="B110" s="221"/>
      <c r="C110" s="261" t="s">
        <v>289</v>
      </c>
      <c r="D110" s="229"/>
      <c r="E110" s="230">
        <v>30.38</v>
      </c>
      <c r="F110" s="224"/>
      <c r="G110" s="224"/>
      <c r="H110" s="224"/>
      <c r="I110" s="224"/>
      <c r="J110" s="224"/>
      <c r="K110" s="224"/>
      <c r="L110" s="224"/>
      <c r="M110" s="224"/>
      <c r="N110" s="223"/>
      <c r="O110" s="223"/>
      <c r="P110" s="223"/>
      <c r="Q110" s="223"/>
      <c r="R110" s="224"/>
      <c r="S110" s="224"/>
      <c r="T110" s="224"/>
      <c r="U110" s="224"/>
      <c r="V110" s="224"/>
      <c r="W110" s="224"/>
      <c r="X110" s="224"/>
      <c r="Y110" s="224"/>
      <c r="Z110" s="213"/>
      <c r="AA110" s="213"/>
      <c r="AB110" s="213"/>
      <c r="AC110" s="213"/>
      <c r="AD110" s="213"/>
      <c r="AE110" s="213"/>
      <c r="AF110" s="213"/>
      <c r="AG110" s="213" t="s">
        <v>158</v>
      </c>
      <c r="AH110" s="213">
        <v>0</v>
      </c>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row>
    <row r="111" spans="1:60" outlineLevel="3" x14ac:dyDescent="0.2">
      <c r="A111" s="220"/>
      <c r="B111" s="221"/>
      <c r="C111" s="261" t="s">
        <v>290</v>
      </c>
      <c r="D111" s="229"/>
      <c r="E111" s="230">
        <v>25.2</v>
      </c>
      <c r="F111" s="224"/>
      <c r="G111" s="224"/>
      <c r="H111" s="224"/>
      <c r="I111" s="224"/>
      <c r="J111" s="224"/>
      <c r="K111" s="224"/>
      <c r="L111" s="224"/>
      <c r="M111" s="224"/>
      <c r="N111" s="223"/>
      <c r="O111" s="223"/>
      <c r="P111" s="223"/>
      <c r="Q111" s="223"/>
      <c r="R111" s="224"/>
      <c r="S111" s="224"/>
      <c r="T111" s="224"/>
      <c r="U111" s="224"/>
      <c r="V111" s="224"/>
      <c r="W111" s="224"/>
      <c r="X111" s="224"/>
      <c r="Y111" s="224"/>
      <c r="Z111" s="213"/>
      <c r="AA111" s="213"/>
      <c r="AB111" s="213"/>
      <c r="AC111" s="213"/>
      <c r="AD111" s="213"/>
      <c r="AE111" s="213"/>
      <c r="AF111" s="213"/>
      <c r="AG111" s="213" t="s">
        <v>158</v>
      </c>
      <c r="AH111" s="213">
        <v>0</v>
      </c>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row>
    <row r="112" spans="1:60" outlineLevel="1" x14ac:dyDescent="0.2">
      <c r="A112" s="239">
        <v>20</v>
      </c>
      <c r="B112" s="240" t="s">
        <v>291</v>
      </c>
      <c r="C112" s="258" t="s">
        <v>292</v>
      </c>
      <c r="D112" s="241" t="s">
        <v>214</v>
      </c>
      <c r="E112" s="242">
        <v>203.2</v>
      </c>
      <c r="F112" s="243"/>
      <c r="G112" s="244">
        <f>ROUND(E112*F112,2)</f>
        <v>0</v>
      </c>
      <c r="H112" s="243"/>
      <c r="I112" s="244">
        <f>ROUND(E112*H112,2)</f>
        <v>0</v>
      </c>
      <c r="J112" s="243"/>
      <c r="K112" s="244">
        <f>ROUND(E112*J112,2)</f>
        <v>0</v>
      </c>
      <c r="L112" s="244">
        <v>15</v>
      </c>
      <c r="M112" s="244">
        <f>G112*(1+L112/100)</f>
        <v>0</v>
      </c>
      <c r="N112" s="242">
        <v>5.1000000000000004E-4</v>
      </c>
      <c r="O112" s="242">
        <f>ROUND(E112*N112,2)</f>
        <v>0.1</v>
      </c>
      <c r="P112" s="242">
        <v>0</v>
      </c>
      <c r="Q112" s="242">
        <f>ROUND(E112*P112,2)</f>
        <v>0</v>
      </c>
      <c r="R112" s="244" t="s">
        <v>167</v>
      </c>
      <c r="S112" s="244" t="s">
        <v>135</v>
      </c>
      <c r="T112" s="245" t="s">
        <v>168</v>
      </c>
      <c r="U112" s="224">
        <v>0.16</v>
      </c>
      <c r="V112" s="224">
        <f>ROUND(E112*U112,2)</f>
        <v>32.51</v>
      </c>
      <c r="W112" s="224"/>
      <c r="X112" s="224" t="s">
        <v>169</v>
      </c>
      <c r="Y112" s="224" t="s">
        <v>170</v>
      </c>
      <c r="Z112" s="213"/>
      <c r="AA112" s="213"/>
      <c r="AB112" s="213"/>
      <c r="AC112" s="213"/>
      <c r="AD112" s="213"/>
      <c r="AE112" s="213"/>
      <c r="AF112" s="213"/>
      <c r="AG112" s="213" t="s">
        <v>171</v>
      </c>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row>
    <row r="113" spans="1:60" outlineLevel="2" x14ac:dyDescent="0.2">
      <c r="A113" s="220"/>
      <c r="B113" s="221"/>
      <c r="C113" s="261" t="s">
        <v>293</v>
      </c>
      <c r="D113" s="229"/>
      <c r="E113" s="230">
        <v>14.95</v>
      </c>
      <c r="F113" s="224"/>
      <c r="G113" s="224"/>
      <c r="H113" s="224"/>
      <c r="I113" s="224"/>
      <c r="J113" s="224"/>
      <c r="K113" s="224"/>
      <c r="L113" s="224"/>
      <c r="M113" s="224"/>
      <c r="N113" s="223"/>
      <c r="O113" s="223"/>
      <c r="P113" s="223"/>
      <c r="Q113" s="223"/>
      <c r="R113" s="224"/>
      <c r="S113" s="224"/>
      <c r="T113" s="224"/>
      <c r="U113" s="224"/>
      <c r="V113" s="224"/>
      <c r="W113" s="224"/>
      <c r="X113" s="224"/>
      <c r="Y113" s="224"/>
      <c r="Z113" s="213"/>
      <c r="AA113" s="213"/>
      <c r="AB113" s="213"/>
      <c r="AC113" s="213"/>
      <c r="AD113" s="213"/>
      <c r="AE113" s="213"/>
      <c r="AF113" s="213"/>
      <c r="AG113" s="213" t="s">
        <v>158</v>
      </c>
      <c r="AH113" s="213">
        <v>0</v>
      </c>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row>
    <row r="114" spans="1:60" outlineLevel="3" x14ac:dyDescent="0.2">
      <c r="A114" s="220"/>
      <c r="B114" s="221"/>
      <c r="C114" s="261" t="s">
        <v>294</v>
      </c>
      <c r="D114" s="229"/>
      <c r="E114" s="230">
        <v>6.45</v>
      </c>
      <c r="F114" s="224"/>
      <c r="G114" s="224"/>
      <c r="H114" s="224"/>
      <c r="I114" s="224"/>
      <c r="J114" s="224"/>
      <c r="K114" s="224"/>
      <c r="L114" s="224"/>
      <c r="M114" s="224"/>
      <c r="N114" s="223"/>
      <c r="O114" s="223"/>
      <c r="P114" s="223"/>
      <c r="Q114" s="223"/>
      <c r="R114" s="224"/>
      <c r="S114" s="224"/>
      <c r="T114" s="224"/>
      <c r="U114" s="224"/>
      <c r="V114" s="224"/>
      <c r="W114" s="224"/>
      <c r="X114" s="224"/>
      <c r="Y114" s="224"/>
      <c r="Z114" s="213"/>
      <c r="AA114" s="213"/>
      <c r="AB114" s="213"/>
      <c r="AC114" s="213"/>
      <c r="AD114" s="213"/>
      <c r="AE114" s="213"/>
      <c r="AF114" s="213"/>
      <c r="AG114" s="213" t="s">
        <v>158</v>
      </c>
      <c r="AH114" s="213">
        <v>0</v>
      </c>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row>
    <row r="115" spans="1:60" outlineLevel="3" x14ac:dyDescent="0.2">
      <c r="A115" s="220"/>
      <c r="B115" s="221"/>
      <c r="C115" s="261" t="s">
        <v>295</v>
      </c>
      <c r="D115" s="229"/>
      <c r="E115" s="230">
        <v>181.8</v>
      </c>
      <c r="F115" s="224"/>
      <c r="G115" s="224"/>
      <c r="H115" s="224"/>
      <c r="I115" s="224"/>
      <c r="J115" s="224"/>
      <c r="K115" s="224"/>
      <c r="L115" s="224"/>
      <c r="M115" s="224"/>
      <c r="N115" s="223"/>
      <c r="O115" s="223"/>
      <c r="P115" s="223"/>
      <c r="Q115" s="223"/>
      <c r="R115" s="224"/>
      <c r="S115" s="224"/>
      <c r="T115" s="224"/>
      <c r="U115" s="224"/>
      <c r="V115" s="224"/>
      <c r="W115" s="224"/>
      <c r="X115" s="224"/>
      <c r="Y115" s="224"/>
      <c r="Z115" s="213"/>
      <c r="AA115" s="213"/>
      <c r="AB115" s="213"/>
      <c r="AC115" s="213"/>
      <c r="AD115" s="213"/>
      <c r="AE115" s="213"/>
      <c r="AF115" s="213"/>
      <c r="AG115" s="213" t="s">
        <v>158</v>
      </c>
      <c r="AH115" s="213">
        <v>0</v>
      </c>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row>
    <row r="116" spans="1:60" outlineLevel="1" x14ac:dyDescent="0.2">
      <c r="A116" s="239">
        <v>21</v>
      </c>
      <c r="B116" s="240" t="s">
        <v>296</v>
      </c>
      <c r="C116" s="258" t="s">
        <v>297</v>
      </c>
      <c r="D116" s="241" t="s">
        <v>214</v>
      </c>
      <c r="E116" s="242">
        <v>927.96</v>
      </c>
      <c r="F116" s="243"/>
      <c r="G116" s="244">
        <f>ROUND(E116*F116,2)</f>
        <v>0</v>
      </c>
      <c r="H116" s="243"/>
      <c r="I116" s="244">
        <f>ROUND(E116*H116,2)</f>
        <v>0</v>
      </c>
      <c r="J116" s="243"/>
      <c r="K116" s="244">
        <f>ROUND(E116*J116,2)</f>
        <v>0</v>
      </c>
      <c r="L116" s="244">
        <v>15</v>
      </c>
      <c r="M116" s="244">
        <f>G116*(1+L116/100)</f>
        <v>0</v>
      </c>
      <c r="N116" s="242">
        <v>0</v>
      </c>
      <c r="O116" s="242">
        <f>ROUND(E116*N116,2)</f>
        <v>0</v>
      </c>
      <c r="P116" s="242">
        <v>0</v>
      </c>
      <c r="Q116" s="242">
        <f>ROUND(E116*P116,2)</f>
        <v>0</v>
      </c>
      <c r="R116" s="244" t="s">
        <v>167</v>
      </c>
      <c r="S116" s="244" t="s">
        <v>298</v>
      </c>
      <c r="T116" s="245" t="s">
        <v>168</v>
      </c>
      <c r="U116" s="224">
        <v>0.16</v>
      </c>
      <c r="V116" s="224">
        <f>ROUND(E116*U116,2)</f>
        <v>148.47</v>
      </c>
      <c r="W116" s="224"/>
      <c r="X116" s="224" t="s">
        <v>169</v>
      </c>
      <c r="Y116" s="224" t="s">
        <v>170</v>
      </c>
      <c r="Z116" s="213"/>
      <c r="AA116" s="213"/>
      <c r="AB116" s="213"/>
      <c r="AC116" s="213"/>
      <c r="AD116" s="213"/>
      <c r="AE116" s="213"/>
      <c r="AF116" s="213"/>
      <c r="AG116" s="213" t="s">
        <v>171</v>
      </c>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row>
    <row r="117" spans="1:60" outlineLevel="2" x14ac:dyDescent="0.2">
      <c r="A117" s="220"/>
      <c r="B117" s="221"/>
      <c r="C117" s="261" t="s">
        <v>299</v>
      </c>
      <c r="D117" s="229"/>
      <c r="E117" s="230">
        <v>58.84</v>
      </c>
      <c r="F117" s="224"/>
      <c r="G117" s="224"/>
      <c r="H117" s="224"/>
      <c r="I117" s="224"/>
      <c r="J117" s="224"/>
      <c r="K117" s="224"/>
      <c r="L117" s="224"/>
      <c r="M117" s="224"/>
      <c r="N117" s="223"/>
      <c r="O117" s="223"/>
      <c r="P117" s="223"/>
      <c r="Q117" s="223"/>
      <c r="R117" s="224"/>
      <c r="S117" s="224"/>
      <c r="T117" s="224"/>
      <c r="U117" s="224"/>
      <c r="V117" s="224"/>
      <c r="W117" s="224"/>
      <c r="X117" s="224"/>
      <c r="Y117" s="224"/>
      <c r="Z117" s="213"/>
      <c r="AA117" s="213"/>
      <c r="AB117" s="213"/>
      <c r="AC117" s="213"/>
      <c r="AD117" s="213"/>
      <c r="AE117" s="213"/>
      <c r="AF117" s="213"/>
      <c r="AG117" s="213" t="s">
        <v>158</v>
      </c>
      <c r="AH117" s="213">
        <v>0</v>
      </c>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row>
    <row r="118" spans="1:60" outlineLevel="3" x14ac:dyDescent="0.2">
      <c r="A118" s="220"/>
      <c r="B118" s="221"/>
      <c r="C118" s="261" t="s">
        <v>300</v>
      </c>
      <c r="D118" s="229"/>
      <c r="E118" s="230">
        <v>578.9</v>
      </c>
      <c r="F118" s="224"/>
      <c r="G118" s="224"/>
      <c r="H118" s="224"/>
      <c r="I118" s="224"/>
      <c r="J118" s="224"/>
      <c r="K118" s="224"/>
      <c r="L118" s="224"/>
      <c r="M118" s="224"/>
      <c r="N118" s="223"/>
      <c r="O118" s="223"/>
      <c r="P118" s="223"/>
      <c r="Q118" s="223"/>
      <c r="R118" s="224"/>
      <c r="S118" s="224"/>
      <c r="T118" s="224"/>
      <c r="U118" s="224"/>
      <c r="V118" s="224"/>
      <c r="W118" s="224"/>
      <c r="X118" s="224"/>
      <c r="Y118" s="224"/>
      <c r="Z118" s="213"/>
      <c r="AA118" s="213"/>
      <c r="AB118" s="213"/>
      <c r="AC118" s="213"/>
      <c r="AD118" s="213"/>
      <c r="AE118" s="213"/>
      <c r="AF118" s="213"/>
      <c r="AG118" s="213" t="s">
        <v>158</v>
      </c>
      <c r="AH118" s="213">
        <v>0</v>
      </c>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row>
    <row r="119" spans="1:60" outlineLevel="3" x14ac:dyDescent="0.2">
      <c r="A119" s="220"/>
      <c r="B119" s="221"/>
      <c r="C119" s="261" t="s">
        <v>301</v>
      </c>
      <c r="D119" s="229"/>
      <c r="E119" s="230">
        <v>36.365000000000002</v>
      </c>
      <c r="F119" s="224"/>
      <c r="G119" s="224"/>
      <c r="H119" s="224"/>
      <c r="I119" s="224"/>
      <c r="J119" s="224"/>
      <c r="K119" s="224"/>
      <c r="L119" s="224"/>
      <c r="M119" s="224"/>
      <c r="N119" s="223"/>
      <c r="O119" s="223"/>
      <c r="P119" s="223"/>
      <c r="Q119" s="223"/>
      <c r="R119" s="224"/>
      <c r="S119" s="224"/>
      <c r="T119" s="224"/>
      <c r="U119" s="224"/>
      <c r="V119" s="224"/>
      <c r="W119" s="224"/>
      <c r="X119" s="224"/>
      <c r="Y119" s="224"/>
      <c r="Z119" s="213"/>
      <c r="AA119" s="213"/>
      <c r="AB119" s="213"/>
      <c r="AC119" s="213"/>
      <c r="AD119" s="213"/>
      <c r="AE119" s="213"/>
      <c r="AF119" s="213"/>
      <c r="AG119" s="213" t="s">
        <v>158</v>
      </c>
      <c r="AH119" s="213">
        <v>0</v>
      </c>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row>
    <row r="120" spans="1:60" outlineLevel="3" x14ac:dyDescent="0.2">
      <c r="A120" s="220"/>
      <c r="B120" s="221"/>
      <c r="C120" s="261" t="s">
        <v>302</v>
      </c>
      <c r="D120" s="229"/>
      <c r="E120" s="230">
        <v>253.85499999999999</v>
      </c>
      <c r="F120" s="224"/>
      <c r="G120" s="224"/>
      <c r="H120" s="224"/>
      <c r="I120" s="224"/>
      <c r="J120" s="224"/>
      <c r="K120" s="224"/>
      <c r="L120" s="224"/>
      <c r="M120" s="224"/>
      <c r="N120" s="223"/>
      <c r="O120" s="223"/>
      <c r="P120" s="223"/>
      <c r="Q120" s="223"/>
      <c r="R120" s="224"/>
      <c r="S120" s="224"/>
      <c r="T120" s="224"/>
      <c r="U120" s="224"/>
      <c r="V120" s="224"/>
      <c r="W120" s="224"/>
      <c r="X120" s="224"/>
      <c r="Y120" s="224"/>
      <c r="Z120" s="213"/>
      <c r="AA120" s="213"/>
      <c r="AB120" s="213"/>
      <c r="AC120" s="213"/>
      <c r="AD120" s="213"/>
      <c r="AE120" s="213"/>
      <c r="AF120" s="213"/>
      <c r="AG120" s="213" t="s">
        <v>158</v>
      </c>
      <c r="AH120" s="213">
        <v>0</v>
      </c>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row>
    <row r="121" spans="1:60" ht="22.5" outlineLevel="1" x14ac:dyDescent="0.2">
      <c r="A121" s="239">
        <v>22</v>
      </c>
      <c r="B121" s="240" t="s">
        <v>303</v>
      </c>
      <c r="C121" s="258" t="s">
        <v>304</v>
      </c>
      <c r="D121" s="241" t="s">
        <v>214</v>
      </c>
      <c r="E121" s="242">
        <v>314.12</v>
      </c>
      <c r="F121" s="243"/>
      <c r="G121" s="244">
        <f>ROUND(E121*F121,2)</f>
        <v>0</v>
      </c>
      <c r="H121" s="243"/>
      <c r="I121" s="244">
        <f>ROUND(E121*H121,2)</f>
        <v>0</v>
      </c>
      <c r="J121" s="243"/>
      <c r="K121" s="244">
        <f>ROUND(E121*J121,2)</f>
        <v>0</v>
      </c>
      <c r="L121" s="244">
        <v>15</v>
      </c>
      <c r="M121" s="244">
        <f>G121*(1+L121/100)</f>
        <v>0</v>
      </c>
      <c r="N121" s="242">
        <v>0</v>
      </c>
      <c r="O121" s="242">
        <f>ROUND(E121*N121,2)</f>
        <v>0</v>
      </c>
      <c r="P121" s="242">
        <v>0</v>
      </c>
      <c r="Q121" s="242">
        <f>ROUND(E121*P121,2)</f>
        <v>0</v>
      </c>
      <c r="R121" s="244" t="s">
        <v>167</v>
      </c>
      <c r="S121" s="244" t="s">
        <v>298</v>
      </c>
      <c r="T121" s="245" t="s">
        <v>168</v>
      </c>
      <c r="U121" s="224">
        <v>0.16</v>
      </c>
      <c r="V121" s="224">
        <f>ROUND(E121*U121,2)</f>
        <v>50.26</v>
      </c>
      <c r="W121" s="224"/>
      <c r="X121" s="224" t="s">
        <v>169</v>
      </c>
      <c r="Y121" s="224" t="s">
        <v>170</v>
      </c>
      <c r="Z121" s="213"/>
      <c r="AA121" s="213"/>
      <c r="AB121" s="213"/>
      <c r="AC121" s="213"/>
      <c r="AD121" s="213"/>
      <c r="AE121" s="213"/>
      <c r="AF121" s="213"/>
      <c r="AG121" s="213" t="s">
        <v>171</v>
      </c>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row>
    <row r="122" spans="1:60" outlineLevel="2" x14ac:dyDescent="0.2">
      <c r="A122" s="220"/>
      <c r="B122" s="221"/>
      <c r="C122" s="261" t="s">
        <v>305</v>
      </c>
      <c r="D122" s="229"/>
      <c r="E122" s="230">
        <v>36.365000000000002</v>
      </c>
      <c r="F122" s="224"/>
      <c r="G122" s="224"/>
      <c r="H122" s="224"/>
      <c r="I122" s="224"/>
      <c r="J122" s="224"/>
      <c r="K122" s="224"/>
      <c r="L122" s="224"/>
      <c r="M122" s="224"/>
      <c r="N122" s="223"/>
      <c r="O122" s="223"/>
      <c r="P122" s="223"/>
      <c r="Q122" s="223"/>
      <c r="R122" s="224"/>
      <c r="S122" s="224"/>
      <c r="T122" s="224"/>
      <c r="U122" s="224"/>
      <c r="V122" s="224"/>
      <c r="W122" s="224"/>
      <c r="X122" s="224"/>
      <c r="Y122" s="224"/>
      <c r="Z122" s="213"/>
      <c r="AA122" s="213"/>
      <c r="AB122" s="213"/>
      <c r="AC122" s="213"/>
      <c r="AD122" s="213"/>
      <c r="AE122" s="213"/>
      <c r="AF122" s="213"/>
      <c r="AG122" s="213" t="s">
        <v>158</v>
      </c>
      <c r="AH122" s="213">
        <v>0</v>
      </c>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row>
    <row r="123" spans="1:60" outlineLevel="3" x14ac:dyDescent="0.2">
      <c r="A123" s="220"/>
      <c r="B123" s="221"/>
      <c r="C123" s="261" t="s">
        <v>302</v>
      </c>
      <c r="D123" s="229"/>
      <c r="E123" s="230">
        <v>253.85499999999999</v>
      </c>
      <c r="F123" s="224"/>
      <c r="G123" s="224"/>
      <c r="H123" s="224"/>
      <c r="I123" s="224"/>
      <c r="J123" s="224"/>
      <c r="K123" s="224"/>
      <c r="L123" s="224"/>
      <c r="M123" s="224"/>
      <c r="N123" s="223"/>
      <c r="O123" s="223"/>
      <c r="P123" s="223"/>
      <c r="Q123" s="223"/>
      <c r="R123" s="224"/>
      <c r="S123" s="224"/>
      <c r="T123" s="224"/>
      <c r="U123" s="224"/>
      <c r="V123" s="224"/>
      <c r="W123" s="224"/>
      <c r="X123" s="224"/>
      <c r="Y123" s="224"/>
      <c r="Z123" s="213"/>
      <c r="AA123" s="213"/>
      <c r="AB123" s="213"/>
      <c r="AC123" s="213"/>
      <c r="AD123" s="213"/>
      <c r="AE123" s="213"/>
      <c r="AF123" s="213"/>
      <c r="AG123" s="213" t="s">
        <v>158</v>
      </c>
      <c r="AH123" s="213">
        <v>0</v>
      </c>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row>
    <row r="124" spans="1:60" outlineLevel="3" x14ac:dyDescent="0.2">
      <c r="A124" s="220"/>
      <c r="B124" s="221"/>
      <c r="C124" s="261" t="s">
        <v>306</v>
      </c>
      <c r="D124" s="229"/>
      <c r="E124" s="230">
        <v>13.2</v>
      </c>
      <c r="F124" s="224"/>
      <c r="G124" s="224"/>
      <c r="H124" s="224"/>
      <c r="I124" s="224"/>
      <c r="J124" s="224"/>
      <c r="K124" s="224"/>
      <c r="L124" s="224"/>
      <c r="M124" s="224"/>
      <c r="N124" s="223"/>
      <c r="O124" s="223"/>
      <c r="P124" s="223"/>
      <c r="Q124" s="223"/>
      <c r="R124" s="224"/>
      <c r="S124" s="224"/>
      <c r="T124" s="224"/>
      <c r="U124" s="224"/>
      <c r="V124" s="224"/>
      <c r="W124" s="224"/>
      <c r="X124" s="224"/>
      <c r="Y124" s="224"/>
      <c r="Z124" s="213"/>
      <c r="AA124" s="213"/>
      <c r="AB124" s="213"/>
      <c r="AC124" s="213"/>
      <c r="AD124" s="213"/>
      <c r="AE124" s="213"/>
      <c r="AF124" s="213"/>
      <c r="AG124" s="213" t="s">
        <v>158</v>
      </c>
      <c r="AH124" s="213">
        <v>0</v>
      </c>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row>
    <row r="125" spans="1:60" outlineLevel="3" x14ac:dyDescent="0.2">
      <c r="A125" s="220"/>
      <c r="B125" s="221"/>
      <c r="C125" s="261" t="s">
        <v>307</v>
      </c>
      <c r="D125" s="229"/>
      <c r="E125" s="230">
        <v>10.7</v>
      </c>
      <c r="F125" s="224"/>
      <c r="G125" s="224"/>
      <c r="H125" s="224"/>
      <c r="I125" s="224"/>
      <c r="J125" s="224"/>
      <c r="K125" s="224"/>
      <c r="L125" s="224"/>
      <c r="M125" s="224"/>
      <c r="N125" s="223"/>
      <c r="O125" s="223"/>
      <c r="P125" s="223"/>
      <c r="Q125" s="223"/>
      <c r="R125" s="224"/>
      <c r="S125" s="224"/>
      <c r="T125" s="224"/>
      <c r="U125" s="224"/>
      <c r="V125" s="224"/>
      <c r="W125" s="224"/>
      <c r="X125" s="224"/>
      <c r="Y125" s="224"/>
      <c r="Z125" s="213"/>
      <c r="AA125" s="213"/>
      <c r="AB125" s="213"/>
      <c r="AC125" s="213"/>
      <c r="AD125" s="213"/>
      <c r="AE125" s="213"/>
      <c r="AF125" s="213"/>
      <c r="AG125" s="213" t="s">
        <v>158</v>
      </c>
      <c r="AH125" s="213">
        <v>0</v>
      </c>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row>
    <row r="126" spans="1:60" ht="22.5" outlineLevel="1" x14ac:dyDescent="0.2">
      <c r="A126" s="239">
        <v>23</v>
      </c>
      <c r="B126" s="240" t="s">
        <v>308</v>
      </c>
      <c r="C126" s="258" t="s">
        <v>309</v>
      </c>
      <c r="D126" s="241" t="s">
        <v>166</v>
      </c>
      <c r="E126" s="242">
        <v>49.227400000000003</v>
      </c>
      <c r="F126" s="243"/>
      <c r="G126" s="244">
        <f>ROUND(E126*F126,2)</f>
        <v>0</v>
      </c>
      <c r="H126" s="243"/>
      <c r="I126" s="244">
        <f>ROUND(E126*H126,2)</f>
        <v>0</v>
      </c>
      <c r="J126" s="243"/>
      <c r="K126" s="244">
        <f>ROUND(E126*J126,2)</f>
        <v>0</v>
      </c>
      <c r="L126" s="244">
        <v>15</v>
      </c>
      <c r="M126" s="244">
        <f>G126*(1+L126/100)</f>
        <v>0</v>
      </c>
      <c r="N126" s="242">
        <v>6.1799999999999997E-3</v>
      </c>
      <c r="O126" s="242">
        <f>ROUND(E126*N126,2)</f>
        <v>0.3</v>
      </c>
      <c r="P126" s="242">
        <v>0</v>
      </c>
      <c r="Q126" s="242">
        <f>ROUND(E126*P126,2)</f>
        <v>0</v>
      </c>
      <c r="R126" s="244" t="s">
        <v>167</v>
      </c>
      <c r="S126" s="244" t="s">
        <v>135</v>
      </c>
      <c r="T126" s="245" t="s">
        <v>168</v>
      </c>
      <c r="U126" s="224">
        <v>0.5</v>
      </c>
      <c r="V126" s="224">
        <f>ROUND(E126*U126,2)</f>
        <v>24.61</v>
      </c>
      <c r="W126" s="224"/>
      <c r="X126" s="224" t="s">
        <v>169</v>
      </c>
      <c r="Y126" s="224" t="s">
        <v>170</v>
      </c>
      <c r="Z126" s="213"/>
      <c r="AA126" s="213"/>
      <c r="AB126" s="213"/>
      <c r="AC126" s="213"/>
      <c r="AD126" s="213"/>
      <c r="AE126" s="213"/>
      <c r="AF126" s="213"/>
      <c r="AG126" s="213" t="s">
        <v>171</v>
      </c>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row>
    <row r="127" spans="1:60" outlineLevel="2" x14ac:dyDescent="0.2">
      <c r="A127" s="220"/>
      <c r="B127" s="221"/>
      <c r="C127" s="261" t="s">
        <v>310</v>
      </c>
      <c r="D127" s="229"/>
      <c r="E127" s="230">
        <v>48.2014</v>
      </c>
      <c r="F127" s="224"/>
      <c r="G127" s="224"/>
      <c r="H127" s="224"/>
      <c r="I127" s="224"/>
      <c r="J127" s="224"/>
      <c r="K127" s="224"/>
      <c r="L127" s="224"/>
      <c r="M127" s="224"/>
      <c r="N127" s="223"/>
      <c r="O127" s="223"/>
      <c r="P127" s="223"/>
      <c r="Q127" s="223"/>
      <c r="R127" s="224"/>
      <c r="S127" s="224"/>
      <c r="T127" s="224"/>
      <c r="U127" s="224"/>
      <c r="V127" s="224"/>
      <c r="W127" s="224"/>
      <c r="X127" s="224"/>
      <c r="Y127" s="224"/>
      <c r="Z127" s="213"/>
      <c r="AA127" s="213"/>
      <c r="AB127" s="213"/>
      <c r="AC127" s="213"/>
      <c r="AD127" s="213"/>
      <c r="AE127" s="213"/>
      <c r="AF127" s="213"/>
      <c r="AG127" s="213" t="s">
        <v>158</v>
      </c>
      <c r="AH127" s="213">
        <v>0</v>
      </c>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row>
    <row r="128" spans="1:60" outlineLevel="3" x14ac:dyDescent="0.2">
      <c r="A128" s="220"/>
      <c r="B128" s="221"/>
      <c r="C128" s="261" t="s">
        <v>311</v>
      </c>
      <c r="D128" s="229"/>
      <c r="E128" s="230">
        <v>1.026</v>
      </c>
      <c r="F128" s="224"/>
      <c r="G128" s="224"/>
      <c r="H128" s="224"/>
      <c r="I128" s="224"/>
      <c r="J128" s="224"/>
      <c r="K128" s="224"/>
      <c r="L128" s="224"/>
      <c r="M128" s="224"/>
      <c r="N128" s="223"/>
      <c r="O128" s="223"/>
      <c r="P128" s="223"/>
      <c r="Q128" s="223"/>
      <c r="R128" s="224"/>
      <c r="S128" s="224"/>
      <c r="T128" s="224"/>
      <c r="U128" s="224"/>
      <c r="V128" s="224"/>
      <c r="W128" s="224"/>
      <c r="X128" s="224"/>
      <c r="Y128" s="224"/>
      <c r="Z128" s="213"/>
      <c r="AA128" s="213"/>
      <c r="AB128" s="213"/>
      <c r="AC128" s="213"/>
      <c r="AD128" s="213"/>
      <c r="AE128" s="213"/>
      <c r="AF128" s="213"/>
      <c r="AG128" s="213" t="s">
        <v>158</v>
      </c>
      <c r="AH128" s="213">
        <v>0</v>
      </c>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row>
    <row r="129" spans="1:60" ht="22.5" outlineLevel="1" x14ac:dyDescent="0.2">
      <c r="A129" s="239">
        <v>24</v>
      </c>
      <c r="B129" s="240" t="s">
        <v>312</v>
      </c>
      <c r="C129" s="258" t="s">
        <v>313</v>
      </c>
      <c r="D129" s="241" t="s">
        <v>166</v>
      </c>
      <c r="E129" s="242">
        <v>92.74</v>
      </c>
      <c r="F129" s="243"/>
      <c r="G129" s="244">
        <f>ROUND(E129*F129,2)</f>
        <v>0</v>
      </c>
      <c r="H129" s="243"/>
      <c r="I129" s="244">
        <f>ROUND(E129*H129,2)</f>
        <v>0</v>
      </c>
      <c r="J129" s="243"/>
      <c r="K129" s="244">
        <f>ROUND(E129*J129,2)</f>
        <v>0</v>
      </c>
      <c r="L129" s="244">
        <v>15</v>
      </c>
      <c r="M129" s="244">
        <f>G129*(1+L129/100)</f>
        <v>0</v>
      </c>
      <c r="N129" s="242">
        <v>4.6170000000000003E-2</v>
      </c>
      <c r="O129" s="242">
        <f>ROUND(E129*N129,2)</f>
        <v>4.28</v>
      </c>
      <c r="P129" s="242">
        <v>0</v>
      </c>
      <c r="Q129" s="242">
        <f>ROUND(E129*P129,2)</f>
        <v>0</v>
      </c>
      <c r="R129" s="244" t="s">
        <v>314</v>
      </c>
      <c r="S129" s="244" t="s">
        <v>135</v>
      </c>
      <c r="T129" s="245" t="s">
        <v>168</v>
      </c>
      <c r="U129" s="224">
        <v>0.38153999999999999</v>
      </c>
      <c r="V129" s="224">
        <f>ROUND(E129*U129,2)</f>
        <v>35.380000000000003</v>
      </c>
      <c r="W129" s="224"/>
      <c r="X129" s="224" t="s">
        <v>169</v>
      </c>
      <c r="Y129" s="224" t="s">
        <v>170</v>
      </c>
      <c r="Z129" s="213"/>
      <c r="AA129" s="213"/>
      <c r="AB129" s="213"/>
      <c r="AC129" s="213"/>
      <c r="AD129" s="213"/>
      <c r="AE129" s="213"/>
      <c r="AF129" s="213"/>
      <c r="AG129" s="213" t="s">
        <v>171</v>
      </c>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row>
    <row r="130" spans="1:60" outlineLevel="2" x14ac:dyDescent="0.2">
      <c r="A130" s="220"/>
      <c r="B130" s="221"/>
      <c r="C130" s="261" t="s">
        <v>315</v>
      </c>
      <c r="D130" s="229"/>
      <c r="E130" s="230">
        <v>45.24</v>
      </c>
      <c r="F130" s="224"/>
      <c r="G130" s="224"/>
      <c r="H130" s="224"/>
      <c r="I130" s="224"/>
      <c r="J130" s="224"/>
      <c r="K130" s="224"/>
      <c r="L130" s="224"/>
      <c r="M130" s="224"/>
      <c r="N130" s="223"/>
      <c r="O130" s="223"/>
      <c r="P130" s="223"/>
      <c r="Q130" s="223"/>
      <c r="R130" s="224"/>
      <c r="S130" s="224"/>
      <c r="T130" s="224"/>
      <c r="U130" s="224"/>
      <c r="V130" s="224"/>
      <c r="W130" s="224"/>
      <c r="X130" s="224"/>
      <c r="Y130" s="224"/>
      <c r="Z130" s="213"/>
      <c r="AA130" s="213"/>
      <c r="AB130" s="213"/>
      <c r="AC130" s="213"/>
      <c r="AD130" s="213"/>
      <c r="AE130" s="213"/>
      <c r="AF130" s="213"/>
      <c r="AG130" s="213" t="s">
        <v>158</v>
      </c>
      <c r="AH130" s="213">
        <v>0</v>
      </c>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row>
    <row r="131" spans="1:60" outlineLevel="3" x14ac:dyDescent="0.2">
      <c r="A131" s="220"/>
      <c r="B131" s="221"/>
      <c r="C131" s="261" t="s">
        <v>316</v>
      </c>
      <c r="D131" s="229"/>
      <c r="E131" s="230">
        <v>47.5</v>
      </c>
      <c r="F131" s="224"/>
      <c r="G131" s="224"/>
      <c r="H131" s="224"/>
      <c r="I131" s="224"/>
      <c r="J131" s="224"/>
      <c r="K131" s="224"/>
      <c r="L131" s="224"/>
      <c r="M131" s="224"/>
      <c r="N131" s="223"/>
      <c r="O131" s="223"/>
      <c r="P131" s="223"/>
      <c r="Q131" s="223"/>
      <c r="R131" s="224"/>
      <c r="S131" s="224"/>
      <c r="T131" s="224"/>
      <c r="U131" s="224"/>
      <c r="V131" s="224"/>
      <c r="W131" s="224"/>
      <c r="X131" s="224"/>
      <c r="Y131" s="224"/>
      <c r="Z131" s="213"/>
      <c r="AA131" s="213"/>
      <c r="AB131" s="213"/>
      <c r="AC131" s="213"/>
      <c r="AD131" s="213"/>
      <c r="AE131" s="213"/>
      <c r="AF131" s="213"/>
      <c r="AG131" s="213" t="s">
        <v>158</v>
      </c>
      <c r="AH131" s="213">
        <v>0</v>
      </c>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row>
    <row r="132" spans="1:60" outlineLevel="1" x14ac:dyDescent="0.2">
      <c r="A132" s="239">
        <v>25</v>
      </c>
      <c r="B132" s="240" t="s">
        <v>317</v>
      </c>
      <c r="C132" s="258" t="s">
        <v>318</v>
      </c>
      <c r="D132" s="241" t="s">
        <v>166</v>
      </c>
      <c r="E132" s="242">
        <v>2787.8</v>
      </c>
      <c r="F132" s="243"/>
      <c r="G132" s="244">
        <f>ROUND(E132*F132,2)</f>
        <v>0</v>
      </c>
      <c r="H132" s="243"/>
      <c r="I132" s="244">
        <f>ROUND(E132*H132,2)</f>
        <v>0</v>
      </c>
      <c r="J132" s="243"/>
      <c r="K132" s="244">
        <f>ROUND(E132*J132,2)</f>
        <v>0</v>
      </c>
      <c r="L132" s="244">
        <v>15</v>
      </c>
      <c r="M132" s="244">
        <f>G132*(1+L132/100)</f>
        <v>0</v>
      </c>
      <c r="N132" s="242">
        <v>2.0000000000000002E-5</v>
      </c>
      <c r="O132" s="242">
        <f>ROUND(E132*N132,2)</f>
        <v>0.06</v>
      </c>
      <c r="P132" s="242">
        <v>0</v>
      </c>
      <c r="Q132" s="242">
        <f>ROUND(E132*P132,2)</f>
        <v>0</v>
      </c>
      <c r="R132" s="244" t="s">
        <v>167</v>
      </c>
      <c r="S132" s="244" t="s">
        <v>135</v>
      </c>
      <c r="T132" s="245" t="s">
        <v>168</v>
      </c>
      <c r="U132" s="224">
        <v>0.11</v>
      </c>
      <c r="V132" s="224">
        <f>ROUND(E132*U132,2)</f>
        <v>306.66000000000003</v>
      </c>
      <c r="W132" s="224"/>
      <c r="X132" s="224" t="s">
        <v>169</v>
      </c>
      <c r="Y132" s="224" t="s">
        <v>170</v>
      </c>
      <c r="Z132" s="213"/>
      <c r="AA132" s="213"/>
      <c r="AB132" s="213"/>
      <c r="AC132" s="213"/>
      <c r="AD132" s="213"/>
      <c r="AE132" s="213"/>
      <c r="AF132" s="213"/>
      <c r="AG132" s="213" t="s">
        <v>171</v>
      </c>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row>
    <row r="133" spans="1:60" outlineLevel="2" x14ac:dyDescent="0.2">
      <c r="A133" s="220"/>
      <c r="B133" s="221"/>
      <c r="C133" s="261" t="s">
        <v>319</v>
      </c>
      <c r="D133" s="229"/>
      <c r="E133" s="230"/>
      <c r="F133" s="224"/>
      <c r="G133" s="224"/>
      <c r="H133" s="224"/>
      <c r="I133" s="224"/>
      <c r="J133" s="224"/>
      <c r="K133" s="224"/>
      <c r="L133" s="224"/>
      <c r="M133" s="224"/>
      <c r="N133" s="223"/>
      <c r="O133" s="223"/>
      <c r="P133" s="223"/>
      <c r="Q133" s="223"/>
      <c r="R133" s="224"/>
      <c r="S133" s="224"/>
      <c r="T133" s="224"/>
      <c r="U133" s="224"/>
      <c r="V133" s="224"/>
      <c r="W133" s="224"/>
      <c r="X133" s="224"/>
      <c r="Y133" s="224"/>
      <c r="Z133" s="213"/>
      <c r="AA133" s="213"/>
      <c r="AB133" s="213"/>
      <c r="AC133" s="213"/>
      <c r="AD133" s="213"/>
      <c r="AE133" s="213"/>
      <c r="AF133" s="213"/>
      <c r="AG133" s="213" t="s">
        <v>158</v>
      </c>
      <c r="AH133" s="213">
        <v>0</v>
      </c>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row>
    <row r="134" spans="1:60" outlineLevel="3" x14ac:dyDescent="0.2">
      <c r="A134" s="220"/>
      <c r="B134" s="221"/>
      <c r="C134" s="261" t="s">
        <v>320</v>
      </c>
      <c r="D134" s="229"/>
      <c r="E134" s="230">
        <v>404.5</v>
      </c>
      <c r="F134" s="224"/>
      <c r="G134" s="224"/>
      <c r="H134" s="224"/>
      <c r="I134" s="224"/>
      <c r="J134" s="224"/>
      <c r="K134" s="224"/>
      <c r="L134" s="224"/>
      <c r="M134" s="224"/>
      <c r="N134" s="223"/>
      <c r="O134" s="223"/>
      <c r="P134" s="223"/>
      <c r="Q134" s="223"/>
      <c r="R134" s="224"/>
      <c r="S134" s="224"/>
      <c r="T134" s="224"/>
      <c r="U134" s="224"/>
      <c r="V134" s="224"/>
      <c r="W134" s="224"/>
      <c r="X134" s="224"/>
      <c r="Y134" s="224"/>
      <c r="Z134" s="213"/>
      <c r="AA134" s="213"/>
      <c r="AB134" s="213"/>
      <c r="AC134" s="213"/>
      <c r="AD134" s="213"/>
      <c r="AE134" s="213"/>
      <c r="AF134" s="213"/>
      <c r="AG134" s="213" t="s">
        <v>158</v>
      </c>
      <c r="AH134" s="213">
        <v>0</v>
      </c>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row>
    <row r="135" spans="1:60" outlineLevel="3" x14ac:dyDescent="0.2">
      <c r="A135" s="220"/>
      <c r="B135" s="221"/>
      <c r="C135" s="261" t="s">
        <v>321</v>
      </c>
      <c r="D135" s="229"/>
      <c r="E135" s="230">
        <v>502.5</v>
      </c>
      <c r="F135" s="224"/>
      <c r="G135" s="224"/>
      <c r="H135" s="224"/>
      <c r="I135" s="224"/>
      <c r="J135" s="224"/>
      <c r="K135" s="224"/>
      <c r="L135" s="224"/>
      <c r="M135" s="224"/>
      <c r="N135" s="223"/>
      <c r="O135" s="223"/>
      <c r="P135" s="223"/>
      <c r="Q135" s="223"/>
      <c r="R135" s="224"/>
      <c r="S135" s="224"/>
      <c r="T135" s="224"/>
      <c r="U135" s="224"/>
      <c r="V135" s="224"/>
      <c r="W135" s="224"/>
      <c r="X135" s="224"/>
      <c r="Y135" s="224"/>
      <c r="Z135" s="213"/>
      <c r="AA135" s="213"/>
      <c r="AB135" s="213"/>
      <c r="AC135" s="213"/>
      <c r="AD135" s="213"/>
      <c r="AE135" s="213"/>
      <c r="AF135" s="213"/>
      <c r="AG135" s="213" t="s">
        <v>158</v>
      </c>
      <c r="AH135" s="213">
        <v>0</v>
      </c>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row>
    <row r="136" spans="1:60" outlineLevel="3" x14ac:dyDescent="0.2">
      <c r="A136" s="220"/>
      <c r="B136" s="221"/>
      <c r="C136" s="261" t="s">
        <v>322</v>
      </c>
      <c r="D136" s="229"/>
      <c r="E136" s="230">
        <v>954</v>
      </c>
      <c r="F136" s="224"/>
      <c r="G136" s="224"/>
      <c r="H136" s="224"/>
      <c r="I136" s="224"/>
      <c r="J136" s="224"/>
      <c r="K136" s="224"/>
      <c r="L136" s="224"/>
      <c r="M136" s="224"/>
      <c r="N136" s="223"/>
      <c r="O136" s="223"/>
      <c r="P136" s="223"/>
      <c r="Q136" s="223"/>
      <c r="R136" s="224"/>
      <c r="S136" s="224"/>
      <c r="T136" s="224"/>
      <c r="U136" s="224"/>
      <c r="V136" s="224"/>
      <c r="W136" s="224"/>
      <c r="X136" s="224"/>
      <c r="Y136" s="224"/>
      <c r="Z136" s="213"/>
      <c r="AA136" s="213"/>
      <c r="AB136" s="213"/>
      <c r="AC136" s="213"/>
      <c r="AD136" s="213"/>
      <c r="AE136" s="213"/>
      <c r="AF136" s="213"/>
      <c r="AG136" s="213" t="s">
        <v>158</v>
      </c>
      <c r="AH136" s="213">
        <v>0</v>
      </c>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row>
    <row r="137" spans="1:60" outlineLevel="3" x14ac:dyDescent="0.2">
      <c r="A137" s="220"/>
      <c r="B137" s="221"/>
      <c r="C137" s="261" t="s">
        <v>323</v>
      </c>
      <c r="D137" s="229"/>
      <c r="E137" s="230">
        <v>926.8</v>
      </c>
      <c r="F137" s="224"/>
      <c r="G137" s="224"/>
      <c r="H137" s="224"/>
      <c r="I137" s="224"/>
      <c r="J137" s="224"/>
      <c r="K137" s="224"/>
      <c r="L137" s="224"/>
      <c r="M137" s="224"/>
      <c r="N137" s="223"/>
      <c r="O137" s="223"/>
      <c r="P137" s="223"/>
      <c r="Q137" s="223"/>
      <c r="R137" s="224"/>
      <c r="S137" s="224"/>
      <c r="T137" s="224"/>
      <c r="U137" s="224"/>
      <c r="V137" s="224"/>
      <c r="W137" s="224"/>
      <c r="X137" s="224"/>
      <c r="Y137" s="224"/>
      <c r="Z137" s="213"/>
      <c r="AA137" s="213"/>
      <c r="AB137" s="213"/>
      <c r="AC137" s="213"/>
      <c r="AD137" s="213"/>
      <c r="AE137" s="213"/>
      <c r="AF137" s="213"/>
      <c r="AG137" s="213" t="s">
        <v>158</v>
      </c>
      <c r="AH137" s="213">
        <v>0</v>
      </c>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row>
    <row r="138" spans="1:60" outlineLevel="1" x14ac:dyDescent="0.2">
      <c r="A138" s="239">
        <v>26</v>
      </c>
      <c r="B138" s="240" t="s">
        <v>324</v>
      </c>
      <c r="C138" s="258" t="s">
        <v>325</v>
      </c>
      <c r="D138" s="241" t="s">
        <v>166</v>
      </c>
      <c r="E138" s="242">
        <v>231.8</v>
      </c>
      <c r="F138" s="243"/>
      <c r="G138" s="244">
        <f>ROUND(E138*F138,2)</f>
        <v>0</v>
      </c>
      <c r="H138" s="243"/>
      <c r="I138" s="244">
        <f>ROUND(E138*H138,2)</f>
        <v>0</v>
      </c>
      <c r="J138" s="243"/>
      <c r="K138" s="244">
        <f>ROUND(E138*J138,2)</f>
        <v>0</v>
      </c>
      <c r="L138" s="244">
        <v>15</v>
      </c>
      <c r="M138" s="244">
        <f>G138*(1+L138/100)</f>
        <v>0</v>
      </c>
      <c r="N138" s="242">
        <v>2.1000000000000001E-4</v>
      </c>
      <c r="O138" s="242">
        <f>ROUND(E138*N138,2)</f>
        <v>0.05</v>
      </c>
      <c r="P138" s="242">
        <v>0</v>
      </c>
      <c r="Q138" s="242">
        <f>ROUND(E138*P138,2)</f>
        <v>0</v>
      </c>
      <c r="R138" s="244"/>
      <c r="S138" s="244" t="s">
        <v>135</v>
      </c>
      <c r="T138" s="245" t="s">
        <v>168</v>
      </c>
      <c r="U138" s="224">
        <v>0.33</v>
      </c>
      <c r="V138" s="224">
        <f>ROUND(E138*U138,2)</f>
        <v>76.489999999999995</v>
      </c>
      <c r="W138" s="224"/>
      <c r="X138" s="224" t="s">
        <v>169</v>
      </c>
      <c r="Y138" s="224" t="s">
        <v>170</v>
      </c>
      <c r="Z138" s="213"/>
      <c r="AA138" s="213"/>
      <c r="AB138" s="213"/>
      <c r="AC138" s="213"/>
      <c r="AD138" s="213"/>
      <c r="AE138" s="213"/>
      <c r="AF138" s="213"/>
      <c r="AG138" s="213" t="s">
        <v>171</v>
      </c>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row>
    <row r="139" spans="1:60" outlineLevel="2" x14ac:dyDescent="0.2">
      <c r="A139" s="220"/>
      <c r="B139" s="221"/>
      <c r="C139" s="261" t="s">
        <v>326</v>
      </c>
      <c r="D139" s="229"/>
      <c r="E139" s="230">
        <v>156.80000000000001</v>
      </c>
      <c r="F139" s="224"/>
      <c r="G139" s="224"/>
      <c r="H139" s="224"/>
      <c r="I139" s="224"/>
      <c r="J139" s="224"/>
      <c r="K139" s="224"/>
      <c r="L139" s="224"/>
      <c r="M139" s="224"/>
      <c r="N139" s="223"/>
      <c r="O139" s="223"/>
      <c r="P139" s="223"/>
      <c r="Q139" s="223"/>
      <c r="R139" s="224"/>
      <c r="S139" s="224"/>
      <c r="T139" s="224"/>
      <c r="U139" s="224"/>
      <c r="V139" s="224"/>
      <c r="W139" s="224"/>
      <c r="X139" s="224"/>
      <c r="Y139" s="224"/>
      <c r="Z139" s="213"/>
      <c r="AA139" s="213"/>
      <c r="AB139" s="213"/>
      <c r="AC139" s="213"/>
      <c r="AD139" s="213"/>
      <c r="AE139" s="213"/>
      <c r="AF139" s="213"/>
      <c r="AG139" s="213" t="s">
        <v>158</v>
      </c>
      <c r="AH139" s="213">
        <v>0</v>
      </c>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row>
    <row r="140" spans="1:60" outlineLevel="3" x14ac:dyDescent="0.2">
      <c r="A140" s="220"/>
      <c r="B140" s="221"/>
      <c r="C140" s="261" t="s">
        <v>327</v>
      </c>
      <c r="D140" s="229"/>
      <c r="E140" s="230">
        <v>75</v>
      </c>
      <c r="F140" s="224"/>
      <c r="G140" s="224"/>
      <c r="H140" s="224"/>
      <c r="I140" s="224"/>
      <c r="J140" s="224"/>
      <c r="K140" s="224"/>
      <c r="L140" s="224"/>
      <c r="M140" s="224"/>
      <c r="N140" s="223"/>
      <c r="O140" s="223"/>
      <c r="P140" s="223"/>
      <c r="Q140" s="223"/>
      <c r="R140" s="224"/>
      <c r="S140" s="224"/>
      <c r="T140" s="224"/>
      <c r="U140" s="224"/>
      <c r="V140" s="224"/>
      <c r="W140" s="224"/>
      <c r="X140" s="224"/>
      <c r="Y140" s="224"/>
      <c r="Z140" s="213"/>
      <c r="AA140" s="213"/>
      <c r="AB140" s="213"/>
      <c r="AC140" s="213"/>
      <c r="AD140" s="213"/>
      <c r="AE140" s="213"/>
      <c r="AF140" s="213"/>
      <c r="AG140" s="213" t="s">
        <v>158</v>
      </c>
      <c r="AH140" s="213">
        <v>0</v>
      </c>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row>
    <row r="141" spans="1:60" outlineLevel="1" x14ac:dyDescent="0.2">
      <c r="A141" s="239">
        <v>27</v>
      </c>
      <c r="B141" s="240" t="s">
        <v>328</v>
      </c>
      <c r="C141" s="258" t="s">
        <v>329</v>
      </c>
      <c r="D141" s="241" t="s">
        <v>214</v>
      </c>
      <c r="E141" s="242">
        <v>40.35</v>
      </c>
      <c r="F141" s="243"/>
      <c r="G141" s="244">
        <f>ROUND(E141*F141,2)</f>
        <v>0</v>
      </c>
      <c r="H141" s="243"/>
      <c r="I141" s="244">
        <f>ROUND(E141*H141,2)</f>
        <v>0</v>
      </c>
      <c r="J141" s="243"/>
      <c r="K141" s="244">
        <f>ROUND(E141*J141,2)</f>
        <v>0</v>
      </c>
      <c r="L141" s="244">
        <v>15</v>
      </c>
      <c r="M141" s="244">
        <f>G141*(1+L141/100)</f>
        <v>0</v>
      </c>
      <c r="N141" s="242">
        <v>0</v>
      </c>
      <c r="O141" s="242">
        <f>ROUND(E141*N141,2)</f>
        <v>0</v>
      </c>
      <c r="P141" s="242">
        <v>0</v>
      </c>
      <c r="Q141" s="242">
        <f>ROUND(E141*P141,2)</f>
        <v>0</v>
      </c>
      <c r="R141" s="244"/>
      <c r="S141" s="244" t="s">
        <v>183</v>
      </c>
      <c r="T141" s="245" t="s">
        <v>136</v>
      </c>
      <c r="U141" s="224">
        <v>0</v>
      </c>
      <c r="V141" s="224">
        <f>ROUND(E141*U141,2)</f>
        <v>0</v>
      </c>
      <c r="W141" s="224"/>
      <c r="X141" s="224" t="s">
        <v>169</v>
      </c>
      <c r="Y141" s="224" t="s">
        <v>170</v>
      </c>
      <c r="Z141" s="213"/>
      <c r="AA141" s="213"/>
      <c r="AB141" s="213"/>
      <c r="AC141" s="213"/>
      <c r="AD141" s="213"/>
      <c r="AE141" s="213"/>
      <c r="AF141" s="213"/>
      <c r="AG141" s="213" t="s">
        <v>171</v>
      </c>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row>
    <row r="142" spans="1:60" outlineLevel="2" x14ac:dyDescent="0.2">
      <c r="A142" s="220"/>
      <c r="B142" s="221"/>
      <c r="C142" s="261" t="s">
        <v>330</v>
      </c>
      <c r="D142" s="229"/>
      <c r="E142" s="230">
        <v>40.35</v>
      </c>
      <c r="F142" s="224"/>
      <c r="G142" s="224"/>
      <c r="H142" s="224"/>
      <c r="I142" s="224"/>
      <c r="J142" s="224"/>
      <c r="K142" s="224"/>
      <c r="L142" s="224"/>
      <c r="M142" s="224"/>
      <c r="N142" s="223"/>
      <c r="O142" s="223"/>
      <c r="P142" s="223"/>
      <c r="Q142" s="223"/>
      <c r="R142" s="224"/>
      <c r="S142" s="224"/>
      <c r="T142" s="224"/>
      <c r="U142" s="224"/>
      <c r="V142" s="224"/>
      <c r="W142" s="224"/>
      <c r="X142" s="224"/>
      <c r="Y142" s="224"/>
      <c r="Z142" s="213"/>
      <c r="AA142" s="213"/>
      <c r="AB142" s="213"/>
      <c r="AC142" s="213"/>
      <c r="AD142" s="213"/>
      <c r="AE142" s="213"/>
      <c r="AF142" s="213"/>
      <c r="AG142" s="213" t="s">
        <v>158</v>
      </c>
      <c r="AH142" s="213">
        <v>0</v>
      </c>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row>
    <row r="143" spans="1:60" outlineLevel="1" x14ac:dyDescent="0.2">
      <c r="A143" s="239">
        <v>28</v>
      </c>
      <c r="B143" s="240" t="s">
        <v>331</v>
      </c>
      <c r="C143" s="258" t="s">
        <v>332</v>
      </c>
      <c r="D143" s="241" t="s">
        <v>166</v>
      </c>
      <c r="E143" s="242">
        <v>40.528399999999998</v>
      </c>
      <c r="F143" s="243"/>
      <c r="G143" s="244">
        <f>ROUND(E143*F143,2)</f>
        <v>0</v>
      </c>
      <c r="H143" s="243"/>
      <c r="I143" s="244">
        <f>ROUND(E143*H143,2)</f>
        <v>0</v>
      </c>
      <c r="J143" s="243"/>
      <c r="K143" s="244">
        <f>ROUND(E143*J143,2)</f>
        <v>0</v>
      </c>
      <c r="L143" s="244">
        <v>15</v>
      </c>
      <c r="M143" s="244">
        <f>G143*(1+L143/100)</f>
        <v>0</v>
      </c>
      <c r="N143" s="242">
        <v>1.8270000000000002E-2</v>
      </c>
      <c r="O143" s="242">
        <f>ROUND(E143*N143,2)</f>
        <v>0.74</v>
      </c>
      <c r="P143" s="242">
        <v>0</v>
      </c>
      <c r="Q143" s="242">
        <f>ROUND(E143*P143,2)</f>
        <v>0</v>
      </c>
      <c r="R143" s="244"/>
      <c r="S143" s="244" t="s">
        <v>183</v>
      </c>
      <c r="T143" s="245" t="s">
        <v>168</v>
      </c>
      <c r="U143" s="224">
        <v>1.5820000000000001</v>
      </c>
      <c r="V143" s="224">
        <f>ROUND(E143*U143,2)</f>
        <v>64.12</v>
      </c>
      <c r="W143" s="224"/>
      <c r="X143" s="224" t="s">
        <v>169</v>
      </c>
      <c r="Y143" s="224" t="s">
        <v>170</v>
      </c>
      <c r="Z143" s="213"/>
      <c r="AA143" s="213"/>
      <c r="AB143" s="213"/>
      <c r="AC143" s="213"/>
      <c r="AD143" s="213"/>
      <c r="AE143" s="213"/>
      <c r="AF143" s="213"/>
      <c r="AG143" s="213" t="s">
        <v>171</v>
      </c>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row>
    <row r="144" spans="1:60" outlineLevel="2" x14ac:dyDescent="0.2">
      <c r="A144" s="220"/>
      <c r="B144" s="221"/>
      <c r="C144" s="261" t="s">
        <v>333</v>
      </c>
      <c r="D144" s="229"/>
      <c r="E144" s="230">
        <v>6.8563000000000001</v>
      </c>
      <c r="F144" s="224"/>
      <c r="G144" s="224"/>
      <c r="H144" s="224"/>
      <c r="I144" s="224"/>
      <c r="J144" s="224"/>
      <c r="K144" s="224"/>
      <c r="L144" s="224"/>
      <c r="M144" s="224"/>
      <c r="N144" s="223"/>
      <c r="O144" s="223"/>
      <c r="P144" s="223"/>
      <c r="Q144" s="223"/>
      <c r="R144" s="224"/>
      <c r="S144" s="224"/>
      <c r="T144" s="224"/>
      <c r="U144" s="224"/>
      <c r="V144" s="224"/>
      <c r="W144" s="224"/>
      <c r="X144" s="224"/>
      <c r="Y144" s="224"/>
      <c r="Z144" s="213"/>
      <c r="AA144" s="213"/>
      <c r="AB144" s="213"/>
      <c r="AC144" s="213"/>
      <c r="AD144" s="213"/>
      <c r="AE144" s="213"/>
      <c r="AF144" s="213"/>
      <c r="AG144" s="213" t="s">
        <v>158</v>
      </c>
      <c r="AH144" s="213">
        <v>0</v>
      </c>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row>
    <row r="145" spans="1:60" outlineLevel="3" x14ac:dyDescent="0.2">
      <c r="A145" s="220"/>
      <c r="B145" s="221"/>
      <c r="C145" s="261" t="s">
        <v>334</v>
      </c>
      <c r="D145" s="229"/>
      <c r="E145" s="230">
        <v>33.6721</v>
      </c>
      <c r="F145" s="224"/>
      <c r="G145" s="224"/>
      <c r="H145" s="224"/>
      <c r="I145" s="224"/>
      <c r="J145" s="224"/>
      <c r="K145" s="224"/>
      <c r="L145" s="224"/>
      <c r="M145" s="224"/>
      <c r="N145" s="223"/>
      <c r="O145" s="223"/>
      <c r="P145" s="223"/>
      <c r="Q145" s="223"/>
      <c r="R145" s="224"/>
      <c r="S145" s="224"/>
      <c r="T145" s="224"/>
      <c r="U145" s="224"/>
      <c r="V145" s="224"/>
      <c r="W145" s="224"/>
      <c r="X145" s="224"/>
      <c r="Y145" s="224"/>
      <c r="Z145" s="213"/>
      <c r="AA145" s="213"/>
      <c r="AB145" s="213"/>
      <c r="AC145" s="213"/>
      <c r="AD145" s="213"/>
      <c r="AE145" s="213"/>
      <c r="AF145" s="213"/>
      <c r="AG145" s="213" t="s">
        <v>158</v>
      </c>
      <c r="AH145" s="213">
        <v>0</v>
      </c>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row>
    <row r="146" spans="1:60" ht="22.5" outlineLevel="1" x14ac:dyDescent="0.2">
      <c r="A146" s="239">
        <v>29</v>
      </c>
      <c r="B146" s="240" t="s">
        <v>335</v>
      </c>
      <c r="C146" s="258" t="s">
        <v>336</v>
      </c>
      <c r="D146" s="241" t="s">
        <v>166</v>
      </c>
      <c r="E146" s="242">
        <v>1625</v>
      </c>
      <c r="F146" s="243"/>
      <c r="G146" s="244">
        <f>ROUND(E146*F146,2)</f>
        <v>0</v>
      </c>
      <c r="H146" s="243"/>
      <c r="I146" s="244">
        <f>ROUND(E146*H146,2)</f>
        <v>0</v>
      </c>
      <c r="J146" s="243"/>
      <c r="K146" s="244">
        <f>ROUND(E146*J146,2)</f>
        <v>0</v>
      </c>
      <c r="L146" s="244">
        <v>15</v>
      </c>
      <c r="M146" s="244">
        <f>G146*(1+L146/100)</f>
        <v>0</v>
      </c>
      <c r="N146" s="242">
        <v>0</v>
      </c>
      <c r="O146" s="242">
        <f>ROUND(E146*N146,2)</f>
        <v>0</v>
      </c>
      <c r="P146" s="242">
        <v>0</v>
      </c>
      <c r="Q146" s="242">
        <f>ROUND(E146*P146,2)</f>
        <v>0</v>
      </c>
      <c r="R146" s="244"/>
      <c r="S146" s="244" t="s">
        <v>183</v>
      </c>
      <c r="T146" s="245" t="s">
        <v>136</v>
      </c>
      <c r="U146" s="224">
        <v>0</v>
      </c>
      <c r="V146" s="224">
        <f>ROUND(E146*U146,2)</f>
        <v>0</v>
      </c>
      <c r="W146" s="224"/>
      <c r="X146" s="224" t="s">
        <v>184</v>
      </c>
      <c r="Y146" s="224" t="s">
        <v>170</v>
      </c>
      <c r="Z146" s="213"/>
      <c r="AA146" s="213"/>
      <c r="AB146" s="213"/>
      <c r="AC146" s="213"/>
      <c r="AD146" s="213"/>
      <c r="AE146" s="213"/>
      <c r="AF146" s="213"/>
      <c r="AG146" s="213" t="s">
        <v>185</v>
      </c>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row>
    <row r="147" spans="1:60" outlineLevel="2" x14ac:dyDescent="0.2">
      <c r="A147" s="220"/>
      <c r="B147" s="221"/>
      <c r="C147" s="261" t="s">
        <v>337</v>
      </c>
      <c r="D147" s="229"/>
      <c r="E147" s="230">
        <v>1625</v>
      </c>
      <c r="F147" s="224"/>
      <c r="G147" s="224"/>
      <c r="H147" s="224"/>
      <c r="I147" s="224"/>
      <c r="J147" s="224"/>
      <c r="K147" s="224"/>
      <c r="L147" s="224"/>
      <c r="M147" s="224"/>
      <c r="N147" s="223"/>
      <c r="O147" s="223"/>
      <c r="P147" s="223"/>
      <c r="Q147" s="223"/>
      <c r="R147" s="224"/>
      <c r="S147" s="224"/>
      <c r="T147" s="224"/>
      <c r="U147" s="224"/>
      <c r="V147" s="224"/>
      <c r="W147" s="224"/>
      <c r="X147" s="224"/>
      <c r="Y147" s="224"/>
      <c r="Z147" s="213"/>
      <c r="AA147" s="213"/>
      <c r="AB147" s="213"/>
      <c r="AC147" s="213"/>
      <c r="AD147" s="213"/>
      <c r="AE147" s="213"/>
      <c r="AF147" s="213"/>
      <c r="AG147" s="213" t="s">
        <v>158</v>
      </c>
      <c r="AH147" s="213">
        <v>0</v>
      </c>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row>
    <row r="148" spans="1:60" x14ac:dyDescent="0.2">
      <c r="A148" s="232" t="s">
        <v>130</v>
      </c>
      <c r="B148" s="233" t="s">
        <v>70</v>
      </c>
      <c r="C148" s="256" t="s">
        <v>71</v>
      </c>
      <c r="D148" s="234"/>
      <c r="E148" s="235"/>
      <c r="F148" s="236"/>
      <c r="G148" s="236">
        <f>SUMIF(AG149:AG155,"&lt;&gt;NOR",G149:G155)</f>
        <v>0</v>
      </c>
      <c r="H148" s="236"/>
      <c r="I148" s="236">
        <f>SUM(I149:I155)</f>
        <v>0</v>
      </c>
      <c r="J148" s="236"/>
      <c r="K148" s="236">
        <f>SUM(K149:K155)</f>
        <v>0</v>
      </c>
      <c r="L148" s="236"/>
      <c r="M148" s="236">
        <f>SUM(M149:M155)</f>
        <v>0</v>
      </c>
      <c r="N148" s="235"/>
      <c r="O148" s="235">
        <f>SUM(O149:O155)</f>
        <v>28.16</v>
      </c>
      <c r="P148" s="235"/>
      <c r="Q148" s="235">
        <f>SUM(Q149:Q155)</f>
        <v>0</v>
      </c>
      <c r="R148" s="236"/>
      <c r="S148" s="236"/>
      <c r="T148" s="237"/>
      <c r="U148" s="231"/>
      <c r="V148" s="231">
        <f>SUM(V149:V155)</f>
        <v>169.82</v>
      </c>
      <c r="W148" s="231"/>
      <c r="X148" s="231"/>
      <c r="Y148" s="231"/>
      <c r="AG148" t="s">
        <v>131</v>
      </c>
    </row>
    <row r="149" spans="1:60" outlineLevel="1" x14ac:dyDescent="0.2">
      <c r="A149" s="239">
        <v>30</v>
      </c>
      <c r="B149" s="240" t="s">
        <v>338</v>
      </c>
      <c r="C149" s="258" t="s">
        <v>339</v>
      </c>
      <c r="D149" s="241" t="s">
        <v>166</v>
      </c>
      <c r="E149" s="242">
        <v>753.07680000000005</v>
      </c>
      <c r="F149" s="243"/>
      <c r="G149" s="244">
        <f>ROUND(E149*F149,2)</f>
        <v>0</v>
      </c>
      <c r="H149" s="243"/>
      <c r="I149" s="244">
        <f>ROUND(E149*H149,2)</f>
        <v>0</v>
      </c>
      <c r="J149" s="243"/>
      <c r="K149" s="244">
        <f>ROUND(E149*J149,2)</f>
        <v>0</v>
      </c>
      <c r="L149" s="244">
        <v>15</v>
      </c>
      <c r="M149" s="244">
        <f>G149*(1+L149/100)</f>
        <v>0</v>
      </c>
      <c r="N149" s="242">
        <v>2.5999999999999998E-4</v>
      </c>
      <c r="O149" s="242">
        <f>ROUND(E149*N149,2)</f>
        <v>0.2</v>
      </c>
      <c r="P149" s="242">
        <v>0</v>
      </c>
      <c r="Q149" s="242">
        <f>ROUND(E149*P149,2)</f>
        <v>0</v>
      </c>
      <c r="R149" s="244" t="s">
        <v>167</v>
      </c>
      <c r="S149" s="244" t="s">
        <v>135</v>
      </c>
      <c r="T149" s="245" t="s">
        <v>168</v>
      </c>
      <c r="U149" s="224">
        <v>0.09</v>
      </c>
      <c r="V149" s="224">
        <f>ROUND(E149*U149,2)</f>
        <v>67.78</v>
      </c>
      <c r="W149" s="224"/>
      <c r="X149" s="224" t="s">
        <v>169</v>
      </c>
      <c r="Y149" s="224" t="s">
        <v>170</v>
      </c>
      <c r="Z149" s="213"/>
      <c r="AA149" s="213"/>
      <c r="AB149" s="213"/>
      <c r="AC149" s="213"/>
      <c r="AD149" s="213"/>
      <c r="AE149" s="213"/>
      <c r="AF149" s="213"/>
      <c r="AG149" s="213" t="s">
        <v>171</v>
      </c>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row>
    <row r="150" spans="1:60" outlineLevel="2" x14ac:dyDescent="0.2">
      <c r="A150" s="220"/>
      <c r="B150" s="221"/>
      <c r="C150" s="268" t="s">
        <v>340</v>
      </c>
      <c r="D150" s="265"/>
      <c r="E150" s="265"/>
      <c r="F150" s="265"/>
      <c r="G150" s="265"/>
      <c r="H150" s="224"/>
      <c r="I150" s="224"/>
      <c r="J150" s="224"/>
      <c r="K150" s="224"/>
      <c r="L150" s="224"/>
      <c r="M150" s="224"/>
      <c r="N150" s="223"/>
      <c r="O150" s="223"/>
      <c r="P150" s="223"/>
      <c r="Q150" s="223"/>
      <c r="R150" s="224"/>
      <c r="S150" s="224"/>
      <c r="T150" s="224"/>
      <c r="U150" s="224"/>
      <c r="V150" s="224"/>
      <c r="W150" s="224"/>
      <c r="X150" s="224"/>
      <c r="Y150" s="224"/>
      <c r="Z150" s="213"/>
      <c r="AA150" s="213"/>
      <c r="AB150" s="213"/>
      <c r="AC150" s="213"/>
      <c r="AD150" s="213"/>
      <c r="AE150" s="213"/>
      <c r="AF150" s="213"/>
      <c r="AG150" s="213" t="s">
        <v>173</v>
      </c>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row>
    <row r="151" spans="1:60" outlineLevel="2" x14ac:dyDescent="0.2">
      <c r="A151" s="220"/>
      <c r="B151" s="221"/>
      <c r="C151" s="261" t="s">
        <v>341</v>
      </c>
      <c r="D151" s="229"/>
      <c r="E151" s="230">
        <v>753.07680000000005</v>
      </c>
      <c r="F151" s="224"/>
      <c r="G151" s="224"/>
      <c r="H151" s="224"/>
      <c r="I151" s="224"/>
      <c r="J151" s="224"/>
      <c r="K151" s="224"/>
      <c r="L151" s="224"/>
      <c r="M151" s="224"/>
      <c r="N151" s="223"/>
      <c r="O151" s="223"/>
      <c r="P151" s="223"/>
      <c r="Q151" s="223"/>
      <c r="R151" s="224"/>
      <c r="S151" s="224"/>
      <c r="T151" s="224"/>
      <c r="U151" s="224"/>
      <c r="V151" s="224"/>
      <c r="W151" s="224"/>
      <c r="X151" s="224"/>
      <c r="Y151" s="224"/>
      <c r="Z151" s="213"/>
      <c r="AA151" s="213"/>
      <c r="AB151" s="213"/>
      <c r="AC151" s="213"/>
      <c r="AD151" s="213"/>
      <c r="AE151" s="213"/>
      <c r="AF151" s="213"/>
      <c r="AG151" s="213" t="s">
        <v>158</v>
      </c>
      <c r="AH151" s="213">
        <v>5</v>
      </c>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row>
    <row r="152" spans="1:60" ht="22.5" outlineLevel="1" x14ac:dyDescent="0.2">
      <c r="A152" s="239">
        <v>31</v>
      </c>
      <c r="B152" s="240" t="s">
        <v>342</v>
      </c>
      <c r="C152" s="258" t="s">
        <v>343</v>
      </c>
      <c r="D152" s="241" t="s">
        <v>166</v>
      </c>
      <c r="E152" s="242">
        <v>376.53840000000002</v>
      </c>
      <c r="F152" s="243"/>
      <c r="G152" s="244">
        <f>ROUND(E152*F152,2)</f>
        <v>0</v>
      </c>
      <c r="H152" s="243"/>
      <c r="I152" s="244">
        <f>ROUND(E152*H152,2)</f>
        <v>0</v>
      </c>
      <c r="J152" s="243"/>
      <c r="K152" s="244">
        <f>ROUND(E152*J152,2)</f>
        <v>0</v>
      </c>
      <c r="L152" s="244">
        <v>15</v>
      </c>
      <c r="M152" s="244">
        <f>G152*(1+L152/100)</f>
        <v>0</v>
      </c>
      <c r="N152" s="242">
        <v>7.4260000000000007E-2</v>
      </c>
      <c r="O152" s="242">
        <f>ROUND(E152*N152,2)</f>
        <v>27.96</v>
      </c>
      <c r="P152" s="242">
        <v>0</v>
      </c>
      <c r="Q152" s="242">
        <f>ROUND(E152*P152,2)</f>
        <v>0</v>
      </c>
      <c r="R152" s="244" t="s">
        <v>167</v>
      </c>
      <c r="S152" s="244" t="s">
        <v>135</v>
      </c>
      <c r="T152" s="245" t="s">
        <v>168</v>
      </c>
      <c r="U152" s="224">
        <v>0.27100000000000002</v>
      </c>
      <c r="V152" s="224">
        <f>ROUND(E152*U152,2)</f>
        <v>102.04</v>
      </c>
      <c r="W152" s="224"/>
      <c r="X152" s="224" t="s">
        <v>169</v>
      </c>
      <c r="Y152" s="224" t="s">
        <v>170</v>
      </c>
      <c r="Z152" s="213"/>
      <c r="AA152" s="213"/>
      <c r="AB152" s="213"/>
      <c r="AC152" s="213"/>
      <c r="AD152" s="213"/>
      <c r="AE152" s="213"/>
      <c r="AF152" s="213"/>
      <c r="AG152" s="213" t="s">
        <v>171</v>
      </c>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row>
    <row r="153" spans="1:60" ht="45" outlineLevel="2" x14ac:dyDescent="0.2">
      <c r="A153" s="220"/>
      <c r="B153" s="221"/>
      <c r="C153" s="268" t="s">
        <v>344</v>
      </c>
      <c r="D153" s="265"/>
      <c r="E153" s="265"/>
      <c r="F153" s="265"/>
      <c r="G153" s="265"/>
      <c r="H153" s="224"/>
      <c r="I153" s="224"/>
      <c r="J153" s="224"/>
      <c r="K153" s="224"/>
      <c r="L153" s="224"/>
      <c r="M153" s="224"/>
      <c r="N153" s="223"/>
      <c r="O153" s="223"/>
      <c r="P153" s="223"/>
      <c r="Q153" s="223"/>
      <c r="R153" s="224"/>
      <c r="S153" s="224"/>
      <c r="T153" s="224"/>
      <c r="U153" s="224"/>
      <c r="V153" s="224"/>
      <c r="W153" s="224"/>
      <c r="X153" s="224"/>
      <c r="Y153" s="224"/>
      <c r="Z153" s="213"/>
      <c r="AA153" s="213"/>
      <c r="AB153" s="213"/>
      <c r="AC153" s="213"/>
      <c r="AD153" s="213"/>
      <c r="AE153" s="213"/>
      <c r="AF153" s="213"/>
      <c r="AG153" s="213" t="s">
        <v>173</v>
      </c>
      <c r="AH153" s="213"/>
      <c r="AI153" s="213"/>
      <c r="AJ153" s="213"/>
      <c r="AK153" s="213"/>
      <c r="AL153" s="213"/>
      <c r="AM153" s="213"/>
      <c r="AN153" s="213"/>
      <c r="AO153" s="213"/>
      <c r="AP153" s="213"/>
      <c r="AQ153" s="213"/>
      <c r="AR153" s="213"/>
      <c r="AS153" s="213"/>
      <c r="AT153" s="213"/>
      <c r="AU153" s="213"/>
      <c r="AV153" s="213"/>
      <c r="AW153" s="213"/>
      <c r="AX153" s="213"/>
      <c r="AY153" s="213"/>
      <c r="AZ153" s="213"/>
      <c r="BA153" s="254" t="str">
        <f>C153</f>
        <v>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v>
      </c>
      <c r="BB153" s="213"/>
      <c r="BC153" s="213"/>
      <c r="BD153" s="213"/>
      <c r="BE153" s="213"/>
      <c r="BF153" s="213"/>
      <c r="BG153" s="213"/>
      <c r="BH153" s="213"/>
    </row>
    <row r="154" spans="1:60" outlineLevel="2" x14ac:dyDescent="0.2">
      <c r="A154" s="220"/>
      <c r="B154" s="221"/>
      <c r="C154" s="261" t="s">
        <v>345</v>
      </c>
      <c r="D154" s="229"/>
      <c r="E154" s="230">
        <v>65.318399999999997</v>
      </c>
      <c r="F154" s="224"/>
      <c r="G154" s="224"/>
      <c r="H154" s="224"/>
      <c r="I154" s="224"/>
      <c r="J154" s="224"/>
      <c r="K154" s="224"/>
      <c r="L154" s="224"/>
      <c r="M154" s="224"/>
      <c r="N154" s="223"/>
      <c r="O154" s="223"/>
      <c r="P154" s="223"/>
      <c r="Q154" s="223"/>
      <c r="R154" s="224"/>
      <c r="S154" s="224"/>
      <c r="T154" s="224"/>
      <c r="U154" s="224"/>
      <c r="V154" s="224"/>
      <c r="W154" s="224"/>
      <c r="X154" s="224"/>
      <c r="Y154" s="224"/>
      <c r="Z154" s="213"/>
      <c r="AA154" s="213"/>
      <c r="AB154" s="213"/>
      <c r="AC154" s="213"/>
      <c r="AD154" s="213"/>
      <c r="AE154" s="213"/>
      <c r="AF154" s="213"/>
      <c r="AG154" s="213" t="s">
        <v>158</v>
      </c>
      <c r="AH154" s="213">
        <v>0</v>
      </c>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row>
    <row r="155" spans="1:60" outlineLevel="3" x14ac:dyDescent="0.2">
      <c r="A155" s="220"/>
      <c r="B155" s="221"/>
      <c r="C155" s="261" t="s">
        <v>346</v>
      </c>
      <c r="D155" s="229"/>
      <c r="E155" s="230">
        <v>311.22000000000003</v>
      </c>
      <c r="F155" s="224"/>
      <c r="G155" s="224"/>
      <c r="H155" s="224"/>
      <c r="I155" s="224"/>
      <c r="J155" s="224"/>
      <c r="K155" s="224"/>
      <c r="L155" s="224"/>
      <c r="M155" s="224"/>
      <c r="N155" s="223"/>
      <c r="O155" s="223"/>
      <c r="P155" s="223"/>
      <c r="Q155" s="223"/>
      <c r="R155" s="224"/>
      <c r="S155" s="224"/>
      <c r="T155" s="224"/>
      <c r="U155" s="224"/>
      <c r="V155" s="224"/>
      <c r="W155" s="224"/>
      <c r="X155" s="224"/>
      <c r="Y155" s="224"/>
      <c r="Z155" s="213"/>
      <c r="AA155" s="213"/>
      <c r="AB155" s="213"/>
      <c r="AC155" s="213"/>
      <c r="AD155" s="213"/>
      <c r="AE155" s="213"/>
      <c r="AF155" s="213"/>
      <c r="AG155" s="213" t="s">
        <v>158</v>
      </c>
      <c r="AH155" s="213">
        <v>0</v>
      </c>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row>
    <row r="156" spans="1:60" x14ac:dyDescent="0.2">
      <c r="A156" s="232" t="s">
        <v>130</v>
      </c>
      <c r="B156" s="233" t="s">
        <v>72</v>
      </c>
      <c r="C156" s="256" t="s">
        <v>73</v>
      </c>
      <c r="D156" s="234"/>
      <c r="E156" s="235"/>
      <c r="F156" s="236"/>
      <c r="G156" s="236">
        <f>SUMIF(AG157:AG181,"&lt;&gt;NOR",G157:G181)</f>
        <v>0</v>
      </c>
      <c r="H156" s="236"/>
      <c r="I156" s="236">
        <f>SUM(I157:I181)</f>
        <v>0</v>
      </c>
      <c r="J156" s="236"/>
      <c r="K156" s="236">
        <f>SUM(K157:K181)</f>
        <v>0</v>
      </c>
      <c r="L156" s="236"/>
      <c r="M156" s="236">
        <f>SUM(M157:M181)</f>
        <v>0</v>
      </c>
      <c r="N156" s="235"/>
      <c r="O156" s="235">
        <f>SUM(O157:O181)</f>
        <v>69.02</v>
      </c>
      <c r="P156" s="235"/>
      <c r="Q156" s="235">
        <f>SUM(Q157:Q181)</f>
        <v>0</v>
      </c>
      <c r="R156" s="236"/>
      <c r="S156" s="236"/>
      <c r="T156" s="237"/>
      <c r="U156" s="231"/>
      <c r="V156" s="231">
        <f>SUM(V157:V181)</f>
        <v>1082.79</v>
      </c>
      <c r="W156" s="231"/>
      <c r="X156" s="231"/>
      <c r="Y156" s="231"/>
      <c r="AG156" t="s">
        <v>131</v>
      </c>
    </row>
    <row r="157" spans="1:60" ht="22.5" outlineLevel="1" x14ac:dyDescent="0.2">
      <c r="A157" s="239">
        <v>32</v>
      </c>
      <c r="B157" s="240" t="s">
        <v>347</v>
      </c>
      <c r="C157" s="258" t="s">
        <v>348</v>
      </c>
      <c r="D157" s="241" t="s">
        <v>166</v>
      </c>
      <c r="E157" s="242">
        <v>3108</v>
      </c>
      <c r="F157" s="243"/>
      <c r="G157" s="244">
        <f>ROUND(E157*F157,2)</f>
        <v>0</v>
      </c>
      <c r="H157" s="243"/>
      <c r="I157" s="244">
        <f>ROUND(E157*H157,2)</f>
        <v>0</v>
      </c>
      <c r="J157" s="243"/>
      <c r="K157" s="244">
        <f>ROUND(E157*J157,2)</f>
        <v>0</v>
      </c>
      <c r="L157" s="244">
        <v>15</v>
      </c>
      <c r="M157" s="244">
        <f>G157*(1+L157/100)</f>
        <v>0</v>
      </c>
      <c r="N157" s="242">
        <v>1.8380000000000001E-2</v>
      </c>
      <c r="O157" s="242">
        <f>ROUND(E157*N157,2)</f>
        <v>57.13</v>
      </c>
      <c r="P157" s="242">
        <v>0</v>
      </c>
      <c r="Q157" s="242">
        <f>ROUND(E157*P157,2)</f>
        <v>0</v>
      </c>
      <c r="R157" s="244" t="s">
        <v>349</v>
      </c>
      <c r="S157" s="244" t="s">
        <v>135</v>
      </c>
      <c r="T157" s="245" t="s">
        <v>168</v>
      </c>
      <c r="U157" s="224">
        <v>0.13900000000000001</v>
      </c>
      <c r="V157" s="224">
        <f>ROUND(E157*U157,2)</f>
        <v>432.01</v>
      </c>
      <c r="W157" s="224"/>
      <c r="X157" s="224" t="s">
        <v>169</v>
      </c>
      <c r="Y157" s="224" t="s">
        <v>170</v>
      </c>
      <c r="Z157" s="213"/>
      <c r="AA157" s="213"/>
      <c r="AB157" s="213"/>
      <c r="AC157" s="213"/>
      <c r="AD157" s="213"/>
      <c r="AE157" s="213"/>
      <c r="AF157" s="213"/>
      <c r="AG157" s="213" t="s">
        <v>171</v>
      </c>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row>
    <row r="158" spans="1:60" outlineLevel="2" x14ac:dyDescent="0.2">
      <c r="A158" s="220"/>
      <c r="B158" s="221"/>
      <c r="C158" s="259" t="s">
        <v>350</v>
      </c>
      <c r="D158" s="253"/>
      <c r="E158" s="253"/>
      <c r="F158" s="253"/>
      <c r="G158" s="253"/>
      <c r="H158" s="224"/>
      <c r="I158" s="224"/>
      <c r="J158" s="224"/>
      <c r="K158" s="224"/>
      <c r="L158" s="224"/>
      <c r="M158" s="224"/>
      <c r="N158" s="223"/>
      <c r="O158" s="223"/>
      <c r="P158" s="223"/>
      <c r="Q158" s="223"/>
      <c r="R158" s="224"/>
      <c r="S158" s="224"/>
      <c r="T158" s="224"/>
      <c r="U158" s="224"/>
      <c r="V158" s="224"/>
      <c r="W158" s="224"/>
      <c r="X158" s="224"/>
      <c r="Y158" s="224"/>
      <c r="Z158" s="213"/>
      <c r="AA158" s="213"/>
      <c r="AB158" s="213"/>
      <c r="AC158" s="213"/>
      <c r="AD158" s="213"/>
      <c r="AE158" s="213"/>
      <c r="AF158" s="213"/>
      <c r="AG158" s="213" t="s">
        <v>143</v>
      </c>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row>
    <row r="159" spans="1:60" outlineLevel="2" x14ac:dyDescent="0.2">
      <c r="A159" s="220"/>
      <c r="B159" s="221"/>
      <c r="C159" s="261" t="s">
        <v>351</v>
      </c>
      <c r="D159" s="229"/>
      <c r="E159" s="230">
        <v>465</v>
      </c>
      <c r="F159" s="224"/>
      <c r="G159" s="224"/>
      <c r="H159" s="224"/>
      <c r="I159" s="224"/>
      <c r="J159" s="224"/>
      <c r="K159" s="224"/>
      <c r="L159" s="224"/>
      <c r="M159" s="224"/>
      <c r="N159" s="223"/>
      <c r="O159" s="223"/>
      <c r="P159" s="223"/>
      <c r="Q159" s="223"/>
      <c r="R159" s="224"/>
      <c r="S159" s="224"/>
      <c r="T159" s="224"/>
      <c r="U159" s="224"/>
      <c r="V159" s="224"/>
      <c r="W159" s="224"/>
      <c r="X159" s="224"/>
      <c r="Y159" s="224"/>
      <c r="Z159" s="213"/>
      <c r="AA159" s="213"/>
      <c r="AB159" s="213"/>
      <c r="AC159" s="213"/>
      <c r="AD159" s="213"/>
      <c r="AE159" s="213"/>
      <c r="AF159" s="213"/>
      <c r="AG159" s="213" t="s">
        <v>158</v>
      </c>
      <c r="AH159" s="213">
        <v>0</v>
      </c>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row>
    <row r="160" spans="1:60" outlineLevel="3" x14ac:dyDescent="0.2">
      <c r="A160" s="220"/>
      <c r="B160" s="221"/>
      <c r="C160" s="261" t="s">
        <v>352</v>
      </c>
      <c r="D160" s="229"/>
      <c r="E160" s="230">
        <v>583</v>
      </c>
      <c r="F160" s="224"/>
      <c r="G160" s="224"/>
      <c r="H160" s="224"/>
      <c r="I160" s="224"/>
      <c r="J160" s="224"/>
      <c r="K160" s="224"/>
      <c r="L160" s="224"/>
      <c r="M160" s="224"/>
      <c r="N160" s="223"/>
      <c r="O160" s="223"/>
      <c r="P160" s="223"/>
      <c r="Q160" s="223"/>
      <c r="R160" s="224"/>
      <c r="S160" s="224"/>
      <c r="T160" s="224"/>
      <c r="U160" s="224"/>
      <c r="V160" s="224"/>
      <c r="W160" s="224"/>
      <c r="X160" s="224"/>
      <c r="Y160" s="224"/>
      <c r="Z160" s="213"/>
      <c r="AA160" s="213"/>
      <c r="AB160" s="213"/>
      <c r="AC160" s="213"/>
      <c r="AD160" s="213"/>
      <c r="AE160" s="213"/>
      <c r="AF160" s="213"/>
      <c r="AG160" s="213" t="s">
        <v>158</v>
      </c>
      <c r="AH160" s="213">
        <v>0</v>
      </c>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row>
    <row r="161" spans="1:60" outlineLevel="3" x14ac:dyDescent="0.2">
      <c r="A161" s="220"/>
      <c r="B161" s="221"/>
      <c r="C161" s="261" t="s">
        <v>353</v>
      </c>
      <c r="D161" s="229"/>
      <c r="E161" s="230">
        <v>1015</v>
      </c>
      <c r="F161" s="224"/>
      <c r="G161" s="224"/>
      <c r="H161" s="224"/>
      <c r="I161" s="224"/>
      <c r="J161" s="224"/>
      <c r="K161" s="224"/>
      <c r="L161" s="224"/>
      <c r="M161" s="224"/>
      <c r="N161" s="223"/>
      <c r="O161" s="223"/>
      <c r="P161" s="223"/>
      <c r="Q161" s="223"/>
      <c r="R161" s="224"/>
      <c r="S161" s="224"/>
      <c r="T161" s="224"/>
      <c r="U161" s="224"/>
      <c r="V161" s="224"/>
      <c r="W161" s="224"/>
      <c r="X161" s="224"/>
      <c r="Y161" s="224"/>
      <c r="Z161" s="213"/>
      <c r="AA161" s="213"/>
      <c r="AB161" s="213"/>
      <c r="AC161" s="213"/>
      <c r="AD161" s="213"/>
      <c r="AE161" s="213"/>
      <c r="AF161" s="213"/>
      <c r="AG161" s="213" t="s">
        <v>158</v>
      </c>
      <c r="AH161" s="213">
        <v>0</v>
      </c>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row>
    <row r="162" spans="1:60" outlineLevel="3" x14ac:dyDescent="0.2">
      <c r="A162" s="220"/>
      <c r="B162" s="221"/>
      <c r="C162" s="261" t="s">
        <v>354</v>
      </c>
      <c r="D162" s="229"/>
      <c r="E162" s="230">
        <v>1045</v>
      </c>
      <c r="F162" s="224"/>
      <c r="G162" s="224"/>
      <c r="H162" s="224"/>
      <c r="I162" s="224"/>
      <c r="J162" s="224"/>
      <c r="K162" s="224"/>
      <c r="L162" s="224"/>
      <c r="M162" s="224"/>
      <c r="N162" s="223"/>
      <c r="O162" s="223"/>
      <c r="P162" s="223"/>
      <c r="Q162" s="223"/>
      <c r="R162" s="224"/>
      <c r="S162" s="224"/>
      <c r="T162" s="224"/>
      <c r="U162" s="224"/>
      <c r="V162" s="224"/>
      <c r="W162" s="224"/>
      <c r="X162" s="224"/>
      <c r="Y162" s="224"/>
      <c r="Z162" s="213"/>
      <c r="AA162" s="213"/>
      <c r="AB162" s="213"/>
      <c r="AC162" s="213"/>
      <c r="AD162" s="213"/>
      <c r="AE162" s="213"/>
      <c r="AF162" s="213"/>
      <c r="AG162" s="213" t="s">
        <v>158</v>
      </c>
      <c r="AH162" s="213">
        <v>0</v>
      </c>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row>
    <row r="163" spans="1:60" ht="22.5" outlineLevel="1" x14ac:dyDescent="0.2">
      <c r="A163" s="239">
        <v>33</v>
      </c>
      <c r="B163" s="240" t="s">
        <v>355</v>
      </c>
      <c r="C163" s="258" t="s">
        <v>356</v>
      </c>
      <c r="D163" s="241" t="s">
        <v>166</v>
      </c>
      <c r="E163" s="242">
        <v>12432</v>
      </c>
      <c r="F163" s="243"/>
      <c r="G163" s="244">
        <f>ROUND(E163*F163,2)</f>
        <v>0</v>
      </c>
      <c r="H163" s="243"/>
      <c r="I163" s="244">
        <f>ROUND(E163*H163,2)</f>
        <v>0</v>
      </c>
      <c r="J163" s="243"/>
      <c r="K163" s="244">
        <f>ROUND(E163*J163,2)</f>
        <v>0</v>
      </c>
      <c r="L163" s="244">
        <v>15</v>
      </c>
      <c r="M163" s="244">
        <f>G163*(1+L163/100)</f>
        <v>0</v>
      </c>
      <c r="N163" s="242">
        <v>9.5E-4</v>
      </c>
      <c r="O163" s="242">
        <f>ROUND(E163*N163,2)</f>
        <v>11.81</v>
      </c>
      <c r="P163" s="242">
        <v>0</v>
      </c>
      <c r="Q163" s="242">
        <f>ROUND(E163*P163,2)</f>
        <v>0</v>
      </c>
      <c r="R163" s="244" t="s">
        <v>349</v>
      </c>
      <c r="S163" s="244" t="s">
        <v>135</v>
      </c>
      <c r="T163" s="245" t="s">
        <v>168</v>
      </c>
      <c r="U163" s="224">
        <v>7.0000000000000001E-3</v>
      </c>
      <c r="V163" s="224">
        <f>ROUND(E163*U163,2)</f>
        <v>87.02</v>
      </c>
      <c r="W163" s="224"/>
      <c r="X163" s="224" t="s">
        <v>169</v>
      </c>
      <c r="Y163" s="224" t="s">
        <v>170</v>
      </c>
      <c r="Z163" s="213"/>
      <c r="AA163" s="213"/>
      <c r="AB163" s="213"/>
      <c r="AC163" s="213"/>
      <c r="AD163" s="213"/>
      <c r="AE163" s="213"/>
      <c r="AF163" s="213"/>
      <c r="AG163" s="213" t="s">
        <v>171</v>
      </c>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row>
    <row r="164" spans="1:60" outlineLevel="2" x14ac:dyDescent="0.2">
      <c r="A164" s="220"/>
      <c r="B164" s="221"/>
      <c r="C164" s="261" t="s">
        <v>357</v>
      </c>
      <c r="D164" s="229"/>
      <c r="E164" s="230"/>
      <c r="F164" s="224"/>
      <c r="G164" s="224"/>
      <c r="H164" s="224"/>
      <c r="I164" s="224"/>
      <c r="J164" s="224"/>
      <c r="K164" s="224"/>
      <c r="L164" s="224"/>
      <c r="M164" s="224"/>
      <c r="N164" s="223"/>
      <c r="O164" s="223"/>
      <c r="P164" s="223"/>
      <c r="Q164" s="223"/>
      <c r="R164" s="224"/>
      <c r="S164" s="224"/>
      <c r="T164" s="224"/>
      <c r="U164" s="224"/>
      <c r="V164" s="224"/>
      <c r="W164" s="224"/>
      <c r="X164" s="224"/>
      <c r="Y164" s="224"/>
      <c r="Z164" s="213"/>
      <c r="AA164" s="213"/>
      <c r="AB164" s="213"/>
      <c r="AC164" s="213"/>
      <c r="AD164" s="213"/>
      <c r="AE164" s="213"/>
      <c r="AF164" s="213"/>
      <c r="AG164" s="213" t="s">
        <v>158</v>
      </c>
      <c r="AH164" s="213">
        <v>0</v>
      </c>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row>
    <row r="165" spans="1:60" outlineLevel="3" x14ac:dyDescent="0.2">
      <c r="A165" s="220"/>
      <c r="B165" s="221"/>
      <c r="C165" s="261" t="s">
        <v>358</v>
      </c>
      <c r="D165" s="229"/>
      <c r="E165" s="230">
        <v>12432</v>
      </c>
      <c r="F165" s="224"/>
      <c r="G165" s="224"/>
      <c r="H165" s="224"/>
      <c r="I165" s="224"/>
      <c r="J165" s="224"/>
      <c r="K165" s="224"/>
      <c r="L165" s="224"/>
      <c r="M165" s="224"/>
      <c r="N165" s="223"/>
      <c r="O165" s="223"/>
      <c r="P165" s="223"/>
      <c r="Q165" s="223"/>
      <c r="R165" s="224"/>
      <c r="S165" s="224"/>
      <c r="T165" s="224"/>
      <c r="U165" s="224"/>
      <c r="V165" s="224"/>
      <c r="W165" s="224"/>
      <c r="X165" s="224"/>
      <c r="Y165" s="224"/>
      <c r="Z165" s="213"/>
      <c r="AA165" s="213"/>
      <c r="AB165" s="213"/>
      <c r="AC165" s="213"/>
      <c r="AD165" s="213"/>
      <c r="AE165" s="213"/>
      <c r="AF165" s="213"/>
      <c r="AG165" s="213" t="s">
        <v>158</v>
      </c>
      <c r="AH165" s="213">
        <v>5</v>
      </c>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row>
    <row r="166" spans="1:60" ht="22.5" outlineLevel="1" x14ac:dyDescent="0.2">
      <c r="A166" s="239">
        <v>34</v>
      </c>
      <c r="B166" s="240" t="s">
        <v>359</v>
      </c>
      <c r="C166" s="258" t="s">
        <v>360</v>
      </c>
      <c r="D166" s="241" t="s">
        <v>166</v>
      </c>
      <c r="E166" s="242">
        <v>3108</v>
      </c>
      <c r="F166" s="243"/>
      <c r="G166" s="244">
        <f>ROUND(E166*F166,2)</f>
        <v>0</v>
      </c>
      <c r="H166" s="243"/>
      <c r="I166" s="244">
        <f>ROUND(E166*H166,2)</f>
        <v>0</v>
      </c>
      <c r="J166" s="243"/>
      <c r="K166" s="244">
        <f>ROUND(E166*J166,2)</f>
        <v>0</v>
      </c>
      <c r="L166" s="244">
        <v>15</v>
      </c>
      <c r="M166" s="244">
        <f>G166*(1+L166/100)</f>
        <v>0</v>
      </c>
      <c r="N166" s="242">
        <v>0</v>
      </c>
      <c r="O166" s="242">
        <f>ROUND(E166*N166,2)</f>
        <v>0</v>
      </c>
      <c r="P166" s="242">
        <v>0</v>
      </c>
      <c r="Q166" s="242">
        <f>ROUND(E166*P166,2)</f>
        <v>0</v>
      </c>
      <c r="R166" s="244" t="s">
        <v>349</v>
      </c>
      <c r="S166" s="244" t="s">
        <v>135</v>
      </c>
      <c r="T166" s="245" t="s">
        <v>168</v>
      </c>
      <c r="U166" s="224">
        <v>0.11700000000000001</v>
      </c>
      <c r="V166" s="224">
        <f>ROUND(E166*U166,2)</f>
        <v>363.64</v>
      </c>
      <c r="W166" s="224"/>
      <c r="X166" s="224" t="s">
        <v>169</v>
      </c>
      <c r="Y166" s="224" t="s">
        <v>170</v>
      </c>
      <c r="Z166" s="213"/>
      <c r="AA166" s="213"/>
      <c r="AB166" s="213"/>
      <c r="AC166" s="213"/>
      <c r="AD166" s="213"/>
      <c r="AE166" s="213"/>
      <c r="AF166" s="213"/>
      <c r="AG166" s="213" t="s">
        <v>171</v>
      </c>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row>
    <row r="167" spans="1:60" outlineLevel="2" x14ac:dyDescent="0.2">
      <c r="A167" s="220"/>
      <c r="B167" s="221"/>
      <c r="C167" s="261" t="s">
        <v>361</v>
      </c>
      <c r="D167" s="229"/>
      <c r="E167" s="230">
        <v>3108</v>
      </c>
      <c r="F167" s="224"/>
      <c r="G167" s="224"/>
      <c r="H167" s="224"/>
      <c r="I167" s="224"/>
      <c r="J167" s="224"/>
      <c r="K167" s="224"/>
      <c r="L167" s="224"/>
      <c r="M167" s="224"/>
      <c r="N167" s="223"/>
      <c r="O167" s="223"/>
      <c r="P167" s="223"/>
      <c r="Q167" s="223"/>
      <c r="R167" s="224"/>
      <c r="S167" s="224"/>
      <c r="T167" s="224"/>
      <c r="U167" s="224"/>
      <c r="V167" s="224"/>
      <c r="W167" s="224"/>
      <c r="X167" s="224"/>
      <c r="Y167" s="224"/>
      <c r="Z167" s="213"/>
      <c r="AA167" s="213"/>
      <c r="AB167" s="213"/>
      <c r="AC167" s="213"/>
      <c r="AD167" s="213"/>
      <c r="AE167" s="213"/>
      <c r="AF167" s="213"/>
      <c r="AG167" s="213" t="s">
        <v>158</v>
      </c>
      <c r="AH167" s="213">
        <v>5</v>
      </c>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row>
    <row r="168" spans="1:60" outlineLevel="1" x14ac:dyDescent="0.2">
      <c r="A168" s="239">
        <v>35</v>
      </c>
      <c r="B168" s="240" t="s">
        <v>362</v>
      </c>
      <c r="C168" s="258" t="s">
        <v>363</v>
      </c>
      <c r="D168" s="241" t="s">
        <v>166</v>
      </c>
      <c r="E168" s="242">
        <v>3108</v>
      </c>
      <c r="F168" s="243"/>
      <c r="G168" s="244">
        <f>ROUND(E168*F168,2)</f>
        <v>0</v>
      </c>
      <c r="H168" s="243"/>
      <c r="I168" s="244">
        <f>ROUND(E168*H168,2)</f>
        <v>0</v>
      </c>
      <c r="J168" s="243"/>
      <c r="K168" s="244">
        <f>ROUND(E168*J168,2)</f>
        <v>0</v>
      </c>
      <c r="L168" s="244">
        <v>15</v>
      </c>
      <c r="M168" s="244">
        <f>G168*(1+L168/100)</f>
        <v>0</v>
      </c>
      <c r="N168" s="242">
        <v>0</v>
      </c>
      <c r="O168" s="242">
        <f>ROUND(E168*N168,2)</f>
        <v>0</v>
      </c>
      <c r="P168" s="242">
        <v>0</v>
      </c>
      <c r="Q168" s="242">
        <f>ROUND(E168*P168,2)</f>
        <v>0</v>
      </c>
      <c r="R168" s="244" t="s">
        <v>349</v>
      </c>
      <c r="S168" s="244" t="s">
        <v>135</v>
      </c>
      <c r="T168" s="245" t="s">
        <v>168</v>
      </c>
      <c r="U168" s="224">
        <v>0.04</v>
      </c>
      <c r="V168" s="224">
        <f>ROUND(E168*U168,2)</f>
        <v>124.32</v>
      </c>
      <c r="W168" s="224"/>
      <c r="X168" s="224" t="s">
        <v>169</v>
      </c>
      <c r="Y168" s="224" t="s">
        <v>170</v>
      </c>
      <c r="Z168" s="213"/>
      <c r="AA168" s="213"/>
      <c r="AB168" s="213"/>
      <c r="AC168" s="213"/>
      <c r="AD168" s="213"/>
      <c r="AE168" s="213"/>
      <c r="AF168" s="213"/>
      <c r="AG168" s="213" t="s">
        <v>171</v>
      </c>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row>
    <row r="169" spans="1:60" outlineLevel="2" x14ac:dyDescent="0.2">
      <c r="A169" s="220"/>
      <c r="B169" s="221"/>
      <c r="C169" s="261" t="s">
        <v>361</v>
      </c>
      <c r="D169" s="229"/>
      <c r="E169" s="230">
        <v>3108</v>
      </c>
      <c r="F169" s="224"/>
      <c r="G169" s="224"/>
      <c r="H169" s="224"/>
      <c r="I169" s="224"/>
      <c r="J169" s="224"/>
      <c r="K169" s="224"/>
      <c r="L169" s="224"/>
      <c r="M169" s="224"/>
      <c r="N169" s="223"/>
      <c r="O169" s="223"/>
      <c r="P169" s="223"/>
      <c r="Q169" s="223"/>
      <c r="R169" s="224"/>
      <c r="S169" s="224"/>
      <c r="T169" s="224"/>
      <c r="U169" s="224"/>
      <c r="V169" s="224"/>
      <c r="W169" s="224"/>
      <c r="X169" s="224"/>
      <c r="Y169" s="224"/>
      <c r="Z169" s="213"/>
      <c r="AA169" s="213"/>
      <c r="AB169" s="213"/>
      <c r="AC169" s="213"/>
      <c r="AD169" s="213"/>
      <c r="AE169" s="213"/>
      <c r="AF169" s="213"/>
      <c r="AG169" s="213" t="s">
        <v>158</v>
      </c>
      <c r="AH169" s="213">
        <v>5</v>
      </c>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row>
    <row r="170" spans="1:60" ht="22.5" outlineLevel="1" x14ac:dyDescent="0.2">
      <c r="A170" s="239">
        <v>36</v>
      </c>
      <c r="B170" s="240" t="s">
        <v>364</v>
      </c>
      <c r="C170" s="258" t="s">
        <v>365</v>
      </c>
      <c r="D170" s="241" t="s">
        <v>166</v>
      </c>
      <c r="E170" s="242">
        <v>12432</v>
      </c>
      <c r="F170" s="243"/>
      <c r="G170" s="244">
        <f>ROUND(E170*F170,2)</f>
        <v>0</v>
      </c>
      <c r="H170" s="243"/>
      <c r="I170" s="244">
        <f>ROUND(E170*H170,2)</f>
        <v>0</v>
      </c>
      <c r="J170" s="243"/>
      <c r="K170" s="244">
        <f>ROUND(E170*J170,2)</f>
        <v>0</v>
      </c>
      <c r="L170" s="244">
        <v>15</v>
      </c>
      <c r="M170" s="244">
        <f>G170*(1+L170/100)</f>
        <v>0</v>
      </c>
      <c r="N170" s="242">
        <v>0</v>
      </c>
      <c r="O170" s="242">
        <f>ROUND(E170*N170,2)</f>
        <v>0</v>
      </c>
      <c r="P170" s="242">
        <v>0</v>
      </c>
      <c r="Q170" s="242">
        <f>ROUND(E170*P170,2)</f>
        <v>0</v>
      </c>
      <c r="R170" s="244" t="s">
        <v>349</v>
      </c>
      <c r="S170" s="244" t="s">
        <v>135</v>
      </c>
      <c r="T170" s="245" t="s">
        <v>168</v>
      </c>
      <c r="U170" s="224">
        <v>0</v>
      </c>
      <c r="V170" s="224">
        <f>ROUND(E170*U170,2)</f>
        <v>0</v>
      </c>
      <c r="W170" s="224"/>
      <c r="X170" s="224" t="s">
        <v>169</v>
      </c>
      <c r="Y170" s="224" t="s">
        <v>170</v>
      </c>
      <c r="Z170" s="213"/>
      <c r="AA170" s="213"/>
      <c r="AB170" s="213"/>
      <c r="AC170" s="213"/>
      <c r="AD170" s="213"/>
      <c r="AE170" s="213"/>
      <c r="AF170" s="213"/>
      <c r="AG170" s="213" t="s">
        <v>171</v>
      </c>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row>
    <row r="171" spans="1:60" outlineLevel="2" x14ac:dyDescent="0.2">
      <c r="A171" s="220"/>
      <c r="B171" s="221"/>
      <c r="C171" s="261" t="s">
        <v>357</v>
      </c>
      <c r="D171" s="229"/>
      <c r="E171" s="230"/>
      <c r="F171" s="224"/>
      <c r="G171" s="224"/>
      <c r="H171" s="224"/>
      <c r="I171" s="224"/>
      <c r="J171" s="224"/>
      <c r="K171" s="224"/>
      <c r="L171" s="224"/>
      <c r="M171" s="224"/>
      <c r="N171" s="223"/>
      <c r="O171" s="223"/>
      <c r="P171" s="223"/>
      <c r="Q171" s="223"/>
      <c r="R171" s="224"/>
      <c r="S171" s="224"/>
      <c r="T171" s="224"/>
      <c r="U171" s="224"/>
      <c r="V171" s="224"/>
      <c r="W171" s="224"/>
      <c r="X171" s="224"/>
      <c r="Y171" s="224"/>
      <c r="Z171" s="213"/>
      <c r="AA171" s="213"/>
      <c r="AB171" s="213"/>
      <c r="AC171" s="213"/>
      <c r="AD171" s="213"/>
      <c r="AE171" s="213"/>
      <c r="AF171" s="213"/>
      <c r="AG171" s="213" t="s">
        <v>158</v>
      </c>
      <c r="AH171" s="213">
        <v>0</v>
      </c>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row>
    <row r="172" spans="1:60" outlineLevel="3" x14ac:dyDescent="0.2">
      <c r="A172" s="220"/>
      <c r="B172" s="221"/>
      <c r="C172" s="261" t="s">
        <v>358</v>
      </c>
      <c r="D172" s="229"/>
      <c r="E172" s="230">
        <v>12432</v>
      </c>
      <c r="F172" s="224"/>
      <c r="G172" s="224"/>
      <c r="H172" s="224"/>
      <c r="I172" s="224"/>
      <c r="J172" s="224"/>
      <c r="K172" s="224"/>
      <c r="L172" s="224"/>
      <c r="M172" s="224"/>
      <c r="N172" s="223"/>
      <c r="O172" s="223"/>
      <c r="P172" s="223"/>
      <c r="Q172" s="223"/>
      <c r="R172" s="224"/>
      <c r="S172" s="224"/>
      <c r="T172" s="224"/>
      <c r="U172" s="224"/>
      <c r="V172" s="224"/>
      <c r="W172" s="224"/>
      <c r="X172" s="224"/>
      <c r="Y172" s="224"/>
      <c r="Z172" s="213"/>
      <c r="AA172" s="213"/>
      <c r="AB172" s="213"/>
      <c r="AC172" s="213"/>
      <c r="AD172" s="213"/>
      <c r="AE172" s="213"/>
      <c r="AF172" s="213"/>
      <c r="AG172" s="213" t="s">
        <v>158</v>
      </c>
      <c r="AH172" s="213">
        <v>5</v>
      </c>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row>
    <row r="173" spans="1:60" outlineLevel="1" x14ac:dyDescent="0.2">
      <c r="A173" s="239">
        <v>37</v>
      </c>
      <c r="B173" s="240" t="s">
        <v>366</v>
      </c>
      <c r="C173" s="258" t="s">
        <v>367</v>
      </c>
      <c r="D173" s="241" t="s">
        <v>166</v>
      </c>
      <c r="E173" s="242">
        <v>3108</v>
      </c>
      <c r="F173" s="243"/>
      <c r="G173" s="244">
        <f>ROUND(E173*F173,2)</f>
        <v>0</v>
      </c>
      <c r="H173" s="243"/>
      <c r="I173" s="244">
        <f>ROUND(E173*H173,2)</f>
        <v>0</v>
      </c>
      <c r="J173" s="243"/>
      <c r="K173" s="244">
        <f>ROUND(E173*J173,2)</f>
        <v>0</v>
      </c>
      <c r="L173" s="244">
        <v>15</v>
      </c>
      <c r="M173" s="244">
        <f>G173*(1+L173/100)</f>
        <v>0</v>
      </c>
      <c r="N173" s="242">
        <v>0</v>
      </c>
      <c r="O173" s="242">
        <f>ROUND(E173*N173,2)</f>
        <v>0</v>
      </c>
      <c r="P173" s="242">
        <v>0</v>
      </c>
      <c r="Q173" s="242">
        <f>ROUND(E173*P173,2)</f>
        <v>0</v>
      </c>
      <c r="R173" s="244" t="s">
        <v>349</v>
      </c>
      <c r="S173" s="244" t="s">
        <v>135</v>
      </c>
      <c r="T173" s="245" t="s">
        <v>168</v>
      </c>
      <c r="U173" s="224">
        <v>2.4E-2</v>
      </c>
      <c r="V173" s="224">
        <f>ROUND(E173*U173,2)</f>
        <v>74.59</v>
      </c>
      <c r="W173" s="224"/>
      <c r="X173" s="224" t="s">
        <v>169</v>
      </c>
      <c r="Y173" s="224" t="s">
        <v>170</v>
      </c>
      <c r="Z173" s="213"/>
      <c r="AA173" s="213"/>
      <c r="AB173" s="213"/>
      <c r="AC173" s="213"/>
      <c r="AD173" s="213"/>
      <c r="AE173" s="213"/>
      <c r="AF173" s="213"/>
      <c r="AG173" s="213" t="s">
        <v>171</v>
      </c>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row>
    <row r="174" spans="1:60" outlineLevel="2" x14ac:dyDescent="0.2">
      <c r="A174" s="220"/>
      <c r="B174" s="221"/>
      <c r="C174" s="261" t="s">
        <v>361</v>
      </c>
      <c r="D174" s="229"/>
      <c r="E174" s="230">
        <v>3108</v>
      </c>
      <c r="F174" s="224"/>
      <c r="G174" s="224"/>
      <c r="H174" s="224"/>
      <c r="I174" s="224"/>
      <c r="J174" s="224"/>
      <c r="K174" s="224"/>
      <c r="L174" s="224"/>
      <c r="M174" s="224"/>
      <c r="N174" s="223"/>
      <c r="O174" s="223"/>
      <c r="P174" s="223"/>
      <c r="Q174" s="223"/>
      <c r="R174" s="224"/>
      <c r="S174" s="224"/>
      <c r="T174" s="224"/>
      <c r="U174" s="224"/>
      <c r="V174" s="224"/>
      <c r="W174" s="224"/>
      <c r="X174" s="224"/>
      <c r="Y174" s="224"/>
      <c r="Z174" s="213"/>
      <c r="AA174" s="213"/>
      <c r="AB174" s="213"/>
      <c r="AC174" s="213"/>
      <c r="AD174" s="213"/>
      <c r="AE174" s="213"/>
      <c r="AF174" s="213"/>
      <c r="AG174" s="213" t="s">
        <v>158</v>
      </c>
      <c r="AH174" s="213">
        <v>5</v>
      </c>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row>
    <row r="175" spans="1:60" outlineLevel="1" x14ac:dyDescent="0.2">
      <c r="A175" s="239">
        <v>38</v>
      </c>
      <c r="B175" s="240" t="s">
        <v>368</v>
      </c>
      <c r="C175" s="258" t="s">
        <v>369</v>
      </c>
      <c r="D175" s="241" t="s">
        <v>214</v>
      </c>
      <c r="E175" s="242">
        <v>3</v>
      </c>
      <c r="F175" s="243"/>
      <c r="G175" s="244">
        <f>ROUND(E175*F175,2)</f>
        <v>0</v>
      </c>
      <c r="H175" s="243"/>
      <c r="I175" s="244">
        <f>ROUND(E175*H175,2)</f>
        <v>0</v>
      </c>
      <c r="J175" s="243"/>
      <c r="K175" s="244">
        <f>ROUND(E175*J175,2)</f>
        <v>0</v>
      </c>
      <c r="L175" s="244">
        <v>15</v>
      </c>
      <c r="M175" s="244">
        <f>G175*(1+L175/100)</f>
        <v>0</v>
      </c>
      <c r="N175" s="242">
        <v>2.3720000000000001E-2</v>
      </c>
      <c r="O175" s="242">
        <f>ROUND(E175*N175,2)</f>
        <v>7.0000000000000007E-2</v>
      </c>
      <c r="P175" s="242">
        <v>0</v>
      </c>
      <c r="Q175" s="242">
        <f>ROUND(E175*P175,2)</f>
        <v>0</v>
      </c>
      <c r="R175" s="244" t="s">
        <v>349</v>
      </c>
      <c r="S175" s="244" t="s">
        <v>135</v>
      </c>
      <c r="T175" s="245" t="s">
        <v>168</v>
      </c>
      <c r="U175" s="224">
        <v>0.23899999999999999</v>
      </c>
      <c r="V175" s="224">
        <f>ROUND(E175*U175,2)</f>
        <v>0.72</v>
      </c>
      <c r="W175" s="224"/>
      <c r="X175" s="224" t="s">
        <v>169</v>
      </c>
      <c r="Y175" s="224" t="s">
        <v>170</v>
      </c>
      <c r="Z175" s="213"/>
      <c r="AA175" s="213"/>
      <c r="AB175" s="213"/>
      <c r="AC175" s="213"/>
      <c r="AD175" s="213"/>
      <c r="AE175" s="213"/>
      <c r="AF175" s="213"/>
      <c r="AG175" s="213" t="s">
        <v>171</v>
      </c>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row>
    <row r="176" spans="1:60" outlineLevel="2" x14ac:dyDescent="0.2">
      <c r="A176" s="220"/>
      <c r="B176" s="221"/>
      <c r="C176" s="261" t="s">
        <v>64</v>
      </c>
      <c r="D176" s="229"/>
      <c r="E176" s="230">
        <v>3</v>
      </c>
      <c r="F176" s="224"/>
      <c r="G176" s="224"/>
      <c r="H176" s="224"/>
      <c r="I176" s="224"/>
      <c r="J176" s="224"/>
      <c r="K176" s="224"/>
      <c r="L176" s="224"/>
      <c r="M176" s="224"/>
      <c r="N176" s="223"/>
      <c r="O176" s="223"/>
      <c r="P176" s="223"/>
      <c r="Q176" s="223"/>
      <c r="R176" s="224"/>
      <c r="S176" s="224"/>
      <c r="T176" s="224"/>
      <c r="U176" s="224"/>
      <c r="V176" s="224"/>
      <c r="W176" s="224"/>
      <c r="X176" s="224"/>
      <c r="Y176" s="224"/>
      <c r="Z176" s="213"/>
      <c r="AA176" s="213"/>
      <c r="AB176" s="213"/>
      <c r="AC176" s="213"/>
      <c r="AD176" s="213"/>
      <c r="AE176" s="213"/>
      <c r="AF176" s="213"/>
      <c r="AG176" s="213" t="s">
        <v>158</v>
      </c>
      <c r="AH176" s="213">
        <v>0</v>
      </c>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row>
    <row r="177" spans="1:60" ht="22.5" outlineLevel="1" x14ac:dyDescent="0.2">
      <c r="A177" s="239">
        <v>39</v>
      </c>
      <c r="B177" s="240" t="s">
        <v>370</v>
      </c>
      <c r="C177" s="258" t="s">
        <v>371</v>
      </c>
      <c r="D177" s="241" t="s">
        <v>214</v>
      </c>
      <c r="E177" s="242">
        <v>3</v>
      </c>
      <c r="F177" s="243"/>
      <c r="G177" s="244">
        <f>ROUND(E177*F177,2)</f>
        <v>0</v>
      </c>
      <c r="H177" s="243"/>
      <c r="I177" s="244">
        <f>ROUND(E177*H177,2)</f>
        <v>0</v>
      </c>
      <c r="J177" s="243"/>
      <c r="K177" s="244">
        <f>ROUND(E177*J177,2)</f>
        <v>0</v>
      </c>
      <c r="L177" s="244">
        <v>15</v>
      </c>
      <c r="M177" s="244">
        <f>G177*(1+L177/100)</f>
        <v>0</v>
      </c>
      <c r="N177" s="242">
        <v>2.2499999999999998E-3</v>
      </c>
      <c r="O177" s="242">
        <f>ROUND(E177*N177,2)</f>
        <v>0.01</v>
      </c>
      <c r="P177" s="242">
        <v>0</v>
      </c>
      <c r="Q177" s="242">
        <f>ROUND(E177*P177,2)</f>
        <v>0</v>
      </c>
      <c r="R177" s="244" t="s">
        <v>349</v>
      </c>
      <c r="S177" s="244" t="s">
        <v>135</v>
      </c>
      <c r="T177" s="245" t="s">
        <v>168</v>
      </c>
      <c r="U177" s="224">
        <v>0.01</v>
      </c>
      <c r="V177" s="224">
        <f>ROUND(E177*U177,2)</f>
        <v>0.03</v>
      </c>
      <c r="W177" s="224"/>
      <c r="X177" s="224" t="s">
        <v>169</v>
      </c>
      <c r="Y177" s="224" t="s">
        <v>170</v>
      </c>
      <c r="Z177" s="213"/>
      <c r="AA177" s="213"/>
      <c r="AB177" s="213"/>
      <c r="AC177" s="213"/>
      <c r="AD177" s="213"/>
      <c r="AE177" s="213"/>
      <c r="AF177" s="213"/>
      <c r="AG177" s="213" t="s">
        <v>171</v>
      </c>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row>
    <row r="178" spans="1:60" outlineLevel="2" x14ac:dyDescent="0.2">
      <c r="A178" s="220"/>
      <c r="B178" s="221"/>
      <c r="C178" s="261" t="s">
        <v>372</v>
      </c>
      <c r="D178" s="229"/>
      <c r="E178" s="230">
        <v>3</v>
      </c>
      <c r="F178" s="224"/>
      <c r="G178" s="224"/>
      <c r="H178" s="224"/>
      <c r="I178" s="224"/>
      <c r="J178" s="224"/>
      <c r="K178" s="224"/>
      <c r="L178" s="224"/>
      <c r="M178" s="224"/>
      <c r="N178" s="223"/>
      <c r="O178" s="223"/>
      <c r="P178" s="223"/>
      <c r="Q178" s="223"/>
      <c r="R178" s="224"/>
      <c r="S178" s="224"/>
      <c r="T178" s="224"/>
      <c r="U178" s="224"/>
      <c r="V178" s="224"/>
      <c r="W178" s="224"/>
      <c r="X178" s="224"/>
      <c r="Y178" s="224"/>
      <c r="Z178" s="213"/>
      <c r="AA178" s="213"/>
      <c r="AB178" s="213"/>
      <c r="AC178" s="213"/>
      <c r="AD178" s="213"/>
      <c r="AE178" s="213"/>
      <c r="AF178" s="213"/>
      <c r="AG178" s="213" t="s">
        <v>158</v>
      </c>
      <c r="AH178" s="213">
        <v>5</v>
      </c>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row>
    <row r="179" spans="1:60" outlineLevel="1" x14ac:dyDescent="0.2">
      <c r="A179" s="239">
        <v>40</v>
      </c>
      <c r="B179" s="240" t="s">
        <v>373</v>
      </c>
      <c r="C179" s="258" t="s">
        <v>374</v>
      </c>
      <c r="D179" s="241" t="s">
        <v>214</v>
      </c>
      <c r="E179" s="242">
        <v>3</v>
      </c>
      <c r="F179" s="243"/>
      <c r="G179" s="244">
        <f>ROUND(E179*F179,2)</f>
        <v>0</v>
      </c>
      <c r="H179" s="243"/>
      <c r="I179" s="244">
        <f>ROUND(E179*H179,2)</f>
        <v>0</v>
      </c>
      <c r="J179" s="243"/>
      <c r="K179" s="244">
        <f>ROUND(E179*J179,2)</f>
        <v>0</v>
      </c>
      <c r="L179" s="244">
        <v>15</v>
      </c>
      <c r="M179" s="244">
        <f>G179*(1+L179/100)</f>
        <v>0</v>
      </c>
      <c r="N179" s="242">
        <v>0</v>
      </c>
      <c r="O179" s="242">
        <f>ROUND(E179*N179,2)</f>
        <v>0</v>
      </c>
      <c r="P179" s="242">
        <v>0</v>
      </c>
      <c r="Q179" s="242">
        <f>ROUND(E179*P179,2)</f>
        <v>0</v>
      </c>
      <c r="R179" s="244" t="s">
        <v>349</v>
      </c>
      <c r="S179" s="244" t="s">
        <v>135</v>
      </c>
      <c r="T179" s="245" t="s">
        <v>168</v>
      </c>
      <c r="U179" s="224">
        <v>0.154</v>
      </c>
      <c r="V179" s="224">
        <f>ROUND(E179*U179,2)</f>
        <v>0.46</v>
      </c>
      <c r="W179" s="224"/>
      <c r="X179" s="224" t="s">
        <v>169</v>
      </c>
      <c r="Y179" s="224" t="s">
        <v>170</v>
      </c>
      <c r="Z179" s="213"/>
      <c r="AA179" s="213"/>
      <c r="AB179" s="213"/>
      <c r="AC179" s="213"/>
      <c r="AD179" s="213"/>
      <c r="AE179" s="213"/>
      <c r="AF179" s="213"/>
      <c r="AG179" s="213" t="s">
        <v>171</v>
      </c>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row>
    <row r="180" spans="1:60" outlineLevel="2" x14ac:dyDescent="0.2">
      <c r="A180" s="220"/>
      <c r="B180" s="221"/>
      <c r="C180" s="268" t="s">
        <v>375</v>
      </c>
      <c r="D180" s="265"/>
      <c r="E180" s="265"/>
      <c r="F180" s="265"/>
      <c r="G180" s="265"/>
      <c r="H180" s="224"/>
      <c r="I180" s="224"/>
      <c r="J180" s="224"/>
      <c r="K180" s="224"/>
      <c r="L180" s="224"/>
      <c r="M180" s="224"/>
      <c r="N180" s="223"/>
      <c r="O180" s="223"/>
      <c r="P180" s="223"/>
      <c r="Q180" s="223"/>
      <c r="R180" s="224"/>
      <c r="S180" s="224"/>
      <c r="T180" s="224"/>
      <c r="U180" s="224"/>
      <c r="V180" s="224"/>
      <c r="W180" s="224"/>
      <c r="X180" s="224"/>
      <c r="Y180" s="224"/>
      <c r="Z180" s="213"/>
      <c r="AA180" s="213"/>
      <c r="AB180" s="213"/>
      <c r="AC180" s="213"/>
      <c r="AD180" s="213"/>
      <c r="AE180" s="213"/>
      <c r="AF180" s="213"/>
      <c r="AG180" s="213" t="s">
        <v>173</v>
      </c>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row>
    <row r="181" spans="1:60" outlineLevel="2" x14ac:dyDescent="0.2">
      <c r="A181" s="220"/>
      <c r="B181" s="221"/>
      <c r="C181" s="261" t="s">
        <v>372</v>
      </c>
      <c r="D181" s="229"/>
      <c r="E181" s="230">
        <v>3</v>
      </c>
      <c r="F181" s="224"/>
      <c r="G181" s="224"/>
      <c r="H181" s="224"/>
      <c r="I181" s="224"/>
      <c r="J181" s="224"/>
      <c r="K181" s="224"/>
      <c r="L181" s="224"/>
      <c r="M181" s="224"/>
      <c r="N181" s="223"/>
      <c r="O181" s="223"/>
      <c r="P181" s="223"/>
      <c r="Q181" s="223"/>
      <c r="R181" s="224"/>
      <c r="S181" s="224"/>
      <c r="T181" s="224"/>
      <c r="U181" s="224"/>
      <c r="V181" s="224"/>
      <c r="W181" s="224"/>
      <c r="X181" s="224"/>
      <c r="Y181" s="224"/>
      <c r="Z181" s="213"/>
      <c r="AA181" s="213"/>
      <c r="AB181" s="213"/>
      <c r="AC181" s="213"/>
      <c r="AD181" s="213"/>
      <c r="AE181" s="213"/>
      <c r="AF181" s="213"/>
      <c r="AG181" s="213" t="s">
        <v>158</v>
      </c>
      <c r="AH181" s="213">
        <v>5</v>
      </c>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row>
    <row r="182" spans="1:60" x14ac:dyDescent="0.2">
      <c r="A182" s="232" t="s">
        <v>130</v>
      </c>
      <c r="B182" s="233" t="s">
        <v>74</v>
      </c>
      <c r="C182" s="256" t="s">
        <v>75</v>
      </c>
      <c r="D182" s="234"/>
      <c r="E182" s="235"/>
      <c r="F182" s="236"/>
      <c r="G182" s="236">
        <f>SUMIF(AG183:AG196,"&lt;&gt;NOR",G183:G196)</f>
        <v>0</v>
      </c>
      <c r="H182" s="236"/>
      <c r="I182" s="236">
        <f>SUM(I183:I196)</f>
        <v>0</v>
      </c>
      <c r="J182" s="236"/>
      <c r="K182" s="236">
        <f>SUM(K183:K196)</f>
        <v>0</v>
      </c>
      <c r="L182" s="236"/>
      <c r="M182" s="236">
        <f>SUM(M183:M196)</f>
        <v>0</v>
      </c>
      <c r="N182" s="235"/>
      <c r="O182" s="235">
        <f>SUM(O183:O196)</f>
        <v>0.17</v>
      </c>
      <c r="P182" s="235"/>
      <c r="Q182" s="235">
        <f>SUM(Q183:Q196)</f>
        <v>196.62</v>
      </c>
      <c r="R182" s="236"/>
      <c r="S182" s="236"/>
      <c r="T182" s="237"/>
      <c r="U182" s="231"/>
      <c r="V182" s="231">
        <f>SUM(V183:V196)</f>
        <v>902.13999999999987</v>
      </c>
      <c r="W182" s="231"/>
      <c r="X182" s="231"/>
      <c r="Y182" s="231"/>
      <c r="AG182" t="s">
        <v>131</v>
      </c>
    </row>
    <row r="183" spans="1:60" outlineLevel="1" x14ac:dyDescent="0.2">
      <c r="A183" s="239">
        <v>41</v>
      </c>
      <c r="B183" s="240" t="s">
        <v>376</v>
      </c>
      <c r="C183" s="258" t="s">
        <v>377</v>
      </c>
      <c r="D183" s="241" t="s">
        <v>177</v>
      </c>
      <c r="E183" s="242">
        <v>73.637200000000007</v>
      </c>
      <c r="F183" s="243"/>
      <c r="G183" s="244">
        <f>ROUND(E183*F183,2)</f>
        <v>0</v>
      </c>
      <c r="H183" s="243"/>
      <c r="I183" s="244">
        <f>ROUND(E183*H183,2)</f>
        <v>0</v>
      </c>
      <c r="J183" s="243"/>
      <c r="K183" s="244">
        <f>ROUND(E183*J183,2)</f>
        <v>0</v>
      </c>
      <c r="L183" s="244">
        <v>15</v>
      </c>
      <c r="M183" s="244">
        <f>G183*(1+L183/100)</f>
        <v>0</v>
      </c>
      <c r="N183" s="242">
        <v>2.33E-3</v>
      </c>
      <c r="O183" s="242">
        <f>ROUND(E183*N183,2)</f>
        <v>0.17</v>
      </c>
      <c r="P183" s="242">
        <v>2.4470000000000001</v>
      </c>
      <c r="Q183" s="242">
        <f>ROUND(E183*P183,2)</f>
        <v>180.19</v>
      </c>
      <c r="R183" s="244"/>
      <c r="S183" s="244" t="s">
        <v>135</v>
      </c>
      <c r="T183" s="245" t="s">
        <v>168</v>
      </c>
      <c r="U183" s="224">
        <v>7.8559999999999999</v>
      </c>
      <c r="V183" s="224">
        <f>ROUND(E183*U183,2)</f>
        <v>578.49</v>
      </c>
      <c r="W183" s="224"/>
      <c r="X183" s="224" t="s">
        <v>169</v>
      </c>
      <c r="Y183" s="224" t="s">
        <v>170</v>
      </c>
      <c r="Z183" s="213"/>
      <c r="AA183" s="213"/>
      <c r="AB183" s="213"/>
      <c r="AC183" s="213"/>
      <c r="AD183" s="213"/>
      <c r="AE183" s="213"/>
      <c r="AF183" s="213"/>
      <c r="AG183" s="213" t="s">
        <v>171</v>
      </c>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row>
    <row r="184" spans="1:60" outlineLevel="2" x14ac:dyDescent="0.2">
      <c r="A184" s="220"/>
      <c r="B184" s="221"/>
      <c r="C184" s="259" t="s">
        <v>378</v>
      </c>
      <c r="D184" s="253"/>
      <c r="E184" s="253"/>
      <c r="F184" s="253"/>
      <c r="G184" s="253"/>
      <c r="H184" s="224"/>
      <c r="I184" s="224"/>
      <c r="J184" s="224"/>
      <c r="K184" s="224"/>
      <c r="L184" s="224"/>
      <c r="M184" s="224"/>
      <c r="N184" s="223"/>
      <c r="O184" s="223"/>
      <c r="P184" s="223"/>
      <c r="Q184" s="223"/>
      <c r="R184" s="224"/>
      <c r="S184" s="224"/>
      <c r="T184" s="224"/>
      <c r="U184" s="224"/>
      <c r="V184" s="224"/>
      <c r="W184" s="224"/>
      <c r="X184" s="224"/>
      <c r="Y184" s="224"/>
      <c r="Z184" s="213"/>
      <c r="AA184" s="213"/>
      <c r="AB184" s="213"/>
      <c r="AC184" s="213"/>
      <c r="AD184" s="213"/>
      <c r="AE184" s="213"/>
      <c r="AF184" s="213"/>
      <c r="AG184" s="213" t="s">
        <v>143</v>
      </c>
      <c r="AH184" s="213"/>
      <c r="AI184" s="213"/>
      <c r="AJ184" s="213"/>
      <c r="AK184" s="213"/>
      <c r="AL184" s="213"/>
      <c r="AM184" s="213"/>
      <c r="AN184" s="213"/>
      <c r="AO184" s="213"/>
      <c r="AP184" s="213"/>
      <c r="AQ184" s="213"/>
      <c r="AR184" s="213"/>
      <c r="AS184" s="213"/>
      <c r="AT184" s="213"/>
      <c r="AU184" s="213"/>
      <c r="AV184" s="213"/>
      <c r="AW184" s="213"/>
      <c r="AX184" s="213"/>
      <c r="AY184" s="213"/>
      <c r="AZ184" s="213"/>
      <c r="BA184" s="254" t="str">
        <f>C184</f>
        <v>Včetně bourání geotextilií, výplně otvorů tvárnic, drenáží, trubek a dilatačních prvků apod. zabudovaných v bouraných konstrukcích.</v>
      </c>
      <c r="BB184" s="213"/>
      <c r="BC184" s="213"/>
      <c r="BD184" s="213"/>
      <c r="BE184" s="213"/>
      <c r="BF184" s="213"/>
      <c r="BG184" s="213"/>
      <c r="BH184" s="213"/>
    </row>
    <row r="185" spans="1:60" outlineLevel="2" x14ac:dyDescent="0.2">
      <c r="A185" s="220"/>
      <c r="B185" s="221"/>
      <c r="C185" s="261" t="s">
        <v>379</v>
      </c>
      <c r="D185" s="229"/>
      <c r="E185" s="230">
        <v>48.157200000000003</v>
      </c>
      <c r="F185" s="224"/>
      <c r="G185" s="224"/>
      <c r="H185" s="224"/>
      <c r="I185" s="224"/>
      <c r="J185" s="224"/>
      <c r="K185" s="224"/>
      <c r="L185" s="224"/>
      <c r="M185" s="224"/>
      <c r="N185" s="223"/>
      <c r="O185" s="223"/>
      <c r="P185" s="223"/>
      <c r="Q185" s="223"/>
      <c r="R185" s="224"/>
      <c r="S185" s="224"/>
      <c r="T185" s="224"/>
      <c r="U185" s="224"/>
      <c r="V185" s="224"/>
      <c r="W185" s="224"/>
      <c r="X185" s="224"/>
      <c r="Y185" s="224"/>
      <c r="Z185" s="213"/>
      <c r="AA185" s="213"/>
      <c r="AB185" s="213"/>
      <c r="AC185" s="213"/>
      <c r="AD185" s="213"/>
      <c r="AE185" s="213"/>
      <c r="AF185" s="213"/>
      <c r="AG185" s="213" t="s">
        <v>158</v>
      </c>
      <c r="AH185" s="213">
        <v>0</v>
      </c>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row>
    <row r="186" spans="1:60" outlineLevel="3" x14ac:dyDescent="0.2">
      <c r="A186" s="220"/>
      <c r="B186" s="221"/>
      <c r="C186" s="261" t="s">
        <v>380</v>
      </c>
      <c r="D186" s="229"/>
      <c r="E186" s="230">
        <v>25.48</v>
      </c>
      <c r="F186" s="224"/>
      <c r="G186" s="224"/>
      <c r="H186" s="224"/>
      <c r="I186" s="224"/>
      <c r="J186" s="224"/>
      <c r="K186" s="224"/>
      <c r="L186" s="224"/>
      <c r="M186" s="224"/>
      <c r="N186" s="223"/>
      <c r="O186" s="223"/>
      <c r="P186" s="223"/>
      <c r="Q186" s="223"/>
      <c r="R186" s="224"/>
      <c r="S186" s="224"/>
      <c r="T186" s="224"/>
      <c r="U186" s="224"/>
      <c r="V186" s="224"/>
      <c r="W186" s="224"/>
      <c r="X186" s="224"/>
      <c r="Y186" s="224"/>
      <c r="Z186" s="213"/>
      <c r="AA186" s="213"/>
      <c r="AB186" s="213"/>
      <c r="AC186" s="213"/>
      <c r="AD186" s="213"/>
      <c r="AE186" s="213"/>
      <c r="AF186" s="213"/>
      <c r="AG186" s="213" t="s">
        <v>158</v>
      </c>
      <c r="AH186" s="213">
        <v>0</v>
      </c>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row>
    <row r="187" spans="1:60" ht="22.5" outlineLevel="1" x14ac:dyDescent="0.2">
      <c r="A187" s="239">
        <v>42</v>
      </c>
      <c r="B187" s="240" t="s">
        <v>381</v>
      </c>
      <c r="C187" s="258" t="s">
        <v>382</v>
      </c>
      <c r="D187" s="241" t="s">
        <v>166</v>
      </c>
      <c r="E187" s="242">
        <v>19.97</v>
      </c>
      <c r="F187" s="243"/>
      <c r="G187" s="244">
        <f>ROUND(E187*F187,2)</f>
        <v>0</v>
      </c>
      <c r="H187" s="243"/>
      <c r="I187" s="244">
        <f>ROUND(E187*H187,2)</f>
        <v>0</v>
      </c>
      <c r="J187" s="243"/>
      <c r="K187" s="244">
        <f>ROUND(E187*J187,2)</f>
        <v>0</v>
      </c>
      <c r="L187" s="244">
        <v>15</v>
      </c>
      <c r="M187" s="244">
        <f>G187*(1+L187/100)</f>
        <v>0</v>
      </c>
      <c r="N187" s="242">
        <v>0</v>
      </c>
      <c r="O187" s="242">
        <f>ROUND(E187*N187,2)</f>
        <v>0</v>
      </c>
      <c r="P187" s="242">
        <v>1.319E-2</v>
      </c>
      <c r="Q187" s="242">
        <f>ROUND(E187*P187,2)</f>
        <v>0.26</v>
      </c>
      <c r="R187" s="244" t="s">
        <v>383</v>
      </c>
      <c r="S187" s="244" t="s">
        <v>135</v>
      </c>
      <c r="T187" s="245" t="s">
        <v>168</v>
      </c>
      <c r="U187" s="224">
        <v>0.24099999999999999</v>
      </c>
      <c r="V187" s="224">
        <f>ROUND(E187*U187,2)</f>
        <v>4.8099999999999996</v>
      </c>
      <c r="W187" s="224"/>
      <c r="X187" s="224" t="s">
        <v>169</v>
      </c>
      <c r="Y187" s="224" t="s">
        <v>170</v>
      </c>
      <c r="Z187" s="213"/>
      <c r="AA187" s="213"/>
      <c r="AB187" s="213"/>
      <c r="AC187" s="213"/>
      <c r="AD187" s="213"/>
      <c r="AE187" s="213"/>
      <c r="AF187" s="213"/>
      <c r="AG187" s="213" t="s">
        <v>171</v>
      </c>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row>
    <row r="188" spans="1:60" outlineLevel="2" x14ac:dyDescent="0.2">
      <c r="A188" s="220"/>
      <c r="B188" s="221"/>
      <c r="C188" s="261" t="s">
        <v>384</v>
      </c>
      <c r="D188" s="229"/>
      <c r="E188" s="230">
        <v>10.199999999999999</v>
      </c>
      <c r="F188" s="224"/>
      <c r="G188" s="224"/>
      <c r="H188" s="224"/>
      <c r="I188" s="224"/>
      <c r="J188" s="224"/>
      <c r="K188" s="224"/>
      <c r="L188" s="224"/>
      <c r="M188" s="224"/>
      <c r="N188" s="223"/>
      <c r="O188" s="223"/>
      <c r="P188" s="223"/>
      <c r="Q188" s="223"/>
      <c r="R188" s="224"/>
      <c r="S188" s="224"/>
      <c r="T188" s="224"/>
      <c r="U188" s="224"/>
      <c r="V188" s="224"/>
      <c r="W188" s="224"/>
      <c r="X188" s="224"/>
      <c r="Y188" s="224"/>
      <c r="Z188" s="213"/>
      <c r="AA188" s="213"/>
      <c r="AB188" s="213"/>
      <c r="AC188" s="213"/>
      <c r="AD188" s="213"/>
      <c r="AE188" s="213"/>
      <c r="AF188" s="213"/>
      <c r="AG188" s="213" t="s">
        <v>158</v>
      </c>
      <c r="AH188" s="213">
        <v>0</v>
      </c>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row>
    <row r="189" spans="1:60" outlineLevel="3" x14ac:dyDescent="0.2">
      <c r="A189" s="220"/>
      <c r="B189" s="221"/>
      <c r="C189" s="261" t="s">
        <v>385</v>
      </c>
      <c r="D189" s="229"/>
      <c r="E189" s="230">
        <v>9.2159999999999993</v>
      </c>
      <c r="F189" s="224"/>
      <c r="G189" s="224"/>
      <c r="H189" s="224"/>
      <c r="I189" s="224"/>
      <c r="J189" s="224"/>
      <c r="K189" s="224"/>
      <c r="L189" s="224"/>
      <c r="M189" s="224"/>
      <c r="N189" s="223"/>
      <c r="O189" s="223"/>
      <c r="P189" s="223"/>
      <c r="Q189" s="223"/>
      <c r="R189" s="224"/>
      <c r="S189" s="224"/>
      <c r="T189" s="224"/>
      <c r="U189" s="224"/>
      <c r="V189" s="224"/>
      <c r="W189" s="224"/>
      <c r="X189" s="224"/>
      <c r="Y189" s="224"/>
      <c r="Z189" s="213"/>
      <c r="AA189" s="213"/>
      <c r="AB189" s="213"/>
      <c r="AC189" s="213"/>
      <c r="AD189" s="213"/>
      <c r="AE189" s="213"/>
      <c r="AF189" s="213"/>
      <c r="AG189" s="213" t="s">
        <v>158</v>
      </c>
      <c r="AH189" s="213">
        <v>0</v>
      </c>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row>
    <row r="190" spans="1:60" outlineLevel="3" x14ac:dyDescent="0.2">
      <c r="A190" s="220"/>
      <c r="B190" s="221"/>
      <c r="C190" s="261" t="s">
        <v>386</v>
      </c>
      <c r="D190" s="229"/>
      <c r="E190" s="230">
        <v>0.14399999999999999</v>
      </c>
      <c r="F190" s="224"/>
      <c r="G190" s="224"/>
      <c r="H190" s="224"/>
      <c r="I190" s="224"/>
      <c r="J190" s="224"/>
      <c r="K190" s="224"/>
      <c r="L190" s="224"/>
      <c r="M190" s="224"/>
      <c r="N190" s="223"/>
      <c r="O190" s="223"/>
      <c r="P190" s="223"/>
      <c r="Q190" s="223"/>
      <c r="R190" s="224"/>
      <c r="S190" s="224"/>
      <c r="T190" s="224"/>
      <c r="U190" s="224"/>
      <c r="V190" s="224"/>
      <c r="W190" s="224"/>
      <c r="X190" s="224"/>
      <c r="Y190" s="224"/>
      <c r="Z190" s="213"/>
      <c r="AA190" s="213"/>
      <c r="AB190" s="213"/>
      <c r="AC190" s="213"/>
      <c r="AD190" s="213"/>
      <c r="AE190" s="213"/>
      <c r="AF190" s="213"/>
      <c r="AG190" s="213" t="s">
        <v>158</v>
      </c>
      <c r="AH190" s="213">
        <v>0</v>
      </c>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row>
    <row r="191" spans="1:60" outlineLevel="3" x14ac:dyDescent="0.2">
      <c r="A191" s="220"/>
      <c r="B191" s="221"/>
      <c r="C191" s="261" t="s">
        <v>387</v>
      </c>
      <c r="D191" s="229"/>
      <c r="E191" s="230">
        <v>0.41</v>
      </c>
      <c r="F191" s="224"/>
      <c r="G191" s="224"/>
      <c r="H191" s="224"/>
      <c r="I191" s="224"/>
      <c r="J191" s="224"/>
      <c r="K191" s="224"/>
      <c r="L191" s="224"/>
      <c r="M191" s="224"/>
      <c r="N191" s="223"/>
      <c r="O191" s="223"/>
      <c r="P191" s="223"/>
      <c r="Q191" s="223"/>
      <c r="R191" s="224"/>
      <c r="S191" s="224"/>
      <c r="T191" s="224"/>
      <c r="U191" s="224"/>
      <c r="V191" s="224"/>
      <c r="W191" s="224"/>
      <c r="X191" s="224"/>
      <c r="Y191" s="224"/>
      <c r="Z191" s="213"/>
      <c r="AA191" s="213"/>
      <c r="AB191" s="213"/>
      <c r="AC191" s="213"/>
      <c r="AD191" s="213"/>
      <c r="AE191" s="213"/>
      <c r="AF191" s="213"/>
      <c r="AG191" s="213" t="s">
        <v>158</v>
      </c>
      <c r="AH191" s="213">
        <v>0</v>
      </c>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row>
    <row r="192" spans="1:60" ht="22.5" outlineLevel="1" x14ac:dyDescent="0.2">
      <c r="A192" s="239">
        <v>43</v>
      </c>
      <c r="B192" s="240" t="s">
        <v>388</v>
      </c>
      <c r="C192" s="258" t="s">
        <v>389</v>
      </c>
      <c r="D192" s="241" t="s">
        <v>166</v>
      </c>
      <c r="E192" s="242">
        <v>1323</v>
      </c>
      <c r="F192" s="243"/>
      <c r="G192" s="244">
        <f>ROUND(E192*F192,2)</f>
        <v>0</v>
      </c>
      <c r="H192" s="243"/>
      <c r="I192" s="244">
        <f>ROUND(E192*H192,2)</f>
        <v>0</v>
      </c>
      <c r="J192" s="243"/>
      <c r="K192" s="244">
        <f>ROUND(E192*J192,2)</f>
        <v>0</v>
      </c>
      <c r="L192" s="244">
        <v>15</v>
      </c>
      <c r="M192" s="244">
        <f>G192*(1+L192/100)</f>
        <v>0</v>
      </c>
      <c r="N192" s="242">
        <v>0</v>
      </c>
      <c r="O192" s="242">
        <f>ROUND(E192*N192,2)</f>
        <v>0</v>
      </c>
      <c r="P192" s="242">
        <v>1.222E-2</v>
      </c>
      <c r="Q192" s="242">
        <f>ROUND(E192*P192,2)</f>
        <v>16.170000000000002</v>
      </c>
      <c r="R192" s="244" t="s">
        <v>383</v>
      </c>
      <c r="S192" s="244" t="s">
        <v>135</v>
      </c>
      <c r="T192" s="245" t="s">
        <v>168</v>
      </c>
      <c r="U192" s="224">
        <v>0.24099999999999999</v>
      </c>
      <c r="V192" s="224">
        <f>ROUND(E192*U192,2)</f>
        <v>318.83999999999997</v>
      </c>
      <c r="W192" s="224"/>
      <c r="X192" s="224" t="s">
        <v>169</v>
      </c>
      <c r="Y192" s="224" t="s">
        <v>170</v>
      </c>
      <c r="Z192" s="213"/>
      <c r="AA192" s="213"/>
      <c r="AB192" s="213"/>
      <c r="AC192" s="213"/>
      <c r="AD192" s="213"/>
      <c r="AE192" s="213"/>
      <c r="AF192" s="213"/>
      <c r="AG192" s="213" t="s">
        <v>171</v>
      </c>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row>
    <row r="193" spans="1:60" outlineLevel="2" x14ac:dyDescent="0.2">
      <c r="A193" s="220"/>
      <c r="B193" s="221"/>
      <c r="C193" s="261" t="s">
        <v>390</v>
      </c>
      <c r="D193" s="229"/>
      <c r="E193" s="230">
        <v>415</v>
      </c>
      <c r="F193" s="224"/>
      <c r="G193" s="224"/>
      <c r="H193" s="224"/>
      <c r="I193" s="224"/>
      <c r="J193" s="224"/>
      <c r="K193" s="224"/>
      <c r="L193" s="224"/>
      <c r="M193" s="224"/>
      <c r="N193" s="223"/>
      <c r="O193" s="223"/>
      <c r="P193" s="223"/>
      <c r="Q193" s="223"/>
      <c r="R193" s="224"/>
      <c r="S193" s="224"/>
      <c r="T193" s="224"/>
      <c r="U193" s="224"/>
      <c r="V193" s="224"/>
      <c r="W193" s="224"/>
      <c r="X193" s="224"/>
      <c r="Y193" s="224"/>
      <c r="Z193" s="213"/>
      <c r="AA193" s="213"/>
      <c r="AB193" s="213"/>
      <c r="AC193" s="213"/>
      <c r="AD193" s="213"/>
      <c r="AE193" s="213"/>
      <c r="AF193" s="213"/>
      <c r="AG193" s="213" t="s">
        <v>158</v>
      </c>
      <c r="AH193" s="213">
        <v>0</v>
      </c>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row>
    <row r="194" spans="1:60" outlineLevel="3" x14ac:dyDescent="0.2">
      <c r="A194" s="220"/>
      <c r="B194" s="221"/>
      <c r="C194" s="261" t="s">
        <v>391</v>
      </c>
      <c r="D194" s="229"/>
      <c r="E194" s="230">
        <v>435</v>
      </c>
      <c r="F194" s="224"/>
      <c r="G194" s="224"/>
      <c r="H194" s="224"/>
      <c r="I194" s="224"/>
      <c r="J194" s="224"/>
      <c r="K194" s="224"/>
      <c r="L194" s="224"/>
      <c r="M194" s="224"/>
      <c r="N194" s="223"/>
      <c r="O194" s="223"/>
      <c r="P194" s="223"/>
      <c r="Q194" s="223"/>
      <c r="R194" s="224"/>
      <c r="S194" s="224"/>
      <c r="T194" s="224"/>
      <c r="U194" s="224"/>
      <c r="V194" s="224"/>
      <c r="W194" s="224"/>
      <c r="X194" s="224"/>
      <c r="Y194" s="224"/>
      <c r="Z194" s="213"/>
      <c r="AA194" s="213"/>
      <c r="AB194" s="213"/>
      <c r="AC194" s="213"/>
      <c r="AD194" s="213"/>
      <c r="AE194" s="213"/>
      <c r="AF194" s="213"/>
      <c r="AG194" s="213" t="s">
        <v>158</v>
      </c>
      <c r="AH194" s="213">
        <v>0</v>
      </c>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row>
    <row r="195" spans="1:60" outlineLevel="3" x14ac:dyDescent="0.2">
      <c r="A195" s="220"/>
      <c r="B195" s="221"/>
      <c r="C195" s="261" t="s">
        <v>392</v>
      </c>
      <c r="D195" s="229"/>
      <c r="E195" s="230">
        <v>230</v>
      </c>
      <c r="F195" s="224"/>
      <c r="G195" s="224"/>
      <c r="H195" s="224"/>
      <c r="I195" s="224"/>
      <c r="J195" s="224"/>
      <c r="K195" s="224"/>
      <c r="L195" s="224"/>
      <c r="M195" s="224"/>
      <c r="N195" s="223"/>
      <c r="O195" s="223"/>
      <c r="P195" s="223"/>
      <c r="Q195" s="223"/>
      <c r="R195" s="224"/>
      <c r="S195" s="224"/>
      <c r="T195" s="224"/>
      <c r="U195" s="224"/>
      <c r="V195" s="224"/>
      <c r="W195" s="224"/>
      <c r="X195" s="224"/>
      <c r="Y195" s="224"/>
      <c r="Z195" s="213"/>
      <c r="AA195" s="213"/>
      <c r="AB195" s="213"/>
      <c r="AC195" s="213"/>
      <c r="AD195" s="213"/>
      <c r="AE195" s="213"/>
      <c r="AF195" s="213"/>
      <c r="AG195" s="213" t="s">
        <v>158</v>
      </c>
      <c r="AH195" s="213">
        <v>0</v>
      </c>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row>
    <row r="196" spans="1:60" outlineLevel="3" x14ac:dyDescent="0.2">
      <c r="A196" s="220"/>
      <c r="B196" s="221"/>
      <c r="C196" s="261" t="s">
        <v>393</v>
      </c>
      <c r="D196" s="229"/>
      <c r="E196" s="230">
        <v>243</v>
      </c>
      <c r="F196" s="224"/>
      <c r="G196" s="224"/>
      <c r="H196" s="224"/>
      <c r="I196" s="224"/>
      <c r="J196" s="224"/>
      <c r="K196" s="224"/>
      <c r="L196" s="224"/>
      <c r="M196" s="224"/>
      <c r="N196" s="223"/>
      <c r="O196" s="223"/>
      <c r="P196" s="223"/>
      <c r="Q196" s="223"/>
      <c r="R196" s="224"/>
      <c r="S196" s="224"/>
      <c r="T196" s="224"/>
      <c r="U196" s="224"/>
      <c r="V196" s="224"/>
      <c r="W196" s="224"/>
      <c r="X196" s="224"/>
      <c r="Y196" s="224"/>
      <c r="Z196" s="213"/>
      <c r="AA196" s="213"/>
      <c r="AB196" s="213"/>
      <c r="AC196" s="213"/>
      <c r="AD196" s="213"/>
      <c r="AE196" s="213"/>
      <c r="AF196" s="213"/>
      <c r="AG196" s="213" t="s">
        <v>158</v>
      </c>
      <c r="AH196" s="213">
        <v>0</v>
      </c>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row>
    <row r="197" spans="1:60" x14ac:dyDescent="0.2">
      <c r="A197" s="232" t="s">
        <v>130</v>
      </c>
      <c r="B197" s="233" t="s">
        <v>76</v>
      </c>
      <c r="C197" s="256" t="s">
        <v>77</v>
      </c>
      <c r="D197" s="234"/>
      <c r="E197" s="235"/>
      <c r="F197" s="236"/>
      <c r="G197" s="236">
        <f>SUMIF(AG198:AG199,"&lt;&gt;NOR",G198:G199)</f>
        <v>0</v>
      </c>
      <c r="H197" s="236"/>
      <c r="I197" s="236">
        <f>SUM(I198:I199)</f>
        <v>0</v>
      </c>
      <c r="J197" s="236"/>
      <c r="K197" s="236">
        <f>SUM(K198:K199)</f>
        <v>0</v>
      </c>
      <c r="L197" s="236"/>
      <c r="M197" s="236">
        <f>SUM(M198:M199)</f>
        <v>0</v>
      </c>
      <c r="N197" s="235"/>
      <c r="O197" s="235">
        <f>SUM(O198:O199)</f>
        <v>0</v>
      </c>
      <c r="P197" s="235"/>
      <c r="Q197" s="235">
        <f>SUM(Q198:Q199)</f>
        <v>0</v>
      </c>
      <c r="R197" s="236"/>
      <c r="S197" s="236"/>
      <c r="T197" s="237"/>
      <c r="U197" s="231"/>
      <c r="V197" s="231">
        <f>SUM(V198:V199)</f>
        <v>848.75</v>
      </c>
      <c r="W197" s="231"/>
      <c r="X197" s="231"/>
      <c r="Y197" s="231"/>
      <c r="AG197" t="s">
        <v>131</v>
      </c>
    </row>
    <row r="198" spans="1:60" ht="22.5" outlineLevel="1" x14ac:dyDescent="0.2">
      <c r="A198" s="239">
        <v>44</v>
      </c>
      <c r="B198" s="240" t="s">
        <v>394</v>
      </c>
      <c r="C198" s="258" t="s">
        <v>395</v>
      </c>
      <c r="D198" s="241" t="s">
        <v>396</v>
      </c>
      <c r="E198" s="242">
        <v>329.35523000000001</v>
      </c>
      <c r="F198" s="243"/>
      <c r="G198" s="244">
        <f>ROUND(E198*F198,2)</f>
        <v>0</v>
      </c>
      <c r="H198" s="243"/>
      <c r="I198" s="244">
        <f>ROUND(E198*H198,2)</f>
        <v>0</v>
      </c>
      <c r="J198" s="243"/>
      <c r="K198" s="244">
        <f>ROUND(E198*J198,2)</f>
        <v>0</v>
      </c>
      <c r="L198" s="244">
        <v>15</v>
      </c>
      <c r="M198" s="244">
        <f>G198*(1+L198/100)</f>
        <v>0</v>
      </c>
      <c r="N198" s="242">
        <v>0</v>
      </c>
      <c r="O198" s="242">
        <f>ROUND(E198*N198,2)</f>
        <v>0</v>
      </c>
      <c r="P198" s="242">
        <v>0</v>
      </c>
      <c r="Q198" s="242">
        <f>ROUND(E198*P198,2)</f>
        <v>0</v>
      </c>
      <c r="R198" s="244" t="s">
        <v>314</v>
      </c>
      <c r="S198" s="244" t="s">
        <v>135</v>
      </c>
      <c r="T198" s="245" t="s">
        <v>168</v>
      </c>
      <c r="U198" s="224">
        <v>2.577</v>
      </c>
      <c r="V198" s="224">
        <f>ROUND(E198*U198,2)</f>
        <v>848.75</v>
      </c>
      <c r="W198" s="224"/>
      <c r="X198" s="224" t="s">
        <v>397</v>
      </c>
      <c r="Y198" s="224" t="s">
        <v>170</v>
      </c>
      <c r="Z198" s="213"/>
      <c r="AA198" s="213"/>
      <c r="AB198" s="213"/>
      <c r="AC198" s="213"/>
      <c r="AD198" s="213"/>
      <c r="AE198" s="213"/>
      <c r="AF198" s="213"/>
      <c r="AG198" s="213" t="s">
        <v>398</v>
      </c>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row>
    <row r="199" spans="1:60" outlineLevel="2" x14ac:dyDescent="0.2">
      <c r="A199" s="220"/>
      <c r="B199" s="221"/>
      <c r="C199" s="268" t="s">
        <v>399</v>
      </c>
      <c r="D199" s="265"/>
      <c r="E199" s="265"/>
      <c r="F199" s="265"/>
      <c r="G199" s="265"/>
      <c r="H199" s="224"/>
      <c r="I199" s="224"/>
      <c r="J199" s="224"/>
      <c r="K199" s="224"/>
      <c r="L199" s="224"/>
      <c r="M199" s="224"/>
      <c r="N199" s="223"/>
      <c r="O199" s="223"/>
      <c r="P199" s="223"/>
      <c r="Q199" s="223"/>
      <c r="R199" s="224"/>
      <c r="S199" s="224"/>
      <c r="T199" s="224"/>
      <c r="U199" s="224"/>
      <c r="V199" s="224"/>
      <c r="W199" s="224"/>
      <c r="X199" s="224"/>
      <c r="Y199" s="224"/>
      <c r="Z199" s="213"/>
      <c r="AA199" s="213"/>
      <c r="AB199" s="213"/>
      <c r="AC199" s="213"/>
      <c r="AD199" s="213"/>
      <c r="AE199" s="213"/>
      <c r="AF199" s="213"/>
      <c r="AG199" s="213" t="s">
        <v>173</v>
      </c>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row>
    <row r="200" spans="1:60" x14ac:dyDescent="0.2">
      <c r="A200" s="232" t="s">
        <v>130</v>
      </c>
      <c r="B200" s="233" t="s">
        <v>78</v>
      </c>
      <c r="C200" s="256" t="s">
        <v>79</v>
      </c>
      <c r="D200" s="234"/>
      <c r="E200" s="235"/>
      <c r="F200" s="236"/>
      <c r="G200" s="236">
        <f>SUMIF(AG201:AG205,"&lt;&gt;NOR",G201:G205)</f>
        <v>0</v>
      </c>
      <c r="H200" s="236"/>
      <c r="I200" s="236">
        <f>SUM(I201:I205)</f>
        <v>0</v>
      </c>
      <c r="J200" s="236"/>
      <c r="K200" s="236">
        <f>SUM(K201:K205)</f>
        <v>0</v>
      </c>
      <c r="L200" s="236"/>
      <c r="M200" s="236">
        <f>SUM(M201:M205)</f>
        <v>0</v>
      </c>
      <c r="N200" s="235"/>
      <c r="O200" s="235">
        <f>SUM(O201:O205)</f>
        <v>1.18</v>
      </c>
      <c r="P200" s="235"/>
      <c r="Q200" s="235">
        <f>SUM(Q201:Q205)</f>
        <v>0</v>
      </c>
      <c r="R200" s="236"/>
      <c r="S200" s="236"/>
      <c r="T200" s="237"/>
      <c r="U200" s="231"/>
      <c r="V200" s="231">
        <f>SUM(V201:V205)</f>
        <v>144.25</v>
      </c>
      <c r="W200" s="231"/>
      <c r="X200" s="231"/>
      <c r="Y200" s="231"/>
      <c r="AG200" t="s">
        <v>131</v>
      </c>
    </row>
    <row r="201" spans="1:60" outlineLevel="1" x14ac:dyDescent="0.2">
      <c r="A201" s="239">
        <v>45</v>
      </c>
      <c r="B201" s="240" t="s">
        <v>400</v>
      </c>
      <c r="C201" s="258" t="s">
        <v>401</v>
      </c>
      <c r="D201" s="241" t="s">
        <v>166</v>
      </c>
      <c r="E201" s="242">
        <v>374.66800000000001</v>
      </c>
      <c r="F201" s="243"/>
      <c r="G201" s="244">
        <f>ROUND(E201*F201,2)</f>
        <v>0</v>
      </c>
      <c r="H201" s="243"/>
      <c r="I201" s="244">
        <f>ROUND(E201*H201,2)</f>
        <v>0</v>
      </c>
      <c r="J201" s="243"/>
      <c r="K201" s="244">
        <f>ROUND(E201*J201,2)</f>
        <v>0</v>
      </c>
      <c r="L201" s="244">
        <v>15</v>
      </c>
      <c r="M201" s="244">
        <f>G201*(1+L201/100)</f>
        <v>0</v>
      </c>
      <c r="N201" s="242">
        <v>3.15E-3</v>
      </c>
      <c r="O201" s="242">
        <f>ROUND(E201*N201,2)</f>
        <v>1.18</v>
      </c>
      <c r="P201" s="242">
        <v>0</v>
      </c>
      <c r="Q201" s="242">
        <f>ROUND(E201*P201,2)</f>
        <v>0</v>
      </c>
      <c r="R201" s="244"/>
      <c r="S201" s="244" t="s">
        <v>183</v>
      </c>
      <c r="T201" s="245" t="s">
        <v>136</v>
      </c>
      <c r="U201" s="224">
        <v>0.38500000000000001</v>
      </c>
      <c r="V201" s="224">
        <f>ROUND(E201*U201,2)</f>
        <v>144.25</v>
      </c>
      <c r="W201" s="224"/>
      <c r="X201" s="224" t="s">
        <v>169</v>
      </c>
      <c r="Y201" s="224" t="s">
        <v>170</v>
      </c>
      <c r="Z201" s="213"/>
      <c r="AA201" s="213"/>
      <c r="AB201" s="213"/>
      <c r="AC201" s="213"/>
      <c r="AD201" s="213"/>
      <c r="AE201" s="213"/>
      <c r="AF201" s="213"/>
      <c r="AG201" s="213" t="s">
        <v>171</v>
      </c>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row>
    <row r="202" spans="1:60" outlineLevel="2" x14ac:dyDescent="0.2">
      <c r="A202" s="220"/>
      <c r="B202" s="221"/>
      <c r="C202" s="261" t="s">
        <v>402</v>
      </c>
      <c r="D202" s="229"/>
      <c r="E202" s="230">
        <v>63.448</v>
      </c>
      <c r="F202" s="224"/>
      <c r="G202" s="224"/>
      <c r="H202" s="224"/>
      <c r="I202" s="224"/>
      <c r="J202" s="224"/>
      <c r="K202" s="224"/>
      <c r="L202" s="224"/>
      <c r="M202" s="224"/>
      <c r="N202" s="223"/>
      <c r="O202" s="223"/>
      <c r="P202" s="223"/>
      <c r="Q202" s="223"/>
      <c r="R202" s="224"/>
      <c r="S202" s="224"/>
      <c r="T202" s="224"/>
      <c r="U202" s="224"/>
      <c r="V202" s="224"/>
      <c r="W202" s="224"/>
      <c r="X202" s="224"/>
      <c r="Y202" s="224"/>
      <c r="Z202" s="213"/>
      <c r="AA202" s="213"/>
      <c r="AB202" s="213"/>
      <c r="AC202" s="213"/>
      <c r="AD202" s="213"/>
      <c r="AE202" s="213"/>
      <c r="AF202" s="213"/>
      <c r="AG202" s="213" t="s">
        <v>158</v>
      </c>
      <c r="AH202" s="213">
        <v>0</v>
      </c>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row>
    <row r="203" spans="1:60" outlineLevel="3" x14ac:dyDescent="0.2">
      <c r="A203" s="220"/>
      <c r="B203" s="221"/>
      <c r="C203" s="261" t="s">
        <v>403</v>
      </c>
      <c r="D203" s="229"/>
      <c r="E203" s="230">
        <v>311.22000000000003</v>
      </c>
      <c r="F203" s="224"/>
      <c r="G203" s="224"/>
      <c r="H203" s="224"/>
      <c r="I203" s="224"/>
      <c r="J203" s="224"/>
      <c r="K203" s="224"/>
      <c r="L203" s="224"/>
      <c r="M203" s="224"/>
      <c r="N203" s="223"/>
      <c r="O203" s="223"/>
      <c r="P203" s="223"/>
      <c r="Q203" s="223"/>
      <c r="R203" s="224"/>
      <c r="S203" s="224"/>
      <c r="T203" s="224"/>
      <c r="U203" s="224"/>
      <c r="V203" s="224"/>
      <c r="W203" s="224"/>
      <c r="X203" s="224"/>
      <c r="Y203" s="224"/>
      <c r="Z203" s="213"/>
      <c r="AA203" s="213"/>
      <c r="AB203" s="213"/>
      <c r="AC203" s="213"/>
      <c r="AD203" s="213"/>
      <c r="AE203" s="213"/>
      <c r="AF203" s="213"/>
      <c r="AG203" s="213" t="s">
        <v>158</v>
      </c>
      <c r="AH203" s="213">
        <v>0</v>
      </c>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row>
    <row r="204" spans="1:60" outlineLevel="1" x14ac:dyDescent="0.2">
      <c r="A204" s="220">
        <v>46</v>
      </c>
      <c r="B204" s="221" t="s">
        <v>404</v>
      </c>
      <c r="C204" s="270" t="s">
        <v>405</v>
      </c>
      <c r="D204" s="222" t="s">
        <v>0</v>
      </c>
      <c r="E204" s="267"/>
      <c r="F204" s="225"/>
      <c r="G204" s="224">
        <f>ROUND(E204*F204,2)</f>
        <v>0</v>
      </c>
      <c r="H204" s="225"/>
      <c r="I204" s="224">
        <f>ROUND(E204*H204,2)</f>
        <v>0</v>
      </c>
      <c r="J204" s="225"/>
      <c r="K204" s="224">
        <f>ROUND(E204*J204,2)</f>
        <v>0</v>
      </c>
      <c r="L204" s="224">
        <v>15</v>
      </c>
      <c r="M204" s="224">
        <f>G204*(1+L204/100)</f>
        <v>0</v>
      </c>
      <c r="N204" s="223">
        <v>0</v>
      </c>
      <c r="O204" s="223">
        <f>ROUND(E204*N204,2)</f>
        <v>0</v>
      </c>
      <c r="P204" s="223">
        <v>0</v>
      </c>
      <c r="Q204" s="223">
        <f>ROUND(E204*P204,2)</f>
        <v>0</v>
      </c>
      <c r="R204" s="224" t="s">
        <v>406</v>
      </c>
      <c r="S204" s="224" t="s">
        <v>135</v>
      </c>
      <c r="T204" s="224" t="s">
        <v>168</v>
      </c>
      <c r="U204" s="224">
        <v>0</v>
      </c>
      <c r="V204" s="224">
        <f>ROUND(E204*U204,2)</f>
        <v>0</v>
      </c>
      <c r="W204" s="224"/>
      <c r="X204" s="224" t="s">
        <v>397</v>
      </c>
      <c r="Y204" s="224" t="s">
        <v>170</v>
      </c>
      <c r="Z204" s="213"/>
      <c r="AA204" s="213"/>
      <c r="AB204" s="213"/>
      <c r="AC204" s="213"/>
      <c r="AD204" s="213"/>
      <c r="AE204" s="213"/>
      <c r="AF204" s="213"/>
      <c r="AG204" s="213" t="s">
        <v>398</v>
      </c>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row>
    <row r="205" spans="1:60" outlineLevel="2" x14ac:dyDescent="0.2">
      <c r="A205" s="220"/>
      <c r="B205" s="221"/>
      <c r="C205" s="269" t="s">
        <v>407</v>
      </c>
      <c r="D205" s="266"/>
      <c r="E205" s="266"/>
      <c r="F205" s="266"/>
      <c r="G205" s="266"/>
      <c r="H205" s="224"/>
      <c r="I205" s="224"/>
      <c r="J205" s="224"/>
      <c r="K205" s="224"/>
      <c r="L205" s="224"/>
      <c r="M205" s="224"/>
      <c r="N205" s="223"/>
      <c r="O205" s="223"/>
      <c r="P205" s="223"/>
      <c r="Q205" s="223"/>
      <c r="R205" s="224"/>
      <c r="S205" s="224"/>
      <c r="T205" s="224"/>
      <c r="U205" s="224"/>
      <c r="V205" s="224"/>
      <c r="W205" s="224"/>
      <c r="X205" s="224"/>
      <c r="Y205" s="224"/>
      <c r="Z205" s="213"/>
      <c r="AA205" s="213"/>
      <c r="AB205" s="213"/>
      <c r="AC205" s="213"/>
      <c r="AD205" s="213"/>
      <c r="AE205" s="213"/>
      <c r="AF205" s="213"/>
      <c r="AG205" s="213" t="s">
        <v>173</v>
      </c>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row>
    <row r="206" spans="1:60" x14ac:dyDescent="0.2">
      <c r="A206" s="232" t="s">
        <v>130</v>
      </c>
      <c r="B206" s="233" t="s">
        <v>80</v>
      </c>
      <c r="C206" s="256" t="s">
        <v>81</v>
      </c>
      <c r="D206" s="234"/>
      <c r="E206" s="235"/>
      <c r="F206" s="236"/>
      <c r="G206" s="236">
        <f>SUMIF(AG207:AG239,"&lt;&gt;NOR",G207:G239)</f>
        <v>0</v>
      </c>
      <c r="H206" s="236"/>
      <c r="I206" s="236">
        <f>SUM(I207:I239)</f>
        <v>0</v>
      </c>
      <c r="J206" s="236"/>
      <c r="K206" s="236">
        <f>SUM(K207:K239)</f>
        <v>0</v>
      </c>
      <c r="L206" s="236"/>
      <c r="M206" s="236">
        <f>SUM(M207:M239)</f>
        <v>0</v>
      </c>
      <c r="N206" s="235"/>
      <c r="O206" s="235">
        <f>SUM(O207:O239)</f>
        <v>2.82</v>
      </c>
      <c r="P206" s="235"/>
      <c r="Q206" s="235">
        <f>SUM(Q207:Q239)</f>
        <v>0</v>
      </c>
      <c r="R206" s="236"/>
      <c r="S206" s="236"/>
      <c r="T206" s="237"/>
      <c r="U206" s="231"/>
      <c r="V206" s="231">
        <f>SUM(V207:V239)</f>
        <v>420.7</v>
      </c>
      <c r="W206" s="231"/>
      <c r="X206" s="231"/>
      <c r="Y206" s="231"/>
      <c r="AG206" t="s">
        <v>131</v>
      </c>
    </row>
    <row r="207" spans="1:60" ht="22.5" outlineLevel="1" x14ac:dyDescent="0.2">
      <c r="A207" s="239">
        <v>47</v>
      </c>
      <c r="B207" s="240" t="s">
        <v>408</v>
      </c>
      <c r="C207" s="258" t="s">
        <v>409</v>
      </c>
      <c r="D207" s="241" t="s">
        <v>166</v>
      </c>
      <c r="E207" s="242">
        <v>452.91660000000002</v>
      </c>
      <c r="F207" s="243"/>
      <c r="G207" s="244">
        <f>ROUND(E207*F207,2)</f>
        <v>0</v>
      </c>
      <c r="H207" s="243"/>
      <c r="I207" s="244">
        <f>ROUND(E207*H207,2)</f>
        <v>0</v>
      </c>
      <c r="J207" s="243"/>
      <c r="K207" s="244">
        <f>ROUND(E207*J207,2)</f>
        <v>0</v>
      </c>
      <c r="L207" s="244">
        <v>15</v>
      </c>
      <c r="M207" s="244">
        <f>G207*(1+L207/100)</f>
        <v>0</v>
      </c>
      <c r="N207" s="242">
        <v>3.3800000000000002E-3</v>
      </c>
      <c r="O207" s="242">
        <f>ROUND(E207*N207,2)</f>
        <v>1.53</v>
      </c>
      <c r="P207" s="242">
        <v>0</v>
      </c>
      <c r="Q207" s="242">
        <f>ROUND(E207*P207,2)</f>
        <v>0</v>
      </c>
      <c r="R207" s="244" t="s">
        <v>410</v>
      </c>
      <c r="S207" s="244" t="s">
        <v>135</v>
      </c>
      <c r="T207" s="245" t="s">
        <v>168</v>
      </c>
      <c r="U207" s="224">
        <v>0.71004</v>
      </c>
      <c r="V207" s="224">
        <f>ROUND(E207*U207,2)</f>
        <v>321.58999999999997</v>
      </c>
      <c r="W207" s="224"/>
      <c r="X207" s="224" t="s">
        <v>169</v>
      </c>
      <c r="Y207" s="224" t="s">
        <v>170</v>
      </c>
      <c r="Z207" s="213"/>
      <c r="AA207" s="213"/>
      <c r="AB207" s="213"/>
      <c r="AC207" s="213"/>
      <c r="AD207" s="213"/>
      <c r="AE207" s="213"/>
      <c r="AF207" s="213"/>
      <c r="AG207" s="213" t="s">
        <v>171</v>
      </c>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row>
    <row r="208" spans="1:60" outlineLevel="2" x14ac:dyDescent="0.2">
      <c r="A208" s="220"/>
      <c r="B208" s="221"/>
      <c r="C208" s="261" t="s">
        <v>411</v>
      </c>
      <c r="D208" s="229"/>
      <c r="E208" s="230"/>
      <c r="F208" s="224"/>
      <c r="G208" s="224"/>
      <c r="H208" s="224"/>
      <c r="I208" s="224"/>
      <c r="J208" s="224"/>
      <c r="K208" s="224"/>
      <c r="L208" s="224"/>
      <c r="M208" s="224"/>
      <c r="N208" s="223"/>
      <c r="O208" s="223"/>
      <c r="P208" s="223"/>
      <c r="Q208" s="223"/>
      <c r="R208" s="224"/>
      <c r="S208" s="224"/>
      <c r="T208" s="224"/>
      <c r="U208" s="224"/>
      <c r="V208" s="224"/>
      <c r="W208" s="224"/>
      <c r="X208" s="224"/>
      <c r="Y208" s="224"/>
      <c r="Z208" s="213"/>
      <c r="AA208" s="213"/>
      <c r="AB208" s="213"/>
      <c r="AC208" s="213"/>
      <c r="AD208" s="213"/>
      <c r="AE208" s="213"/>
      <c r="AF208" s="213"/>
      <c r="AG208" s="213" t="s">
        <v>158</v>
      </c>
      <c r="AH208" s="213">
        <v>0</v>
      </c>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row>
    <row r="209" spans="1:60" outlineLevel="3" x14ac:dyDescent="0.2">
      <c r="A209" s="220"/>
      <c r="B209" s="221"/>
      <c r="C209" s="261" t="s">
        <v>412</v>
      </c>
      <c r="D209" s="229"/>
      <c r="E209" s="230"/>
      <c r="F209" s="224"/>
      <c r="G209" s="224"/>
      <c r="H209" s="224"/>
      <c r="I209" s="224"/>
      <c r="J209" s="224"/>
      <c r="K209" s="224"/>
      <c r="L209" s="224"/>
      <c r="M209" s="224"/>
      <c r="N209" s="223"/>
      <c r="O209" s="223"/>
      <c r="P209" s="223"/>
      <c r="Q209" s="223"/>
      <c r="R209" s="224"/>
      <c r="S209" s="224"/>
      <c r="T209" s="224"/>
      <c r="U209" s="224"/>
      <c r="V209" s="224"/>
      <c r="W209" s="224"/>
      <c r="X209" s="224"/>
      <c r="Y209" s="224"/>
      <c r="Z209" s="213"/>
      <c r="AA209" s="213"/>
      <c r="AB209" s="213"/>
      <c r="AC209" s="213"/>
      <c r="AD209" s="213"/>
      <c r="AE209" s="213"/>
      <c r="AF209" s="213"/>
      <c r="AG209" s="213" t="s">
        <v>158</v>
      </c>
      <c r="AH209" s="213">
        <v>0</v>
      </c>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row>
    <row r="210" spans="1:60" outlineLevel="3" x14ac:dyDescent="0.2">
      <c r="A210" s="220"/>
      <c r="B210" s="221"/>
      <c r="C210" s="261" t="s">
        <v>413</v>
      </c>
      <c r="D210" s="229"/>
      <c r="E210" s="230">
        <v>368.99880000000002</v>
      </c>
      <c r="F210" s="224"/>
      <c r="G210" s="224"/>
      <c r="H210" s="224"/>
      <c r="I210" s="224"/>
      <c r="J210" s="224"/>
      <c r="K210" s="224"/>
      <c r="L210" s="224"/>
      <c r="M210" s="224"/>
      <c r="N210" s="223"/>
      <c r="O210" s="223"/>
      <c r="P210" s="223"/>
      <c r="Q210" s="223"/>
      <c r="R210" s="224"/>
      <c r="S210" s="224"/>
      <c r="T210" s="224"/>
      <c r="U210" s="224"/>
      <c r="V210" s="224"/>
      <c r="W210" s="224"/>
      <c r="X210" s="224"/>
      <c r="Y210" s="224"/>
      <c r="Z210" s="213"/>
      <c r="AA210" s="213"/>
      <c r="AB210" s="213"/>
      <c r="AC210" s="213"/>
      <c r="AD210" s="213"/>
      <c r="AE210" s="213"/>
      <c r="AF210" s="213"/>
      <c r="AG210" s="213" t="s">
        <v>158</v>
      </c>
      <c r="AH210" s="213">
        <v>5</v>
      </c>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row>
    <row r="211" spans="1:60" outlineLevel="3" x14ac:dyDescent="0.2">
      <c r="A211" s="220"/>
      <c r="B211" s="221"/>
      <c r="C211" s="261" t="s">
        <v>414</v>
      </c>
      <c r="D211" s="229"/>
      <c r="E211" s="230">
        <v>40.711399999999998</v>
      </c>
      <c r="F211" s="224"/>
      <c r="G211" s="224"/>
      <c r="H211" s="224"/>
      <c r="I211" s="224"/>
      <c r="J211" s="224"/>
      <c r="K211" s="224"/>
      <c r="L211" s="224"/>
      <c r="M211" s="224"/>
      <c r="N211" s="223"/>
      <c r="O211" s="223"/>
      <c r="P211" s="223"/>
      <c r="Q211" s="223"/>
      <c r="R211" s="224"/>
      <c r="S211" s="224"/>
      <c r="T211" s="224"/>
      <c r="U211" s="224"/>
      <c r="V211" s="224"/>
      <c r="W211" s="224"/>
      <c r="X211" s="224"/>
      <c r="Y211" s="224"/>
      <c r="Z211" s="213"/>
      <c r="AA211" s="213"/>
      <c r="AB211" s="213"/>
      <c r="AC211" s="213"/>
      <c r="AD211" s="213"/>
      <c r="AE211" s="213"/>
      <c r="AF211" s="213"/>
      <c r="AG211" s="213" t="s">
        <v>158</v>
      </c>
      <c r="AH211" s="213">
        <v>0</v>
      </c>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row>
    <row r="212" spans="1:60" outlineLevel="3" x14ac:dyDescent="0.2">
      <c r="A212" s="220"/>
      <c r="B212" s="221"/>
      <c r="C212" s="261" t="s">
        <v>415</v>
      </c>
      <c r="D212" s="229"/>
      <c r="E212" s="230"/>
      <c r="F212" s="224"/>
      <c r="G212" s="224"/>
      <c r="H212" s="224"/>
      <c r="I212" s="224"/>
      <c r="J212" s="224"/>
      <c r="K212" s="224"/>
      <c r="L212" s="224"/>
      <c r="M212" s="224"/>
      <c r="N212" s="223"/>
      <c r="O212" s="223"/>
      <c r="P212" s="223"/>
      <c r="Q212" s="223"/>
      <c r="R212" s="224"/>
      <c r="S212" s="224"/>
      <c r="T212" s="224"/>
      <c r="U212" s="224"/>
      <c r="V212" s="224"/>
      <c r="W212" s="224"/>
      <c r="X212" s="224"/>
      <c r="Y212" s="224"/>
      <c r="Z212" s="213"/>
      <c r="AA212" s="213"/>
      <c r="AB212" s="213"/>
      <c r="AC212" s="213"/>
      <c r="AD212" s="213"/>
      <c r="AE212" s="213"/>
      <c r="AF212" s="213"/>
      <c r="AG212" s="213" t="s">
        <v>158</v>
      </c>
      <c r="AH212" s="213">
        <v>0</v>
      </c>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row>
    <row r="213" spans="1:60" outlineLevel="3" x14ac:dyDescent="0.2">
      <c r="A213" s="220"/>
      <c r="B213" s="221"/>
      <c r="C213" s="261" t="s">
        <v>416</v>
      </c>
      <c r="D213" s="229"/>
      <c r="E213" s="230">
        <v>43.206400000000002</v>
      </c>
      <c r="F213" s="224"/>
      <c r="G213" s="224"/>
      <c r="H213" s="224"/>
      <c r="I213" s="224"/>
      <c r="J213" s="224"/>
      <c r="K213" s="224"/>
      <c r="L213" s="224"/>
      <c r="M213" s="224"/>
      <c r="N213" s="223"/>
      <c r="O213" s="223"/>
      <c r="P213" s="223"/>
      <c r="Q213" s="223"/>
      <c r="R213" s="224"/>
      <c r="S213" s="224"/>
      <c r="T213" s="224"/>
      <c r="U213" s="224"/>
      <c r="V213" s="224"/>
      <c r="W213" s="224"/>
      <c r="X213" s="224"/>
      <c r="Y213" s="224"/>
      <c r="Z213" s="213"/>
      <c r="AA213" s="213"/>
      <c r="AB213" s="213"/>
      <c r="AC213" s="213"/>
      <c r="AD213" s="213"/>
      <c r="AE213" s="213"/>
      <c r="AF213" s="213"/>
      <c r="AG213" s="213" t="s">
        <v>158</v>
      </c>
      <c r="AH213" s="213">
        <v>0</v>
      </c>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row>
    <row r="214" spans="1:60" outlineLevel="1" x14ac:dyDescent="0.2">
      <c r="A214" s="239">
        <v>48</v>
      </c>
      <c r="B214" s="240" t="s">
        <v>417</v>
      </c>
      <c r="C214" s="258" t="s">
        <v>418</v>
      </c>
      <c r="D214" s="241" t="s">
        <v>214</v>
      </c>
      <c r="E214" s="242">
        <v>464.02</v>
      </c>
      <c r="F214" s="243"/>
      <c r="G214" s="244">
        <f>ROUND(E214*F214,2)</f>
        <v>0</v>
      </c>
      <c r="H214" s="243"/>
      <c r="I214" s="244">
        <f>ROUND(E214*H214,2)</f>
        <v>0</v>
      </c>
      <c r="J214" s="243"/>
      <c r="K214" s="244">
        <f>ROUND(E214*J214,2)</f>
        <v>0</v>
      </c>
      <c r="L214" s="244">
        <v>15</v>
      </c>
      <c r="M214" s="244">
        <f>G214*(1+L214/100)</f>
        <v>0</v>
      </c>
      <c r="N214" s="242">
        <v>0</v>
      </c>
      <c r="O214" s="242">
        <f>ROUND(E214*N214,2)</f>
        <v>0</v>
      </c>
      <c r="P214" s="242">
        <v>0</v>
      </c>
      <c r="Q214" s="242">
        <f>ROUND(E214*P214,2)</f>
        <v>0</v>
      </c>
      <c r="R214" s="244"/>
      <c r="S214" s="244" t="s">
        <v>135</v>
      </c>
      <c r="T214" s="245" t="s">
        <v>136</v>
      </c>
      <c r="U214" s="224">
        <v>0.21360000000000001</v>
      </c>
      <c r="V214" s="224">
        <f>ROUND(E214*U214,2)</f>
        <v>99.11</v>
      </c>
      <c r="W214" s="224"/>
      <c r="X214" s="224" t="s">
        <v>169</v>
      </c>
      <c r="Y214" s="224" t="s">
        <v>170</v>
      </c>
      <c r="Z214" s="213"/>
      <c r="AA214" s="213"/>
      <c r="AB214" s="213"/>
      <c r="AC214" s="213"/>
      <c r="AD214" s="213"/>
      <c r="AE214" s="213"/>
      <c r="AF214" s="213"/>
      <c r="AG214" s="213" t="s">
        <v>171</v>
      </c>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row>
    <row r="215" spans="1:60" outlineLevel="2" x14ac:dyDescent="0.2">
      <c r="A215" s="220"/>
      <c r="B215" s="221"/>
      <c r="C215" s="261" t="s">
        <v>419</v>
      </c>
      <c r="D215" s="229"/>
      <c r="E215" s="230">
        <v>108.92</v>
      </c>
      <c r="F215" s="224"/>
      <c r="G215" s="224"/>
      <c r="H215" s="224"/>
      <c r="I215" s="224"/>
      <c r="J215" s="224"/>
      <c r="K215" s="224"/>
      <c r="L215" s="224"/>
      <c r="M215" s="224"/>
      <c r="N215" s="223"/>
      <c r="O215" s="223"/>
      <c r="P215" s="223"/>
      <c r="Q215" s="223"/>
      <c r="R215" s="224"/>
      <c r="S215" s="224"/>
      <c r="T215" s="224"/>
      <c r="U215" s="224"/>
      <c r="V215" s="224"/>
      <c r="W215" s="224"/>
      <c r="X215" s="224"/>
      <c r="Y215" s="224"/>
      <c r="Z215" s="213"/>
      <c r="AA215" s="213"/>
      <c r="AB215" s="213"/>
      <c r="AC215" s="213"/>
      <c r="AD215" s="213"/>
      <c r="AE215" s="213"/>
      <c r="AF215" s="213"/>
      <c r="AG215" s="213" t="s">
        <v>158</v>
      </c>
      <c r="AH215" s="213">
        <v>0</v>
      </c>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row>
    <row r="216" spans="1:60" outlineLevel="3" x14ac:dyDescent="0.2">
      <c r="A216" s="220"/>
      <c r="B216" s="221"/>
      <c r="C216" s="261" t="s">
        <v>420</v>
      </c>
      <c r="D216" s="229"/>
      <c r="E216" s="230">
        <v>327.60000000000002</v>
      </c>
      <c r="F216" s="224"/>
      <c r="G216" s="224"/>
      <c r="H216" s="224"/>
      <c r="I216" s="224"/>
      <c r="J216" s="224"/>
      <c r="K216" s="224"/>
      <c r="L216" s="224"/>
      <c r="M216" s="224"/>
      <c r="N216" s="223"/>
      <c r="O216" s="223"/>
      <c r="P216" s="223"/>
      <c r="Q216" s="223"/>
      <c r="R216" s="224"/>
      <c r="S216" s="224"/>
      <c r="T216" s="224"/>
      <c r="U216" s="224"/>
      <c r="V216" s="224"/>
      <c r="W216" s="224"/>
      <c r="X216" s="224"/>
      <c r="Y216" s="224"/>
      <c r="Z216" s="213"/>
      <c r="AA216" s="213"/>
      <c r="AB216" s="213"/>
      <c r="AC216" s="213"/>
      <c r="AD216" s="213"/>
      <c r="AE216" s="213"/>
      <c r="AF216" s="213"/>
      <c r="AG216" s="213" t="s">
        <v>158</v>
      </c>
      <c r="AH216" s="213">
        <v>0</v>
      </c>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row>
    <row r="217" spans="1:60" outlineLevel="3" x14ac:dyDescent="0.2">
      <c r="A217" s="220"/>
      <c r="B217" s="221"/>
      <c r="C217" s="261" t="s">
        <v>421</v>
      </c>
      <c r="D217" s="229"/>
      <c r="E217" s="230">
        <v>9.5</v>
      </c>
      <c r="F217" s="224"/>
      <c r="G217" s="224"/>
      <c r="H217" s="224"/>
      <c r="I217" s="224"/>
      <c r="J217" s="224"/>
      <c r="K217" s="224"/>
      <c r="L217" s="224"/>
      <c r="M217" s="224"/>
      <c r="N217" s="223"/>
      <c r="O217" s="223"/>
      <c r="P217" s="223"/>
      <c r="Q217" s="223"/>
      <c r="R217" s="224"/>
      <c r="S217" s="224"/>
      <c r="T217" s="224"/>
      <c r="U217" s="224"/>
      <c r="V217" s="224"/>
      <c r="W217" s="224"/>
      <c r="X217" s="224"/>
      <c r="Y217" s="224"/>
      <c r="Z217" s="213"/>
      <c r="AA217" s="213"/>
      <c r="AB217" s="213"/>
      <c r="AC217" s="213"/>
      <c r="AD217" s="213"/>
      <c r="AE217" s="213"/>
      <c r="AF217" s="213"/>
      <c r="AG217" s="213" t="s">
        <v>158</v>
      </c>
      <c r="AH217" s="213">
        <v>0</v>
      </c>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row>
    <row r="218" spans="1:60" outlineLevel="3" x14ac:dyDescent="0.2">
      <c r="A218" s="220"/>
      <c r="B218" s="221"/>
      <c r="C218" s="261" t="s">
        <v>277</v>
      </c>
      <c r="D218" s="229"/>
      <c r="E218" s="230">
        <v>18</v>
      </c>
      <c r="F218" s="224"/>
      <c r="G218" s="224"/>
      <c r="H218" s="224"/>
      <c r="I218" s="224"/>
      <c r="J218" s="224"/>
      <c r="K218" s="224"/>
      <c r="L218" s="224"/>
      <c r="M218" s="224"/>
      <c r="N218" s="223"/>
      <c r="O218" s="223"/>
      <c r="P218" s="223"/>
      <c r="Q218" s="223"/>
      <c r="R218" s="224"/>
      <c r="S218" s="224"/>
      <c r="T218" s="224"/>
      <c r="U218" s="224"/>
      <c r="V218" s="224"/>
      <c r="W218" s="224"/>
      <c r="X218" s="224"/>
      <c r="Y218" s="224"/>
      <c r="Z218" s="213"/>
      <c r="AA218" s="213"/>
      <c r="AB218" s="213"/>
      <c r="AC218" s="213"/>
      <c r="AD218" s="213"/>
      <c r="AE218" s="213"/>
      <c r="AF218" s="213"/>
      <c r="AG218" s="213" t="s">
        <v>158</v>
      </c>
      <c r="AH218" s="213">
        <v>0</v>
      </c>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row>
    <row r="219" spans="1:60" ht="22.5" outlineLevel="1" x14ac:dyDescent="0.2">
      <c r="A219" s="239">
        <v>49</v>
      </c>
      <c r="B219" s="240" t="s">
        <v>422</v>
      </c>
      <c r="C219" s="258" t="s">
        <v>423</v>
      </c>
      <c r="D219" s="241" t="s">
        <v>182</v>
      </c>
      <c r="E219" s="242">
        <v>4272.4314000000004</v>
      </c>
      <c r="F219" s="243"/>
      <c r="G219" s="244">
        <f>ROUND(E219*F219,2)</f>
        <v>0</v>
      </c>
      <c r="H219" s="243"/>
      <c r="I219" s="244">
        <f>ROUND(E219*H219,2)</f>
        <v>0</v>
      </c>
      <c r="J219" s="243"/>
      <c r="K219" s="244">
        <f>ROUND(E219*J219,2)</f>
        <v>0</v>
      </c>
      <c r="L219" s="244">
        <v>15</v>
      </c>
      <c r="M219" s="244">
        <f>G219*(1+L219/100)</f>
        <v>0</v>
      </c>
      <c r="N219" s="242">
        <v>0</v>
      </c>
      <c r="O219" s="242">
        <f>ROUND(E219*N219,2)</f>
        <v>0</v>
      </c>
      <c r="P219" s="242">
        <v>0</v>
      </c>
      <c r="Q219" s="242">
        <f>ROUND(E219*P219,2)</f>
        <v>0</v>
      </c>
      <c r="R219" s="244" t="s">
        <v>424</v>
      </c>
      <c r="S219" s="244" t="s">
        <v>135</v>
      </c>
      <c r="T219" s="245" t="s">
        <v>168</v>
      </c>
      <c r="U219" s="224">
        <v>0</v>
      </c>
      <c r="V219" s="224">
        <f>ROUND(E219*U219,2)</f>
        <v>0</v>
      </c>
      <c r="W219" s="224"/>
      <c r="X219" s="224" t="s">
        <v>184</v>
      </c>
      <c r="Y219" s="224" t="s">
        <v>215</v>
      </c>
      <c r="Z219" s="213"/>
      <c r="AA219" s="213"/>
      <c r="AB219" s="213"/>
      <c r="AC219" s="213"/>
      <c r="AD219" s="213"/>
      <c r="AE219" s="213"/>
      <c r="AF219" s="213"/>
      <c r="AG219" s="213" t="s">
        <v>185</v>
      </c>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row>
    <row r="220" spans="1:60" outlineLevel="2" x14ac:dyDescent="0.2">
      <c r="A220" s="220"/>
      <c r="B220" s="221"/>
      <c r="C220" s="261" t="s">
        <v>425</v>
      </c>
      <c r="D220" s="229"/>
      <c r="E220" s="230">
        <v>498.90600000000001</v>
      </c>
      <c r="F220" s="224"/>
      <c r="G220" s="224"/>
      <c r="H220" s="224"/>
      <c r="I220" s="224"/>
      <c r="J220" s="224"/>
      <c r="K220" s="224"/>
      <c r="L220" s="224"/>
      <c r="M220" s="224"/>
      <c r="N220" s="223"/>
      <c r="O220" s="223"/>
      <c r="P220" s="223"/>
      <c r="Q220" s="223"/>
      <c r="R220" s="224"/>
      <c r="S220" s="224"/>
      <c r="T220" s="224"/>
      <c r="U220" s="224"/>
      <c r="V220" s="224"/>
      <c r="W220" s="224"/>
      <c r="X220" s="224"/>
      <c r="Y220" s="224"/>
      <c r="Z220" s="213"/>
      <c r="AA220" s="213"/>
      <c r="AB220" s="213"/>
      <c r="AC220" s="213"/>
      <c r="AD220" s="213"/>
      <c r="AE220" s="213"/>
      <c r="AF220" s="213"/>
      <c r="AG220" s="213" t="s">
        <v>158</v>
      </c>
      <c r="AH220" s="213">
        <v>0</v>
      </c>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row>
    <row r="221" spans="1:60" outlineLevel="3" x14ac:dyDescent="0.2">
      <c r="A221" s="220"/>
      <c r="B221" s="221"/>
      <c r="C221" s="261" t="s">
        <v>426</v>
      </c>
      <c r="D221" s="229"/>
      <c r="E221" s="230">
        <v>811.48500000000001</v>
      </c>
      <c r="F221" s="224"/>
      <c r="G221" s="224"/>
      <c r="H221" s="224"/>
      <c r="I221" s="224"/>
      <c r="J221" s="224"/>
      <c r="K221" s="224"/>
      <c r="L221" s="224"/>
      <c r="M221" s="224"/>
      <c r="N221" s="223"/>
      <c r="O221" s="223"/>
      <c r="P221" s="223"/>
      <c r="Q221" s="223"/>
      <c r="R221" s="224"/>
      <c r="S221" s="224"/>
      <c r="T221" s="224"/>
      <c r="U221" s="224"/>
      <c r="V221" s="224"/>
      <c r="W221" s="224"/>
      <c r="X221" s="224"/>
      <c r="Y221" s="224"/>
      <c r="Z221" s="213"/>
      <c r="AA221" s="213"/>
      <c r="AB221" s="213"/>
      <c r="AC221" s="213"/>
      <c r="AD221" s="213"/>
      <c r="AE221" s="213"/>
      <c r="AF221" s="213"/>
      <c r="AG221" s="213" t="s">
        <v>158</v>
      </c>
      <c r="AH221" s="213">
        <v>0</v>
      </c>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row>
    <row r="222" spans="1:60" outlineLevel="3" x14ac:dyDescent="0.2">
      <c r="A222" s="220"/>
      <c r="B222" s="221"/>
      <c r="C222" s="261" t="s">
        <v>427</v>
      </c>
      <c r="D222" s="229"/>
      <c r="E222" s="230">
        <v>52.164000000000001</v>
      </c>
      <c r="F222" s="224"/>
      <c r="G222" s="224"/>
      <c r="H222" s="224"/>
      <c r="I222" s="224"/>
      <c r="J222" s="224"/>
      <c r="K222" s="224"/>
      <c r="L222" s="224"/>
      <c r="M222" s="224"/>
      <c r="N222" s="223"/>
      <c r="O222" s="223"/>
      <c r="P222" s="223"/>
      <c r="Q222" s="223"/>
      <c r="R222" s="224"/>
      <c r="S222" s="224"/>
      <c r="T222" s="224"/>
      <c r="U222" s="224"/>
      <c r="V222" s="224"/>
      <c r="W222" s="224"/>
      <c r="X222" s="224"/>
      <c r="Y222" s="224"/>
      <c r="Z222" s="213"/>
      <c r="AA222" s="213"/>
      <c r="AB222" s="213"/>
      <c r="AC222" s="213"/>
      <c r="AD222" s="213"/>
      <c r="AE222" s="213"/>
      <c r="AF222" s="213"/>
      <c r="AG222" s="213" t="s">
        <v>158</v>
      </c>
      <c r="AH222" s="213">
        <v>0</v>
      </c>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row>
    <row r="223" spans="1:60" outlineLevel="3" x14ac:dyDescent="0.2">
      <c r="A223" s="220"/>
      <c r="B223" s="221"/>
      <c r="C223" s="261" t="s">
        <v>428</v>
      </c>
      <c r="D223" s="229"/>
      <c r="E223" s="230">
        <v>2857.2750000000001</v>
      </c>
      <c r="F223" s="224"/>
      <c r="G223" s="224"/>
      <c r="H223" s="224"/>
      <c r="I223" s="224"/>
      <c r="J223" s="224"/>
      <c r="K223" s="224"/>
      <c r="L223" s="224"/>
      <c r="M223" s="224"/>
      <c r="N223" s="223"/>
      <c r="O223" s="223"/>
      <c r="P223" s="223"/>
      <c r="Q223" s="223"/>
      <c r="R223" s="224"/>
      <c r="S223" s="224"/>
      <c r="T223" s="224"/>
      <c r="U223" s="224"/>
      <c r="V223" s="224"/>
      <c r="W223" s="224"/>
      <c r="X223" s="224"/>
      <c r="Y223" s="224"/>
      <c r="Z223" s="213"/>
      <c r="AA223" s="213"/>
      <c r="AB223" s="213"/>
      <c r="AC223" s="213"/>
      <c r="AD223" s="213"/>
      <c r="AE223" s="213"/>
      <c r="AF223" s="213"/>
      <c r="AG223" s="213" t="s">
        <v>158</v>
      </c>
      <c r="AH223" s="213">
        <v>0</v>
      </c>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row>
    <row r="224" spans="1:60" outlineLevel="3" x14ac:dyDescent="0.2">
      <c r="A224" s="220"/>
      <c r="B224" s="221"/>
      <c r="C224" s="261" t="s">
        <v>429</v>
      </c>
      <c r="D224" s="229"/>
      <c r="E224" s="230">
        <v>52.601399999999998</v>
      </c>
      <c r="F224" s="224"/>
      <c r="G224" s="224"/>
      <c r="H224" s="224"/>
      <c r="I224" s="224"/>
      <c r="J224" s="224"/>
      <c r="K224" s="224"/>
      <c r="L224" s="224"/>
      <c r="M224" s="224"/>
      <c r="N224" s="223"/>
      <c r="O224" s="223"/>
      <c r="P224" s="223"/>
      <c r="Q224" s="223"/>
      <c r="R224" s="224"/>
      <c r="S224" s="224"/>
      <c r="T224" s="224"/>
      <c r="U224" s="224"/>
      <c r="V224" s="224"/>
      <c r="W224" s="224"/>
      <c r="X224" s="224"/>
      <c r="Y224" s="224"/>
      <c r="Z224" s="213"/>
      <c r="AA224" s="213"/>
      <c r="AB224" s="213"/>
      <c r="AC224" s="213"/>
      <c r="AD224" s="213"/>
      <c r="AE224" s="213"/>
      <c r="AF224" s="213"/>
      <c r="AG224" s="213" t="s">
        <v>158</v>
      </c>
      <c r="AH224" s="213">
        <v>0</v>
      </c>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row>
    <row r="225" spans="1:60" outlineLevel="1" x14ac:dyDescent="0.2">
      <c r="A225" s="239">
        <v>50</v>
      </c>
      <c r="B225" s="240" t="s">
        <v>430</v>
      </c>
      <c r="C225" s="258" t="s">
        <v>431</v>
      </c>
      <c r="D225" s="241" t="s">
        <v>182</v>
      </c>
      <c r="E225" s="242">
        <v>10591.971299999999</v>
      </c>
      <c r="F225" s="243"/>
      <c r="G225" s="244">
        <f>ROUND(E225*F225,2)</f>
        <v>0</v>
      </c>
      <c r="H225" s="243"/>
      <c r="I225" s="244">
        <f>ROUND(E225*H225,2)</f>
        <v>0</v>
      </c>
      <c r="J225" s="243"/>
      <c r="K225" s="244">
        <f>ROUND(E225*J225,2)</f>
        <v>0</v>
      </c>
      <c r="L225" s="244">
        <v>15</v>
      </c>
      <c r="M225" s="244">
        <f>G225*(1+L225/100)</f>
        <v>0</v>
      </c>
      <c r="N225" s="242">
        <v>0</v>
      </c>
      <c r="O225" s="242">
        <f>ROUND(E225*N225,2)</f>
        <v>0</v>
      </c>
      <c r="P225" s="242">
        <v>0</v>
      </c>
      <c r="Q225" s="242">
        <f>ROUND(E225*P225,2)</f>
        <v>0</v>
      </c>
      <c r="R225" s="244" t="s">
        <v>424</v>
      </c>
      <c r="S225" s="244" t="s">
        <v>135</v>
      </c>
      <c r="T225" s="245" t="s">
        <v>168</v>
      </c>
      <c r="U225" s="224">
        <v>0</v>
      </c>
      <c r="V225" s="224">
        <f>ROUND(E225*U225,2)</f>
        <v>0</v>
      </c>
      <c r="W225" s="224"/>
      <c r="X225" s="224" t="s">
        <v>184</v>
      </c>
      <c r="Y225" s="224" t="s">
        <v>215</v>
      </c>
      <c r="Z225" s="213"/>
      <c r="AA225" s="213"/>
      <c r="AB225" s="213"/>
      <c r="AC225" s="213"/>
      <c r="AD225" s="213"/>
      <c r="AE225" s="213"/>
      <c r="AF225" s="213"/>
      <c r="AG225" s="213" t="s">
        <v>185</v>
      </c>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row>
    <row r="226" spans="1:60" outlineLevel="2" x14ac:dyDescent="0.2">
      <c r="A226" s="220"/>
      <c r="B226" s="221"/>
      <c r="C226" s="261" t="s">
        <v>432</v>
      </c>
      <c r="D226" s="229"/>
      <c r="E226" s="230">
        <v>7802.19</v>
      </c>
      <c r="F226" s="224"/>
      <c r="G226" s="224"/>
      <c r="H226" s="224"/>
      <c r="I226" s="224"/>
      <c r="J226" s="224"/>
      <c r="K226" s="224"/>
      <c r="L226" s="224"/>
      <c r="M226" s="224"/>
      <c r="N226" s="223"/>
      <c r="O226" s="223"/>
      <c r="P226" s="223"/>
      <c r="Q226" s="223"/>
      <c r="R226" s="224"/>
      <c r="S226" s="224"/>
      <c r="T226" s="224"/>
      <c r="U226" s="224"/>
      <c r="V226" s="224"/>
      <c r="W226" s="224"/>
      <c r="X226" s="224"/>
      <c r="Y226" s="224"/>
      <c r="Z226" s="213"/>
      <c r="AA226" s="213"/>
      <c r="AB226" s="213"/>
      <c r="AC226" s="213"/>
      <c r="AD226" s="213"/>
      <c r="AE226" s="213"/>
      <c r="AF226" s="213"/>
      <c r="AG226" s="213" t="s">
        <v>158</v>
      </c>
      <c r="AH226" s="213">
        <v>0</v>
      </c>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row>
    <row r="227" spans="1:60" outlineLevel="3" x14ac:dyDescent="0.2">
      <c r="A227" s="220"/>
      <c r="B227" s="221"/>
      <c r="C227" s="261" t="s">
        <v>433</v>
      </c>
      <c r="D227" s="229"/>
      <c r="E227" s="230">
        <v>2051.172</v>
      </c>
      <c r="F227" s="224"/>
      <c r="G227" s="224"/>
      <c r="H227" s="224"/>
      <c r="I227" s="224"/>
      <c r="J227" s="224"/>
      <c r="K227" s="224"/>
      <c r="L227" s="224"/>
      <c r="M227" s="224"/>
      <c r="N227" s="223"/>
      <c r="O227" s="223"/>
      <c r="P227" s="223"/>
      <c r="Q227" s="223"/>
      <c r="R227" s="224"/>
      <c r="S227" s="224"/>
      <c r="T227" s="224"/>
      <c r="U227" s="224"/>
      <c r="V227" s="224"/>
      <c r="W227" s="224"/>
      <c r="X227" s="224"/>
      <c r="Y227" s="224"/>
      <c r="Z227" s="213"/>
      <c r="AA227" s="213"/>
      <c r="AB227" s="213"/>
      <c r="AC227" s="213"/>
      <c r="AD227" s="213"/>
      <c r="AE227" s="213"/>
      <c r="AF227" s="213"/>
      <c r="AG227" s="213" t="s">
        <v>158</v>
      </c>
      <c r="AH227" s="213">
        <v>0</v>
      </c>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row>
    <row r="228" spans="1:60" outlineLevel="3" x14ac:dyDescent="0.2">
      <c r="A228" s="220"/>
      <c r="B228" s="221"/>
      <c r="C228" s="261" t="s">
        <v>434</v>
      </c>
      <c r="D228" s="229"/>
      <c r="E228" s="230">
        <v>116.64</v>
      </c>
      <c r="F228" s="224"/>
      <c r="G228" s="224"/>
      <c r="H228" s="224"/>
      <c r="I228" s="224"/>
      <c r="J228" s="224"/>
      <c r="K228" s="224"/>
      <c r="L228" s="224"/>
      <c r="M228" s="224"/>
      <c r="N228" s="223"/>
      <c r="O228" s="223"/>
      <c r="P228" s="223"/>
      <c r="Q228" s="223"/>
      <c r="R228" s="224"/>
      <c r="S228" s="224"/>
      <c r="T228" s="224"/>
      <c r="U228" s="224"/>
      <c r="V228" s="224"/>
      <c r="W228" s="224"/>
      <c r="X228" s="224"/>
      <c r="Y228" s="224"/>
      <c r="Z228" s="213"/>
      <c r="AA228" s="213"/>
      <c r="AB228" s="213"/>
      <c r="AC228" s="213"/>
      <c r="AD228" s="213"/>
      <c r="AE228" s="213"/>
      <c r="AF228" s="213"/>
      <c r="AG228" s="213" t="s">
        <v>158</v>
      </c>
      <c r="AH228" s="213">
        <v>0</v>
      </c>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row>
    <row r="229" spans="1:60" outlineLevel="3" x14ac:dyDescent="0.2">
      <c r="A229" s="220"/>
      <c r="B229" s="221"/>
      <c r="C229" s="261" t="s">
        <v>435</v>
      </c>
      <c r="D229" s="229"/>
      <c r="E229" s="230">
        <v>621.96929999999998</v>
      </c>
      <c r="F229" s="224"/>
      <c r="G229" s="224"/>
      <c r="H229" s="224"/>
      <c r="I229" s="224"/>
      <c r="J229" s="224"/>
      <c r="K229" s="224"/>
      <c r="L229" s="224"/>
      <c r="M229" s="224"/>
      <c r="N229" s="223"/>
      <c r="O229" s="223"/>
      <c r="P229" s="223"/>
      <c r="Q229" s="223"/>
      <c r="R229" s="224"/>
      <c r="S229" s="224"/>
      <c r="T229" s="224"/>
      <c r="U229" s="224"/>
      <c r="V229" s="224"/>
      <c r="W229" s="224"/>
      <c r="X229" s="224"/>
      <c r="Y229" s="224"/>
      <c r="Z229" s="213"/>
      <c r="AA229" s="213"/>
      <c r="AB229" s="213"/>
      <c r="AC229" s="213"/>
      <c r="AD229" s="213"/>
      <c r="AE229" s="213"/>
      <c r="AF229" s="213"/>
      <c r="AG229" s="213" t="s">
        <v>158</v>
      </c>
      <c r="AH229" s="213">
        <v>0</v>
      </c>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row>
    <row r="230" spans="1:60" ht="22.5" outlineLevel="1" x14ac:dyDescent="0.2">
      <c r="A230" s="239">
        <v>51</v>
      </c>
      <c r="B230" s="240" t="s">
        <v>436</v>
      </c>
      <c r="C230" s="258" t="s">
        <v>437</v>
      </c>
      <c r="D230" s="241" t="s">
        <v>177</v>
      </c>
      <c r="E230" s="242">
        <v>37.955579999999998</v>
      </c>
      <c r="F230" s="243"/>
      <c r="G230" s="244">
        <f>ROUND(E230*F230,2)</f>
        <v>0</v>
      </c>
      <c r="H230" s="243"/>
      <c r="I230" s="244">
        <f>ROUND(E230*H230,2)</f>
        <v>0</v>
      </c>
      <c r="J230" s="243"/>
      <c r="K230" s="244">
        <f>ROUND(E230*J230,2)</f>
        <v>0</v>
      </c>
      <c r="L230" s="244">
        <v>15</v>
      </c>
      <c r="M230" s="244">
        <f>G230*(1+L230/100)</f>
        <v>0</v>
      </c>
      <c r="N230" s="242">
        <v>2.5000000000000001E-2</v>
      </c>
      <c r="O230" s="242">
        <f>ROUND(E230*N230,2)</f>
        <v>0.95</v>
      </c>
      <c r="P230" s="242">
        <v>0</v>
      </c>
      <c r="Q230" s="242">
        <f>ROUND(E230*P230,2)</f>
        <v>0</v>
      </c>
      <c r="R230" s="244" t="s">
        <v>424</v>
      </c>
      <c r="S230" s="244" t="s">
        <v>438</v>
      </c>
      <c r="T230" s="245" t="s">
        <v>168</v>
      </c>
      <c r="U230" s="224">
        <v>0</v>
      </c>
      <c r="V230" s="224">
        <f>ROUND(E230*U230,2)</f>
        <v>0</v>
      </c>
      <c r="W230" s="224"/>
      <c r="X230" s="224" t="s">
        <v>184</v>
      </c>
      <c r="Y230" s="224" t="s">
        <v>170</v>
      </c>
      <c r="Z230" s="213"/>
      <c r="AA230" s="213"/>
      <c r="AB230" s="213"/>
      <c r="AC230" s="213"/>
      <c r="AD230" s="213"/>
      <c r="AE230" s="213"/>
      <c r="AF230" s="213"/>
      <c r="AG230" s="213" t="s">
        <v>185</v>
      </c>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row>
    <row r="231" spans="1:60" outlineLevel="2" x14ac:dyDescent="0.2">
      <c r="A231" s="220"/>
      <c r="B231" s="221"/>
      <c r="C231" s="261" t="s">
        <v>439</v>
      </c>
      <c r="D231" s="229"/>
      <c r="E231" s="230"/>
      <c r="F231" s="224"/>
      <c r="G231" s="224"/>
      <c r="H231" s="224"/>
      <c r="I231" s="224"/>
      <c r="J231" s="224"/>
      <c r="K231" s="224"/>
      <c r="L231" s="224"/>
      <c r="M231" s="224"/>
      <c r="N231" s="223"/>
      <c r="O231" s="223"/>
      <c r="P231" s="223"/>
      <c r="Q231" s="223"/>
      <c r="R231" s="224"/>
      <c r="S231" s="224"/>
      <c r="T231" s="224"/>
      <c r="U231" s="224"/>
      <c r="V231" s="224"/>
      <c r="W231" s="224"/>
      <c r="X231" s="224"/>
      <c r="Y231" s="224"/>
      <c r="Z231" s="213"/>
      <c r="AA231" s="213"/>
      <c r="AB231" s="213"/>
      <c r="AC231" s="213"/>
      <c r="AD231" s="213"/>
      <c r="AE231" s="213"/>
      <c r="AF231" s="213"/>
      <c r="AG231" s="213" t="s">
        <v>158</v>
      </c>
      <c r="AH231" s="213">
        <v>0</v>
      </c>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row>
    <row r="232" spans="1:60" outlineLevel="3" x14ac:dyDescent="0.2">
      <c r="A232" s="220"/>
      <c r="B232" s="221"/>
      <c r="C232" s="261" t="s">
        <v>412</v>
      </c>
      <c r="D232" s="229"/>
      <c r="E232" s="230"/>
      <c r="F232" s="224"/>
      <c r="G232" s="224"/>
      <c r="H232" s="224"/>
      <c r="I232" s="224"/>
      <c r="J232" s="224"/>
      <c r="K232" s="224"/>
      <c r="L232" s="224"/>
      <c r="M232" s="224"/>
      <c r="N232" s="223"/>
      <c r="O232" s="223"/>
      <c r="P232" s="223"/>
      <c r="Q232" s="223"/>
      <c r="R232" s="224"/>
      <c r="S232" s="224"/>
      <c r="T232" s="224"/>
      <c r="U232" s="224"/>
      <c r="V232" s="224"/>
      <c r="W232" s="224"/>
      <c r="X232" s="224"/>
      <c r="Y232" s="224"/>
      <c r="Z232" s="213"/>
      <c r="AA232" s="213"/>
      <c r="AB232" s="213"/>
      <c r="AC232" s="213"/>
      <c r="AD232" s="213"/>
      <c r="AE232" s="213"/>
      <c r="AF232" s="213"/>
      <c r="AG232" s="213" t="s">
        <v>158</v>
      </c>
      <c r="AH232" s="213">
        <v>0</v>
      </c>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row>
    <row r="233" spans="1:60" outlineLevel="3" x14ac:dyDescent="0.2">
      <c r="A233" s="220"/>
      <c r="B233" s="221"/>
      <c r="C233" s="261" t="s">
        <v>440</v>
      </c>
      <c r="D233" s="229"/>
      <c r="E233" s="230">
        <v>32.471890000000002</v>
      </c>
      <c r="F233" s="224"/>
      <c r="G233" s="224"/>
      <c r="H233" s="224"/>
      <c r="I233" s="224"/>
      <c r="J233" s="224"/>
      <c r="K233" s="224"/>
      <c r="L233" s="224"/>
      <c r="M233" s="224"/>
      <c r="N233" s="223"/>
      <c r="O233" s="223"/>
      <c r="P233" s="223"/>
      <c r="Q233" s="223"/>
      <c r="R233" s="224"/>
      <c r="S233" s="224"/>
      <c r="T233" s="224"/>
      <c r="U233" s="224"/>
      <c r="V233" s="224"/>
      <c r="W233" s="224"/>
      <c r="X233" s="224"/>
      <c r="Y233" s="224"/>
      <c r="Z233" s="213"/>
      <c r="AA233" s="213"/>
      <c r="AB233" s="213"/>
      <c r="AC233" s="213"/>
      <c r="AD233" s="213"/>
      <c r="AE233" s="213"/>
      <c r="AF233" s="213"/>
      <c r="AG233" s="213" t="s">
        <v>158</v>
      </c>
      <c r="AH233" s="213">
        <v>5</v>
      </c>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row>
    <row r="234" spans="1:60" ht="22.5" outlineLevel="3" x14ac:dyDescent="0.2">
      <c r="A234" s="220"/>
      <c r="B234" s="221"/>
      <c r="C234" s="261" t="s">
        <v>441</v>
      </c>
      <c r="D234" s="229"/>
      <c r="E234" s="230">
        <v>3.5825999999999998</v>
      </c>
      <c r="F234" s="224"/>
      <c r="G234" s="224"/>
      <c r="H234" s="224"/>
      <c r="I234" s="224"/>
      <c r="J234" s="224"/>
      <c r="K234" s="224"/>
      <c r="L234" s="224"/>
      <c r="M234" s="224"/>
      <c r="N234" s="223"/>
      <c r="O234" s="223"/>
      <c r="P234" s="223"/>
      <c r="Q234" s="223"/>
      <c r="R234" s="224"/>
      <c r="S234" s="224"/>
      <c r="T234" s="224"/>
      <c r="U234" s="224"/>
      <c r="V234" s="224"/>
      <c r="W234" s="224"/>
      <c r="X234" s="224"/>
      <c r="Y234" s="224"/>
      <c r="Z234" s="213"/>
      <c r="AA234" s="213"/>
      <c r="AB234" s="213"/>
      <c r="AC234" s="213"/>
      <c r="AD234" s="213"/>
      <c r="AE234" s="213"/>
      <c r="AF234" s="213"/>
      <c r="AG234" s="213" t="s">
        <v>158</v>
      </c>
      <c r="AH234" s="213">
        <v>0</v>
      </c>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row>
    <row r="235" spans="1:60" outlineLevel="3" x14ac:dyDescent="0.2">
      <c r="A235" s="220"/>
      <c r="B235" s="221"/>
      <c r="C235" s="261" t="s">
        <v>442</v>
      </c>
      <c r="D235" s="229"/>
      <c r="E235" s="230">
        <v>1.9010800000000001</v>
      </c>
      <c r="F235" s="224"/>
      <c r="G235" s="224"/>
      <c r="H235" s="224"/>
      <c r="I235" s="224"/>
      <c r="J235" s="224"/>
      <c r="K235" s="224"/>
      <c r="L235" s="224"/>
      <c r="M235" s="224"/>
      <c r="N235" s="223"/>
      <c r="O235" s="223"/>
      <c r="P235" s="223"/>
      <c r="Q235" s="223"/>
      <c r="R235" s="224"/>
      <c r="S235" s="224"/>
      <c r="T235" s="224"/>
      <c r="U235" s="224"/>
      <c r="V235" s="224"/>
      <c r="W235" s="224"/>
      <c r="X235" s="224"/>
      <c r="Y235" s="224"/>
      <c r="Z235" s="213"/>
      <c r="AA235" s="213"/>
      <c r="AB235" s="213"/>
      <c r="AC235" s="213"/>
      <c r="AD235" s="213"/>
      <c r="AE235" s="213"/>
      <c r="AF235" s="213"/>
      <c r="AG235" s="213" t="s">
        <v>158</v>
      </c>
      <c r="AH235" s="213">
        <v>0</v>
      </c>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row>
    <row r="236" spans="1:60" ht="22.5" outlineLevel="1" x14ac:dyDescent="0.2">
      <c r="A236" s="239">
        <v>52</v>
      </c>
      <c r="B236" s="240" t="s">
        <v>443</v>
      </c>
      <c r="C236" s="258" t="s">
        <v>444</v>
      </c>
      <c r="D236" s="241" t="s">
        <v>166</v>
      </c>
      <c r="E236" s="242">
        <v>47.52704</v>
      </c>
      <c r="F236" s="243"/>
      <c r="G236" s="244">
        <f>ROUND(E236*F236,2)</f>
        <v>0</v>
      </c>
      <c r="H236" s="243"/>
      <c r="I236" s="244">
        <f>ROUND(E236*H236,2)</f>
        <v>0</v>
      </c>
      <c r="J236" s="243"/>
      <c r="K236" s="244">
        <f>ROUND(E236*J236,2)</f>
        <v>0</v>
      </c>
      <c r="L236" s="244">
        <v>15</v>
      </c>
      <c r="M236" s="244">
        <f>G236*(1+L236/100)</f>
        <v>0</v>
      </c>
      <c r="N236" s="242">
        <v>7.1999999999999998E-3</v>
      </c>
      <c r="O236" s="242">
        <f>ROUND(E236*N236,2)</f>
        <v>0.34</v>
      </c>
      <c r="P236" s="242">
        <v>0</v>
      </c>
      <c r="Q236" s="242">
        <f>ROUND(E236*P236,2)</f>
        <v>0</v>
      </c>
      <c r="R236" s="244" t="s">
        <v>424</v>
      </c>
      <c r="S236" s="244" t="s">
        <v>135</v>
      </c>
      <c r="T236" s="245" t="s">
        <v>168</v>
      </c>
      <c r="U236" s="224">
        <v>0</v>
      </c>
      <c r="V236" s="224">
        <f>ROUND(E236*U236,2)</f>
        <v>0</v>
      </c>
      <c r="W236" s="224"/>
      <c r="X236" s="224" t="s">
        <v>184</v>
      </c>
      <c r="Y236" s="224" t="s">
        <v>170</v>
      </c>
      <c r="Z236" s="213"/>
      <c r="AA236" s="213"/>
      <c r="AB236" s="213"/>
      <c r="AC236" s="213"/>
      <c r="AD236" s="213"/>
      <c r="AE236" s="213"/>
      <c r="AF236" s="213"/>
      <c r="AG236" s="213" t="s">
        <v>185</v>
      </c>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row>
    <row r="237" spans="1:60" outlineLevel="2" x14ac:dyDescent="0.2">
      <c r="A237" s="220"/>
      <c r="B237" s="221"/>
      <c r="C237" s="261" t="s">
        <v>445</v>
      </c>
      <c r="D237" s="229"/>
      <c r="E237" s="230">
        <v>47.52704</v>
      </c>
      <c r="F237" s="224"/>
      <c r="G237" s="224"/>
      <c r="H237" s="224"/>
      <c r="I237" s="224"/>
      <c r="J237" s="224"/>
      <c r="K237" s="224"/>
      <c r="L237" s="224"/>
      <c r="M237" s="224"/>
      <c r="N237" s="223"/>
      <c r="O237" s="223"/>
      <c r="P237" s="223"/>
      <c r="Q237" s="223"/>
      <c r="R237" s="224"/>
      <c r="S237" s="224"/>
      <c r="T237" s="224"/>
      <c r="U237" s="224"/>
      <c r="V237" s="224"/>
      <c r="W237" s="224"/>
      <c r="X237" s="224"/>
      <c r="Y237" s="224"/>
      <c r="Z237" s="213"/>
      <c r="AA237" s="213"/>
      <c r="AB237" s="213"/>
      <c r="AC237" s="213"/>
      <c r="AD237" s="213"/>
      <c r="AE237" s="213"/>
      <c r="AF237" s="213"/>
      <c r="AG237" s="213" t="s">
        <v>158</v>
      </c>
      <c r="AH237" s="213">
        <v>0</v>
      </c>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row>
    <row r="238" spans="1:60" outlineLevel="1" x14ac:dyDescent="0.2">
      <c r="A238" s="220">
        <v>53</v>
      </c>
      <c r="B238" s="221" t="s">
        <v>446</v>
      </c>
      <c r="C238" s="270" t="s">
        <v>447</v>
      </c>
      <c r="D238" s="222" t="s">
        <v>0</v>
      </c>
      <c r="E238" s="267"/>
      <c r="F238" s="225"/>
      <c r="G238" s="224">
        <f>ROUND(E238*F238,2)</f>
        <v>0</v>
      </c>
      <c r="H238" s="225"/>
      <c r="I238" s="224">
        <f>ROUND(E238*H238,2)</f>
        <v>0</v>
      </c>
      <c r="J238" s="225"/>
      <c r="K238" s="224">
        <f>ROUND(E238*J238,2)</f>
        <v>0</v>
      </c>
      <c r="L238" s="224">
        <v>15</v>
      </c>
      <c r="M238" s="224">
        <f>G238*(1+L238/100)</f>
        <v>0</v>
      </c>
      <c r="N238" s="223">
        <v>0</v>
      </c>
      <c r="O238" s="223">
        <f>ROUND(E238*N238,2)</f>
        <v>0</v>
      </c>
      <c r="P238" s="223">
        <v>0</v>
      </c>
      <c r="Q238" s="223">
        <f>ROUND(E238*P238,2)</f>
        <v>0</v>
      </c>
      <c r="R238" s="224" t="s">
        <v>410</v>
      </c>
      <c r="S238" s="224" t="s">
        <v>135</v>
      </c>
      <c r="T238" s="224" t="s">
        <v>168</v>
      </c>
      <c r="U238" s="224">
        <v>0</v>
      </c>
      <c r="V238" s="224">
        <f>ROUND(E238*U238,2)</f>
        <v>0</v>
      </c>
      <c r="W238" s="224"/>
      <c r="X238" s="224" t="s">
        <v>397</v>
      </c>
      <c r="Y238" s="224" t="s">
        <v>170</v>
      </c>
      <c r="Z238" s="213"/>
      <c r="AA238" s="213"/>
      <c r="AB238" s="213"/>
      <c r="AC238" s="213"/>
      <c r="AD238" s="213"/>
      <c r="AE238" s="213"/>
      <c r="AF238" s="213"/>
      <c r="AG238" s="213" t="s">
        <v>398</v>
      </c>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row>
    <row r="239" spans="1:60" outlineLevel="2" x14ac:dyDescent="0.2">
      <c r="A239" s="220"/>
      <c r="B239" s="221"/>
      <c r="C239" s="269" t="s">
        <v>448</v>
      </c>
      <c r="D239" s="266"/>
      <c r="E239" s="266"/>
      <c r="F239" s="266"/>
      <c r="G239" s="266"/>
      <c r="H239" s="224"/>
      <c r="I239" s="224"/>
      <c r="J239" s="224"/>
      <c r="K239" s="224"/>
      <c r="L239" s="224"/>
      <c r="M239" s="224"/>
      <c r="N239" s="223"/>
      <c r="O239" s="223"/>
      <c r="P239" s="223"/>
      <c r="Q239" s="223"/>
      <c r="R239" s="224"/>
      <c r="S239" s="224"/>
      <c r="T239" s="224"/>
      <c r="U239" s="224"/>
      <c r="V239" s="224"/>
      <c r="W239" s="224"/>
      <c r="X239" s="224"/>
      <c r="Y239" s="224"/>
      <c r="Z239" s="213"/>
      <c r="AA239" s="213"/>
      <c r="AB239" s="213"/>
      <c r="AC239" s="213"/>
      <c r="AD239" s="213"/>
      <c r="AE239" s="213"/>
      <c r="AF239" s="213"/>
      <c r="AG239" s="213" t="s">
        <v>173</v>
      </c>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row>
    <row r="240" spans="1:60" x14ac:dyDescent="0.2">
      <c r="A240" s="232" t="s">
        <v>130</v>
      </c>
      <c r="B240" s="233" t="s">
        <v>82</v>
      </c>
      <c r="C240" s="256" t="s">
        <v>83</v>
      </c>
      <c r="D240" s="234"/>
      <c r="E240" s="235"/>
      <c r="F240" s="236"/>
      <c r="G240" s="236">
        <f>SUMIF(AG241:AG246,"&lt;&gt;NOR",G241:G246)</f>
        <v>0</v>
      </c>
      <c r="H240" s="236"/>
      <c r="I240" s="236">
        <f>SUM(I241:I246)</f>
        <v>0</v>
      </c>
      <c r="J240" s="236"/>
      <c r="K240" s="236">
        <f>SUM(K241:K246)</f>
        <v>0</v>
      </c>
      <c r="L240" s="236"/>
      <c r="M240" s="236">
        <f>SUM(M241:M246)</f>
        <v>0</v>
      </c>
      <c r="N240" s="235"/>
      <c r="O240" s="235">
        <f>SUM(O241:O246)</f>
        <v>0</v>
      </c>
      <c r="P240" s="235"/>
      <c r="Q240" s="235">
        <f>SUM(Q241:Q246)</f>
        <v>0</v>
      </c>
      <c r="R240" s="236"/>
      <c r="S240" s="236"/>
      <c r="T240" s="237"/>
      <c r="U240" s="231"/>
      <c r="V240" s="231">
        <f>SUM(V241:V246)</f>
        <v>1.05</v>
      </c>
      <c r="W240" s="231"/>
      <c r="X240" s="231"/>
      <c r="Y240" s="231"/>
      <c r="AG240" t="s">
        <v>131</v>
      </c>
    </row>
    <row r="241" spans="1:60" ht="22.5" outlineLevel="1" x14ac:dyDescent="0.2">
      <c r="A241" s="239">
        <v>54</v>
      </c>
      <c r="B241" s="240" t="s">
        <v>449</v>
      </c>
      <c r="C241" s="258" t="s">
        <v>450</v>
      </c>
      <c r="D241" s="241" t="s">
        <v>182</v>
      </c>
      <c r="E241" s="242">
        <v>1</v>
      </c>
      <c r="F241" s="243"/>
      <c r="G241" s="244">
        <f>ROUND(E241*F241,2)</f>
        <v>0</v>
      </c>
      <c r="H241" s="243"/>
      <c r="I241" s="244">
        <f>ROUND(E241*H241,2)</f>
        <v>0</v>
      </c>
      <c r="J241" s="243"/>
      <c r="K241" s="244">
        <f>ROUND(E241*J241,2)</f>
        <v>0</v>
      </c>
      <c r="L241" s="244">
        <v>15</v>
      </c>
      <c r="M241" s="244">
        <f>G241*(1+L241/100)</f>
        <v>0</v>
      </c>
      <c r="N241" s="242">
        <v>0</v>
      </c>
      <c r="O241" s="242">
        <f>ROUND(E241*N241,2)</f>
        <v>0</v>
      </c>
      <c r="P241" s="242">
        <v>0</v>
      </c>
      <c r="Q241" s="242">
        <f>ROUND(E241*P241,2)</f>
        <v>0</v>
      </c>
      <c r="R241" s="244" t="s">
        <v>451</v>
      </c>
      <c r="S241" s="244" t="s">
        <v>135</v>
      </c>
      <c r="T241" s="245" t="s">
        <v>168</v>
      </c>
      <c r="U241" s="224">
        <v>1.05</v>
      </c>
      <c r="V241" s="224">
        <f>ROUND(E241*U241,2)</f>
        <v>1.05</v>
      </c>
      <c r="W241" s="224"/>
      <c r="X241" s="224" t="s">
        <v>169</v>
      </c>
      <c r="Y241" s="224" t="s">
        <v>170</v>
      </c>
      <c r="Z241" s="213"/>
      <c r="AA241" s="213"/>
      <c r="AB241" s="213"/>
      <c r="AC241" s="213"/>
      <c r="AD241" s="213"/>
      <c r="AE241" s="213"/>
      <c r="AF241" s="213"/>
      <c r="AG241" s="213" t="s">
        <v>171</v>
      </c>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row>
    <row r="242" spans="1:60" outlineLevel="2" x14ac:dyDescent="0.2">
      <c r="A242" s="220"/>
      <c r="B242" s="221"/>
      <c r="C242" s="261" t="s">
        <v>452</v>
      </c>
      <c r="D242" s="229"/>
      <c r="E242" s="230">
        <v>1</v>
      </c>
      <c r="F242" s="224"/>
      <c r="G242" s="224"/>
      <c r="H242" s="224"/>
      <c r="I242" s="224"/>
      <c r="J242" s="224"/>
      <c r="K242" s="224"/>
      <c r="L242" s="224"/>
      <c r="M242" s="224"/>
      <c r="N242" s="223"/>
      <c r="O242" s="223"/>
      <c r="P242" s="223"/>
      <c r="Q242" s="223"/>
      <c r="R242" s="224"/>
      <c r="S242" s="224"/>
      <c r="T242" s="224"/>
      <c r="U242" s="224"/>
      <c r="V242" s="224"/>
      <c r="W242" s="224"/>
      <c r="X242" s="224"/>
      <c r="Y242" s="224"/>
      <c r="Z242" s="213"/>
      <c r="AA242" s="213"/>
      <c r="AB242" s="213"/>
      <c r="AC242" s="213"/>
      <c r="AD242" s="213"/>
      <c r="AE242" s="213"/>
      <c r="AF242" s="213"/>
      <c r="AG242" s="213" t="s">
        <v>158</v>
      </c>
      <c r="AH242" s="213">
        <v>0</v>
      </c>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row>
    <row r="243" spans="1:60" outlineLevel="1" x14ac:dyDescent="0.2">
      <c r="A243" s="239">
        <v>55</v>
      </c>
      <c r="B243" s="240" t="s">
        <v>453</v>
      </c>
      <c r="C243" s="258" t="s">
        <v>454</v>
      </c>
      <c r="D243" s="241" t="s">
        <v>182</v>
      </c>
      <c r="E243" s="242">
        <v>1</v>
      </c>
      <c r="F243" s="243"/>
      <c r="G243" s="244">
        <f>ROUND(E243*F243,2)</f>
        <v>0</v>
      </c>
      <c r="H243" s="243"/>
      <c r="I243" s="244">
        <f>ROUND(E243*H243,2)</f>
        <v>0</v>
      </c>
      <c r="J243" s="243"/>
      <c r="K243" s="244">
        <f>ROUND(E243*J243,2)</f>
        <v>0</v>
      </c>
      <c r="L243" s="244">
        <v>15</v>
      </c>
      <c r="M243" s="244">
        <f>G243*(1+L243/100)</f>
        <v>0</v>
      </c>
      <c r="N243" s="242">
        <v>1.2999999999999999E-3</v>
      </c>
      <c r="O243" s="242">
        <f>ROUND(E243*N243,2)</f>
        <v>0</v>
      </c>
      <c r="P243" s="242">
        <v>0</v>
      </c>
      <c r="Q243" s="242">
        <f>ROUND(E243*P243,2)</f>
        <v>0</v>
      </c>
      <c r="R243" s="244"/>
      <c r="S243" s="244" t="s">
        <v>183</v>
      </c>
      <c r="T243" s="245" t="s">
        <v>136</v>
      </c>
      <c r="U243" s="224">
        <v>0</v>
      </c>
      <c r="V243" s="224">
        <f>ROUND(E243*U243,2)</f>
        <v>0</v>
      </c>
      <c r="W243" s="224"/>
      <c r="X243" s="224" t="s">
        <v>184</v>
      </c>
      <c r="Y243" s="224" t="s">
        <v>170</v>
      </c>
      <c r="Z243" s="213"/>
      <c r="AA243" s="213"/>
      <c r="AB243" s="213"/>
      <c r="AC243" s="213"/>
      <c r="AD243" s="213"/>
      <c r="AE243" s="213"/>
      <c r="AF243" s="213"/>
      <c r="AG243" s="213" t="s">
        <v>185</v>
      </c>
      <c r="AH243" s="213"/>
      <c r="AI243" s="213"/>
      <c r="AJ243" s="213"/>
      <c r="AK243" s="213"/>
      <c r="AL243" s="213"/>
      <c r="AM243" s="213"/>
      <c r="AN243" s="213"/>
      <c r="AO243" s="213"/>
      <c r="AP243" s="213"/>
      <c r="AQ243" s="213"/>
      <c r="AR243" s="213"/>
      <c r="AS243" s="213"/>
      <c r="AT243" s="213"/>
      <c r="AU243" s="213"/>
      <c r="AV243" s="213"/>
      <c r="AW243" s="213"/>
      <c r="AX243" s="213"/>
      <c r="AY243" s="213"/>
      <c r="AZ243" s="213"/>
      <c r="BA243" s="213"/>
      <c r="BB243" s="213"/>
      <c r="BC243" s="213"/>
      <c r="BD243" s="213"/>
      <c r="BE243" s="213"/>
      <c r="BF243" s="213"/>
      <c r="BG243" s="213"/>
      <c r="BH243" s="213"/>
    </row>
    <row r="244" spans="1:60" outlineLevel="2" x14ac:dyDescent="0.2">
      <c r="A244" s="220"/>
      <c r="B244" s="221"/>
      <c r="C244" s="261" t="s">
        <v>455</v>
      </c>
      <c r="D244" s="229"/>
      <c r="E244" s="230">
        <v>1</v>
      </c>
      <c r="F244" s="224"/>
      <c r="G244" s="224"/>
      <c r="H244" s="224"/>
      <c r="I244" s="224"/>
      <c r="J244" s="224"/>
      <c r="K244" s="224"/>
      <c r="L244" s="224"/>
      <c r="M244" s="224"/>
      <c r="N244" s="223"/>
      <c r="O244" s="223"/>
      <c r="P244" s="223"/>
      <c r="Q244" s="223"/>
      <c r="R244" s="224"/>
      <c r="S244" s="224"/>
      <c r="T244" s="224"/>
      <c r="U244" s="224"/>
      <c r="V244" s="224"/>
      <c r="W244" s="224"/>
      <c r="X244" s="224"/>
      <c r="Y244" s="224"/>
      <c r="Z244" s="213"/>
      <c r="AA244" s="213"/>
      <c r="AB244" s="213"/>
      <c r="AC244" s="213"/>
      <c r="AD244" s="213"/>
      <c r="AE244" s="213"/>
      <c r="AF244" s="213"/>
      <c r="AG244" s="213" t="s">
        <v>158</v>
      </c>
      <c r="AH244" s="213">
        <v>5</v>
      </c>
      <c r="AI244" s="213"/>
      <c r="AJ244" s="213"/>
      <c r="AK244" s="213"/>
      <c r="AL244" s="213"/>
      <c r="AM244" s="213"/>
      <c r="AN244" s="213"/>
      <c r="AO244" s="213"/>
      <c r="AP244" s="213"/>
      <c r="AQ244" s="213"/>
      <c r="AR244" s="213"/>
      <c r="AS244" s="213"/>
      <c r="AT244" s="213"/>
      <c r="AU244" s="213"/>
      <c r="AV244" s="213"/>
      <c r="AW244" s="213"/>
      <c r="AX244" s="213"/>
      <c r="AY244" s="213"/>
      <c r="AZ244" s="213"/>
      <c r="BA244" s="213"/>
      <c r="BB244" s="213"/>
      <c r="BC244" s="213"/>
      <c r="BD244" s="213"/>
      <c r="BE244" s="213"/>
      <c r="BF244" s="213"/>
      <c r="BG244" s="213"/>
      <c r="BH244" s="213"/>
    </row>
    <row r="245" spans="1:60" outlineLevel="1" x14ac:dyDescent="0.2">
      <c r="A245" s="220">
        <v>56</v>
      </c>
      <c r="B245" s="221" t="s">
        <v>456</v>
      </c>
      <c r="C245" s="270" t="s">
        <v>457</v>
      </c>
      <c r="D245" s="222" t="s">
        <v>0</v>
      </c>
      <c r="E245" s="267"/>
      <c r="F245" s="225"/>
      <c r="G245" s="224">
        <f>ROUND(E245*F245,2)</f>
        <v>0</v>
      </c>
      <c r="H245" s="225"/>
      <c r="I245" s="224">
        <f>ROUND(E245*H245,2)</f>
        <v>0</v>
      </c>
      <c r="J245" s="225"/>
      <c r="K245" s="224">
        <f>ROUND(E245*J245,2)</f>
        <v>0</v>
      </c>
      <c r="L245" s="224">
        <v>15</v>
      </c>
      <c r="M245" s="224">
        <f>G245*(1+L245/100)</f>
        <v>0</v>
      </c>
      <c r="N245" s="223">
        <v>0</v>
      </c>
      <c r="O245" s="223">
        <f>ROUND(E245*N245,2)</f>
        <v>0</v>
      </c>
      <c r="P245" s="223">
        <v>0</v>
      </c>
      <c r="Q245" s="223">
        <f>ROUND(E245*P245,2)</f>
        <v>0</v>
      </c>
      <c r="R245" s="224" t="s">
        <v>451</v>
      </c>
      <c r="S245" s="224" t="s">
        <v>135</v>
      </c>
      <c r="T245" s="224" t="s">
        <v>168</v>
      </c>
      <c r="U245" s="224">
        <v>0</v>
      </c>
      <c r="V245" s="224">
        <f>ROUND(E245*U245,2)</f>
        <v>0</v>
      </c>
      <c r="W245" s="224"/>
      <c r="X245" s="224" t="s">
        <v>397</v>
      </c>
      <c r="Y245" s="224" t="s">
        <v>170</v>
      </c>
      <c r="Z245" s="213"/>
      <c r="AA245" s="213"/>
      <c r="AB245" s="213"/>
      <c r="AC245" s="213"/>
      <c r="AD245" s="213"/>
      <c r="AE245" s="213"/>
      <c r="AF245" s="213"/>
      <c r="AG245" s="213" t="s">
        <v>398</v>
      </c>
      <c r="AH245" s="213"/>
      <c r="AI245" s="213"/>
      <c r="AJ245" s="213"/>
      <c r="AK245" s="213"/>
      <c r="AL245" s="213"/>
      <c r="AM245" s="213"/>
      <c r="AN245" s="213"/>
      <c r="AO245" s="213"/>
      <c r="AP245" s="213"/>
      <c r="AQ245" s="213"/>
      <c r="AR245" s="213"/>
      <c r="AS245" s="213"/>
      <c r="AT245" s="213"/>
      <c r="AU245" s="213"/>
      <c r="AV245" s="213"/>
      <c r="AW245" s="213"/>
      <c r="AX245" s="213"/>
      <c r="AY245" s="213"/>
      <c r="AZ245" s="213"/>
      <c r="BA245" s="213"/>
      <c r="BB245" s="213"/>
      <c r="BC245" s="213"/>
      <c r="BD245" s="213"/>
      <c r="BE245" s="213"/>
      <c r="BF245" s="213"/>
      <c r="BG245" s="213"/>
      <c r="BH245" s="213"/>
    </row>
    <row r="246" spans="1:60" outlineLevel="2" x14ac:dyDescent="0.2">
      <c r="A246" s="220"/>
      <c r="B246" s="221"/>
      <c r="C246" s="269" t="s">
        <v>458</v>
      </c>
      <c r="D246" s="266"/>
      <c r="E246" s="266"/>
      <c r="F246" s="266"/>
      <c r="G246" s="266"/>
      <c r="H246" s="224"/>
      <c r="I246" s="224"/>
      <c r="J246" s="224"/>
      <c r="K246" s="224"/>
      <c r="L246" s="224"/>
      <c r="M246" s="224"/>
      <c r="N246" s="223"/>
      <c r="O246" s="223"/>
      <c r="P246" s="223"/>
      <c r="Q246" s="223"/>
      <c r="R246" s="224"/>
      <c r="S246" s="224"/>
      <c r="T246" s="224"/>
      <c r="U246" s="224"/>
      <c r="V246" s="224"/>
      <c r="W246" s="224"/>
      <c r="X246" s="224"/>
      <c r="Y246" s="224"/>
      <c r="Z246" s="213"/>
      <c r="AA246" s="213"/>
      <c r="AB246" s="213"/>
      <c r="AC246" s="213"/>
      <c r="AD246" s="213"/>
      <c r="AE246" s="213"/>
      <c r="AF246" s="213"/>
      <c r="AG246" s="213" t="s">
        <v>173</v>
      </c>
      <c r="AH246" s="213"/>
      <c r="AI246" s="213"/>
      <c r="AJ246" s="213"/>
      <c r="AK246" s="213"/>
      <c r="AL246" s="213"/>
      <c r="AM246" s="213"/>
      <c r="AN246" s="213"/>
      <c r="AO246" s="213"/>
      <c r="AP246" s="213"/>
      <c r="AQ246" s="213"/>
      <c r="AR246" s="213"/>
      <c r="AS246" s="213"/>
      <c r="AT246" s="213"/>
      <c r="AU246" s="213"/>
      <c r="AV246" s="213"/>
      <c r="AW246" s="213"/>
      <c r="AX246" s="213"/>
      <c r="AY246" s="213"/>
      <c r="AZ246" s="213"/>
      <c r="BA246" s="213"/>
      <c r="BB246" s="213"/>
      <c r="BC246" s="213"/>
      <c r="BD246" s="213"/>
      <c r="BE246" s="213"/>
      <c r="BF246" s="213"/>
      <c r="BG246" s="213"/>
      <c r="BH246" s="213"/>
    </row>
    <row r="247" spans="1:60" x14ac:dyDescent="0.2">
      <c r="A247" s="232" t="s">
        <v>130</v>
      </c>
      <c r="B247" s="233" t="s">
        <v>84</v>
      </c>
      <c r="C247" s="256" t="s">
        <v>85</v>
      </c>
      <c r="D247" s="234"/>
      <c r="E247" s="235"/>
      <c r="F247" s="236"/>
      <c r="G247" s="236">
        <f>SUMIF(AG248:AG281,"&lt;&gt;NOR",G248:G281)</f>
        <v>0</v>
      </c>
      <c r="H247" s="236"/>
      <c r="I247" s="236">
        <f>SUM(I248:I281)</f>
        <v>0</v>
      </c>
      <c r="J247" s="236"/>
      <c r="K247" s="236">
        <f>SUM(K248:K281)</f>
        <v>0</v>
      </c>
      <c r="L247" s="236"/>
      <c r="M247" s="236">
        <f>SUM(M248:M281)</f>
        <v>0</v>
      </c>
      <c r="N247" s="235"/>
      <c r="O247" s="235">
        <f>SUM(O248:O281)</f>
        <v>1.7500000000000002</v>
      </c>
      <c r="P247" s="235"/>
      <c r="Q247" s="235">
        <f>SUM(Q248:Q281)</f>
        <v>0.8</v>
      </c>
      <c r="R247" s="236"/>
      <c r="S247" s="236"/>
      <c r="T247" s="237"/>
      <c r="U247" s="231"/>
      <c r="V247" s="231">
        <f>SUM(V248:V281)</f>
        <v>535.48</v>
      </c>
      <c r="W247" s="231"/>
      <c r="X247" s="231"/>
      <c r="Y247" s="231"/>
      <c r="AG247" t="s">
        <v>131</v>
      </c>
    </row>
    <row r="248" spans="1:60" ht="33.75" outlineLevel="1" x14ac:dyDescent="0.2">
      <c r="A248" s="239">
        <v>57</v>
      </c>
      <c r="B248" s="240" t="s">
        <v>459</v>
      </c>
      <c r="C248" s="258" t="s">
        <v>460</v>
      </c>
      <c r="D248" s="241" t="s">
        <v>166</v>
      </c>
      <c r="E248" s="242">
        <v>61.174999999999997</v>
      </c>
      <c r="F248" s="243"/>
      <c r="G248" s="244">
        <f>ROUND(E248*F248,2)</f>
        <v>0</v>
      </c>
      <c r="H248" s="243"/>
      <c r="I248" s="244">
        <f>ROUND(E248*H248,2)</f>
        <v>0</v>
      </c>
      <c r="J248" s="243"/>
      <c r="K248" s="244">
        <f>ROUND(E248*J248,2)</f>
        <v>0</v>
      </c>
      <c r="L248" s="244">
        <v>15</v>
      </c>
      <c r="M248" s="244">
        <f>G248*(1+L248/100)</f>
        <v>0</v>
      </c>
      <c r="N248" s="242">
        <v>0</v>
      </c>
      <c r="O248" s="242">
        <f>ROUND(E248*N248,2)</f>
        <v>0</v>
      </c>
      <c r="P248" s="242">
        <v>0</v>
      </c>
      <c r="Q248" s="242">
        <f>ROUND(E248*P248,2)</f>
        <v>0</v>
      </c>
      <c r="R248" s="244" t="s">
        <v>461</v>
      </c>
      <c r="S248" s="244" t="s">
        <v>135</v>
      </c>
      <c r="T248" s="245" t="s">
        <v>168</v>
      </c>
      <c r="U248" s="224">
        <v>1.2765</v>
      </c>
      <c r="V248" s="224">
        <f>ROUND(E248*U248,2)</f>
        <v>78.09</v>
      </c>
      <c r="W248" s="224"/>
      <c r="X248" s="224" t="s">
        <v>169</v>
      </c>
      <c r="Y248" s="224" t="s">
        <v>170</v>
      </c>
      <c r="Z248" s="213"/>
      <c r="AA248" s="213"/>
      <c r="AB248" s="213"/>
      <c r="AC248" s="213"/>
      <c r="AD248" s="213"/>
      <c r="AE248" s="213"/>
      <c r="AF248" s="213"/>
      <c r="AG248" s="213" t="s">
        <v>171</v>
      </c>
      <c r="AH248" s="213"/>
      <c r="AI248" s="213"/>
      <c r="AJ248" s="213"/>
      <c r="AK248" s="213"/>
      <c r="AL248" s="213"/>
      <c r="AM248" s="213"/>
      <c r="AN248" s="213"/>
      <c r="AO248" s="213"/>
      <c r="AP248" s="213"/>
      <c r="AQ248" s="213"/>
      <c r="AR248" s="213"/>
      <c r="AS248" s="213"/>
      <c r="AT248" s="213"/>
      <c r="AU248" s="213"/>
      <c r="AV248" s="213"/>
      <c r="AW248" s="213"/>
      <c r="AX248" s="213"/>
      <c r="AY248" s="213"/>
      <c r="AZ248" s="213"/>
      <c r="BA248" s="213"/>
      <c r="BB248" s="213"/>
      <c r="BC248" s="213"/>
      <c r="BD248" s="213"/>
      <c r="BE248" s="213"/>
      <c r="BF248" s="213"/>
      <c r="BG248" s="213"/>
      <c r="BH248" s="213"/>
    </row>
    <row r="249" spans="1:60" outlineLevel="2" x14ac:dyDescent="0.2">
      <c r="A249" s="220"/>
      <c r="B249" s="221"/>
      <c r="C249" s="261" t="s">
        <v>462</v>
      </c>
      <c r="D249" s="229"/>
      <c r="E249" s="230">
        <v>58.5</v>
      </c>
      <c r="F249" s="224"/>
      <c r="G249" s="224"/>
      <c r="H249" s="224"/>
      <c r="I249" s="224"/>
      <c r="J249" s="224"/>
      <c r="K249" s="224"/>
      <c r="L249" s="224"/>
      <c r="M249" s="224"/>
      <c r="N249" s="223"/>
      <c r="O249" s="223"/>
      <c r="P249" s="223"/>
      <c r="Q249" s="223"/>
      <c r="R249" s="224"/>
      <c r="S249" s="224"/>
      <c r="T249" s="224"/>
      <c r="U249" s="224"/>
      <c r="V249" s="224"/>
      <c r="W249" s="224"/>
      <c r="X249" s="224"/>
      <c r="Y249" s="224"/>
      <c r="Z249" s="213"/>
      <c r="AA249" s="213"/>
      <c r="AB249" s="213"/>
      <c r="AC249" s="213"/>
      <c r="AD249" s="213"/>
      <c r="AE249" s="213"/>
      <c r="AF249" s="213"/>
      <c r="AG249" s="213" t="s">
        <v>158</v>
      </c>
      <c r="AH249" s="213">
        <v>0</v>
      </c>
      <c r="AI249" s="213"/>
      <c r="AJ249" s="213"/>
      <c r="AK249" s="213"/>
      <c r="AL249" s="213"/>
      <c r="AM249" s="213"/>
      <c r="AN249" s="213"/>
      <c r="AO249" s="213"/>
      <c r="AP249" s="213"/>
      <c r="AQ249" s="213"/>
      <c r="AR249" s="213"/>
      <c r="AS249" s="213"/>
      <c r="AT249" s="213"/>
      <c r="AU249" s="213"/>
      <c r="AV249" s="213"/>
      <c r="AW249" s="213"/>
      <c r="AX249" s="213"/>
      <c r="AY249" s="213"/>
      <c r="AZ249" s="213"/>
      <c r="BA249" s="213"/>
      <c r="BB249" s="213"/>
      <c r="BC249" s="213"/>
      <c r="BD249" s="213"/>
      <c r="BE249" s="213"/>
      <c r="BF249" s="213"/>
      <c r="BG249" s="213"/>
      <c r="BH249" s="213"/>
    </row>
    <row r="250" spans="1:60" outlineLevel="3" x14ac:dyDescent="0.2">
      <c r="A250" s="220"/>
      <c r="B250" s="221"/>
      <c r="C250" s="261" t="s">
        <v>463</v>
      </c>
      <c r="D250" s="229"/>
      <c r="E250" s="230">
        <v>1.425</v>
      </c>
      <c r="F250" s="224"/>
      <c r="G250" s="224"/>
      <c r="H250" s="224"/>
      <c r="I250" s="224"/>
      <c r="J250" s="224"/>
      <c r="K250" s="224"/>
      <c r="L250" s="224"/>
      <c r="M250" s="224"/>
      <c r="N250" s="223"/>
      <c r="O250" s="223"/>
      <c r="P250" s="223"/>
      <c r="Q250" s="223"/>
      <c r="R250" s="224"/>
      <c r="S250" s="224"/>
      <c r="T250" s="224"/>
      <c r="U250" s="224"/>
      <c r="V250" s="224"/>
      <c r="W250" s="224"/>
      <c r="X250" s="224"/>
      <c r="Y250" s="224"/>
      <c r="Z250" s="213"/>
      <c r="AA250" s="213"/>
      <c r="AB250" s="213"/>
      <c r="AC250" s="213"/>
      <c r="AD250" s="213"/>
      <c r="AE250" s="213"/>
      <c r="AF250" s="213"/>
      <c r="AG250" s="213" t="s">
        <v>158</v>
      </c>
      <c r="AH250" s="213">
        <v>0</v>
      </c>
      <c r="AI250" s="213"/>
      <c r="AJ250" s="213"/>
      <c r="AK250" s="213"/>
      <c r="AL250" s="213"/>
      <c r="AM250" s="213"/>
      <c r="AN250" s="213"/>
      <c r="AO250" s="213"/>
      <c r="AP250" s="213"/>
      <c r="AQ250" s="213"/>
      <c r="AR250" s="213"/>
      <c r="AS250" s="213"/>
      <c r="AT250" s="213"/>
      <c r="AU250" s="213"/>
      <c r="AV250" s="213"/>
      <c r="AW250" s="213"/>
      <c r="AX250" s="213"/>
      <c r="AY250" s="213"/>
      <c r="AZ250" s="213"/>
      <c r="BA250" s="213"/>
      <c r="BB250" s="213"/>
      <c r="BC250" s="213"/>
      <c r="BD250" s="213"/>
      <c r="BE250" s="213"/>
      <c r="BF250" s="213"/>
      <c r="BG250" s="213"/>
      <c r="BH250" s="213"/>
    </row>
    <row r="251" spans="1:60" outlineLevel="3" x14ac:dyDescent="0.2">
      <c r="A251" s="220"/>
      <c r="B251" s="221"/>
      <c r="C251" s="261" t="s">
        <v>464</v>
      </c>
      <c r="D251" s="229"/>
      <c r="E251" s="230">
        <v>1.25</v>
      </c>
      <c r="F251" s="224"/>
      <c r="G251" s="224"/>
      <c r="H251" s="224"/>
      <c r="I251" s="224"/>
      <c r="J251" s="224"/>
      <c r="K251" s="224"/>
      <c r="L251" s="224"/>
      <c r="M251" s="224"/>
      <c r="N251" s="223"/>
      <c r="O251" s="223"/>
      <c r="P251" s="223"/>
      <c r="Q251" s="223"/>
      <c r="R251" s="224"/>
      <c r="S251" s="224"/>
      <c r="T251" s="224"/>
      <c r="U251" s="224"/>
      <c r="V251" s="224"/>
      <c r="W251" s="224"/>
      <c r="X251" s="224"/>
      <c r="Y251" s="224"/>
      <c r="Z251" s="213"/>
      <c r="AA251" s="213"/>
      <c r="AB251" s="213"/>
      <c r="AC251" s="213"/>
      <c r="AD251" s="213"/>
      <c r="AE251" s="213"/>
      <c r="AF251" s="213"/>
      <c r="AG251" s="213" t="s">
        <v>158</v>
      </c>
      <c r="AH251" s="213">
        <v>0</v>
      </c>
      <c r="AI251" s="213"/>
      <c r="AJ251" s="213"/>
      <c r="AK251" s="213"/>
      <c r="AL251" s="213"/>
      <c r="AM251" s="213"/>
      <c r="AN251" s="213"/>
      <c r="AO251" s="213"/>
      <c r="AP251" s="213"/>
      <c r="AQ251" s="213"/>
      <c r="AR251" s="213"/>
      <c r="AS251" s="213"/>
      <c r="AT251" s="213"/>
      <c r="AU251" s="213"/>
      <c r="AV251" s="213"/>
      <c r="AW251" s="213"/>
      <c r="AX251" s="213"/>
      <c r="AY251" s="213"/>
      <c r="AZ251" s="213"/>
      <c r="BA251" s="213"/>
      <c r="BB251" s="213"/>
      <c r="BC251" s="213"/>
      <c r="BD251" s="213"/>
      <c r="BE251" s="213"/>
      <c r="BF251" s="213"/>
      <c r="BG251" s="213"/>
      <c r="BH251" s="213"/>
    </row>
    <row r="252" spans="1:60" ht="22.5" outlineLevel="1" x14ac:dyDescent="0.2">
      <c r="A252" s="239">
        <v>58</v>
      </c>
      <c r="B252" s="240" t="s">
        <v>465</v>
      </c>
      <c r="C252" s="258" t="s">
        <v>466</v>
      </c>
      <c r="D252" s="241" t="s">
        <v>214</v>
      </c>
      <c r="E252" s="242">
        <v>287.72000000000003</v>
      </c>
      <c r="F252" s="243"/>
      <c r="G252" s="244">
        <f>ROUND(E252*F252,2)</f>
        <v>0</v>
      </c>
      <c r="H252" s="243"/>
      <c r="I252" s="244">
        <f>ROUND(E252*H252,2)</f>
        <v>0</v>
      </c>
      <c r="J252" s="243"/>
      <c r="K252" s="244">
        <f>ROUND(E252*J252,2)</f>
        <v>0</v>
      </c>
      <c r="L252" s="244">
        <v>15</v>
      </c>
      <c r="M252" s="244">
        <f>G252*(1+L252/100)</f>
        <v>0</v>
      </c>
      <c r="N252" s="242">
        <v>2.7299999999999998E-3</v>
      </c>
      <c r="O252" s="242">
        <f>ROUND(E252*N252,2)</f>
        <v>0.79</v>
      </c>
      <c r="P252" s="242">
        <v>0</v>
      </c>
      <c r="Q252" s="242">
        <f>ROUND(E252*P252,2)</f>
        <v>0</v>
      </c>
      <c r="R252" s="244" t="s">
        <v>461</v>
      </c>
      <c r="S252" s="244" t="s">
        <v>135</v>
      </c>
      <c r="T252" s="245" t="s">
        <v>168</v>
      </c>
      <c r="U252" s="224">
        <v>0.83374999999999999</v>
      </c>
      <c r="V252" s="224">
        <f>ROUND(E252*U252,2)</f>
        <v>239.89</v>
      </c>
      <c r="W252" s="224"/>
      <c r="X252" s="224" t="s">
        <v>169</v>
      </c>
      <c r="Y252" s="224" t="s">
        <v>170</v>
      </c>
      <c r="Z252" s="213"/>
      <c r="AA252" s="213"/>
      <c r="AB252" s="213"/>
      <c r="AC252" s="213"/>
      <c r="AD252" s="213"/>
      <c r="AE252" s="213"/>
      <c r="AF252" s="213"/>
      <c r="AG252" s="213" t="s">
        <v>171</v>
      </c>
      <c r="AH252" s="213"/>
      <c r="AI252" s="213"/>
      <c r="AJ252" s="213"/>
      <c r="AK252" s="213"/>
      <c r="AL252" s="213"/>
      <c r="AM252" s="213"/>
      <c r="AN252" s="213"/>
      <c r="AO252" s="213"/>
      <c r="AP252" s="213"/>
      <c r="AQ252" s="213"/>
      <c r="AR252" s="213"/>
      <c r="AS252" s="213"/>
      <c r="AT252" s="213"/>
      <c r="AU252" s="213"/>
      <c r="AV252" s="213"/>
      <c r="AW252" s="213"/>
      <c r="AX252" s="213"/>
      <c r="AY252" s="213"/>
      <c r="AZ252" s="213"/>
      <c r="BA252" s="213"/>
      <c r="BB252" s="213"/>
      <c r="BC252" s="213"/>
      <c r="BD252" s="213"/>
      <c r="BE252" s="213"/>
      <c r="BF252" s="213"/>
      <c r="BG252" s="213"/>
      <c r="BH252" s="213"/>
    </row>
    <row r="253" spans="1:60" outlineLevel="2" x14ac:dyDescent="0.2">
      <c r="A253" s="220"/>
      <c r="B253" s="221"/>
      <c r="C253" s="268" t="s">
        <v>467</v>
      </c>
      <c r="D253" s="265"/>
      <c r="E253" s="265"/>
      <c r="F253" s="265"/>
      <c r="G253" s="265"/>
      <c r="H253" s="224"/>
      <c r="I253" s="224"/>
      <c r="J253" s="224"/>
      <c r="K253" s="224"/>
      <c r="L253" s="224"/>
      <c r="M253" s="224"/>
      <c r="N253" s="223"/>
      <c r="O253" s="223"/>
      <c r="P253" s="223"/>
      <c r="Q253" s="223"/>
      <c r="R253" s="224"/>
      <c r="S253" s="224"/>
      <c r="T253" s="224"/>
      <c r="U253" s="224"/>
      <c r="V253" s="224"/>
      <c r="W253" s="224"/>
      <c r="X253" s="224"/>
      <c r="Y253" s="224"/>
      <c r="Z253" s="213"/>
      <c r="AA253" s="213"/>
      <c r="AB253" s="213"/>
      <c r="AC253" s="213"/>
      <c r="AD253" s="213"/>
      <c r="AE253" s="213"/>
      <c r="AF253" s="213"/>
      <c r="AG253" s="213" t="s">
        <v>173</v>
      </c>
      <c r="AH253" s="213"/>
      <c r="AI253" s="213"/>
      <c r="AJ253" s="213"/>
      <c r="AK253" s="213"/>
      <c r="AL253" s="213"/>
      <c r="AM253" s="213"/>
      <c r="AN253" s="213"/>
      <c r="AO253" s="213"/>
      <c r="AP253" s="213"/>
      <c r="AQ253" s="213"/>
      <c r="AR253" s="213"/>
      <c r="AS253" s="213"/>
      <c r="AT253" s="213"/>
      <c r="AU253" s="213"/>
      <c r="AV253" s="213"/>
      <c r="AW253" s="213"/>
      <c r="AX253" s="213"/>
      <c r="AY253" s="213"/>
      <c r="AZ253" s="213"/>
      <c r="BA253" s="213"/>
      <c r="BB253" s="213"/>
      <c r="BC253" s="213"/>
      <c r="BD253" s="213"/>
      <c r="BE253" s="213"/>
      <c r="BF253" s="213"/>
      <c r="BG253" s="213"/>
      <c r="BH253" s="213"/>
    </row>
    <row r="254" spans="1:60" outlineLevel="2" x14ac:dyDescent="0.2">
      <c r="A254" s="220"/>
      <c r="B254" s="221"/>
      <c r="C254" s="261" t="s">
        <v>468</v>
      </c>
      <c r="D254" s="229"/>
      <c r="E254" s="230">
        <v>27.3</v>
      </c>
      <c r="F254" s="224"/>
      <c r="G254" s="224"/>
      <c r="H254" s="224"/>
      <c r="I254" s="224"/>
      <c r="J254" s="224"/>
      <c r="K254" s="224"/>
      <c r="L254" s="224"/>
      <c r="M254" s="224"/>
      <c r="N254" s="223"/>
      <c r="O254" s="223"/>
      <c r="P254" s="223"/>
      <c r="Q254" s="223"/>
      <c r="R254" s="224"/>
      <c r="S254" s="224"/>
      <c r="T254" s="224"/>
      <c r="U254" s="224"/>
      <c r="V254" s="224"/>
      <c r="W254" s="224"/>
      <c r="X254" s="224"/>
      <c r="Y254" s="224"/>
      <c r="Z254" s="213"/>
      <c r="AA254" s="213"/>
      <c r="AB254" s="213"/>
      <c r="AC254" s="213"/>
      <c r="AD254" s="213"/>
      <c r="AE254" s="213"/>
      <c r="AF254" s="213"/>
      <c r="AG254" s="213" t="s">
        <v>158</v>
      </c>
      <c r="AH254" s="213">
        <v>0</v>
      </c>
      <c r="AI254" s="213"/>
      <c r="AJ254" s="213"/>
      <c r="AK254" s="213"/>
      <c r="AL254" s="213"/>
      <c r="AM254" s="213"/>
      <c r="AN254" s="213"/>
      <c r="AO254" s="213"/>
      <c r="AP254" s="213"/>
      <c r="AQ254" s="213"/>
      <c r="AR254" s="213"/>
      <c r="AS254" s="213"/>
      <c r="AT254" s="213"/>
      <c r="AU254" s="213"/>
      <c r="AV254" s="213"/>
      <c r="AW254" s="213"/>
      <c r="AX254" s="213"/>
      <c r="AY254" s="213"/>
      <c r="AZ254" s="213"/>
      <c r="BA254" s="213"/>
      <c r="BB254" s="213"/>
      <c r="BC254" s="213"/>
      <c r="BD254" s="213"/>
      <c r="BE254" s="213"/>
      <c r="BF254" s="213"/>
      <c r="BG254" s="213"/>
      <c r="BH254" s="213"/>
    </row>
    <row r="255" spans="1:60" outlineLevel="3" x14ac:dyDescent="0.2">
      <c r="A255" s="220"/>
      <c r="B255" s="221"/>
      <c r="C255" s="261" t="s">
        <v>469</v>
      </c>
      <c r="D255" s="229"/>
      <c r="E255" s="230">
        <v>9.32</v>
      </c>
      <c r="F255" s="224"/>
      <c r="G255" s="224"/>
      <c r="H255" s="224"/>
      <c r="I255" s="224"/>
      <c r="J255" s="224"/>
      <c r="K255" s="224"/>
      <c r="L255" s="224"/>
      <c r="M255" s="224"/>
      <c r="N255" s="223"/>
      <c r="O255" s="223"/>
      <c r="P255" s="223"/>
      <c r="Q255" s="223"/>
      <c r="R255" s="224"/>
      <c r="S255" s="224"/>
      <c r="T255" s="224"/>
      <c r="U255" s="224"/>
      <c r="V255" s="224"/>
      <c r="W255" s="224"/>
      <c r="X255" s="224"/>
      <c r="Y255" s="224"/>
      <c r="Z255" s="213"/>
      <c r="AA255" s="213"/>
      <c r="AB255" s="213"/>
      <c r="AC255" s="213"/>
      <c r="AD255" s="213"/>
      <c r="AE255" s="213"/>
      <c r="AF255" s="213"/>
      <c r="AG255" s="213" t="s">
        <v>158</v>
      </c>
      <c r="AH255" s="213">
        <v>0</v>
      </c>
      <c r="AI255" s="213"/>
      <c r="AJ255" s="213"/>
      <c r="AK255" s="213"/>
      <c r="AL255" s="213"/>
      <c r="AM255" s="213"/>
      <c r="AN255" s="213"/>
      <c r="AO255" s="213"/>
      <c r="AP255" s="213"/>
      <c r="AQ255" s="213"/>
      <c r="AR255" s="213"/>
      <c r="AS255" s="213"/>
      <c r="AT255" s="213"/>
      <c r="AU255" s="213"/>
      <c r="AV255" s="213"/>
      <c r="AW255" s="213"/>
      <c r="AX255" s="213"/>
      <c r="AY255" s="213"/>
      <c r="AZ255" s="213"/>
      <c r="BA255" s="213"/>
      <c r="BB255" s="213"/>
      <c r="BC255" s="213"/>
      <c r="BD255" s="213"/>
      <c r="BE255" s="213"/>
      <c r="BF255" s="213"/>
      <c r="BG255" s="213"/>
      <c r="BH255" s="213"/>
    </row>
    <row r="256" spans="1:60" outlineLevel="3" x14ac:dyDescent="0.2">
      <c r="A256" s="220"/>
      <c r="B256" s="221"/>
      <c r="C256" s="261" t="s">
        <v>470</v>
      </c>
      <c r="D256" s="229"/>
      <c r="E256" s="230">
        <v>13.5</v>
      </c>
      <c r="F256" s="224"/>
      <c r="G256" s="224"/>
      <c r="H256" s="224"/>
      <c r="I256" s="224"/>
      <c r="J256" s="224"/>
      <c r="K256" s="224"/>
      <c r="L256" s="224"/>
      <c r="M256" s="224"/>
      <c r="N256" s="223"/>
      <c r="O256" s="223"/>
      <c r="P256" s="223"/>
      <c r="Q256" s="223"/>
      <c r="R256" s="224"/>
      <c r="S256" s="224"/>
      <c r="T256" s="224"/>
      <c r="U256" s="224"/>
      <c r="V256" s="224"/>
      <c r="W256" s="224"/>
      <c r="X256" s="224"/>
      <c r="Y256" s="224"/>
      <c r="Z256" s="213"/>
      <c r="AA256" s="213"/>
      <c r="AB256" s="213"/>
      <c r="AC256" s="213"/>
      <c r="AD256" s="213"/>
      <c r="AE256" s="213"/>
      <c r="AF256" s="213"/>
      <c r="AG256" s="213" t="s">
        <v>158</v>
      </c>
      <c r="AH256" s="213">
        <v>0</v>
      </c>
      <c r="AI256" s="213"/>
      <c r="AJ256" s="213"/>
      <c r="AK256" s="213"/>
      <c r="AL256" s="213"/>
      <c r="AM256" s="213"/>
      <c r="AN256" s="213"/>
      <c r="AO256" s="213"/>
      <c r="AP256" s="213"/>
      <c r="AQ256" s="213"/>
      <c r="AR256" s="213"/>
      <c r="AS256" s="213"/>
      <c r="AT256" s="213"/>
      <c r="AU256" s="213"/>
      <c r="AV256" s="213"/>
      <c r="AW256" s="213"/>
      <c r="AX256" s="213"/>
      <c r="AY256" s="213"/>
      <c r="AZ256" s="213"/>
      <c r="BA256" s="213"/>
      <c r="BB256" s="213"/>
      <c r="BC256" s="213"/>
      <c r="BD256" s="213"/>
      <c r="BE256" s="213"/>
      <c r="BF256" s="213"/>
      <c r="BG256" s="213"/>
      <c r="BH256" s="213"/>
    </row>
    <row r="257" spans="1:60" outlineLevel="3" x14ac:dyDescent="0.2">
      <c r="A257" s="220"/>
      <c r="B257" s="221"/>
      <c r="C257" s="261" t="s">
        <v>471</v>
      </c>
      <c r="D257" s="229"/>
      <c r="E257" s="230">
        <v>136.80000000000001</v>
      </c>
      <c r="F257" s="224"/>
      <c r="G257" s="224"/>
      <c r="H257" s="224"/>
      <c r="I257" s="224"/>
      <c r="J257" s="224"/>
      <c r="K257" s="224"/>
      <c r="L257" s="224"/>
      <c r="M257" s="224"/>
      <c r="N257" s="223"/>
      <c r="O257" s="223"/>
      <c r="P257" s="223"/>
      <c r="Q257" s="223"/>
      <c r="R257" s="224"/>
      <c r="S257" s="224"/>
      <c r="T257" s="224"/>
      <c r="U257" s="224"/>
      <c r="V257" s="224"/>
      <c r="W257" s="224"/>
      <c r="X257" s="224"/>
      <c r="Y257" s="224"/>
      <c r="Z257" s="213"/>
      <c r="AA257" s="213"/>
      <c r="AB257" s="213"/>
      <c r="AC257" s="213"/>
      <c r="AD257" s="213"/>
      <c r="AE257" s="213"/>
      <c r="AF257" s="213"/>
      <c r="AG257" s="213" t="s">
        <v>158</v>
      </c>
      <c r="AH257" s="213">
        <v>0</v>
      </c>
      <c r="AI257" s="213"/>
      <c r="AJ257" s="213"/>
      <c r="AK257" s="213"/>
      <c r="AL257" s="213"/>
      <c r="AM257" s="213"/>
      <c r="AN257" s="213"/>
      <c r="AO257" s="213"/>
      <c r="AP257" s="213"/>
      <c r="AQ257" s="213"/>
      <c r="AR257" s="213"/>
      <c r="AS257" s="213"/>
      <c r="AT257" s="213"/>
      <c r="AU257" s="213"/>
      <c r="AV257" s="213"/>
      <c r="AW257" s="213"/>
      <c r="AX257" s="213"/>
      <c r="AY257" s="213"/>
      <c r="AZ257" s="213"/>
      <c r="BA257" s="213"/>
      <c r="BB257" s="213"/>
      <c r="BC257" s="213"/>
      <c r="BD257" s="213"/>
      <c r="BE257" s="213"/>
      <c r="BF257" s="213"/>
      <c r="BG257" s="213"/>
      <c r="BH257" s="213"/>
    </row>
    <row r="258" spans="1:60" outlineLevel="3" x14ac:dyDescent="0.2">
      <c r="A258" s="220"/>
      <c r="B258" s="221"/>
      <c r="C258" s="261" t="s">
        <v>472</v>
      </c>
      <c r="D258" s="229"/>
      <c r="E258" s="230">
        <v>100.8</v>
      </c>
      <c r="F258" s="224"/>
      <c r="G258" s="224"/>
      <c r="H258" s="224"/>
      <c r="I258" s="224"/>
      <c r="J258" s="224"/>
      <c r="K258" s="224"/>
      <c r="L258" s="224"/>
      <c r="M258" s="224"/>
      <c r="N258" s="223"/>
      <c r="O258" s="223"/>
      <c r="P258" s="223"/>
      <c r="Q258" s="223"/>
      <c r="R258" s="224"/>
      <c r="S258" s="224"/>
      <c r="T258" s="224"/>
      <c r="U258" s="224"/>
      <c r="V258" s="224"/>
      <c r="W258" s="224"/>
      <c r="X258" s="224"/>
      <c r="Y258" s="224"/>
      <c r="Z258" s="213"/>
      <c r="AA258" s="213"/>
      <c r="AB258" s="213"/>
      <c r="AC258" s="213"/>
      <c r="AD258" s="213"/>
      <c r="AE258" s="213"/>
      <c r="AF258" s="213"/>
      <c r="AG258" s="213" t="s">
        <v>158</v>
      </c>
      <c r="AH258" s="213">
        <v>0</v>
      </c>
      <c r="AI258" s="213"/>
      <c r="AJ258" s="213"/>
      <c r="AK258" s="213"/>
      <c r="AL258" s="213"/>
      <c r="AM258" s="213"/>
      <c r="AN258" s="213"/>
      <c r="AO258" s="213"/>
      <c r="AP258" s="213"/>
      <c r="AQ258" s="213"/>
      <c r="AR258" s="213"/>
      <c r="AS258" s="213"/>
      <c r="AT258" s="213"/>
      <c r="AU258" s="213"/>
      <c r="AV258" s="213"/>
      <c r="AW258" s="213"/>
      <c r="AX258" s="213"/>
      <c r="AY258" s="213"/>
      <c r="AZ258" s="213"/>
      <c r="BA258" s="213"/>
      <c r="BB258" s="213"/>
      <c r="BC258" s="213"/>
      <c r="BD258" s="213"/>
      <c r="BE258" s="213"/>
      <c r="BF258" s="213"/>
      <c r="BG258" s="213"/>
      <c r="BH258" s="213"/>
    </row>
    <row r="259" spans="1:60" outlineLevel="1" x14ac:dyDescent="0.2">
      <c r="A259" s="239">
        <v>59</v>
      </c>
      <c r="B259" s="240" t="s">
        <v>473</v>
      </c>
      <c r="C259" s="258" t="s">
        <v>474</v>
      </c>
      <c r="D259" s="241" t="s">
        <v>214</v>
      </c>
      <c r="E259" s="242">
        <v>2.85</v>
      </c>
      <c r="F259" s="243"/>
      <c r="G259" s="244">
        <f>ROUND(E259*F259,2)</f>
        <v>0</v>
      </c>
      <c r="H259" s="243"/>
      <c r="I259" s="244">
        <f>ROUND(E259*H259,2)</f>
        <v>0</v>
      </c>
      <c r="J259" s="243"/>
      <c r="K259" s="244">
        <f>ROUND(E259*J259,2)</f>
        <v>0</v>
      </c>
      <c r="L259" s="244">
        <v>15</v>
      </c>
      <c r="M259" s="244">
        <f>G259*(1+L259/100)</f>
        <v>0</v>
      </c>
      <c r="N259" s="242">
        <v>0</v>
      </c>
      <c r="O259" s="242">
        <f>ROUND(E259*N259,2)</f>
        <v>0</v>
      </c>
      <c r="P259" s="242">
        <v>4.2599999999999999E-3</v>
      </c>
      <c r="Q259" s="242">
        <f>ROUND(E259*P259,2)</f>
        <v>0.01</v>
      </c>
      <c r="R259" s="244" t="s">
        <v>461</v>
      </c>
      <c r="S259" s="244" t="s">
        <v>135</v>
      </c>
      <c r="T259" s="245" t="s">
        <v>168</v>
      </c>
      <c r="U259" s="224">
        <v>6.9000000000000006E-2</v>
      </c>
      <c r="V259" s="224">
        <f>ROUND(E259*U259,2)</f>
        <v>0.2</v>
      </c>
      <c r="W259" s="224"/>
      <c r="X259" s="224" t="s">
        <v>169</v>
      </c>
      <c r="Y259" s="224" t="s">
        <v>170</v>
      </c>
      <c r="Z259" s="213"/>
      <c r="AA259" s="213"/>
      <c r="AB259" s="213"/>
      <c r="AC259" s="213"/>
      <c r="AD259" s="213"/>
      <c r="AE259" s="213"/>
      <c r="AF259" s="213"/>
      <c r="AG259" s="213" t="s">
        <v>171</v>
      </c>
      <c r="AH259" s="213"/>
      <c r="AI259" s="213"/>
      <c r="AJ259" s="213"/>
      <c r="AK259" s="213"/>
      <c r="AL259" s="213"/>
      <c r="AM259" s="213"/>
      <c r="AN259" s="213"/>
      <c r="AO259" s="213"/>
      <c r="AP259" s="213"/>
      <c r="AQ259" s="213"/>
      <c r="AR259" s="213"/>
      <c r="AS259" s="213"/>
      <c r="AT259" s="213"/>
      <c r="AU259" s="213"/>
      <c r="AV259" s="213"/>
      <c r="AW259" s="213"/>
      <c r="AX259" s="213"/>
      <c r="AY259" s="213"/>
      <c r="AZ259" s="213"/>
      <c r="BA259" s="213"/>
      <c r="BB259" s="213"/>
      <c r="BC259" s="213"/>
      <c r="BD259" s="213"/>
      <c r="BE259" s="213"/>
      <c r="BF259" s="213"/>
      <c r="BG259" s="213"/>
      <c r="BH259" s="213"/>
    </row>
    <row r="260" spans="1:60" outlineLevel="2" x14ac:dyDescent="0.2">
      <c r="A260" s="220"/>
      <c r="B260" s="221"/>
      <c r="C260" s="261" t="s">
        <v>475</v>
      </c>
      <c r="D260" s="229"/>
      <c r="E260" s="230">
        <v>2.85</v>
      </c>
      <c r="F260" s="224"/>
      <c r="G260" s="224"/>
      <c r="H260" s="224"/>
      <c r="I260" s="224"/>
      <c r="J260" s="224"/>
      <c r="K260" s="224"/>
      <c r="L260" s="224"/>
      <c r="M260" s="224"/>
      <c r="N260" s="223"/>
      <c r="O260" s="223"/>
      <c r="P260" s="223"/>
      <c r="Q260" s="223"/>
      <c r="R260" s="224"/>
      <c r="S260" s="224"/>
      <c r="T260" s="224"/>
      <c r="U260" s="224"/>
      <c r="V260" s="224"/>
      <c r="W260" s="224"/>
      <c r="X260" s="224"/>
      <c r="Y260" s="224"/>
      <c r="Z260" s="213"/>
      <c r="AA260" s="213"/>
      <c r="AB260" s="213"/>
      <c r="AC260" s="213"/>
      <c r="AD260" s="213"/>
      <c r="AE260" s="213"/>
      <c r="AF260" s="213"/>
      <c r="AG260" s="213" t="s">
        <v>158</v>
      </c>
      <c r="AH260" s="213">
        <v>0</v>
      </c>
      <c r="AI260" s="213"/>
      <c r="AJ260" s="213"/>
      <c r="AK260" s="213"/>
      <c r="AL260" s="213"/>
      <c r="AM260" s="213"/>
      <c r="AN260" s="213"/>
      <c r="AO260" s="213"/>
      <c r="AP260" s="213"/>
      <c r="AQ260" s="213"/>
      <c r="AR260" s="213"/>
      <c r="AS260" s="213"/>
      <c r="AT260" s="213"/>
      <c r="AU260" s="213"/>
      <c r="AV260" s="213"/>
      <c r="AW260" s="213"/>
      <c r="AX260" s="213"/>
      <c r="AY260" s="213"/>
      <c r="AZ260" s="213"/>
      <c r="BA260" s="213"/>
      <c r="BB260" s="213"/>
      <c r="BC260" s="213"/>
      <c r="BD260" s="213"/>
      <c r="BE260" s="213"/>
      <c r="BF260" s="213"/>
      <c r="BG260" s="213"/>
      <c r="BH260" s="213"/>
    </row>
    <row r="261" spans="1:60" outlineLevel="1" x14ac:dyDescent="0.2">
      <c r="A261" s="239">
        <v>60</v>
      </c>
      <c r="B261" s="240" t="s">
        <v>476</v>
      </c>
      <c r="C261" s="258" t="s">
        <v>477</v>
      </c>
      <c r="D261" s="241" t="s">
        <v>214</v>
      </c>
      <c r="E261" s="242">
        <v>10.5</v>
      </c>
      <c r="F261" s="243"/>
      <c r="G261" s="244">
        <f>ROUND(E261*F261,2)</f>
        <v>0</v>
      </c>
      <c r="H261" s="243"/>
      <c r="I261" s="244">
        <f>ROUND(E261*H261,2)</f>
        <v>0</v>
      </c>
      <c r="J261" s="243"/>
      <c r="K261" s="244">
        <f>ROUND(E261*J261,2)</f>
        <v>0</v>
      </c>
      <c r="L261" s="244">
        <v>15</v>
      </c>
      <c r="M261" s="244">
        <f>G261*(1+L261/100)</f>
        <v>0</v>
      </c>
      <c r="N261" s="242">
        <v>0</v>
      </c>
      <c r="O261" s="242">
        <f>ROUND(E261*N261,2)</f>
        <v>0</v>
      </c>
      <c r="P261" s="242">
        <v>5.2199999999999998E-3</v>
      </c>
      <c r="Q261" s="242">
        <f>ROUND(E261*P261,2)</f>
        <v>0.05</v>
      </c>
      <c r="R261" s="244" t="s">
        <v>461</v>
      </c>
      <c r="S261" s="244" t="s">
        <v>135</v>
      </c>
      <c r="T261" s="245" t="s">
        <v>168</v>
      </c>
      <c r="U261" s="224">
        <v>8.0500000000000002E-2</v>
      </c>
      <c r="V261" s="224">
        <f>ROUND(E261*U261,2)</f>
        <v>0.85</v>
      </c>
      <c r="W261" s="224"/>
      <c r="X261" s="224" t="s">
        <v>169</v>
      </c>
      <c r="Y261" s="224" t="s">
        <v>170</v>
      </c>
      <c r="Z261" s="213"/>
      <c r="AA261" s="213"/>
      <c r="AB261" s="213"/>
      <c r="AC261" s="213"/>
      <c r="AD261" s="213"/>
      <c r="AE261" s="213"/>
      <c r="AF261" s="213"/>
      <c r="AG261" s="213" t="s">
        <v>171</v>
      </c>
      <c r="AH261" s="213"/>
      <c r="AI261" s="213"/>
      <c r="AJ261" s="213"/>
      <c r="AK261" s="213"/>
      <c r="AL261" s="213"/>
      <c r="AM261" s="213"/>
      <c r="AN261" s="213"/>
      <c r="AO261" s="213"/>
      <c r="AP261" s="213"/>
      <c r="AQ261" s="213"/>
      <c r="AR261" s="213"/>
      <c r="AS261" s="213"/>
      <c r="AT261" s="213"/>
      <c r="AU261" s="213"/>
      <c r="AV261" s="213"/>
      <c r="AW261" s="213"/>
      <c r="AX261" s="213"/>
      <c r="AY261" s="213"/>
      <c r="AZ261" s="213"/>
      <c r="BA261" s="213"/>
      <c r="BB261" s="213"/>
      <c r="BC261" s="213"/>
      <c r="BD261" s="213"/>
      <c r="BE261" s="213"/>
      <c r="BF261" s="213"/>
      <c r="BG261" s="213"/>
      <c r="BH261" s="213"/>
    </row>
    <row r="262" spans="1:60" outlineLevel="2" x14ac:dyDescent="0.2">
      <c r="A262" s="220"/>
      <c r="B262" s="221"/>
      <c r="C262" s="261" t="s">
        <v>478</v>
      </c>
      <c r="D262" s="229"/>
      <c r="E262" s="230">
        <v>10.5</v>
      </c>
      <c r="F262" s="224"/>
      <c r="G262" s="224"/>
      <c r="H262" s="224"/>
      <c r="I262" s="224"/>
      <c r="J262" s="224"/>
      <c r="K262" s="224"/>
      <c r="L262" s="224"/>
      <c r="M262" s="224"/>
      <c r="N262" s="223"/>
      <c r="O262" s="223"/>
      <c r="P262" s="223"/>
      <c r="Q262" s="223"/>
      <c r="R262" s="224"/>
      <c r="S262" s="224"/>
      <c r="T262" s="224"/>
      <c r="U262" s="224"/>
      <c r="V262" s="224"/>
      <c r="W262" s="224"/>
      <c r="X262" s="224"/>
      <c r="Y262" s="224"/>
      <c r="Z262" s="213"/>
      <c r="AA262" s="213"/>
      <c r="AB262" s="213"/>
      <c r="AC262" s="213"/>
      <c r="AD262" s="213"/>
      <c r="AE262" s="213"/>
      <c r="AF262" s="213"/>
      <c r="AG262" s="213" t="s">
        <v>158</v>
      </c>
      <c r="AH262" s="213">
        <v>0</v>
      </c>
      <c r="AI262" s="213"/>
      <c r="AJ262" s="213"/>
      <c r="AK262" s="213"/>
      <c r="AL262" s="213"/>
      <c r="AM262" s="213"/>
      <c r="AN262" s="213"/>
      <c r="AO262" s="213"/>
      <c r="AP262" s="213"/>
      <c r="AQ262" s="213"/>
      <c r="AR262" s="213"/>
      <c r="AS262" s="213"/>
      <c r="AT262" s="213"/>
      <c r="AU262" s="213"/>
      <c r="AV262" s="213"/>
      <c r="AW262" s="213"/>
      <c r="AX262" s="213"/>
      <c r="AY262" s="213"/>
      <c r="AZ262" s="213"/>
      <c r="BA262" s="213"/>
      <c r="BB262" s="213"/>
      <c r="BC262" s="213"/>
      <c r="BD262" s="213"/>
      <c r="BE262" s="213"/>
      <c r="BF262" s="213"/>
      <c r="BG262" s="213"/>
      <c r="BH262" s="213"/>
    </row>
    <row r="263" spans="1:60" outlineLevel="1" x14ac:dyDescent="0.2">
      <c r="A263" s="239">
        <v>61</v>
      </c>
      <c r="B263" s="240" t="s">
        <v>479</v>
      </c>
      <c r="C263" s="258" t="s">
        <v>480</v>
      </c>
      <c r="D263" s="241" t="s">
        <v>214</v>
      </c>
      <c r="E263" s="242">
        <v>46.8</v>
      </c>
      <c r="F263" s="243"/>
      <c r="G263" s="244">
        <f>ROUND(E263*F263,2)</f>
        <v>0</v>
      </c>
      <c r="H263" s="243"/>
      <c r="I263" s="244">
        <f>ROUND(E263*H263,2)</f>
        <v>0</v>
      </c>
      <c r="J263" s="243"/>
      <c r="K263" s="244">
        <f>ROUND(E263*J263,2)</f>
        <v>0</v>
      </c>
      <c r="L263" s="244">
        <v>15</v>
      </c>
      <c r="M263" s="244">
        <f>G263*(1+L263/100)</f>
        <v>0</v>
      </c>
      <c r="N263" s="242">
        <v>0</v>
      </c>
      <c r="O263" s="242">
        <f>ROUND(E263*N263,2)</f>
        <v>0</v>
      </c>
      <c r="P263" s="242">
        <v>7.4200000000000004E-3</v>
      </c>
      <c r="Q263" s="242">
        <f>ROUND(E263*P263,2)</f>
        <v>0.35</v>
      </c>
      <c r="R263" s="244" t="s">
        <v>461</v>
      </c>
      <c r="S263" s="244" t="s">
        <v>135</v>
      </c>
      <c r="T263" s="245" t="s">
        <v>168</v>
      </c>
      <c r="U263" s="224">
        <v>0.115</v>
      </c>
      <c r="V263" s="224">
        <f>ROUND(E263*U263,2)</f>
        <v>5.38</v>
      </c>
      <c r="W263" s="224"/>
      <c r="X263" s="224" t="s">
        <v>169</v>
      </c>
      <c r="Y263" s="224" t="s">
        <v>170</v>
      </c>
      <c r="Z263" s="213"/>
      <c r="AA263" s="213"/>
      <c r="AB263" s="213"/>
      <c r="AC263" s="213"/>
      <c r="AD263" s="213"/>
      <c r="AE263" s="213"/>
      <c r="AF263" s="213"/>
      <c r="AG263" s="213" t="s">
        <v>171</v>
      </c>
      <c r="AH263" s="213"/>
      <c r="AI263" s="213"/>
      <c r="AJ263" s="213"/>
      <c r="AK263" s="213"/>
      <c r="AL263" s="213"/>
      <c r="AM263" s="213"/>
      <c r="AN263" s="213"/>
      <c r="AO263" s="213"/>
      <c r="AP263" s="213"/>
      <c r="AQ263" s="213"/>
      <c r="AR263" s="213"/>
      <c r="AS263" s="213"/>
      <c r="AT263" s="213"/>
      <c r="AU263" s="213"/>
      <c r="AV263" s="213"/>
      <c r="AW263" s="213"/>
      <c r="AX263" s="213"/>
      <c r="AY263" s="213"/>
      <c r="AZ263" s="213"/>
      <c r="BA263" s="213"/>
      <c r="BB263" s="213"/>
      <c r="BC263" s="213"/>
      <c r="BD263" s="213"/>
      <c r="BE263" s="213"/>
      <c r="BF263" s="213"/>
      <c r="BG263" s="213"/>
      <c r="BH263" s="213"/>
    </row>
    <row r="264" spans="1:60" outlineLevel="2" x14ac:dyDescent="0.2">
      <c r="A264" s="220"/>
      <c r="B264" s="221"/>
      <c r="C264" s="261" t="s">
        <v>481</v>
      </c>
      <c r="D264" s="229"/>
      <c r="E264" s="230">
        <v>46.8</v>
      </c>
      <c r="F264" s="224"/>
      <c r="G264" s="224"/>
      <c r="H264" s="224"/>
      <c r="I264" s="224"/>
      <c r="J264" s="224"/>
      <c r="K264" s="224"/>
      <c r="L264" s="224"/>
      <c r="M264" s="224"/>
      <c r="N264" s="223"/>
      <c r="O264" s="223"/>
      <c r="P264" s="223"/>
      <c r="Q264" s="223"/>
      <c r="R264" s="224"/>
      <c r="S264" s="224"/>
      <c r="T264" s="224"/>
      <c r="U264" s="224"/>
      <c r="V264" s="224"/>
      <c r="W264" s="224"/>
      <c r="X264" s="224"/>
      <c r="Y264" s="224"/>
      <c r="Z264" s="213"/>
      <c r="AA264" s="213"/>
      <c r="AB264" s="213"/>
      <c r="AC264" s="213"/>
      <c r="AD264" s="213"/>
      <c r="AE264" s="213"/>
      <c r="AF264" s="213"/>
      <c r="AG264" s="213" t="s">
        <v>158</v>
      </c>
      <c r="AH264" s="213">
        <v>0</v>
      </c>
      <c r="AI264" s="213"/>
      <c r="AJ264" s="213"/>
      <c r="AK264" s="213"/>
      <c r="AL264" s="213"/>
      <c r="AM264" s="213"/>
      <c r="AN264" s="213"/>
      <c r="AO264" s="213"/>
      <c r="AP264" s="213"/>
      <c r="AQ264" s="213"/>
      <c r="AR264" s="213"/>
      <c r="AS264" s="213"/>
      <c r="AT264" s="213"/>
      <c r="AU264" s="213"/>
      <c r="AV264" s="213"/>
      <c r="AW264" s="213"/>
      <c r="AX264" s="213"/>
      <c r="AY264" s="213"/>
      <c r="AZ264" s="213"/>
      <c r="BA264" s="213"/>
      <c r="BB264" s="213"/>
      <c r="BC264" s="213"/>
      <c r="BD264" s="213"/>
      <c r="BE264" s="213"/>
      <c r="BF264" s="213"/>
      <c r="BG264" s="213"/>
      <c r="BH264" s="213"/>
    </row>
    <row r="265" spans="1:60" outlineLevel="1" x14ac:dyDescent="0.2">
      <c r="A265" s="239">
        <v>62</v>
      </c>
      <c r="B265" s="240" t="s">
        <v>482</v>
      </c>
      <c r="C265" s="258" t="s">
        <v>483</v>
      </c>
      <c r="D265" s="241" t="s">
        <v>214</v>
      </c>
      <c r="E265" s="242">
        <v>287.72000000000003</v>
      </c>
      <c r="F265" s="243"/>
      <c r="G265" s="244">
        <f>ROUND(E265*F265,2)</f>
        <v>0</v>
      </c>
      <c r="H265" s="243"/>
      <c r="I265" s="244">
        <f>ROUND(E265*H265,2)</f>
        <v>0</v>
      </c>
      <c r="J265" s="243"/>
      <c r="K265" s="244">
        <f>ROUND(E265*J265,2)</f>
        <v>0</v>
      </c>
      <c r="L265" s="244">
        <v>15</v>
      </c>
      <c r="M265" s="244">
        <f>G265*(1+L265/100)</f>
        <v>0</v>
      </c>
      <c r="N265" s="242">
        <v>0</v>
      </c>
      <c r="O265" s="242">
        <f>ROUND(E265*N265,2)</f>
        <v>0</v>
      </c>
      <c r="P265" s="242">
        <v>1.3500000000000001E-3</v>
      </c>
      <c r="Q265" s="242">
        <f>ROUND(E265*P265,2)</f>
        <v>0.39</v>
      </c>
      <c r="R265" s="244" t="s">
        <v>461</v>
      </c>
      <c r="S265" s="244" t="s">
        <v>135</v>
      </c>
      <c r="T265" s="245" t="s">
        <v>168</v>
      </c>
      <c r="U265" s="224">
        <v>9.1999999999999998E-2</v>
      </c>
      <c r="V265" s="224">
        <f>ROUND(E265*U265,2)</f>
        <v>26.47</v>
      </c>
      <c r="W265" s="224"/>
      <c r="X265" s="224" t="s">
        <v>169</v>
      </c>
      <c r="Y265" s="224" t="s">
        <v>170</v>
      </c>
      <c r="Z265" s="213"/>
      <c r="AA265" s="213"/>
      <c r="AB265" s="213"/>
      <c r="AC265" s="213"/>
      <c r="AD265" s="213"/>
      <c r="AE265" s="213"/>
      <c r="AF265" s="213"/>
      <c r="AG265" s="213" t="s">
        <v>171</v>
      </c>
      <c r="AH265" s="213"/>
      <c r="AI265" s="213"/>
      <c r="AJ265" s="213"/>
      <c r="AK265" s="213"/>
      <c r="AL265" s="213"/>
      <c r="AM265" s="213"/>
      <c r="AN265" s="213"/>
      <c r="AO265" s="213"/>
      <c r="AP265" s="213"/>
      <c r="AQ265" s="213"/>
      <c r="AR265" s="213"/>
      <c r="AS265" s="213"/>
      <c r="AT265" s="213"/>
      <c r="AU265" s="213"/>
      <c r="AV265" s="213"/>
      <c r="AW265" s="213"/>
      <c r="AX265" s="213"/>
      <c r="AY265" s="213"/>
      <c r="AZ265" s="213"/>
      <c r="BA265" s="213"/>
      <c r="BB265" s="213"/>
      <c r="BC265" s="213"/>
      <c r="BD265" s="213"/>
      <c r="BE265" s="213"/>
      <c r="BF265" s="213"/>
      <c r="BG265" s="213"/>
      <c r="BH265" s="213"/>
    </row>
    <row r="266" spans="1:60" outlineLevel="2" x14ac:dyDescent="0.2">
      <c r="A266" s="220"/>
      <c r="B266" s="221"/>
      <c r="C266" s="261" t="s">
        <v>484</v>
      </c>
      <c r="D266" s="229"/>
      <c r="E266" s="230">
        <v>287.72000000000003</v>
      </c>
      <c r="F266" s="224"/>
      <c r="G266" s="224"/>
      <c r="H266" s="224"/>
      <c r="I266" s="224"/>
      <c r="J266" s="224"/>
      <c r="K266" s="224"/>
      <c r="L266" s="224"/>
      <c r="M266" s="224"/>
      <c r="N266" s="223"/>
      <c r="O266" s="223"/>
      <c r="P266" s="223"/>
      <c r="Q266" s="223"/>
      <c r="R266" s="224"/>
      <c r="S266" s="224"/>
      <c r="T266" s="224"/>
      <c r="U266" s="224"/>
      <c r="V266" s="224"/>
      <c r="W266" s="224"/>
      <c r="X266" s="224"/>
      <c r="Y266" s="224"/>
      <c r="Z266" s="213"/>
      <c r="AA266" s="213"/>
      <c r="AB266" s="213"/>
      <c r="AC266" s="213"/>
      <c r="AD266" s="213"/>
      <c r="AE266" s="213"/>
      <c r="AF266" s="213"/>
      <c r="AG266" s="213" t="s">
        <v>158</v>
      </c>
      <c r="AH266" s="213">
        <v>5</v>
      </c>
      <c r="AI266" s="213"/>
      <c r="AJ266" s="213"/>
      <c r="AK266" s="213"/>
      <c r="AL266" s="213"/>
      <c r="AM266" s="213"/>
      <c r="AN266" s="213"/>
      <c r="AO266" s="213"/>
      <c r="AP266" s="213"/>
      <c r="AQ266" s="213"/>
      <c r="AR266" s="213"/>
      <c r="AS266" s="213"/>
      <c r="AT266" s="213"/>
      <c r="AU266" s="213"/>
      <c r="AV266" s="213"/>
      <c r="AW266" s="213"/>
      <c r="AX266" s="213"/>
      <c r="AY266" s="213"/>
      <c r="AZ266" s="213"/>
      <c r="BA266" s="213"/>
      <c r="BB266" s="213"/>
      <c r="BC266" s="213"/>
      <c r="BD266" s="213"/>
      <c r="BE266" s="213"/>
      <c r="BF266" s="213"/>
      <c r="BG266" s="213"/>
      <c r="BH266" s="213"/>
    </row>
    <row r="267" spans="1:60" outlineLevel="1" x14ac:dyDescent="0.2">
      <c r="A267" s="239">
        <v>63</v>
      </c>
      <c r="B267" s="240" t="s">
        <v>485</v>
      </c>
      <c r="C267" s="258" t="s">
        <v>486</v>
      </c>
      <c r="D267" s="241" t="s">
        <v>214</v>
      </c>
      <c r="E267" s="242">
        <v>389.2</v>
      </c>
      <c r="F267" s="243"/>
      <c r="G267" s="244">
        <f>ROUND(E267*F267,2)</f>
        <v>0</v>
      </c>
      <c r="H267" s="243"/>
      <c r="I267" s="244">
        <f>ROUND(E267*H267,2)</f>
        <v>0</v>
      </c>
      <c r="J267" s="243"/>
      <c r="K267" s="244">
        <f>ROUND(E267*J267,2)</f>
        <v>0</v>
      </c>
      <c r="L267" s="244">
        <v>15</v>
      </c>
      <c r="M267" s="244">
        <f>G267*(1+L267/100)</f>
        <v>0</v>
      </c>
      <c r="N267" s="242">
        <v>8.0000000000000004E-4</v>
      </c>
      <c r="O267" s="242">
        <f>ROUND(E267*N267,2)</f>
        <v>0.31</v>
      </c>
      <c r="P267" s="242">
        <v>0</v>
      </c>
      <c r="Q267" s="242">
        <f>ROUND(E267*P267,2)</f>
        <v>0</v>
      </c>
      <c r="R267" s="244"/>
      <c r="S267" s="244" t="s">
        <v>183</v>
      </c>
      <c r="T267" s="245" t="s">
        <v>136</v>
      </c>
      <c r="U267" s="224">
        <v>0.30410999999999999</v>
      </c>
      <c r="V267" s="224">
        <f>ROUND(E267*U267,2)</f>
        <v>118.36</v>
      </c>
      <c r="W267" s="224"/>
      <c r="X267" s="224" t="s">
        <v>169</v>
      </c>
      <c r="Y267" s="224" t="s">
        <v>170</v>
      </c>
      <c r="Z267" s="213"/>
      <c r="AA267" s="213"/>
      <c r="AB267" s="213"/>
      <c r="AC267" s="213"/>
      <c r="AD267" s="213"/>
      <c r="AE267" s="213"/>
      <c r="AF267" s="213"/>
      <c r="AG267" s="213" t="s">
        <v>171</v>
      </c>
      <c r="AH267" s="213"/>
      <c r="AI267" s="213"/>
      <c r="AJ267" s="213"/>
      <c r="AK267" s="213"/>
      <c r="AL267" s="213"/>
      <c r="AM267" s="213"/>
      <c r="AN267" s="213"/>
      <c r="AO267" s="213"/>
      <c r="AP267" s="213"/>
      <c r="AQ267" s="213"/>
      <c r="AR267" s="213"/>
      <c r="AS267" s="213"/>
      <c r="AT267" s="213"/>
      <c r="AU267" s="213"/>
      <c r="AV267" s="213"/>
      <c r="AW267" s="213"/>
      <c r="AX267" s="213"/>
      <c r="AY267" s="213"/>
      <c r="AZ267" s="213"/>
      <c r="BA267" s="213"/>
      <c r="BB267" s="213"/>
      <c r="BC267" s="213"/>
      <c r="BD267" s="213"/>
      <c r="BE267" s="213"/>
      <c r="BF267" s="213"/>
      <c r="BG267" s="213"/>
      <c r="BH267" s="213"/>
    </row>
    <row r="268" spans="1:60" outlineLevel="2" x14ac:dyDescent="0.2">
      <c r="A268" s="220"/>
      <c r="B268" s="221"/>
      <c r="C268" s="259" t="s">
        <v>487</v>
      </c>
      <c r="D268" s="253"/>
      <c r="E268" s="253"/>
      <c r="F268" s="253"/>
      <c r="G268" s="253"/>
      <c r="H268" s="224"/>
      <c r="I268" s="224"/>
      <c r="J268" s="224"/>
      <c r="K268" s="224"/>
      <c r="L268" s="224"/>
      <c r="M268" s="224"/>
      <c r="N268" s="223"/>
      <c r="O268" s="223"/>
      <c r="P268" s="223"/>
      <c r="Q268" s="223"/>
      <c r="R268" s="224"/>
      <c r="S268" s="224"/>
      <c r="T268" s="224"/>
      <c r="U268" s="224"/>
      <c r="V268" s="224"/>
      <c r="W268" s="224"/>
      <c r="X268" s="224"/>
      <c r="Y268" s="224"/>
      <c r="Z268" s="213"/>
      <c r="AA268" s="213"/>
      <c r="AB268" s="213"/>
      <c r="AC268" s="213"/>
      <c r="AD268" s="213"/>
      <c r="AE268" s="213"/>
      <c r="AF268" s="213"/>
      <c r="AG268" s="213" t="s">
        <v>143</v>
      </c>
      <c r="AH268" s="213"/>
      <c r="AI268" s="213"/>
      <c r="AJ268" s="213"/>
      <c r="AK268" s="213"/>
      <c r="AL268" s="213"/>
      <c r="AM268" s="213"/>
      <c r="AN268" s="213"/>
      <c r="AO268" s="213"/>
      <c r="AP268" s="213"/>
      <c r="AQ268" s="213"/>
      <c r="AR268" s="213"/>
      <c r="AS268" s="213"/>
      <c r="AT268" s="213"/>
      <c r="AU268" s="213"/>
      <c r="AV268" s="213"/>
      <c r="AW268" s="213"/>
      <c r="AX268" s="213"/>
      <c r="AY268" s="213"/>
      <c r="AZ268" s="213"/>
      <c r="BA268" s="213"/>
      <c r="BB268" s="213"/>
      <c r="BC268" s="213"/>
      <c r="BD268" s="213"/>
      <c r="BE268" s="213"/>
      <c r="BF268" s="213"/>
      <c r="BG268" s="213"/>
      <c r="BH268" s="213"/>
    </row>
    <row r="269" spans="1:60" outlineLevel="2" x14ac:dyDescent="0.2">
      <c r="A269" s="220"/>
      <c r="B269" s="221"/>
      <c r="C269" s="261" t="s">
        <v>488</v>
      </c>
      <c r="D269" s="229"/>
      <c r="E269" s="230">
        <v>327.60000000000002</v>
      </c>
      <c r="F269" s="224"/>
      <c r="G269" s="224"/>
      <c r="H269" s="224"/>
      <c r="I269" s="224"/>
      <c r="J269" s="224"/>
      <c r="K269" s="224"/>
      <c r="L269" s="224"/>
      <c r="M269" s="224"/>
      <c r="N269" s="223"/>
      <c r="O269" s="223"/>
      <c r="P269" s="223"/>
      <c r="Q269" s="223"/>
      <c r="R269" s="224"/>
      <c r="S269" s="224"/>
      <c r="T269" s="224"/>
      <c r="U269" s="224"/>
      <c r="V269" s="224"/>
      <c r="W269" s="224"/>
      <c r="X269" s="224"/>
      <c r="Y269" s="224"/>
      <c r="Z269" s="213"/>
      <c r="AA269" s="213"/>
      <c r="AB269" s="213"/>
      <c r="AC269" s="213"/>
      <c r="AD269" s="213"/>
      <c r="AE269" s="213"/>
      <c r="AF269" s="213"/>
      <c r="AG269" s="213" t="s">
        <v>158</v>
      </c>
      <c r="AH269" s="213">
        <v>0</v>
      </c>
      <c r="AI269" s="213"/>
      <c r="AJ269" s="213"/>
      <c r="AK269" s="213"/>
      <c r="AL269" s="213"/>
      <c r="AM269" s="213"/>
      <c r="AN269" s="213"/>
      <c r="AO269" s="213"/>
      <c r="AP269" s="213"/>
      <c r="AQ269" s="213"/>
      <c r="AR269" s="213"/>
      <c r="AS269" s="213"/>
      <c r="AT269" s="213"/>
      <c r="AU269" s="213"/>
      <c r="AV269" s="213"/>
      <c r="AW269" s="213"/>
      <c r="AX269" s="213"/>
      <c r="AY269" s="213"/>
      <c r="AZ269" s="213"/>
      <c r="BA269" s="213"/>
      <c r="BB269" s="213"/>
      <c r="BC269" s="213"/>
      <c r="BD269" s="213"/>
      <c r="BE269" s="213"/>
      <c r="BF269" s="213"/>
      <c r="BG269" s="213"/>
      <c r="BH269" s="213"/>
    </row>
    <row r="270" spans="1:60" outlineLevel="3" x14ac:dyDescent="0.2">
      <c r="A270" s="220"/>
      <c r="B270" s="221"/>
      <c r="C270" s="261" t="s">
        <v>489</v>
      </c>
      <c r="D270" s="229"/>
      <c r="E270" s="230">
        <v>41.72</v>
      </c>
      <c r="F270" s="224"/>
      <c r="G270" s="224"/>
      <c r="H270" s="224"/>
      <c r="I270" s="224"/>
      <c r="J270" s="224"/>
      <c r="K270" s="224"/>
      <c r="L270" s="224"/>
      <c r="M270" s="224"/>
      <c r="N270" s="223"/>
      <c r="O270" s="223"/>
      <c r="P270" s="223"/>
      <c r="Q270" s="223"/>
      <c r="R270" s="224"/>
      <c r="S270" s="224"/>
      <c r="T270" s="224"/>
      <c r="U270" s="224"/>
      <c r="V270" s="224"/>
      <c r="W270" s="224"/>
      <c r="X270" s="224"/>
      <c r="Y270" s="224"/>
      <c r="Z270" s="213"/>
      <c r="AA270" s="213"/>
      <c r="AB270" s="213"/>
      <c r="AC270" s="213"/>
      <c r="AD270" s="213"/>
      <c r="AE270" s="213"/>
      <c r="AF270" s="213"/>
      <c r="AG270" s="213" t="s">
        <v>158</v>
      </c>
      <c r="AH270" s="213">
        <v>0</v>
      </c>
      <c r="AI270" s="213"/>
      <c r="AJ270" s="213"/>
      <c r="AK270" s="213"/>
      <c r="AL270" s="213"/>
      <c r="AM270" s="213"/>
      <c r="AN270" s="213"/>
      <c r="AO270" s="213"/>
      <c r="AP270" s="213"/>
      <c r="AQ270" s="213"/>
      <c r="AR270" s="213"/>
      <c r="AS270" s="213"/>
      <c r="AT270" s="213"/>
      <c r="AU270" s="213"/>
      <c r="AV270" s="213"/>
      <c r="AW270" s="213"/>
      <c r="AX270" s="213"/>
      <c r="AY270" s="213"/>
      <c r="AZ270" s="213"/>
      <c r="BA270" s="213"/>
      <c r="BB270" s="213"/>
      <c r="BC270" s="213"/>
      <c r="BD270" s="213"/>
      <c r="BE270" s="213"/>
      <c r="BF270" s="213"/>
      <c r="BG270" s="213"/>
      <c r="BH270" s="213"/>
    </row>
    <row r="271" spans="1:60" outlineLevel="3" x14ac:dyDescent="0.2">
      <c r="A271" s="220"/>
      <c r="B271" s="221"/>
      <c r="C271" s="261" t="s">
        <v>490</v>
      </c>
      <c r="D271" s="229"/>
      <c r="E271" s="230">
        <v>19.88</v>
      </c>
      <c r="F271" s="224"/>
      <c r="G271" s="224"/>
      <c r="H271" s="224"/>
      <c r="I271" s="224"/>
      <c r="J271" s="224"/>
      <c r="K271" s="224"/>
      <c r="L271" s="224"/>
      <c r="M271" s="224"/>
      <c r="N271" s="223"/>
      <c r="O271" s="223"/>
      <c r="P271" s="223"/>
      <c r="Q271" s="223"/>
      <c r="R271" s="224"/>
      <c r="S271" s="224"/>
      <c r="T271" s="224"/>
      <c r="U271" s="224"/>
      <c r="V271" s="224"/>
      <c r="W271" s="224"/>
      <c r="X271" s="224"/>
      <c r="Y271" s="224"/>
      <c r="Z271" s="213"/>
      <c r="AA271" s="213"/>
      <c r="AB271" s="213"/>
      <c r="AC271" s="213"/>
      <c r="AD271" s="213"/>
      <c r="AE271" s="213"/>
      <c r="AF271" s="213"/>
      <c r="AG271" s="213" t="s">
        <v>158</v>
      </c>
      <c r="AH271" s="213">
        <v>0</v>
      </c>
      <c r="AI271" s="213"/>
      <c r="AJ271" s="213"/>
      <c r="AK271" s="213"/>
      <c r="AL271" s="213"/>
      <c r="AM271" s="213"/>
      <c r="AN271" s="213"/>
      <c r="AO271" s="213"/>
      <c r="AP271" s="213"/>
      <c r="AQ271" s="213"/>
      <c r="AR271" s="213"/>
      <c r="AS271" s="213"/>
      <c r="AT271" s="213"/>
      <c r="AU271" s="213"/>
      <c r="AV271" s="213"/>
      <c r="AW271" s="213"/>
      <c r="AX271" s="213"/>
      <c r="AY271" s="213"/>
      <c r="AZ271" s="213"/>
      <c r="BA271" s="213"/>
      <c r="BB271" s="213"/>
      <c r="BC271" s="213"/>
      <c r="BD271" s="213"/>
      <c r="BE271" s="213"/>
      <c r="BF271" s="213"/>
      <c r="BG271" s="213"/>
      <c r="BH271" s="213"/>
    </row>
    <row r="272" spans="1:60" outlineLevel="1" x14ac:dyDescent="0.2">
      <c r="A272" s="239">
        <v>64</v>
      </c>
      <c r="B272" s="240" t="s">
        <v>491</v>
      </c>
      <c r="C272" s="258" t="s">
        <v>492</v>
      </c>
      <c r="D272" s="241" t="s">
        <v>214</v>
      </c>
      <c r="E272" s="242">
        <v>10.5</v>
      </c>
      <c r="F272" s="243"/>
      <c r="G272" s="244">
        <f>ROUND(E272*F272,2)</f>
        <v>0</v>
      </c>
      <c r="H272" s="243"/>
      <c r="I272" s="244">
        <f>ROUND(E272*H272,2)</f>
        <v>0</v>
      </c>
      <c r="J272" s="243"/>
      <c r="K272" s="244">
        <f>ROUND(E272*J272,2)</f>
        <v>0</v>
      </c>
      <c r="L272" s="244">
        <v>15</v>
      </c>
      <c r="M272" s="244">
        <f>G272*(1+L272/100)</f>
        <v>0</v>
      </c>
      <c r="N272" s="242">
        <v>1.58E-3</v>
      </c>
      <c r="O272" s="242">
        <f>ROUND(E272*N272,2)</f>
        <v>0.02</v>
      </c>
      <c r="P272" s="242">
        <v>0</v>
      </c>
      <c r="Q272" s="242">
        <f>ROUND(E272*P272,2)</f>
        <v>0</v>
      </c>
      <c r="R272" s="244"/>
      <c r="S272" s="244" t="s">
        <v>183</v>
      </c>
      <c r="T272" s="245" t="s">
        <v>168</v>
      </c>
      <c r="U272" s="224">
        <v>0.93955999999999995</v>
      </c>
      <c r="V272" s="224">
        <f>ROUND(E272*U272,2)</f>
        <v>9.8699999999999992</v>
      </c>
      <c r="W272" s="224"/>
      <c r="X272" s="224" t="s">
        <v>169</v>
      </c>
      <c r="Y272" s="224" t="s">
        <v>170</v>
      </c>
      <c r="Z272" s="213"/>
      <c r="AA272" s="213"/>
      <c r="AB272" s="213"/>
      <c r="AC272" s="213"/>
      <c r="AD272" s="213"/>
      <c r="AE272" s="213"/>
      <c r="AF272" s="213"/>
      <c r="AG272" s="213" t="s">
        <v>171</v>
      </c>
      <c r="AH272" s="213"/>
      <c r="AI272" s="213"/>
      <c r="AJ272" s="213"/>
      <c r="AK272" s="213"/>
      <c r="AL272" s="213"/>
      <c r="AM272" s="213"/>
      <c r="AN272" s="213"/>
      <c r="AO272" s="213"/>
      <c r="AP272" s="213"/>
      <c r="AQ272" s="213"/>
      <c r="AR272" s="213"/>
      <c r="AS272" s="213"/>
      <c r="AT272" s="213"/>
      <c r="AU272" s="213"/>
      <c r="AV272" s="213"/>
      <c r="AW272" s="213"/>
      <c r="AX272" s="213"/>
      <c r="AY272" s="213"/>
      <c r="AZ272" s="213"/>
      <c r="BA272" s="213"/>
      <c r="BB272" s="213"/>
      <c r="BC272" s="213"/>
      <c r="BD272" s="213"/>
      <c r="BE272" s="213"/>
      <c r="BF272" s="213"/>
      <c r="BG272" s="213"/>
      <c r="BH272" s="213"/>
    </row>
    <row r="273" spans="1:60" outlineLevel="2" x14ac:dyDescent="0.2">
      <c r="A273" s="220"/>
      <c r="B273" s="221"/>
      <c r="C273" s="261" t="s">
        <v>478</v>
      </c>
      <c r="D273" s="229"/>
      <c r="E273" s="230">
        <v>10.5</v>
      </c>
      <c r="F273" s="224"/>
      <c r="G273" s="224"/>
      <c r="H273" s="224"/>
      <c r="I273" s="224"/>
      <c r="J273" s="224"/>
      <c r="K273" s="224"/>
      <c r="L273" s="224"/>
      <c r="M273" s="224"/>
      <c r="N273" s="223"/>
      <c r="O273" s="223"/>
      <c r="P273" s="223"/>
      <c r="Q273" s="223"/>
      <c r="R273" s="224"/>
      <c r="S273" s="224"/>
      <c r="T273" s="224"/>
      <c r="U273" s="224"/>
      <c r="V273" s="224"/>
      <c r="W273" s="224"/>
      <c r="X273" s="224"/>
      <c r="Y273" s="224"/>
      <c r="Z273" s="213"/>
      <c r="AA273" s="213"/>
      <c r="AB273" s="213"/>
      <c r="AC273" s="213"/>
      <c r="AD273" s="213"/>
      <c r="AE273" s="213"/>
      <c r="AF273" s="213"/>
      <c r="AG273" s="213" t="s">
        <v>158</v>
      </c>
      <c r="AH273" s="213">
        <v>0</v>
      </c>
      <c r="AI273" s="213"/>
      <c r="AJ273" s="213"/>
      <c r="AK273" s="213"/>
      <c r="AL273" s="213"/>
      <c r="AM273" s="213"/>
      <c r="AN273" s="213"/>
      <c r="AO273" s="213"/>
      <c r="AP273" s="213"/>
      <c r="AQ273" s="213"/>
      <c r="AR273" s="213"/>
      <c r="AS273" s="213"/>
      <c r="AT273" s="213"/>
      <c r="AU273" s="213"/>
      <c r="AV273" s="213"/>
      <c r="AW273" s="213"/>
      <c r="AX273" s="213"/>
      <c r="AY273" s="213"/>
      <c r="AZ273" s="213"/>
      <c r="BA273" s="213"/>
      <c r="BB273" s="213"/>
      <c r="BC273" s="213"/>
      <c r="BD273" s="213"/>
      <c r="BE273" s="213"/>
      <c r="BF273" s="213"/>
      <c r="BG273" s="213"/>
      <c r="BH273" s="213"/>
    </row>
    <row r="274" spans="1:60" outlineLevel="1" x14ac:dyDescent="0.2">
      <c r="A274" s="239">
        <v>65</v>
      </c>
      <c r="B274" s="240" t="s">
        <v>493</v>
      </c>
      <c r="C274" s="258" t="s">
        <v>494</v>
      </c>
      <c r="D274" s="241" t="s">
        <v>214</v>
      </c>
      <c r="E274" s="242">
        <v>60</v>
      </c>
      <c r="F274" s="243"/>
      <c r="G274" s="244">
        <f>ROUND(E274*F274,2)</f>
        <v>0</v>
      </c>
      <c r="H274" s="243"/>
      <c r="I274" s="244">
        <f>ROUND(E274*H274,2)</f>
        <v>0</v>
      </c>
      <c r="J274" s="243"/>
      <c r="K274" s="244">
        <f>ROUND(E274*J274,2)</f>
        <v>0</v>
      </c>
      <c r="L274" s="244">
        <v>15</v>
      </c>
      <c r="M274" s="244">
        <f>G274*(1+L274/100)</f>
        <v>0</v>
      </c>
      <c r="N274" s="242">
        <v>1.58E-3</v>
      </c>
      <c r="O274" s="242">
        <f>ROUND(E274*N274,2)</f>
        <v>0.09</v>
      </c>
      <c r="P274" s="242">
        <v>0</v>
      </c>
      <c r="Q274" s="242">
        <f>ROUND(E274*P274,2)</f>
        <v>0</v>
      </c>
      <c r="R274" s="244"/>
      <c r="S274" s="244" t="s">
        <v>183</v>
      </c>
      <c r="T274" s="245" t="s">
        <v>136</v>
      </c>
      <c r="U274" s="224">
        <v>0.93955999999999995</v>
      </c>
      <c r="V274" s="224">
        <f>ROUND(E274*U274,2)</f>
        <v>56.37</v>
      </c>
      <c r="W274" s="224"/>
      <c r="X274" s="224" t="s">
        <v>169</v>
      </c>
      <c r="Y274" s="224" t="s">
        <v>170</v>
      </c>
      <c r="Z274" s="213"/>
      <c r="AA274" s="213"/>
      <c r="AB274" s="213"/>
      <c r="AC274" s="213"/>
      <c r="AD274" s="213"/>
      <c r="AE274" s="213"/>
      <c r="AF274" s="213"/>
      <c r="AG274" s="213" t="s">
        <v>171</v>
      </c>
      <c r="AH274" s="213"/>
      <c r="AI274" s="213"/>
      <c r="AJ274" s="213"/>
      <c r="AK274" s="213"/>
      <c r="AL274" s="213"/>
      <c r="AM274" s="213"/>
      <c r="AN274" s="213"/>
      <c r="AO274" s="213"/>
      <c r="AP274" s="213"/>
      <c r="AQ274" s="213"/>
      <c r="AR274" s="213"/>
      <c r="AS274" s="213"/>
      <c r="AT274" s="213"/>
      <c r="AU274" s="213"/>
      <c r="AV274" s="213"/>
      <c r="AW274" s="213"/>
      <c r="AX274" s="213"/>
      <c r="AY274" s="213"/>
      <c r="AZ274" s="213"/>
      <c r="BA274" s="213"/>
      <c r="BB274" s="213"/>
      <c r="BC274" s="213"/>
      <c r="BD274" s="213"/>
      <c r="BE274" s="213"/>
      <c r="BF274" s="213"/>
      <c r="BG274" s="213"/>
      <c r="BH274" s="213"/>
    </row>
    <row r="275" spans="1:60" outlineLevel="2" x14ac:dyDescent="0.2">
      <c r="A275" s="220"/>
      <c r="B275" s="221"/>
      <c r="C275" s="261" t="s">
        <v>495</v>
      </c>
      <c r="D275" s="229"/>
      <c r="E275" s="230">
        <v>60</v>
      </c>
      <c r="F275" s="224"/>
      <c r="G275" s="224"/>
      <c r="H275" s="224"/>
      <c r="I275" s="224"/>
      <c r="J275" s="224"/>
      <c r="K275" s="224"/>
      <c r="L275" s="224"/>
      <c r="M275" s="224"/>
      <c r="N275" s="223"/>
      <c r="O275" s="223"/>
      <c r="P275" s="223"/>
      <c r="Q275" s="223"/>
      <c r="R275" s="224"/>
      <c r="S275" s="224"/>
      <c r="T275" s="224"/>
      <c r="U275" s="224"/>
      <c r="V275" s="224"/>
      <c r="W275" s="224"/>
      <c r="X275" s="224"/>
      <c r="Y275" s="224"/>
      <c r="Z275" s="213"/>
      <c r="AA275" s="213"/>
      <c r="AB275" s="213"/>
      <c r="AC275" s="213"/>
      <c r="AD275" s="213"/>
      <c r="AE275" s="213"/>
      <c r="AF275" s="213"/>
      <c r="AG275" s="213" t="s">
        <v>158</v>
      </c>
      <c r="AH275" s="213">
        <v>0</v>
      </c>
      <c r="AI275" s="213"/>
      <c r="AJ275" s="213"/>
      <c r="AK275" s="213"/>
      <c r="AL275" s="213"/>
      <c r="AM275" s="213"/>
      <c r="AN275" s="213"/>
      <c r="AO275" s="213"/>
      <c r="AP275" s="213"/>
      <c r="AQ275" s="213"/>
      <c r="AR275" s="213"/>
      <c r="AS275" s="213"/>
      <c r="AT275" s="213"/>
      <c r="AU275" s="213"/>
      <c r="AV275" s="213"/>
      <c r="AW275" s="213"/>
      <c r="AX275" s="213"/>
      <c r="AY275" s="213"/>
      <c r="AZ275" s="213"/>
      <c r="BA275" s="213"/>
      <c r="BB275" s="213"/>
      <c r="BC275" s="213"/>
      <c r="BD275" s="213"/>
      <c r="BE275" s="213"/>
      <c r="BF275" s="213"/>
      <c r="BG275" s="213"/>
      <c r="BH275" s="213"/>
    </row>
    <row r="276" spans="1:60" ht="22.5" outlineLevel="1" x14ac:dyDescent="0.2">
      <c r="A276" s="239">
        <v>66</v>
      </c>
      <c r="B276" s="240" t="s">
        <v>496</v>
      </c>
      <c r="C276" s="258" t="s">
        <v>497</v>
      </c>
      <c r="D276" s="241" t="s">
        <v>166</v>
      </c>
      <c r="E276" s="242">
        <v>112.99250000000001</v>
      </c>
      <c r="F276" s="243"/>
      <c r="G276" s="244">
        <f>ROUND(E276*F276,2)</f>
        <v>0</v>
      </c>
      <c r="H276" s="243"/>
      <c r="I276" s="244">
        <f>ROUND(E276*H276,2)</f>
        <v>0</v>
      </c>
      <c r="J276" s="243"/>
      <c r="K276" s="244">
        <f>ROUND(E276*J276,2)</f>
        <v>0</v>
      </c>
      <c r="L276" s="244">
        <v>15</v>
      </c>
      <c r="M276" s="244">
        <f>G276*(1+L276/100)</f>
        <v>0</v>
      </c>
      <c r="N276" s="242">
        <v>4.7999999999999996E-3</v>
      </c>
      <c r="O276" s="242">
        <f>ROUND(E276*N276,2)</f>
        <v>0.54</v>
      </c>
      <c r="P276" s="242">
        <v>0</v>
      </c>
      <c r="Q276" s="242">
        <f>ROUND(E276*P276,2)</f>
        <v>0</v>
      </c>
      <c r="R276" s="244" t="s">
        <v>424</v>
      </c>
      <c r="S276" s="244" t="s">
        <v>135</v>
      </c>
      <c r="T276" s="245" t="s">
        <v>168</v>
      </c>
      <c r="U276" s="224">
        <v>0</v>
      </c>
      <c r="V276" s="224">
        <f>ROUND(E276*U276,2)</f>
        <v>0</v>
      </c>
      <c r="W276" s="224"/>
      <c r="X276" s="224" t="s">
        <v>184</v>
      </c>
      <c r="Y276" s="224" t="s">
        <v>170</v>
      </c>
      <c r="Z276" s="213"/>
      <c r="AA276" s="213"/>
      <c r="AB276" s="213"/>
      <c r="AC276" s="213"/>
      <c r="AD276" s="213"/>
      <c r="AE276" s="213"/>
      <c r="AF276" s="213"/>
      <c r="AG276" s="213" t="s">
        <v>185</v>
      </c>
      <c r="AH276" s="213"/>
      <c r="AI276" s="213"/>
      <c r="AJ276" s="213"/>
      <c r="AK276" s="213"/>
      <c r="AL276" s="213"/>
      <c r="AM276" s="213"/>
      <c r="AN276" s="213"/>
      <c r="AO276" s="213"/>
      <c r="AP276" s="213"/>
      <c r="AQ276" s="213"/>
      <c r="AR276" s="213"/>
      <c r="AS276" s="213"/>
      <c r="AT276" s="213"/>
      <c r="AU276" s="213"/>
      <c r="AV276" s="213"/>
      <c r="AW276" s="213"/>
      <c r="AX276" s="213"/>
      <c r="AY276" s="213"/>
      <c r="AZ276" s="213"/>
      <c r="BA276" s="213"/>
      <c r="BB276" s="213"/>
      <c r="BC276" s="213"/>
      <c r="BD276" s="213"/>
      <c r="BE276" s="213"/>
      <c r="BF276" s="213"/>
      <c r="BG276" s="213"/>
      <c r="BH276" s="213"/>
    </row>
    <row r="277" spans="1:60" outlineLevel="2" x14ac:dyDescent="0.2">
      <c r="A277" s="220"/>
      <c r="B277" s="221"/>
      <c r="C277" s="261" t="s">
        <v>498</v>
      </c>
      <c r="D277" s="229"/>
      <c r="E277" s="230">
        <v>70.351249999999993</v>
      </c>
      <c r="F277" s="224"/>
      <c r="G277" s="224"/>
      <c r="H277" s="224"/>
      <c r="I277" s="224"/>
      <c r="J277" s="224"/>
      <c r="K277" s="224"/>
      <c r="L277" s="224"/>
      <c r="M277" s="224"/>
      <c r="N277" s="223"/>
      <c r="O277" s="223"/>
      <c r="P277" s="223"/>
      <c r="Q277" s="223"/>
      <c r="R277" s="224"/>
      <c r="S277" s="224"/>
      <c r="T277" s="224"/>
      <c r="U277" s="224"/>
      <c r="V277" s="224"/>
      <c r="W277" s="224"/>
      <c r="X277" s="224"/>
      <c r="Y277" s="224"/>
      <c r="Z277" s="213"/>
      <c r="AA277" s="213"/>
      <c r="AB277" s="213"/>
      <c r="AC277" s="213"/>
      <c r="AD277" s="213"/>
      <c r="AE277" s="213"/>
      <c r="AF277" s="213"/>
      <c r="AG277" s="213" t="s">
        <v>158</v>
      </c>
      <c r="AH277" s="213">
        <v>5</v>
      </c>
      <c r="AI277" s="213"/>
      <c r="AJ277" s="213"/>
      <c r="AK277" s="213"/>
      <c r="AL277" s="213"/>
      <c r="AM277" s="213"/>
      <c r="AN277" s="213"/>
      <c r="AO277" s="213"/>
      <c r="AP277" s="213"/>
      <c r="AQ277" s="213"/>
      <c r="AR277" s="213"/>
      <c r="AS277" s="213"/>
      <c r="AT277" s="213"/>
      <c r="AU277" s="213"/>
      <c r="AV277" s="213"/>
      <c r="AW277" s="213"/>
      <c r="AX277" s="213"/>
      <c r="AY277" s="213"/>
      <c r="AZ277" s="213"/>
      <c r="BA277" s="213"/>
      <c r="BB277" s="213"/>
      <c r="BC277" s="213"/>
      <c r="BD277" s="213"/>
      <c r="BE277" s="213"/>
      <c r="BF277" s="213"/>
      <c r="BG277" s="213"/>
      <c r="BH277" s="213"/>
    </row>
    <row r="278" spans="1:60" outlineLevel="3" x14ac:dyDescent="0.2">
      <c r="A278" s="220"/>
      <c r="B278" s="221"/>
      <c r="C278" s="261" t="s">
        <v>499</v>
      </c>
      <c r="D278" s="229"/>
      <c r="E278" s="230">
        <v>6.6412500000000003</v>
      </c>
      <c r="F278" s="224"/>
      <c r="G278" s="224"/>
      <c r="H278" s="224"/>
      <c r="I278" s="224"/>
      <c r="J278" s="224"/>
      <c r="K278" s="224"/>
      <c r="L278" s="224"/>
      <c r="M278" s="224"/>
      <c r="N278" s="223"/>
      <c r="O278" s="223"/>
      <c r="P278" s="223"/>
      <c r="Q278" s="223"/>
      <c r="R278" s="224"/>
      <c r="S278" s="224"/>
      <c r="T278" s="224"/>
      <c r="U278" s="224"/>
      <c r="V278" s="224"/>
      <c r="W278" s="224"/>
      <c r="X278" s="224"/>
      <c r="Y278" s="224"/>
      <c r="Z278" s="213"/>
      <c r="AA278" s="213"/>
      <c r="AB278" s="213"/>
      <c r="AC278" s="213"/>
      <c r="AD278" s="213"/>
      <c r="AE278" s="213"/>
      <c r="AF278" s="213"/>
      <c r="AG278" s="213" t="s">
        <v>158</v>
      </c>
      <c r="AH278" s="213">
        <v>5</v>
      </c>
      <c r="AI278" s="213"/>
      <c r="AJ278" s="213"/>
      <c r="AK278" s="213"/>
      <c r="AL278" s="213"/>
      <c r="AM278" s="213"/>
      <c r="AN278" s="213"/>
      <c r="AO278" s="213"/>
      <c r="AP278" s="213"/>
      <c r="AQ278" s="213"/>
      <c r="AR278" s="213"/>
      <c r="AS278" s="213"/>
      <c r="AT278" s="213"/>
      <c r="AU278" s="213"/>
      <c r="AV278" s="213"/>
      <c r="AW278" s="213"/>
      <c r="AX278" s="213"/>
      <c r="AY278" s="213"/>
      <c r="AZ278" s="213"/>
      <c r="BA278" s="213"/>
      <c r="BB278" s="213"/>
      <c r="BC278" s="213"/>
      <c r="BD278" s="213"/>
      <c r="BE278" s="213"/>
      <c r="BF278" s="213"/>
      <c r="BG278" s="213"/>
      <c r="BH278" s="213"/>
    </row>
    <row r="279" spans="1:60" outlineLevel="3" x14ac:dyDescent="0.2">
      <c r="A279" s="220"/>
      <c r="B279" s="221"/>
      <c r="C279" s="261" t="s">
        <v>500</v>
      </c>
      <c r="D279" s="229"/>
      <c r="E279" s="230">
        <v>36</v>
      </c>
      <c r="F279" s="224"/>
      <c r="G279" s="224"/>
      <c r="H279" s="224"/>
      <c r="I279" s="224"/>
      <c r="J279" s="224"/>
      <c r="K279" s="224"/>
      <c r="L279" s="224"/>
      <c r="M279" s="224"/>
      <c r="N279" s="223"/>
      <c r="O279" s="223"/>
      <c r="P279" s="223"/>
      <c r="Q279" s="223"/>
      <c r="R279" s="224"/>
      <c r="S279" s="224"/>
      <c r="T279" s="224"/>
      <c r="U279" s="224"/>
      <c r="V279" s="224"/>
      <c r="W279" s="224"/>
      <c r="X279" s="224"/>
      <c r="Y279" s="224"/>
      <c r="Z279" s="213"/>
      <c r="AA279" s="213"/>
      <c r="AB279" s="213"/>
      <c r="AC279" s="213"/>
      <c r="AD279" s="213"/>
      <c r="AE279" s="213"/>
      <c r="AF279" s="213"/>
      <c r="AG279" s="213" t="s">
        <v>158</v>
      </c>
      <c r="AH279" s="213">
        <v>5</v>
      </c>
      <c r="AI279" s="213"/>
      <c r="AJ279" s="213"/>
      <c r="AK279" s="213"/>
      <c r="AL279" s="213"/>
      <c r="AM279" s="213"/>
      <c r="AN279" s="213"/>
      <c r="AO279" s="213"/>
      <c r="AP279" s="213"/>
      <c r="AQ279" s="213"/>
      <c r="AR279" s="213"/>
      <c r="AS279" s="213"/>
      <c r="AT279" s="213"/>
      <c r="AU279" s="213"/>
      <c r="AV279" s="213"/>
      <c r="AW279" s="213"/>
      <c r="AX279" s="213"/>
      <c r="AY279" s="213"/>
      <c r="AZ279" s="213"/>
      <c r="BA279" s="213"/>
      <c r="BB279" s="213"/>
      <c r="BC279" s="213"/>
      <c r="BD279" s="213"/>
      <c r="BE279" s="213"/>
      <c r="BF279" s="213"/>
      <c r="BG279" s="213"/>
      <c r="BH279" s="213"/>
    </row>
    <row r="280" spans="1:60" outlineLevel="1" x14ac:dyDescent="0.2">
      <c r="A280" s="220">
        <v>67</v>
      </c>
      <c r="B280" s="221" t="s">
        <v>501</v>
      </c>
      <c r="C280" s="270" t="s">
        <v>502</v>
      </c>
      <c r="D280" s="222" t="s">
        <v>0</v>
      </c>
      <c r="E280" s="267"/>
      <c r="F280" s="225"/>
      <c r="G280" s="224">
        <f>ROUND(E280*F280,2)</f>
        <v>0</v>
      </c>
      <c r="H280" s="225"/>
      <c r="I280" s="224">
        <f>ROUND(E280*H280,2)</f>
        <v>0</v>
      </c>
      <c r="J280" s="225"/>
      <c r="K280" s="224">
        <f>ROUND(E280*J280,2)</f>
        <v>0</v>
      </c>
      <c r="L280" s="224">
        <v>15</v>
      </c>
      <c r="M280" s="224">
        <f>G280*(1+L280/100)</f>
        <v>0</v>
      </c>
      <c r="N280" s="223">
        <v>0</v>
      </c>
      <c r="O280" s="223">
        <f>ROUND(E280*N280,2)</f>
        <v>0</v>
      </c>
      <c r="P280" s="223">
        <v>0</v>
      </c>
      <c r="Q280" s="223">
        <f>ROUND(E280*P280,2)</f>
        <v>0</v>
      </c>
      <c r="R280" s="224" t="s">
        <v>461</v>
      </c>
      <c r="S280" s="224" t="s">
        <v>135</v>
      </c>
      <c r="T280" s="224" t="s">
        <v>168</v>
      </c>
      <c r="U280" s="224">
        <v>0</v>
      </c>
      <c r="V280" s="224">
        <f>ROUND(E280*U280,2)</f>
        <v>0</v>
      </c>
      <c r="W280" s="224"/>
      <c r="X280" s="224" t="s">
        <v>397</v>
      </c>
      <c r="Y280" s="224" t="s">
        <v>170</v>
      </c>
      <c r="Z280" s="213"/>
      <c r="AA280" s="213"/>
      <c r="AB280" s="213"/>
      <c r="AC280" s="213"/>
      <c r="AD280" s="213"/>
      <c r="AE280" s="213"/>
      <c r="AF280" s="213"/>
      <c r="AG280" s="213" t="s">
        <v>398</v>
      </c>
      <c r="AH280" s="213"/>
      <c r="AI280" s="213"/>
      <c r="AJ280" s="213"/>
      <c r="AK280" s="213"/>
      <c r="AL280" s="213"/>
      <c r="AM280" s="213"/>
      <c r="AN280" s="213"/>
      <c r="AO280" s="213"/>
      <c r="AP280" s="213"/>
      <c r="AQ280" s="213"/>
      <c r="AR280" s="213"/>
      <c r="AS280" s="213"/>
      <c r="AT280" s="213"/>
      <c r="AU280" s="213"/>
      <c r="AV280" s="213"/>
      <c r="AW280" s="213"/>
      <c r="AX280" s="213"/>
      <c r="AY280" s="213"/>
      <c r="AZ280" s="213"/>
      <c r="BA280" s="213"/>
      <c r="BB280" s="213"/>
      <c r="BC280" s="213"/>
      <c r="BD280" s="213"/>
      <c r="BE280" s="213"/>
      <c r="BF280" s="213"/>
      <c r="BG280" s="213"/>
      <c r="BH280" s="213"/>
    </row>
    <row r="281" spans="1:60" outlineLevel="2" x14ac:dyDescent="0.2">
      <c r="A281" s="220"/>
      <c r="B281" s="221"/>
      <c r="C281" s="269" t="s">
        <v>448</v>
      </c>
      <c r="D281" s="266"/>
      <c r="E281" s="266"/>
      <c r="F281" s="266"/>
      <c r="G281" s="266"/>
      <c r="H281" s="224"/>
      <c r="I281" s="224"/>
      <c r="J281" s="224"/>
      <c r="K281" s="224"/>
      <c r="L281" s="224"/>
      <c r="M281" s="224"/>
      <c r="N281" s="223"/>
      <c r="O281" s="223"/>
      <c r="P281" s="223"/>
      <c r="Q281" s="223"/>
      <c r="R281" s="224"/>
      <c r="S281" s="224"/>
      <c r="T281" s="224"/>
      <c r="U281" s="224"/>
      <c r="V281" s="224"/>
      <c r="W281" s="224"/>
      <c r="X281" s="224"/>
      <c r="Y281" s="224"/>
      <c r="Z281" s="213"/>
      <c r="AA281" s="213"/>
      <c r="AB281" s="213"/>
      <c r="AC281" s="213"/>
      <c r="AD281" s="213"/>
      <c r="AE281" s="213"/>
      <c r="AF281" s="213"/>
      <c r="AG281" s="213" t="s">
        <v>173</v>
      </c>
      <c r="AH281" s="213"/>
      <c r="AI281" s="213"/>
      <c r="AJ281" s="213"/>
      <c r="AK281" s="213"/>
      <c r="AL281" s="213"/>
      <c r="AM281" s="213"/>
      <c r="AN281" s="213"/>
      <c r="AO281" s="213"/>
      <c r="AP281" s="213"/>
      <c r="AQ281" s="213"/>
      <c r="AR281" s="213"/>
      <c r="AS281" s="213"/>
      <c r="AT281" s="213"/>
      <c r="AU281" s="213"/>
      <c r="AV281" s="213"/>
      <c r="AW281" s="213"/>
      <c r="AX281" s="213"/>
      <c r="AY281" s="213"/>
      <c r="AZ281" s="213"/>
      <c r="BA281" s="213"/>
      <c r="BB281" s="213"/>
      <c r="BC281" s="213"/>
      <c r="BD281" s="213"/>
      <c r="BE281" s="213"/>
      <c r="BF281" s="213"/>
      <c r="BG281" s="213"/>
      <c r="BH281" s="213"/>
    </row>
    <row r="282" spans="1:60" x14ac:dyDescent="0.2">
      <c r="A282" s="232" t="s">
        <v>130</v>
      </c>
      <c r="B282" s="233" t="s">
        <v>86</v>
      </c>
      <c r="C282" s="256" t="s">
        <v>87</v>
      </c>
      <c r="D282" s="234"/>
      <c r="E282" s="235"/>
      <c r="F282" s="236"/>
      <c r="G282" s="236">
        <f>SUMIF(AG283:AG288,"&lt;&gt;NOR",G283:G288)</f>
        <v>0</v>
      </c>
      <c r="H282" s="236"/>
      <c r="I282" s="236">
        <f>SUM(I283:I288)</f>
        <v>0</v>
      </c>
      <c r="J282" s="236"/>
      <c r="K282" s="236">
        <f>SUM(K283:K288)</f>
        <v>0</v>
      </c>
      <c r="L282" s="236"/>
      <c r="M282" s="236">
        <f>SUM(M283:M288)</f>
        <v>0</v>
      </c>
      <c r="N282" s="235"/>
      <c r="O282" s="235">
        <f>SUM(O283:O288)</f>
        <v>0</v>
      </c>
      <c r="P282" s="235"/>
      <c r="Q282" s="235">
        <f>SUM(Q283:Q288)</f>
        <v>12.05</v>
      </c>
      <c r="R282" s="236"/>
      <c r="S282" s="236"/>
      <c r="T282" s="237"/>
      <c r="U282" s="231"/>
      <c r="V282" s="231">
        <f>SUM(V283:V288)</f>
        <v>135.05000000000001</v>
      </c>
      <c r="W282" s="231"/>
      <c r="X282" s="231"/>
      <c r="Y282" s="231"/>
      <c r="AG282" t="s">
        <v>131</v>
      </c>
    </row>
    <row r="283" spans="1:60" outlineLevel="1" x14ac:dyDescent="0.2">
      <c r="A283" s="239">
        <v>68</v>
      </c>
      <c r="B283" s="240" t="s">
        <v>503</v>
      </c>
      <c r="C283" s="258" t="s">
        <v>504</v>
      </c>
      <c r="D283" s="241" t="s">
        <v>166</v>
      </c>
      <c r="E283" s="242">
        <v>368.99880000000002</v>
      </c>
      <c r="F283" s="243"/>
      <c r="G283" s="244">
        <f>ROUND(E283*F283,2)</f>
        <v>0</v>
      </c>
      <c r="H283" s="243"/>
      <c r="I283" s="244">
        <f>ROUND(E283*H283,2)</f>
        <v>0</v>
      </c>
      <c r="J283" s="243"/>
      <c r="K283" s="244">
        <f>ROUND(E283*J283,2)</f>
        <v>0</v>
      </c>
      <c r="L283" s="244">
        <v>15</v>
      </c>
      <c r="M283" s="244">
        <f>G283*(1+L283/100)</f>
        <v>0</v>
      </c>
      <c r="N283" s="242">
        <v>0</v>
      </c>
      <c r="O283" s="242">
        <f>ROUND(E283*N283,2)</f>
        <v>0</v>
      </c>
      <c r="P283" s="242">
        <v>2.4649999999999998E-2</v>
      </c>
      <c r="Q283" s="242">
        <f>ROUND(E283*P283,2)</f>
        <v>9.1</v>
      </c>
      <c r="R283" s="244" t="s">
        <v>505</v>
      </c>
      <c r="S283" s="244" t="s">
        <v>135</v>
      </c>
      <c r="T283" s="245" t="s">
        <v>168</v>
      </c>
      <c r="U283" s="224">
        <v>0.3</v>
      </c>
      <c r="V283" s="224">
        <f>ROUND(E283*U283,2)</f>
        <v>110.7</v>
      </c>
      <c r="W283" s="224"/>
      <c r="X283" s="224" t="s">
        <v>169</v>
      </c>
      <c r="Y283" s="224" t="s">
        <v>170</v>
      </c>
      <c r="Z283" s="213"/>
      <c r="AA283" s="213"/>
      <c r="AB283" s="213"/>
      <c r="AC283" s="213"/>
      <c r="AD283" s="213"/>
      <c r="AE283" s="213"/>
      <c r="AF283" s="213"/>
      <c r="AG283" s="213" t="s">
        <v>171</v>
      </c>
      <c r="AH283" s="213"/>
      <c r="AI283" s="213"/>
      <c r="AJ283" s="213"/>
      <c r="AK283" s="213"/>
      <c r="AL283" s="213"/>
      <c r="AM283" s="213"/>
      <c r="AN283" s="213"/>
      <c r="AO283" s="213"/>
      <c r="AP283" s="213"/>
      <c r="AQ283" s="213"/>
      <c r="AR283" s="213"/>
      <c r="AS283" s="213"/>
      <c r="AT283" s="213"/>
      <c r="AU283" s="213"/>
      <c r="AV283" s="213"/>
      <c r="AW283" s="213"/>
      <c r="AX283" s="213"/>
      <c r="AY283" s="213"/>
      <c r="AZ283" s="213"/>
      <c r="BA283" s="213"/>
      <c r="BB283" s="213"/>
      <c r="BC283" s="213"/>
      <c r="BD283" s="213"/>
      <c r="BE283" s="213"/>
      <c r="BF283" s="213"/>
      <c r="BG283" s="213"/>
      <c r="BH283" s="213"/>
    </row>
    <row r="284" spans="1:60" ht="22.5" outlineLevel="2" x14ac:dyDescent="0.2">
      <c r="A284" s="220"/>
      <c r="B284" s="221"/>
      <c r="C284" s="261" t="s">
        <v>506</v>
      </c>
      <c r="D284" s="229"/>
      <c r="E284" s="230">
        <v>368.99880000000002</v>
      </c>
      <c r="F284" s="224"/>
      <c r="G284" s="224"/>
      <c r="H284" s="224"/>
      <c r="I284" s="224"/>
      <c r="J284" s="224"/>
      <c r="K284" s="224"/>
      <c r="L284" s="224"/>
      <c r="M284" s="224"/>
      <c r="N284" s="223"/>
      <c r="O284" s="223"/>
      <c r="P284" s="223"/>
      <c r="Q284" s="223"/>
      <c r="R284" s="224"/>
      <c r="S284" s="224"/>
      <c r="T284" s="224"/>
      <c r="U284" s="224"/>
      <c r="V284" s="224"/>
      <c r="W284" s="224"/>
      <c r="X284" s="224"/>
      <c r="Y284" s="224"/>
      <c r="Z284" s="213"/>
      <c r="AA284" s="213"/>
      <c r="AB284" s="213"/>
      <c r="AC284" s="213"/>
      <c r="AD284" s="213"/>
      <c r="AE284" s="213"/>
      <c r="AF284" s="213"/>
      <c r="AG284" s="213" t="s">
        <v>158</v>
      </c>
      <c r="AH284" s="213">
        <v>0</v>
      </c>
      <c r="AI284" s="213"/>
      <c r="AJ284" s="213"/>
      <c r="AK284" s="213"/>
      <c r="AL284" s="213"/>
      <c r="AM284" s="213"/>
      <c r="AN284" s="213"/>
      <c r="AO284" s="213"/>
      <c r="AP284" s="213"/>
      <c r="AQ284" s="213"/>
      <c r="AR284" s="213"/>
      <c r="AS284" s="213"/>
      <c r="AT284" s="213"/>
      <c r="AU284" s="213"/>
      <c r="AV284" s="213"/>
      <c r="AW284" s="213"/>
      <c r="AX284" s="213"/>
      <c r="AY284" s="213"/>
      <c r="AZ284" s="213"/>
      <c r="BA284" s="213"/>
      <c r="BB284" s="213"/>
      <c r="BC284" s="213"/>
      <c r="BD284" s="213"/>
      <c r="BE284" s="213"/>
      <c r="BF284" s="213"/>
      <c r="BG284" s="213"/>
      <c r="BH284" s="213"/>
    </row>
    <row r="285" spans="1:60" outlineLevel="1" x14ac:dyDescent="0.2">
      <c r="A285" s="239">
        <v>69</v>
      </c>
      <c r="B285" s="240" t="s">
        <v>507</v>
      </c>
      <c r="C285" s="258" t="s">
        <v>508</v>
      </c>
      <c r="D285" s="241" t="s">
        <v>166</v>
      </c>
      <c r="E285" s="242">
        <v>368.99880000000002</v>
      </c>
      <c r="F285" s="243"/>
      <c r="G285" s="244">
        <f>ROUND(E285*F285,2)</f>
        <v>0</v>
      </c>
      <c r="H285" s="243"/>
      <c r="I285" s="244">
        <f>ROUND(E285*H285,2)</f>
        <v>0</v>
      </c>
      <c r="J285" s="243"/>
      <c r="K285" s="244">
        <f>ROUND(E285*J285,2)</f>
        <v>0</v>
      </c>
      <c r="L285" s="244">
        <v>15</v>
      </c>
      <c r="M285" s="244">
        <f>G285*(1+L285/100)</f>
        <v>0</v>
      </c>
      <c r="N285" s="242">
        <v>0</v>
      </c>
      <c r="O285" s="242">
        <f>ROUND(E285*N285,2)</f>
        <v>0</v>
      </c>
      <c r="P285" s="242">
        <v>8.0000000000000002E-3</v>
      </c>
      <c r="Q285" s="242">
        <f>ROUND(E285*P285,2)</f>
        <v>2.95</v>
      </c>
      <c r="R285" s="244" t="s">
        <v>505</v>
      </c>
      <c r="S285" s="244" t="s">
        <v>135</v>
      </c>
      <c r="T285" s="245" t="s">
        <v>168</v>
      </c>
      <c r="U285" s="224">
        <v>6.6000000000000003E-2</v>
      </c>
      <c r="V285" s="224">
        <f>ROUND(E285*U285,2)</f>
        <v>24.35</v>
      </c>
      <c r="W285" s="224"/>
      <c r="X285" s="224" t="s">
        <v>169</v>
      </c>
      <c r="Y285" s="224" t="s">
        <v>170</v>
      </c>
      <c r="Z285" s="213"/>
      <c r="AA285" s="213"/>
      <c r="AB285" s="213"/>
      <c r="AC285" s="213"/>
      <c r="AD285" s="213"/>
      <c r="AE285" s="213"/>
      <c r="AF285" s="213"/>
      <c r="AG285" s="213" t="s">
        <v>171</v>
      </c>
      <c r="AH285" s="213"/>
      <c r="AI285" s="213"/>
      <c r="AJ285" s="213"/>
      <c r="AK285" s="213"/>
      <c r="AL285" s="213"/>
      <c r="AM285" s="213"/>
      <c r="AN285" s="213"/>
      <c r="AO285" s="213"/>
      <c r="AP285" s="213"/>
      <c r="AQ285" s="213"/>
      <c r="AR285" s="213"/>
      <c r="AS285" s="213"/>
      <c r="AT285" s="213"/>
      <c r="AU285" s="213"/>
      <c r="AV285" s="213"/>
      <c r="AW285" s="213"/>
      <c r="AX285" s="213"/>
      <c r="AY285" s="213"/>
      <c r="AZ285" s="213"/>
      <c r="BA285" s="213"/>
      <c r="BB285" s="213"/>
      <c r="BC285" s="213"/>
      <c r="BD285" s="213"/>
      <c r="BE285" s="213"/>
      <c r="BF285" s="213"/>
      <c r="BG285" s="213"/>
      <c r="BH285" s="213"/>
    </row>
    <row r="286" spans="1:60" outlineLevel="2" x14ac:dyDescent="0.2">
      <c r="A286" s="220"/>
      <c r="B286" s="221"/>
      <c r="C286" s="261" t="s">
        <v>509</v>
      </c>
      <c r="D286" s="229"/>
      <c r="E286" s="230">
        <v>368.99880000000002</v>
      </c>
      <c r="F286" s="224"/>
      <c r="G286" s="224"/>
      <c r="H286" s="224"/>
      <c r="I286" s="224"/>
      <c r="J286" s="224"/>
      <c r="K286" s="224"/>
      <c r="L286" s="224"/>
      <c r="M286" s="224"/>
      <c r="N286" s="223"/>
      <c r="O286" s="223"/>
      <c r="P286" s="223"/>
      <c r="Q286" s="223"/>
      <c r="R286" s="224"/>
      <c r="S286" s="224"/>
      <c r="T286" s="224"/>
      <c r="U286" s="224"/>
      <c r="V286" s="224"/>
      <c r="W286" s="224"/>
      <c r="X286" s="224"/>
      <c r="Y286" s="224"/>
      <c r="Z286" s="213"/>
      <c r="AA286" s="213"/>
      <c r="AB286" s="213"/>
      <c r="AC286" s="213"/>
      <c r="AD286" s="213"/>
      <c r="AE286" s="213"/>
      <c r="AF286" s="213"/>
      <c r="AG286" s="213" t="s">
        <v>158</v>
      </c>
      <c r="AH286" s="213">
        <v>5</v>
      </c>
      <c r="AI286" s="213"/>
      <c r="AJ286" s="213"/>
      <c r="AK286" s="213"/>
      <c r="AL286" s="213"/>
      <c r="AM286" s="213"/>
      <c r="AN286" s="213"/>
      <c r="AO286" s="213"/>
      <c r="AP286" s="213"/>
      <c r="AQ286" s="213"/>
      <c r="AR286" s="213"/>
      <c r="AS286" s="213"/>
      <c r="AT286" s="213"/>
      <c r="AU286" s="213"/>
      <c r="AV286" s="213"/>
      <c r="AW286" s="213"/>
      <c r="AX286" s="213"/>
      <c r="AY286" s="213"/>
      <c r="AZ286" s="213"/>
      <c r="BA286" s="213"/>
      <c r="BB286" s="213"/>
      <c r="BC286" s="213"/>
      <c r="BD286" s="213"/>
      <c r="BE286" s="213"/>
      <c r="BF286" s="213"/>
      <c r="BG286" s="213"/>
      <c r="BH286" s="213"/>
    </row>
    <row r="287" spans="1:60" outlineLevel="1" x14ac:dyDescent="0.2">
      <c r="A287" s="220">
        <v>70</v>
      </c>
      <c r="B287" s="221" t="s">
        <v>510</v>
      </c>
      <c r="C287" s="270" t="s">
        <v>511</v>
      </c>
      <c r="D287" s="222" t="s">
        <v>0</v>
      </c>
      <c r="E287" s="267"/>
      <c r="F287" s="225"/>
      <c r="G287" s="224">
        <f>ROUND(E287*F287,2)</f>
        <v>0</v>
      </c>
      <c r="H287" s="225"/>
      <c r="I287" s="224">
        <f>ROUND(E287*H287,2)</f>
        <v>0</v>
      </c>
      <c r="J287" s="225"/>
      <c r="K287" s="224">
        <f>ROUND(E287*J287,2)</f>
        <v>0</v>
      </c>
      <c r="L287" s="224">
        <v>15</v>
      </c>
      <c r="M287" s="224">
        <f>G287*(1+L287/100)</f>
        <v>0</v>
      </c>
      <c r="N287" s="223">
        <v>0</v>
      </c>
      <c r="O287" s="223">
        <f>ROUND(E287*N287,2)</f>
        <v>0</v>
      </c>
      <c r="P287" s="223">
        <v>0</v>
      </c>
      <c r="Q287" s="223">
        <f>ROUND(E287*P287,2)</f>
        <v>0</v>
      </c>
      <c r="R287" s="224" t="s">
        <v>505</v>
      </c>
      <c r="S287" s="224" t="s">
        <v>135</v>
      </c>
      <c r="T287" s="224" t="s">
        <v>168</v>
      </c>
      <c r="U287" s="224">
        <v>0</v>
      </c>
      <c r="V287" s="224">
        <f>ROUND(E287*U287,2)</f>
        <v>0</v>
      </c>
      <c r="W287" s="224"/>
      <c r="X287" s="224" t="s">
        <v>397</v>
      </c>
      <c r="Y287" s="224" t="s">
        <v>170</v>
      </c>
      <c r="Z287" s="213"/>
      <c r="AA287" s="213"/>
      <c r="AB287" s="213"/>
      <c r="AC287" s="213"/>
      <c r="AD287" s="213"/>
      <c r="AE287" s="213"/>
      <c r="AF287" s="213"/>
      <c r="AG287" s="213" t="s">
        <v>398</v>
      </c>
      <c r="AH287" s="213"/>
      <c r="AI287" s="213"/>
      <c r="AJ287" s="213"/>
      <c r="AK287" s="213"/>
      <c r="AL287" s="213"/>
      <c r="AM287" s="213"/>
      <c r="AN287" s="213"/>
      <c r="AO287" s="213"/>
      <c r="AP287" s="213"/>
      <c r="AQ287" s="213"/>
      <c r="AR287" s="213"/>
      <c r="AS287" s="213"/>
      <c r="AT287" s="213"/>
      <c r="AU287" s="213"/>
      <c r="AV287" s="213"/>
      <c r="AW287" s="213"/>
      <c r="AX287" s="213"/>
      <c r="AY287" s="213"/>
      <c r="AZ287" s="213"/>
      <c r="BA287" s="213"/>
      <c r="BB287" s="213"/>
      <c r="BC287" s="213"/>
      <c r="BD287" s="213"/>
      <c r="BE287" s="213"/>
      <c r="BF287" s="213"/>
      <c r="BG287" s="213"/>
      <c r="BH287" s="213"/>
    </row>
    <row r="288" spans="1:60" outlineLevel="2" x14ac:dyDescent="0.2">
      <c r="A288" s="220"/>
      <c r="B288" s="221"/>
      <c r="C288" s="269" t="s">
        <v>448</v>
      </c>
      <c r="D288" s="266"/>
      <c r="E288" s="266"/>
      <c r="F288" s="266"/>
      <c r="G288" s="266"/>
      <c r="H288" s="224"/>
      <c r="I288" s="224"/>
      <c r="J288" s="224"/>
      <c r="K288" s="224"/>
      <c r="L288" s="224"/>
      <c r="M288" s="224"/>
      <c r="N288" s="223"/>
      <c r="O288" s="223"/>
      <c r="P288" s="223"/>
      <c r="Q288" s="223"/>
      <c r="R288" s="224"/>
      <c r="S288" s="224"/>
      <c r="T288" s="224"/>
      <c r="U288" s="224"/>
      <c r="V288" s="224"/>
      <c r="W288" s="224"/>
      <c r="X288" s="224"/>
      <c r="Y288" s="224"/>
      <c r="Z288" s="213"/>
      <c r="AA288" s="213"/>
      <c r="AB288" s="213"/>
      <c r="AC288" s="213"/>
      <c r="AD288" s="213"/>
      <c r="AE288" s="213"/>
      <c r="AF288" s="213"/>
      <c r="AG288" s="213" t="s">
        <v>173</v>
      </c>
      <c r="AH288" s="213"/>
      <c r="AI288" s="213"/>
      <c r="AJ288" s="213"/>
      <c r="AK288" s="213"/>
      <c r="AL288" s="213"/>
      <c r="AM288" s="213"/>
      <c r="AN288" s="213"/>
      <c r="AO288" s="213"/>
      <c r="AP288" s="213"/>
      <c r="AQ288" s="213"/>
      <c r="AR288" s="213"/>
      <c r="AS288" s="213"/>
      <c r="AT288" s="213"/>
      <c r="AU288" s="213"/>
      <c r="AV288" s="213"/>
      <c r="AW288" s="213"/>
      <c r="AX288" s="213"/>
      <c r="AY288" s="213"/>
      <c r="AZ288" s="213"/>
      <c r="BA288" s="213"/>
      <c r="BB288" s="213"/>
      <c r="BC288" s="213"/>
      <c r="BD288" s="213"/>
      <c r="BE288" s="213"/>
      <c r="BF288" s="213"/>
      <c r="BG288" s="213"/>
      <c r="BH288" s="213"/>
    </row>
    <row r="289" spans="1:60" x14ac:dyDescent="0.2">
      <c r="A289" s="232" t="s">
        <v>130</v>
      </c>
      <c r="B289" s="233" t="s">
        <v>88</v>
      </c>
      <c r="C289" s="256" t="s">
        <v>89</v>
      </c>
      <c r="D289" s="234"/>
      <c r="E289" s="235"/>
      <c r="F289" s="236"/>
      <c r="G289" s="236">
        <f>SUMIF(AG290:AG323,"&lt;&gt;NOR",G290:G323)</f>
        <v>0</v>
      </c>
      <c r="H289" s="236"/>
      <c r="I289" s="236">
        <f>SUM(I290:I323)</f>
        <v>0</v>
      </c>
      <c r="J289" s="236"/>
      <c r="K289" s="236">
        <f>SUM(K290:K323)</f>
        <v>0</v>
      </c>
      <c r="L289" s="236"/>
      <c r="M289" s="236">
        <f>SUM(M290:M323)</f>
        <v>0</v>
      </c>
      <c r="N289" s="235"/>
      <c r="O289" s="235">
        <f>SUM(O290:O323)</f>
        <v>20.68</v>
      </c>
      <c r="P289" s="235"/>
      <c r="Q289" s="235">
        <f>SUM(Q290:Q323)</f>
        <v>2.1</v>
      </c>
      <c r="R289" s="236"/>
      <c r="S289" s="236"/>
      <c r="T289" s="237"/>
      <c r="U289" s="231"/>
      <c r="V289" s="231">
        <f>SUM(V290:V323)</f>
        <v>105</v>
      </c>
      <c r="W289" s="231"/>
      <c r="X289" s="231"/>
      <c r="Y289" s="231"/>
      <c r="AG289" t="s">
        <v>131</v>
      </c>
    </row>
    <row r="290" spans="1:60" ht="22.5" outlineLevel="1" x14ac:dyDescent="0.2">
      <c r="A290" s="239">
        <v>71</v>
      </c>
      <c r="B290" s="240" t="s">
        <v>512</v>
      </c>
      <c r="C290" s="258" t="s">
        <v>513</v>
      </c>
      <c r="D290" s="241" t="s">
        <v>514</v>
      </c>
      <c r="E290" s="242">
        <v>2100</v>
      </c>
      <c r="F290" s="243"/>
      <c r="G290" s="244">
        <f>ROUND(E290*F290,2)</f>
        <v>0</v>
      </c>
      <c r="H290" s="243"/>
      <c r="I290" s="244">
        <f>ROUND(E290*H290,2)</f>
        <v>0</v>
      </c>
      <c r="J290" s="243"/>
      <c r="K290" s="244">
        <f>ROUND(E290*J290,2)</f>
        <v>0</v>
      </c>
      <c r="L290" s="244">
        <v>15</v>
      </c>
      <c r="M290" s="244">
        <f>G290*(1+L290/100)</f>
        <v>0</v>
      </c>
      <c r="N290" s="242">
        <v>5.0000000000000002E-5</v>
      </c>
      <c r="O290" s="242">
        <f>ROUND(E290*N290,2)</f>
        <v>0.11</v>
      </c>
      <c r="P290" s="242">
        <v>1E-3</v>
      </c>
      <c r="Q290" s="242">
        <f>ROUND(E290*P290,2)</f>
        <v>2.1</v>
      </c>
      <c r="R290" s="244" t="s">
        <v>515</v>
      </c>
      <c r="S290" s="244" t="s">
        <v>135</v>
      </c>
      <c r="T290" s="245" t="s">
        <v>168</v>
      </c>
      <c r="U290" s="224">
        <v>0.05</v>
      </c>
      <c r="V290" s="224">
        <f>ROUND(E290*U290,2)</f>
        <v>105</v>
      </c>
      <c r="W290" s="224"/>
      <c r="X290" s="224" t="s">
        <v>169</v>
      </c>
      <c r="Y290" s="224" t="s">
        <v>170</v>
      </c>
      <c r="Z290" s="213"/>
      <c r="AA290" s="213"/>
      <c r="AB290" s="213"/>
      <c r="AC290" s="213"/>
      <c r="AD290" s="213"/>
      <c r="AE290" s="213"/>
      <c r="AF290" s="213"/>
      <c r="AG290" s="213" t="s">
        <v>171</v>
      </c>
      <c r="AH290" s="213"/>
      <c r="AI290" s="213"/>
      <c r="AJ290" s="213"/>
      <c r="AK290" s="213"/>
      <c r="AL290" s="213"/>
      <c r="AM290" s="213"/>
      <c r="AN290" s="213"/>
      <c r="AO290" s="213"/>
      <c r="AP290" s="213"/>
      <c r="AQ290" s="213"/>
      <c r="AR290" s="213"/>
      <c r="AS290" s="213"/>
      <c r="AT290" s="213"/>
      <c r="AU290" s="213"/>
      <c r="AV290" s="213"/>
      <c r="AW290" s="213"/>
      <c r="AX290" s="213"/>
      <c r="AY290" s="213"/>
      <c r="AZ290" s="213"/>
      <c r="BA290" s="213"/>
      <c r="BB290" s="213"/>
      <c r="BC290" s="213"/>
      <c r="BD290" s="213"/>
      <c r="BE290" s="213"/>
      <c r="BF290" s="213"/>
      <c r="BG290" s="213"/>
      <c r="BH290" s="213"/>
    </row>
    <row r="291" spans="1:60" outlineLevel="2" x14ac:dyDescent="0.2">
      <c r="A291" s="220"/>
      <c r="B291" s="221"/>
      <c r="C291" s="261" t="s">
        <v>516</v>
      </c>
      <c r="D291" s="229"/>
      <c r="E291" s="230">
        <v>2100</v>
      </c>
      <c r="F291" s="224"/>
      <c r="G291" s="224"/>
      <c r="H291" s="224"/>
      <c r="I291" s="224"/>
      <c r="J291" s="224"/>
      <c r="K291" s="224"/>
      <c r="L291" s="224"/>
      <c r="M291" s="224"/>
      <c r="N291" s="223"/>
      <c r="O291" s="223"/>
      <c r="P291" s="223"/>
      <c r="Q291" s="223"/>
      <c r="R291" s="224"/>
      <c r="S291" s="224"/>
      <c r="T291" s="224"/>
      <c r="U291" s="224"/>
      <c r="V291" s="224"/>
      <c r="W291" s="224"/>
      <c r="X291" s="224"/>
      <c r="Y291" s="224"/>
      <c r="Z291" s="213"/>
      <c r="AA291" s="213"/>
      <c r="AB291" s="213"/>
      <c r="AC291" s="213"/>
      <c r="AD291" s="213"/>
      <c r="AE291" s="213"/>
      <c r="AF291" s="213"/>
      <c r="AG291" s="213" t="s">
        <v>158</v>
      </c>
      <c r="AH291" s="213">
        <v>0</v>
      </c>
      <c r="AI291" s="213"/>
      <c r="AJ291" s="213"/>
      <c r="AK291" s="213"/>
      <c r="AL291" s="213"/>
      <c r="AM291" s="213"/>
      <c r="AN291" s="213"/>
      <c r="AO291" s="213"/>
      <c r="AP291" s="213"/>
      <c r="AQ291" s="213"/>
      <c r="AR291" s="213"/>
      <c r="AS291" s="213"/>
      <c r="AT291" s="213"/>
      <c r="AU291" s="213"/>
      <c r="AV291" s="213"/>
      <c r="AW291" s="213"/>
      <c r="AX291" s="213"/>
      <c r="AY291" s="213"/>
      <c r="AZ291" s="213"/>
      <c r="BA291" s="213"/>
      <c r="BB291" s="213"/>
      <c r="BC291" s="213"/>
      <c r="BD291" s="213"/>
      <c r="BE291" s="213"/>
      <c r="BF291" s="213"/>
      <c r="BG291" s="213"/>
      <c r="BH291" s="213"/>
    </row>
    <row r="292" spans="1:60" outlineLevel="1" x14ac:dyDescent="0.2">
      <c r="A292" s="239">
        <v>72</v>
      </c>
      <c r="B292" s="240" t="s">
        <v>517</v>
      </c>
      <c r="C292" s="258" t="s">
        <v>518</v>
      </c>
      <c r="D292" s="241" t="s">
        <v>519</v>
      </c>
      <c r="E292" s="242">
        <v>14.13</v>
      </c>
      <c r="F292" s="243"/>
      <c r="G292" s="244">
        <f>ROUND(E292*F292,2)</f>
        <v>0</v>
      </c>
      <c r="H292" s="243"/>
      <c r="I292" s="244">
        <f>ROUND(E292*H292,2)</f>
        <v>0</v>
      </c>
      <c r="J292" s="243"/>
      <c r="K292" s="244">
        <f>ROUND(E292*J292,2)</f>
        <v>0</v>
      </c>
      <c r="L292" s="244">
        <v>15</v>
      </c>
      <c r="M292" s="244">
        <f>G292*(1+L292/100)</f>
        <v>0</v>
      </c>
      <c r="N292" s="242">
        <v>2.5999999999999999E-2</v>
      </c>
      <c r="O292" s="242">
        <f>ROUND(E292*N292,2)</f>
        <v>0.37</v>
      </c>
      <c r="P292" s="242">
        <v>0</v>
      </c>
      <c r="Q292" s="242">
        <f>ROUND(E292*P292,2)</f>
        <v>0</v>
      </c>
      <c r="R292" s="244"/>
      <c r="S292" s="244" t="s">
        <v>183</v>
      </c>
      <c r="T292" s="245" t="s">
        <v>136</v>
      </c>
      <c r="U292" s="224">
        <v>0</v>
      </c>
      <c r="V292" s="224">
        <f>ROUND(E292*U292,2)</f>
        <v>0</v>
      </c>
      <c r="W292" s="224"/>
      <c r="X292" s="224" t="s">
        <v>169</v>
      </c>
      <c r="Y292" s="224" t="s">
        <v>170</v>
      </c>
      <c r="Z292" s="213"/>
      <c r="AA292" s="213"/>
      <c r="AB292" s="213"/>
      <c r="AC292" s="213"/>
      <c r="AD292" s="213"/>
      <c r="AE292" s="213"/>
      <c r="AF292" s="213"/>
      <c r="AG292" s="213" t="s">
        <v>171</v>
      </c>
      <c r="AH292" s="213"/>
      <c r="AI292" s="213"/>
      <c r="AJ292" s="213"/>
      <c r="AK292" s="213"/>
      <c r="AL292" s="213"/>
      <c r="AM292" s="213"/>
      <c r="AN292" s="213"/>
      <c r="AO292" s="213"/>
      <c r="AP292" s="213"/>
      <c r="AQ292" s="213"/>
      <c r="AR292" s="213"/>
      <c r="AS292" s="213"/>
      <c r="AT292" s="213"/>
      <c r="AU292" s="213"/>
      <c r="AV292" s="213"/>
      <c r="AW292" s="213"/>
      <c r="AX292" s="213"/>
      <c r="AY292" s="213"/>
      <c r="AZ292" s="213"/>
      <c r="BA292" s="213"/>
      <c r="BB292" s="213"/>
      <c r="BC292" s="213"/>
      <c r="BD292" s="213"/>
      <c r="BE292" s="213"/>
      <c r="BF292" s="213"/>
      <c r="BG292" s="213"/>
      <c r="BH292" s="213"/>
    </row>
    <row r="293" spans="1:60" outlineLevel="2" x14ac:dyDescent="0.2">
      <c r="A293" s="220"/>
      <c r="B293" s="221"/>
      <c r="C293" s="271" t="s">
        <v>520</v>
      </c>
      <c r="D293" s="226"/>
      <c r="E293" s="227"/>
      <c r="F293" s="228"/>
      <c r="G293" s="228"/>
      <c r="H293" s="224"/>
      <c r="I293" s="224"/>
      <c r="J293" s="224"/>
      <c r="K293" s="224"/>
      <c r="L293" s="224"/>
      <c r="M293" s="224"/>
      <c r="N293" s="223"/>
      <c r="O293" s="223"/>
      <c r="P293" s="223"/>
      <c r="Q293" s="223"/>
      <c r="R293" s="224"/>
      <c r="S293" s="224"/>
      <c r="T293" s="224"/>
      <c r="U293" s="224"/>
      <c r="V293" s="224"/>
      <c r="W293" s="224"/>
      <c r="X293" s="224"/>
      <c r="Y293" s="224"/>
      <c r="Z293" s="213"/>
      <c r="AA293" s="213"/>
      <c r="AB293" s="213"/>
      <c r="AC293" s="213"/>
      <c r="AD293" s="213"/>
      <c r="AE293" s="213"/>
      <c r="AF293" s="213"/>
      <c r="AG293" s="213" t="s">
        <v>143</v>
      </c>
      <c r="AH293" s="213"/>
      <c r="AI293" s="213"/>
      <c r="AJ293" s="213"/>
      <c r="AK293" s="213"/>
      <c r="AL293" s="213"/>
      <c r="AM293" s="213"/>
      <c r="AN293" s="213"/>
      <c r="AO293" s="213"/>
      <c r="AP293" s="213"/>
      <c r="AQ293" s="213"/>
      <c r="AR293" s="213"/>
      <c r="AS293" s="213"/>
      <c r="AT293" s="213"/>
      <c r="AU293" s="213"/>
      <c r="AV293" s="213"/>
      <c r="AW293" s="213"/>
      <c r="AX293" s="213"/>
      <c r="AY293" s="213"/>
      <c r="AZ293" s="213"/>
      <c r="BA293" s="213"/>
      <c r="BB293" s="213"/>
      <c r="BC293" s="213"/>
      <c r="BD293" s="213"/>
      <c r="BE293" s="213"/>
      <c r="BF293" s="213"/>
      <c r="BG293" s="213"/>
      <c r="BH293" s="213"/>
    </row>
    <row r="294" spans="1:60" outlineLevel="3" x14ac:dyDescent="0.2">
      <c r="A294" s="220"/>
      <c r="B294" s="221"/>
      <c r="C294" s="260" t="s">
        <v>625</v>
      </c>
      <c r="D294" s="255"/>
      <c r="E294" s="255"/>
      <c r="F294" s="255"/>
      <c r="G294" s="255"/>
      <c r="H294" s="224"/>
      <c r="I294" s="224"/>
      <c r="J294" s="224"/>
      <c r="K294" s="224"/>
      <c r="L294" s="224"/>
      <c r="M294" s="224"/>
      <c r="N294" s="223"/>
      <c r="O294" s="223"/>
      <c r="P294" s="223"/>
      <c r="Q294" s="223"/>
      <c r="R294" s="224"/>
      <c r="S294" s="224"/>
      <c r="T294" s="224"/>
      <c r="U294" s="224"/>
      <c r="V294" s="224"/>
      <c r="W294" s="224"/>
      <c r="X294" s="224"/>
      <c r="Y294" s="224"/>
      <c r="Z294" s="213"/>
      <c r="AA294" s="213"/>
      <c r="AB294" s="213"/>
      <c r="AC294" s="213"/>
      <c r="AD294" s="213"/>
      <c r="AE294" s="213"/>
      <c r="AF294" s="213"/>
      <c r="AG294" s="213" t="s">
        <v>143</v>
      </c>
      <c r="AH294" s="213"/>
      <c r="AI294" s="213"/>
      <c r="AJ294" s="213"/>
      <c r="AK294" s="213"/>
      <c r="AL294" s="213"/>
      <c r="AM294" s="213"/>
      <c r="AN294" s="213"/>
      <c r="AO294" s="213"/>
      <c r="AP294" s="213"/>
      <c r="AQ294" s="213"/>
      <c r="AR294" s="213"/>
      <c r="AS294" s="213"/>
      <c r="AT294" s="213"/>
      <c r="AU294" s="213"/>
      <c r="AV294" s="213"/>
      <c r="AW294" s="213"/>
      <c r="AX294" s="213"/>
      <c r="AY294" s="213"/>
      <c r="AZ294" s="213"/>
      <c r="BA294" s="213"/>
      <c r="BB294" s="213"/>
      <c r="BC294" s="213"/>
      <c r="BD294" s="213"/>
      <c r="BE294" s="213"/>
      <c r="BF294" s="213"/>
      <c r="BG294" s="213"/>
      <c r="BH294" s="213"/>
    </row>
    <row r="295" spans="1:60" outlineLevel="3" x14ac:dyDescent="0.2">
      <c r="A295" s="220"/>
      <c r="B295" s="221"/>
      <c r="C295" s="260" t="s">
        <v>521</v>
      </c>
      <c r="D295" s="255"/>
      <c r="E295" s="255"/>
      <c r="F295" s="255"/>
      <c r="G295" s="255"/>
      <c r="H295" s="224"/>
      <c r="I295" s="224"/>
      <c r="J295" s="224"/>
      <c r="K295" s="224"/>
      <c r="L295" s="224"/>
      <c r="M295" s="224"/>
      <c r="N295" s="223"/>
      <c r="O295" s="223"/>
      <c r="P295" s="223"/>
      <c r="Q295" s="223"/>
      <c r="R295" s="224"/>
      <c r="S295" s="224"/>
      <c r="T295" s="224"/>
      <c r="U295" s="224"/>
      <c r="V295" s="224"/>
      <c r="W295" s="224"/>
      <c r="X295" s="224"/>
      <c r="Y295" s="224"/>
      <c r="Z295" s="213"/>
      <c r="AA295" s="213"/>
      <c r="AB295" s="213"/>
      <c r="AC295" s="213"/>
      <c r="AD295" s="213"/>
      <c r="AE295" s="213"/>
      <c r="AF295" s="213"/>
      <c r="AG295" s="213" t="s">
        <v>143</v>
      </c>
      <c r="AH295" s="213"/>
      <c r="AI295" s="213"/>
      <c r="AJ295" s="213"/>
      <c r="AK295" s="213"/>
      <c r="AL295" s="213"/>
      <c r="AM295" s="213"/>
      <c r="AN295" s="213"/>
      <c r="AO295" s="213"/>
      <c r="AP295" s="213"/>
      <c r="AQ295" s="213"/>
      <c r="AR295" s="213"/>
      <c r="AS295" s="213"/>
      <c r="AT295" s="213"/>
      <c r="AU295" s="213"/>
      <c r="AV295" s="213"/>
      <c r="AW295" s="213"/>
      <c r="AX295" s="213"/>
      <c r="AY295" s="213"/>
      <c r="AZ295" s="213"/>
      <c r="BA295" s="213"/>
      <c r="BB295" s="213"/>
      <c r="BC295" s="213"/>
      <c r="BD295" s="213"/>
      <c r="BE295" s="213"/>
      <c r="BF295" s="213"/>
      <c r="BG295" s="213"/>
      <c r="BH295" s="213"/>
    </row>
    <row r="296" spans="1:60" outlineLevel="3" x14ac:dyDescent="0.2">
      <c r="A296" s="220"/>
      <c r="B296" s="221"/>
      <c r="C296" s="260" t="s">
        <v>522</v>
      </c>
      <c r="D296" s="255"/>
      <c r="E296" s="255"/>
      <c r="F296" s="255"/>
      <c r="G296" s="255"/>
      <c r="H296" s="224"/>
      <c r="I296" s="224"/>
      <c r="J296" s="224"/>
      <c r="K296" s="224"/>
      <c r="L296" s="224"/>
      <c r="M296" s="224"/>
      <c r="N296" s="223"/>
      <c r="O296" s="223"/>
      <c r="P296" s="223"/>
      <c r="Q296" s="223"/>
      <c r="R296" s="224"/>
      <c r="S296" s="224"/>
      <c r="T296" s="224"/>
      <c r="U296" s="224"/>
      <c r="V296" s="224"/>
      <c r="W296" s="224"/>
      <c r="X296" s="224"/>
      <c r="Y296" s="224"/>
      <c r="Z296" s="213"/>
      <c r="AA296" s="213"/>
      <c r="AB296" s="213"/>
      <c r="AC296" s="213"/>
      <c r="AD296" s="213"/>
      <c r="AE296" s="213"/>
      <c r="AF296" s="213"/>
      <c r="AG296" s="213" t="s">
        <v>143</v>
      </c>
      <c r="AH296" s="213"/>
      <c r="AI296" s="213"/>
      <c r="AJ296" s="213"/>
      <c r="AK296" s="213"/>
      <c r="AL296" s="213"/>
      <c r="AM296" s="213"/>
      <c r="AN296" s="213"/>
      <c r="AO296" s="213"/>
      <c r="AP296" s="213"/>
      <c r="AQ296" s="213"/>
      <c r="AR296" s="213"/>
      <c r="AS296" s="213"/>
      <c r="AT296" s="213"/>
      <c r="AU296" s="213"/>
      <c r="AV296" s="213"/>
      <c r="AW296" s="213"/>
      <c r="AX296" s="213"/>
      <c r="AY296" s="213"/>
      <c r="AZ296" s="213"/>
      <c r="BA296" s="213"/>
      <c r="BB296" s="213"/>
      <c r="BC296" s="213"/>
      <c r="BD296" s="213"/>
      <c r="BE296" s="213"/>
      <c r="BF296" s="213"/>
      <c r="BG296" s="213"/>
      <c r="BH296" s="213"/>
    </row>
    <row r="297" spans="1:60" outlineLevel="2" x14ac:dyDescent="0.2">
      <c r="A297" s="220"/>
      <c r="B297" s="221"/>
      <c r="C297" s="261" t="s">
        <v>523</v>
      </c>
      <c r="D297" s="229"/>
      <c r="E297" s="230">
        <v>14.13</v>
      </c>
      <c r="F297" s="224"/>
      <c r="G297" s="224"/>
      <c r="H297" s="224"/>
      <c r="I297" s="224"/>
      <c r="J297" s="224"/>
      <c r="K297" s="224"/>
      <c r="L297" s="224"/>
      <c r="M297" s="224"/>
      <c r="N297" s="223"/>
      <c r="O297" s="223"/>
      <c r="P297" s="223"/>
      <c r="Q297" s="223"/>
      <c r="R297" s="224"/>
      <c r="S297" s="224"/>
      <c r="T297" s="224"/>
      <c r="U297" s="224"/>
      <c r="V297" s="224"/>
      <c r="W297" s="224"/>
      <c r="X297" s="224"/>
      <c r="Y297" s="224"/>
      <c r="Z297" s="213"/>
      <c r="AA297" s="213"/>
      <c r="AB297" s="213"/>
      <c r="AC297" s="213"/>
      <c r="AD297" s="213"/>
      <c r="AE297" s="213"/>
      <c r="AF297" s="213"/>
      <c r="AG297" s="213" t="s">
        <v>158</v>
      </c>
      <c r="AH297" s="213">
        <v>0</v>
      </c>
      <c r="AI297" s="213"/>
      <c r="AJ297" s="213"/>
      <c r="AK297" s="213"/>
      <c r="AL297" s="213"/>
      <c r="AM297" s="213"/>
      <c r="AN297" s="213"/>
      <c r="AO297" s="213"/>
      <c r="AP297" s="213"/>
      <c r="AQ297" s="213"/>
      <c r="AR297" s="213"/>
      <c r="AS297" s="213"/>
      <c r="AT297" s="213"/>
      <c r="AU297" s="213"/>
      <c r="AV297" s="213"/>
      <c r="AW297" s="213"/>
      <c r="AX297" s="213"/>
      <c r="AY297" s="213"/>
      <c r="AZ297" s="213"/>
      <c r="BA297" s="213"/>
      <c r="BB297" s="213"/>
      <c r="BC297" s="213"/>
      <c r="BD297" s="213"/>
      <c r="BE297" s="213"/>
      <c r="BF297" s="213"/>
      <c r="BG297" s="213"/>
      <c r="BH297" s="213"/>
    </row>
    <row r="298" spans="1:60" outlineLevel="1" x14ac:dyDescent="0.2">
      <c r="A298" s="239">
        <v>73</v>
      </c>
      <c r="B298" s="240" t="s">
        <v>524</v>
      </c>
      <c r="C298" s="258" t="s">
        <v>525</v>
      </c>
      <c r="D298" s="241" t="s">
        <v>182</v>
      </c>
      <c r="E298" s="242">
        <v>1</v>
      </c>
      <c r="F298" s="243"/>
      <c r="G298" s="244">
        <f>ROUND(E298*F298,2)</f>
        <v>0</v>
      </c>
      <c r="H298" s="243"/>
      <c r="I298" s="244">
        <f>ROUND(E298*H298,2)</f>
        <v>0</v>
      </c>
      <c r="J298" s="243"/>
      <c r="K298" s="244">
        <f>ROUND(E298*J298,2)</f>
        <v>0</v>
      </c>
      <c r="L298" s="244">
        <v>15</v>
      </c>
      <c r="M298" s="244">
        <f>G298*(1+L298/100)</f>
        <v>0</v>
      </c>
      <c r="N298" s="242">
        <v>5.0000000000000001E-3</v>
      </c>
      <c r="O298" s="242">
        <f>ROUND(E298*N298,2)</f>
        <v>0.01</v>
      </c>
      <c r="P298" s="242">
        <v>0</v>
      </c>
      <c r="Q298" s="242">
        <f>ROUND(E298*P298,2)</f>
        <v>0</v>
      </c>
      <c r="R298" s="244"/>
      <c r="S298" s="244" t="s">
        <v>135</v>
      </c>
      <c r="T298" s="245" t="s">
        <v>136</v>
      </c>
      <c r="U298" s="224">
        <v>0</v>
      </c>
      <c r="V298" s="224">
        <f>ROUND(E298*U298,2)</f>
        <v>0</v>
      </c>
      <c r="W298" s="224"/>
      <c r="X298" s="224" t="s">
        <v>169</v>
      </c>
      <c r="Y298" s="224" t="s">
        <v>170</v>
      </c>
      <c r="Z298" s="213"/>
      <c r="AA298" s="213"/>
      <c r="AB298" s="213"/>
      <c r="AC298" s="213"/>
      <c r="AD298" s="213"/>
      <c r="AE298" s="213"/>
      <c r="AF298" s="213"/>
      <c r="AG298" s="213" t="s">
        <v>171</v>
      </c>
      <c r="AH298" s="213"/>
      <c r="AI298" s="213"/>
      <c r="AJ298" s="213"/>
      <c r="AK298" s="213"/>
      <c r="AL298" s="213"/>
      <c r="AM298" s="213"/>
      <c r="AN298" s="213"/>
      <c r="AO298" s="213"/>
      <c r="AP298" s="213"/>
      <c r="AQ298" s="213"/>
      <c r="AR298" s="213"/>
      <c r="AS298" s="213"/>
      <c r="AT298" s="213"/>
      <c r="AU298" s="213"/>
      <c r="AV298" s="213"/>
      <c r="AW298" s="213"/>
      <c r="AX298" s="213"/>
      <c r="AY298" s="213"/>
      <c r="AZ298" s="213"/>
      <c r="BA298" s="213"/>
      <c r="BB298" s="213"/>
      <c r="BC298" s="213"/>
      <c r="BD298" s="213"/>
      <c r="BE298" s="213"/>
      <c r="BF298" s="213"/>
      <c r="BG298" s="213"/>
      <c r="BH298" s="213"/>
    </row>
    <row r="299" spans="1:60" outlineLevel="2" x14ac:dyDescent="0.2">
      <c r="A299" s="220"/>
      <c r="B299" s="221"/>
      <c r="C299" s="261" t="s">
        <v>526</v>
      </c>
      <c r="D299" s="229"/>
      <c r="E299" s="230">
        <v>1</v>
      </c>
      <c r="F299" s="224"/>
      <c r="G299" s="224"/>
      <c r="H299" s="224"/>
      <c r="I299" s="224"/>
      <c r="J299" s="224"/>
      <c r="K299" s="224"/>
      <c r="L299" s="224"/>
      <c r="M299" s="224"/>
      <c r="N299" s="223"/>
      <c r="O299" s="223"/>
      <c r="P299" s="223"/>
      <c r="Q299" s="223"/>
      <c r="R299" s="224"/>
      <c r="S299" s="224"/>
      <c r="T299" s="224"/>
      <c r="U299" s="224"/>
      <c r="V299" s="224"/>
      <c r="W299" s="224"/>
      <c r="X299" s="224"/>
      <c r="Y299" s="224"/>
      <c r="Z299" s="213"/>
      <c r="AA299" s="213"/>
      <c r="AB299" s="213"/>
      <c r="AC299" s="213"/>
      <c r="AD299" s="213"/>
      <c r="AE299" s="213"/>
      <c r="AF299" s="213"/>
      <c r="AG299" s="213" t="s">
        <v>158</v>
      </c>
      <c r="AH299" s="213">
        <v>0</v>
      </c>
      <c r="AI299" s="213"/>
      <c r="AJ299" s="213"/>
      <c r="AK299" s="213"/>
      <c r="AL299" s="213"/>
      <c r="AM299" s="213"/>
      <c r="AN299" s="213"/>
      <c r="AO299" s="213"/>
      <c r="AP299" s="213"/>
      <c r="AQ299" s="213"/>
      <c r="AR299" s="213"/>
      <c r="AS299" s="213"/>
      <c r="AT299" s="213"/>
      <c r="AU299" s="213"/>
      <c r="AV299" s="213"/>
      <c r="AW299" s="213"/>
      <c r="AX299" s="213"/>
      <c r="AY299" s="213"/>
      <c r="AZ299" s="213"/>
      <c r="BA299" s="213"/>
      <c r="BB299" s="213"/>
      <c r="BC299" s="213"/>
      <c r="BD299" s="213"/>
      <c r="BE299" s="213"/>
      <c r="BF299" s="213"/>
      <c r="BG299" s="213"/>
      <c r="BH299" s="213"/>
    </row>
    <row r="300" spans="1:60" ht="22.5" outlineLevel="1" x14ac:dyDescent="0.2">
      <c r="A300" s="239">
        <v>74</v>
      </c>
      <c r="B300" s="240" t="s">
        <v>527</v>
      </c>
      <c r="C300" s="258" t="s">
        <v>528</v>
      </c>
      <c r="D300" s="241" t="s">
        <v>182</v>
      </c>
      <c r="E300" s="242">
        <v>21</v>
      </c>
      <c r="F300" s="243"/>
      <c r="G300" s="244">
        <f>ROUND(E300*F300,2)</f>
        <v>0</v>
      </c>
      <c r="H300" s="243"/>
      <c r="I300" s="244">
        <f>ROUND(E300*H300,2)</f>
        <v>0</v>
      </c>
      <c r="J300" s="243"/>
      <c r="K300" s="244">
        <f>ROUND(E300*J300,2)</f>
        <v>0</v>
      </c>
      <c r="L300" s="244">
        <v>15</v>
      </c>
      <c r="M300" s="244">
        <f>G300*(1+L300/100)</f>
        <v>0</v>
      </c>
      <c r="N300" s="242">
        <v>0.09</v>
      </c>
      <c r="O300" s="242">
        <f>ROUND(E300*N300,2)</f>
        <v>1.89</v>
      </c>
      <c r="P300" s="242">
        <v>0</v>
      </c>
      <c r="Q300" s="242">
        <f>ROUND(E300*P300,2)</f>
        <v>0</v>
      </c>
      <c r="R300" s="244"/>
      <c r="S300" s="244" t="s">
        <v>183</v>
      </c>
      <c r="T300" s="245" t="s">
        <v>136</v>
      </c>
      <c r="U300" s="224">
        <v>0</v>
      </c>
      <c r="V300" s="224">
        <f>ROUND(E300*U300,2)</f>
        <v>0</v>
      </c>
      <c r="W300" s="224"/>
      <c r="X300" s="224" t="s">
        <v>169</v>
      </c>
      <c r="Y300" s="224" t="s">
        <v>170</v>
      </c>
      <c r="Z300" s="213"/>
      <c r="AA300" s="213"/>
      <c r="AB300" s="213"/>
      <c r="AC300" s="213"/>
      <c r="AD300" s="213"/>
      <c r="AE300" s="213"/>
      <c r="AF300" s="213"/>
      <c r="AG300" s="213" t="s">
        <v>171</v>
      </c>
      <c r="AH300" s="213"/>
      <c r="AI300" s="213"/>
      <c r="AJ300" s="213"/>
      <c r="AK300" s="213"/>
      <c r="AL300" s="213"/>
      <c r="AM300" s="213"/>
      <c r="AN300" s="213"/>
      <c r="AO300" s="213"/>
      <c r="AP300" s="213"/>
      <c r="AQ300" s="213"/>
      <c r="AR300" s="213"/>
      <c r="AS300" s="213"/>
      <c r="AT300" s="213"/>
      <c r="AU300" s="213"/>
      <c r="AV300" s="213"/>
      <c r="AW300" s="213"/>
      <c r="AX300" s="213"/>
      <c r="AY300" s="213"/>
      <c r="AZ300" s="213"/>
      <c r="BA300" s="213"/>
      <c r="BB300" s="213"/>
      <c r="BC300" s="213"/>
      <c r="BD300" s="213"/>
      <c r="BE300" s="213"/>
      <c r="BF300" s="213"/>
      <c r="BG300" s="213"/>
      <c r="BH300" s="213"/>
    </row>
    <row r="301" spans="1:60" outlineLevel="2" x14ac:dyDescent="0.2">
      <c r="A301" s="220"/>
      <c r="B301" s="221"/>
      <c r="C301" s="259" t="s">
        <v>529</v>
      </c>
      <c r="D301" s="253"/>
      <c r="E301" s="253"/>
      <c r="F301" s="253"/>
      <c r="G301" s="253"/>
      <c r="H301" s="224"/>
      <c r="I301" s="224"/>
      <c r="J301" s="224"/>
      <c r="K301" s="224"/>
      <c r="L301" s="224"/>
      <c r="M301" s="224"/>
      <c r="N301" s="223"/>
      <c r="O301" s="223"/>
      <c r="P301" s="223"/>
      <c r="Q301" s="223"/>
      <c r="R301" s="224"/>
      <c r="S301" s="224"/>
      <c r="T301" s="224"/>
      <c r="U301" s="224"/>
      <c r="V301" s="224"/>
      <c r="W301" s="224"/>
      <c r="X301" s="224"/>
      <c r="Y301" s="224"/>
      <c r="Z301" s="213"/>
      <c r="AA301" s="213"/>
      <c r="AB301" s="213"/>
      <c r="AC301" s="213"/>
      <c r="AD301" s="213"/>
      <c r="AE301" s="213"/>
      <c r="AF301" s="213"/>
      <c r="AG301" s="213" t="s">
        <v>143</v>
      </c>
      <c r="AH301" s="213"/>
      <c r="AI301" s="213"/>
      <c r="AJ301" s="213"/>
      <c r="AK301" s="213"/>
      <c r="AL301" s="213"/>
      <c r="AM301" s="213"/>
      <c r="AN301" s="213"/>
      <c r="AO301" s="213"/>
      <c r="AP301" s="213"/>
      <c r="AQ301" s="213"/>
      <c r="AR301" s="213"/>
      <c r="AS301" s="213"/>
      <c r="AT301" s="213"/>
      <c r="AU301" s="213"/>
      <c r="AV301" s="213"/>
      <c r="AW301" s="213"/>
      <c r="AX301" s="213"/>
      <c r="AY301" s="213"/>
      <c r="AZ301" s="213"/>
      <c r="BA301" s="254" t="str">
        <f>C301</f>
        <v>Hlavní sloupky obdélníkový profil 50x30mm, výplň část sloupky 20x30 mm a část trapézový plech tl. 1,5mm</v>
      </c>
      <c r="BB301" s="213"/>
      <c r="BC301" s="213"/>
      <c r="BD301" s="213"/>
      <c r="BE301" s="213"/>
      <c r="BF301" s="213"/>
      <c r="BG301" s="213"/>
      <c r="BH301" s="213"/>
    </row>
    <row r="302" spans="1:60" outlineLevel="2" x14ac:dyDescent="0.2">
      <c r="A302" s="220"/>
      <c r="B302" s="221"/>
      <c r="C302" s="261" t="s">
        <v>530</v>
      </c>
      <c r="D302" s="229"/>
      <c r="E302" s="230">
        <v>21</v>
      </c>
      <c r="F302" s="224"/>
      <c r="G302" s="224"/>
      <c r="H302" s="224"/>
      <c r="I302" s="224"/>
      <c r="J302" s="224"/>
      <c r="K302" s="224"/>
      <c r="L302" s="224"/>
      <c r="M302" s="224"/>
      <c r="N302" s="223"/>
      <c r="O302" s="223"/>
      <c r="P302" s="223"/>
      <c r="Q302" s="223"/>
      <c r="R302" s="224"/>
      <c r="S302" s="224"/>
      <c r="T302" s="224"/>
      <c r="U302" s="224"/>
      <c r="V302" s="224"/>
      <c r="W302" s="224"/>
      <c r="X302" s="224"/>
      <c r="Y302" s="224"/>
      <c r="Z302" s="213"/>
      <c r="AA302" s="213"/>
      <c r="AB302" s="213"/>
      <c r="AC302" s="213"/>
      <c r="AD302" s="213"/>
      <c r="AE302" s="213"/>
      <c r="AF302" s="213"/>
      <c r="AG302" s="213" t="s">
        <v>158</v>
      </c>
      <c r="AH302" s="213">
        <v>0</v>
      </c>
      <c r="AI302" s="213"/>
      <c r="AJ302" s="213"/>
      <c r="AK302" s="213"/>
      <c r="AL302" s="213"/>
      <c r="AM302" s="213"/>
      <c r="AN302" s="213"/>
      <c r="AO302" s="213"/>
      <c r="AP302" s="213"/>
      <c r="AQ302" s="213"/>
      <c r="AR302" s="213"/>
      <c r="AS302" s="213"/>
      <c r="AT302" s="213"/>
      <c r="AU302" s="213"/>
      <c r="AV302" s="213"/>
      <c r="AW302" s="213"/>
      <c r="AX302" s="213"/>
      <c r="AY302" s="213"/>
      <c r="AZ302" s="213"/>
      <c r="BA302" s="213"/>
      <c r="BB302" s="213"/>
      <c r="BC302" s="213"/>
      <c r="BD302" s="213"/>
      <c r="BE302" s="213"/>
      <c r="BF302" s="213"/>
      <c r="BG302" s="213"/>
      <c r="BH302" s="213"/>
    </row>
    <row r="303" spans="1:60" ht="22.5" outlineLevel="1" x14ac:dyDescent="0.2">
      <c r="A303" s="239">
        <v>75</v>
      </c>
      <c r="B303" s="240" t="s">
        <v>531</v>
      </c>
      <c r="C303" s="258" t="s">
        <v>532</v>
      </c>
      <c r="D303" s="241" t="s">
        <v>182</v>
      </c>
      <c r="E303" s="242">
        <v>91</v>
      </c>
      <c r="F303" s="243"/>
      <c r="G303" s="244">
        <f>ROUND(E303*F303,2)</f>
        <v>0</v>
      </c>
      <c r="H303" s="243"/>
      <c r="I303" s="244">
        <f>ROUND(E303*H303,2)</f>
        <v>0</v>
      </c>
      <c r="J303" s="243"/>
      <c r="K303" s="244">
        <f>ROUND(E303*J303,2)</f>
        <v>0</v>
      </c>
      <c r="L303" s="244">
        <v>15</v>
      </c>
      <c r="M303" s="244">
        <f>G303*(1+L303/100)</f>
        <v>0</v>
      </c>
      <c r="N303" s="242">
        <v>0.09</v>
      </c>
      <c r="O303" s="242">
        <f>ROUND(E303*N303,2)</f>
        <v>8.19</v>
      </c>
      <c r="P303" s="242">
        <v>0</v>
      </c>
      <c r="Q303" s="242">
        <f>ROUND(E303*P303,2)</f>
        <v>0</v>
      </c>
      <c r="R303" s="244"/>
      <c r="S303" s="244" t="s">
        <v>183</v>
      </c>
      <c r="T303" s="245" t="s">
        <v>136</v>
      </c>
      <c r="U303" s="224">
        <v>0</v>
      </c>
      <c r="V303" s="224">
        <f>ROUND(E303*U303,2)</f>
        <v>0</v>
      </c>
      <c r="W303" s="224"/>
      <c r="X303" s="224" t="s">
        <v>169</v>
      </c>
      <c r="Y303" s="224" t="s">
        <v>170</v>
      </c>
      <c r="Z303" s="213"/>
      <c r="AA303" s="213"/>
      <c r="AB303" s="213"/>
      <c r="AC303" s="213"/>
      <c r="AD303" s="213"/>
      <c r="AE303" s="213"/>
      <c r="AF303" s="213"/>
      <c r="AG303" s="213" t="s">
        <v>171</v>
      </c>
      <c r="AH303" s="213"/>
      <c r="AI303" s="213"/>
      <c r="AJ303" s="213"/>
      <c r="AK303" s="213"/>
      <c r="AL303" s="213"/>
      <c r="AM303" s="213"/>
      <c r="AN303" s="213"/>
      <c r="AO303" s="213"/>
      <c r="AP303" s="213"/>
      <c r="AQ303" s="213"/>
      <c r="AR303" s="213"/>
      <c r="AS303" s="213"/>
      <c r="AT303" s="213"/>
      <c r="AU303" s="213"/>
      <c r="AV303" s="213"/>
      <c r="AW303" s="213"/>
      <c r="AX303" s="213"/>
      <c r="AY303" s="213"/>
      <c r="AZ303" s="213"/>
      <c r="BA303" s="213"/>
      <c r="BB303" s="213"/>
      <c r="BC303" s="213"/>
      <c r="BD303" s="213"/>
      <c r="BE303" s="213"/>
      <c r="BF303" s="213"/>
      <c r="BG303" s="213"/>
      <c r="BH303" s="213"/>
    </row>
    <row r="304" spans="1:60" outlineLevel="2" x14ac:dyDescent="0.2">
      <c r="A304" s="220"/>
      <c r="B304" s="221"/>
      <c r="C304" s="259" t="s">
        <v>533</v>
      </c>
      <c r="D304" s="253"/>
      <c r="E304" s="253"/>
      <c r="F304" s="253"/>
      <c r="G304" s="253"/>
      <c r="H304" s="224"/>
      <c r="I304" s="224"/>
      <c r="J304" s="224"/>
      <c r="K304" s="224"/>
      <c r="L304" s="224"/>
      <c r="M304" s="224"/>
      <c r="N304" s="223"/>
      <c r="O304" s="223"/>
      <c r="P304" s="223"/>
      <c r="Q304" s="223"/>
      <c r="R304" s="224"/>
      <c r="S304" s="224"/>
      <c r="T304" s="224"/>
      <c r="U304" s="224"/>
      <c r="V304" s="224"/>
      <c r="W304" s="224"/>
      <c r="X304" s="224"/>
      <c r="Y304" s="224"/>
      <c r="Z304" s="213"/>
      <c r="AA304" s="213"/>
      <c r="AB304" s="213"/>
      <c r="AC304" s="213"/>
      <c r="AD304" s="213"/>
      <c r="AE304" s="213"/>
      <c r="AF304" s="213"/>
      <c r="AG304" s="213" t="s">
        <v>143</v>
      </c>
      <c r="AH304" s="213"/>
      <c r="AI304" s="213"/>
      <c r="AJ304" s="213"/>
      <c r="AK304" s="213"/>
      <c r="AL304" s="213"/>
      <c r="AM304" s="213"/>
      <c r="AN304" s="213"/>
      <c r="AO304" s="213"/>
      <c r="AP304" s="213"/>
      <c r="AQ304" s="213"/>
      <c r="AR304" s="213"/>
      <c r="AS304" s="213"/>
      <c r="AT304" s="213"/>
      <c r="AU304" s="213"/>
      <c r="AV304" s="213"/>
      <c r="AW304" s="213"/>
      <c r="AX304" s="213"/>
      <c r="AY304" s="213"/>
      <c r="AZ304" s="213"/>
      <c r="BA304" s="213"/>
      <c r="BB304" s="213"/>
      <c r="BC304" s="213"/>
      <c r="BD304" s="213"/>
      <c r="BE304" s="213"/>
      <c r="BF304" s="213"/>
      <c r="BG304" s="213"/>
      <c r="BH304" s="213"/>
    </row>
    <row r="305" spans="1:60" outlineLevel="3" x14ac:dyDescent="0.2">
      <c r="A305" s="220"/>
      <c r="B305" s="221"/>
      <c r="C305" s="260" t="s">
        <v>534</v>
      </c>
      <c r="D305" s="255"/>
      <c r="E305" s="255"/>
      <c r="F305" s="255"/>
      <c r="G305" s="255"/>
      <c r="H305" s="224"/>
      <c r="I305" s="224"/>
      <c r="J305" s="224"/>
      <c r="K305" s="224"/>
      <c r="L305" s="224"/>
      <c r="M305" s="224"/>
      <c r="N305" s="223"/>
      <c r="O305" s="223"/>
      <c r="P305" s="223"/>
      <c r="Q305" s="223"/>
      <c r="R305" s="224"/>
      <c r="S305" s="224"/>
      <c r="T305" s="224"/>
      <c r="U305" s="224"/>
      <c r="V305" s="224"/>
      <c r="W305" s="224"/>
      <c r="X305" s="224"/>
      <c r="Y305" s="224"/>
      <c r="Z305" s="213"/>
      <c r="AA305" s="213"/>
      <c r="AB305" s="213"/>
      <c r="AC305" s="213"/>
      <c r="AD305" s="213"/>
      <c r="AE305" s="213"/>
      <c r="AF305" s="213"/>
      <c r="AG305" s="213" t="s">
        <v>143</v>
      </c>
      <c r="AH305" s="213"/>
      <c r="AI305" s="213"/>
      <c r="AJ305" s="213"/>
      <c r="AK305" s="213"/>
      <c r="AL305" s="213"/>
      <c r="AM305" s="213"/>
      <c r="AN305" s="213"/>
      <c r="AO305" s="213"/>
      <c r="AP305" s="213"/>
      <c r="AQ305" s="213"/>
      <c r="AR305" s="213"/>
      <c r="AS305" s="213"/>
      <c r="AT305" s="213"/>
      <c r="AU305" s="213"/>
      <c r="AV305" s="213"/>
      <c r="AW305" s="213"/>
      <c r="AX305" s="213"/>
      <c r="AY305" s="213"/>
      <c r="AZ305" s="213"/>
      <c r="BA305" s="213"/>
      <c r="BB305" s="213"/>
      <c r="BC305" s="213"/>
      <c r="BD305" s="213"/>
      <c r="BE305" s="213"/>
      <c r="BF305" s="213"/>
      <c r="BG305" s="213"/>
      <c r="BH305" s="213"/>
    </row>
    <row r="306" spans="1:60" ht="22.5" outlineLevel="3" x14ac:dyDescent="0.2">
      <c r="A306" s="220"/>
      <c r="B306" s="221"/>
      <c r="C306" s="260" t="s">
        <v>626</v>
      </c>
      <c r="D306" s="255"/>
      <c r="E306" s="255"/>
      <c r="F306" s="255"/>
      <c r="G306" s="255"/>
      <c r="H306" s="224"/>
      <c r="I306" s="224"/>
      <c r="J306" s="224"/>
      <c r="K306" s="224"/>
      <c r="L306" s="224"/>
      <c r="M306" s="224"/>
      <c r="N306" s="223"/>
      <c r="O306" s="223"/>
      <c r="P306" s="223"/>
      <c r="Q306" s="223"/>
      <c r="R306" s="224"/>
      <c r="S306" s="224"/>
      <c r="T306" s="224"/>
      <c r="U306" s="224"/>
      <c r="V306" s="224"/>
      <c r="W306" s="224"/>
      <c r="X306" s="224"/>
      <c r="Y306" s="224"/>
      <c r="Z306" s="213"/>
      <c r="AA306" s="213"/>
      <c r="AB306" s="213"/>
      <c r="AC306" s="213"/>
      <c r="AD306" s="213"/>
      <c r="AE306" s="213"/>
      <c r="AF306" s="213"/>
      <c r="AG306" s="213" t="s">
        <v>143</v>
      </c>
      <c r="AH306" s="213"/>
      <c r="AI306" s="213"/>
      <c r="AJ306" s="213"/>
      <c r="AK306" s="213"/>
      <c r="AL306" s="213"/>
      <c r="AM306" s="213"/>
      <c r="AN306" s="213"/>
      <c r="AO306" s="213"/>
      <c r="AP306" s="213"/>
      <c r="AQ306" s="213"/>
      <c r="AR306" s="213"/>
      <c r="AS306" s="213"/>
      <c r="AT306" s="213"/>
      <c r="AU306" s="213"/>
      <c r="AV306" s="213"/>
      <c r="AW306" s="213"/>
      <c r="AX306" s="213"/>
      <c r="AY306" s="213"/>
      <c r="AZ306" s="213"/>
      <c r="BA306" s="254" t="str">
        <f>C306</f>
        <v>kotvení ke stávajícímu profilu pro vynesení balkónů a ke konstrukci zábradlí pomocí svařovaného plechu přes kotvy z ploché oceli 50x10mm</v>
      </c>
      <c r="BB306" s="213"/>
      <c r="BC306" s="213"/>
      <c r="BD306" s="213"/>
      <c r="BE306" s="213"/>
      <c r="BF306" s="213"/>
      <c r="BG306" s="213"/>
      <c r="BH306" s="213"/>
    </row>
    <row r="307" spans="1:60" outlineLevel="3" x14ac:dyDescent="0.2">
      <c r="A307" s="220"/>
      <c r="B307" s="221"/>
      <c r="C307" s="260" t="s">
        <v>535</v>
      </c>
      <c r="D307" s="255"/>
      <c r="E307" s="255"/>
      <c r="F307" s="255"/>
      <c r="G307" s="255"/>
      <c r="H307" s="224"/>
      <c r="I307" s="224"/>
      <c r="J307" s="224"/>
      <c r="K307" s="224"/>
      <c r="L307" s="224"/>
      <c r="M307" s="224"/>
      <c r="N307" s="223"/>
      <c r="O307" s="223"/>
      <c r="P307" s="223"/>
      <c r="Q307" s="223"/>
      <c r="R307" s="224"/>
      <c r="S307" s="224"/>
      <c r="T307" s="224"/>
      <c r="U307" s="224"/>
      <c r="V307" s="224"/>
      <c r="W307" s="224"/>
      <c r="X307" s="224"/>
      <c r="Y307" s="224"/>
      <c r="Z307" s="213"/>
      <c r="AA307" s="213"/>
      <c r="AB307" s="213"/>
      <c r="AC307" s="213"/>
      <c r="AD307" s="213"/>
      <c r="AE307" s="213"/>
      <c r="AF307" s="213"/>
      <c r="AG307" s="213" t="s">
        <v>143</v>
      </c>
      <c r="AH307" s="213"/>
      <c r="AI307" s="213"/>
      <c r="AJ307" s="213"/>
      <c r="AK307" s="213"/>
      <c r="AL307" s="213"/>
      <c r="AM307" s="213"/>
      <c r="AN307" s="213"/>
      <c r="AO307" s="213"/>
      <c r="AP307" s="213"/>
      <c r="AQ307" s="213"/>
      <c r="AR307" s="213"/>
      <c r="AS307" s="213"/>
      <c r="AT307" s="213"/>
      <c r="AU307" s="213"/>
      <c r="AV307" s="213"/>
      <c r="AW307" s="213"/>
      <c r="AX307" s="213"/>
      <c r="AY307" s="213"/>
      <c r="AZ307" s="213"/>
      <c r="BA307" s="213"/>
      <c r="BB307" s="213"/>
      <c r="BC307" s="213"/>
      <c r="BD307" s="213"/>
      <c r="BE307" s="213"/>
      <c r="BF307" s="213"/>
      <c r="BG307" s="213"/>
      <c r="BH307" s="213"/>
    </row>
    <row r="308" spans="1:60" outlineLevel="3" x14ac:dyDescent="0.2">
      <c r="A308" s="220"/>
      <c r="B308" s="221"/>
      <c r="C308" s="260" t="s">
        <v>536</v>
      </c>
      <c r="D308" s="255"/>
      <c r="E308" s="255"/>
      <c r="F308" s="255"/>
      <c r="G308" s="255"/>
      <c r="H308" s="224"/>
      <c r="I308" s="224"/>
      <c r="J308" s="224"/>
      <c r="K308" s="224"/>
      <c r="L308" s="224"/>
      <c r="M308" s="224"/>
      <c r="N308" s="223"/>
      <c r="O308" s="223"/>
      <c r="P308" s="223"/>
      <c r="Q308" s="223"/>
      <c r="R308" s="224"/>
      <c r="S308" s="224"/>
      <c r="T308" s="224"/>
      <c r="U308" s="224"/>
      <c r="V308" s="224"/>
      <c r="W308" s="224"/>
      <c r="X308" s="224"/>
      <c r="Y308" s="224"/>
      <c r="Z308" s="213"/>
      <c r="AA308" s="213"/>
      <c r="AB308" s="213"/>
      <c r="AC308" s="213"/>
      <c r="AD308" s="213"/>
      <c r="AE308" s="213"/>
      <c r="AF308" s="213"/>
      <c r="AG308" s="213" t="s">
        <v>143</v>
      </c>
      <c r="AH308" s="213"/>
      <c r="AI308" s="213"/>
      <c r="AJ308" s="213"/>
      <c r="AK308" s="213"/>
      <c r="AL308" s="213"/>
      <c r="AM308" s="213"/>
      <c r="AN308" s="213"/>
      <c r="AO308" s="213"/>
      <c r="AP308" s="213"/>
      <c r="AQ308" s="213"/>
      <c r="AR308" s="213"/>
      <c r="AS308" s="213"/>
      <c r="AT308" s="213"/>
      <c r="AU308" s="213"/>
      <c r="AV308" s="213"/>
      <c r="AW308" s="213"/>
      <c r="AX308" s="213"/>
      <c r="AY308" s="213"/>
      <c r="AZ308" s="213"/>
      <c r="BA308" s="213"/>
      <c r="BB308" s="213"/>
      <c r="BC308" s="213"/>
      <c r="BD308" s="213"/>
      <c r="BE308" s="213"/>
      <c r="BF308" s="213"/>
      <c r="BG308" s="213"/>
      <c r="BH308" s="213"/>
    </row>
    <row r="309" spans="1:60" ht="22.5" outlineLevel="3" x14ac:dyDescent="0.2">
      <c r="A309" s="220"/>
      <c r="B309" s="221"/>
      <c r="C309" s="260" t="s">
        <v>537</v>
      </c>
      <c r="D309" s="255"/>
      <c r="E309" s="255"/>
      <c r="F309" s="255"/>
      <c r="G309" s="255"/>
      <c r="H309" s="224"/>
      <c r="I309" s="224"/>
      <c r="J309" s="224"/>
      <c r="K309" s="224"/>
      <c r="L309" s="224"/>
      <c r="M309" s="224"/>
      <c r="N309" s="223"/>
      <c r="O309" s="223"/>
      <c r="P309" s="223"/>
      <c r="Q309" s="223"/>
      <c r="R309" s="224"/>
      <c r="S309" s="224"/>
      <c r="T309" s="224"/>
      <c r="U309" s="224"/>
      <c r="V309" s="224"/>
      <c r="W309" s="224"/>
      <c r="X309" s="224"/>
      <c r="Y309" s="224"/>
      <c r="Z309" s="213"/>
      <c r="AA309" s="213"/>
      <c r="AB309" s="213"/>
      <c r="AC309" s="213"/>
      <c r="AD309" s="213"/>
      <c r="AE309" s="213"/>
      <c r="AF309" s="213"/>
      <c r="AG309" s="213" t="s">
        <v>143</v>
      </c>
      <c r="AH309" s="213"/>
      <c r="AI309" s="213"/>
      <c r="AJ309" s="213"/>
      <c r="AK309" s="213"/>
      <c r="AL309" s="213"/>
      <c r="AM309" s="213"/>
      <c r="AN309" s="213"/>
      <c r="AO309" s="213"/>
      <c r="AP309" s="213"/>
      <c r="AQ309" s="213"/>
      <c r="AR309" s="213"/>
      <c r="AS309" s="213"/>
      <c r="AT309" s="213"/>
      <c r="AU309" s="213"/>
      <c r="AV309" s="213"/>
      <c r="AW309" s="213"/>
      <c r="AX309" s="213"/>
      <c r="AY309" s="213"/>
      <c r="AZ309" s="213"/>
      <c r="BA309" s="254" t="str">
        <f>C309</f>
        <v>výplň z cementotřískových desek - oboustranně, uchycení pomocí šroubového spoje m10 - cementrotřískové desky s povrchovou úpravou požadované barvy</v>
      </c>
      <c r="BB309" s="213"/>
      <c r="BC309" s="213"/>
      <c r="BD309" s="213"/>
      <c r="BE309" s="213"/>
      <c r="BF309" s="213"/>
      <c r="BG309" s="213"/>
      <c r="BH309" s="213"/>
    </row>
    <row r="310" spans="1:60" outlineLevel="3" x14ac:dyDescent="0.2">
      <c r="A310" s="220"/>
      <c r="B310" s="221"/>
      <c r="C310" s="260" t="s">
        <v>538</v>
      </c>
      <c r="D310" s="255"/>
      <c r="E310" s="255"/>
      <c r="F310" s="255"/>
      <c r="G310" s="255"/>
      <c r="H310" s="224"/>
      <c r="I310" s="224"/>
      <c r="J310" s="224"/>
      <c r="K310" s="224"/>
      <c r="L310" s="224"/>
      <c r="M310" s="224"/>
      <c r="N310" s="223"/>
      <c r="O310" s="223"/>
      <c r="P310" s="223"/>
      <c r="Q310" s="223"/>
      <c r="R310" s="224"/>
      <c r="S310" s="224"/>
      <c r="T310" s="224"/>
      <c r="U310" s="224"/>
      <c r="V310" s="224"/>
      <c r="W310" s="224"/>
      <c r="X310" s="224"/>
      <c r="Y310" s="224"/>
      <c r="Z310" s="213"/>
      <c r="AA310" s="213"/>
      <c r="AB310" s="213"/>
      <c r="AC310" s="213"/>
      <c r="AD310" s="213"/>
      <c r="AE310" s="213"/>
      <c r="AF310" s="213"/>
      <c r="AG310" s="213" t="s">
        <v>143</v>
      </c>
      <c r="AH310" s="213"/>
      <c r="AI310" s="213"/>
      <c r="AJ310" s="213"/>
      <c r="AK310" s="213"/>
      <c r="AL310" s="213"/>
      <c r="AM310" s="213"/>
      <c r="AN310" s="213"/>
      <c r="AO310" s="213"/>
      <c r="AP310" s="213"/>
      <c r="AQ310" s="213"/>
      <c r="AR310" s="213"/>
      <c r="AS310" s="213"/>
      <c r="AT310" s="213"/>
      <c r="AU310" s="213"/>
      <c r="AV310" s="213"/>
      <c r="AW310" s="213"/>
      <c r="AX310" s="213"/>
      <c r="AY310" s="213"/>
      <c r="AZ310" s="213"/>
      <c r="BA310" s="213"/>
      <c r="BB310" s="213"/>
      <c r="BC310" s="213"/>
      <c r="BD310" s="213"/>
      <c r="BE310" s="213"/>
      <c r="BF310" s="213"/>
      <c r="BG310" s="213"/>
      <c r="BH310" s="213"/>
    </row>
    <row r="311" spans="1:60" outlineLevel="2" x14ac:dyDescent="0.2">
      <c r="A311" s="220"/>
      <c r="B311" s="221"/>
      <c r="C311" s="261" t="s">
        <v>539</v>
      </c>
      <c r="D311" s="229"/>
      <c r="E311" s="230">
        <v>91</v>
      </c>
      <c r="F311" s="224"/>
      <c r="G311" s="224"/>
      <c r="H311" s="224"/>
      <c r="I311" s="224"/>
      <c r="J311" s="224"/>
      <c r="K311" s="224"/>
      <c r="L311" s="224"/>
      <c r="M311" s="224"/>
      <c r="N311" s="223"/>
      <c r="O311" s="223"/>
      <c r="P311" s="223"/>
      <c r="Q311" s="223"/>
      <c r="R311" s="224"/>
      <c r="S311" s="224"/>
      <c r="T311" s="224"/>
      <c r="U311" s="224"/>
      <c r="V311" s="224"/>
      <c r="W311" s="224"/>
      <c r="X311" s="224"/>
      <c r="Y311" s="224"/>
      <c r="Z311" s="213"/>
      <c r="AA311" s="213"/>
      <c r="AB311" s="213"/>
      <c r="AC311" s="213"/>
      <c r="AD311" s="213"/>
      <c r="AE311" s="213"/>
      <c r="AF311" s="213"/>
      <c r="AG311" s="213" t="s">
        <v>158</v>
      </c>
      <c r="AH311" s="213">
        <v>0</v>
      </c>
      <c r="AI311" s="213"/>
      <c r="AJ311" s="213"/>
      <c r="AK311" s="213"/>
      <c r="AL311" s="213"/>
      <c r="AM311" s="213"/>
      <c r="AN311" s="213"/>
      <c r="AO311" s="213"/>
      <c r="AP311" s="213"/>
      <c r="AQ311" s="213"/>
      <c r="AR311" s="213"/>
      <c r="AS311" s="213"/>
      <c r="AT311" s="213"/>
      <c r="AU311" s="213"/>
      <c r="AV311" s="213"/>
      <c r="AW311" s="213"/>
      <c r="AX311" s="213"/>
      <c r="AY311" s="213"/>
      <c r="AZ311" s="213"/>
      <c r="BA311" s="213"/>
      <c r="BB311" s="213"/>
      <c r="BC311" s="213"/>
      <c r="BD311" s="213"/>
      <c r="BE311" s="213"/>
      <c r="BF311" s="213"/>
      <c r="BG311" s="213"/>
      <c r="BH311" s="213"/>
    </row>
    <row r="312" spans="1:60" ht="22.5" outlineLevel="1" x14ac:dyDescent="0.2">
      <c r="A312" s="239">
        <v>76</v>
      </c>
      <c r="B312" s="240" t="s">
        <v>540</v>
      </c>
      <c r="C312" s="258" t="s">
        <v>541</v>
      </c>
      <c r="D312" s="241" t="s">
        <v>182</v>
      </c>
      <c r="E312" s="242">
        <v>112</v>
      </c>
      <c r="F312" s="243"/>
      <c r="G312" s="244">
        <f>ROUND(E312*F312,2)</f>
        <v>0</v>
      </c>
      <c r="H312" s="243"/>
      <c r="I312" s="244">
        <f>ROUND(E312*H312,2)</f>
        <v>0</v>
      </c>
      <c r="J312" s="243"/>
      <c r="K312" s="244">
        <f>ROUND(E312*J312,2)</f>
        <v>0</v>
      </c>
      <c r="L312" s="244">
        <v>15</v>
      </c>
      <c r="M312" s="244">
        <f>G312*(1+L312/100)</f>
        <v>0</v>
      </c>
      <c r="N312" s="242">
        <v>0.09</v>
      </c>
      <c r="O312" s="242">
        <f>ROUND(E312*N312,2)</f>
        <v>10.08</v>
      </c>
      <c r="P312" s="242">
        <v>0</v>
      </c>
      <c r="Q312" s="242">
        <f>ROUND(E312*P312,2)</f>
        <v>0</v>
      </c>
      <c r="R312" s="244"/>
      <c r="S312" s="244" t="s">
        <v>183</v>
      </c>
      <c r="T312" s="245" t="s">
        <v>136</v>
      </c>
      <c r="U312" s="224">
        <v>0</v>
      </c>
      <c r="V312" s="224">
        <f>ROUND(E312*U312,2)</f>
        <v>0</v>
      </c>
      <c r="W312" s="224"/>
      <c r="X312" s="224" t="s">
        <v>169</v>
      </c>
      <c r="Y312" s="224" t="s">
        <v>170</v>
      </c>
      <c r="Z312" s="213"/>
      <c r="AA312" s="213"/>
      <c r="AB312" s="213"/>
      <c r="AC312" s="213"/>
      <c r="AD312" s="213"/>
      <c r="AE312" s="213"/>
      <c r="AF312" s="213"/>
      <c r="AG312" s="213" t="s">
        <v>171</v>
      </c>
      <c r="AH312" s="213"/>
      <c r="AI312" s="213"/>
      <c r="AJ312" s="213"/>
      <c r="AK312" s="213"/>
      <c r="AL312" s="213"/>
      <c r="AM312" s="213"/>
      <c r="AN312" s="213"/>
      <c r="AO312" s="213"/>
      <c r="AP312" s="213"/>
      <c r="AQ312" s="213"/>
      <c r="AR312" s="213"/>
      <c r="AS312" s="213"/>
      <c r="AT312" s="213"/>
      <c r="AU312" s="213"/>
      <c r="AV312" s="213"/>
      <c r="AW312" s="213"/>
      <c r="AX312" s="213"/>
      <c r="AY312" s="213"/>
      <c r="AZ312" s="213"/>
      <c r="BA312" s="213"/>
      <c r="BB312" s="213"/>
      <c r="BC312" s="213"/>
      <c r="BD312" s="213"/>
      <c r="BE312" s="213"/>
      <c r="BF312" s="213"/>
      <c r="BG312" s="213"/>
      <c r="BH312" s="213"/>
    </row>
    <row r="313" spans="1:60" outlineLevel="2" x14ac:dyDescent="0.2">
      <c r="A313" s="220"/>
      <c r="B313" s="221"/>
      <c r="C313" s="259" t="s">
        <v>533</v>
      </c>
      <c r="D313" s="253"/>
      <c r="E313" s="253"/>
      <c r="F313" s="253"/>
      <c r="G313" s="253"/>
      <c r="H313" s="224"/>
      <c r="I313" s="224"/>
      <c r="J313" s="224"/>
      <c r="K313" s="224"/>
      <c r="L313" s="224"/>
      <c r="M313" s="224"/>
      <c r="N313" s="223"/>
      <c r="O313" s="223"/>
      <c r="P313" s="223"/>
      <c r="Q313" s="223"/>
      <c r="R313" s="224"/>
      <c r="S313" s="224"/>
      <c r="T313" s="224"/>
      <c r="U313" s="224"/>
      <c r="V313" s="224"/>
      <c r="W313" s="224"/>
      <c r="X313" s="224"/>
      <c r="Y313" s="224"/>
      <c r="Z313" s="213"/>
      <c r="AA313" s="213"/>
      <c r="AB313" s="213"/>
      <c r="AC313" s="213"/>
      <c r="AD313" s="213"/>
      <c r="AE313" s="213"/>
      <c r="AF313" s="213"/>
      <c r="AG313" s="213" t="s">
        <v>143</v>
      </c>
      <c r="AH313" s="213"/>
      <c r="AI313" s="213"/>
      <c r="AJ313" s="213"/>
      <c r="AK313" s="213"/>
      <c r="AL313" s="213"/>
      <c r="AM313" s="213"/>
      <c r="AN313" s="213"/>
      <c r="AO313" s="213"/>
      <c r="AP313" s="213"/>
      <c r="AQ313" s="213"/>
      <c r="AR313" s="213"/>
      <c r="AS313" s="213"/>
      <c r="AT313" s="213"/>
      <c r="AU313" s="213"/>
      <c r="AV313" s="213"/>
      <c r="AW313" s="213"/>
      <c r="AX313" s="213"/>
      <c r="AY313" s="213"/>
      <c r="AZ313" s="213"/>
      <c r="BA313" s="213"/>
      <c r="BB313" s="213"/>
      <c r="BC313" s="213"/>
      <c r="BD313" s="213"/>
      <c r="BE313" s="213"/>
      <c r="BF313" s="213"/>
      <c r="BG313" s="213"/>
      <c r="BH313" s="213"/>
    </row>
    <row r="314" spans="1:60" outlineLevel="3" x14ac:dyDescent="0.2">
      <c r="A314" s="220"/>
      <c r="B314" s="221"/>
      <c r="C314" s="260" t="s">
        <v>534</v>
      </c>
      <c r="D314" s="255"/>
      <c r="E314" s="255"/>
      <c r="F314" s="255"/>
      <c r="G314" s="255"/>
      <c r="H314" s="224"/>
      <c r="I314" s="224"/>
      <c r="J314" s="224"/>
      <c r="K314" s="224"/>
      <c r="L314" s="224"/>
      <c r="M314" s="224"/>
      <c r="N314" s="223"/>
      <c r="O314" s="223"/>
      <c r="P314" s="223"/>
      <c r="Q314" s="223"/>
      <c r="R314" s="224"/>
      <c r="S314" s="224"/>
      <c r="T314" s="224"/>
      <c r="U314" s="224"/>
      <c r="V314" s="224"/>
      <c r="W314" s="224"/>
      <c r="X314" s="224"/>
      <c r="Y314" s="224"/>
      <c r="Z314" s="213"/>
      <c r="AA314" s="213"/>
      <c r="AB314" s="213"/>
      <c r="AC314" s="213"/>
      <c r="AD314" s="213"/>
      <c r="AE314" s="213"/>
      <c r="AF314" s="213"/>
      <c r="AG314" s="213" t="s">
        <v>143</v>
      </c>
      <c r="AH314" s="213"/>
      <c r="AI314" s="213"/>
      <c r="AJ314" s="213"/>
      <c r="AK314" s="213"/>
      <c r="AL314" s="213"/>
      <c r="AM314" s="213"/>
      <c r="AN314" s="213"/>
      <c r="AO314" s="213"/>
      <c r="AP314" s="213"/>
      <c r="AQ314" s="213"/>
      <c r="AR314" s="213"/>
      <c r="AS314" s="213"/>
      <c r="AT314" s="213"/>
      <c r="AU314" s="213"/>
      <c r="AV314" s="213"/>
      <c r="AW314" s="213"/>
      <c r="AX314" s="213"/>
      <c r="AY314" s="213"/>
      <c r="AZ314" s="213"/>
      <c r="BA314" s="213"/>
      <c r="BB314" s="213"/>
      <c r="BC314" s="213"/>
      <c r="BD314" s="213"/>
      <c r="BE314" s="213"/>
      <c r="BF314" s="213"/>
      <c r="BG314" s="213"/>
      <c r="BH314" s="213"/>
    </row>
    <row r="315" spans="1:60" ht="22.5" outlineLevel="3" x14ac:dyDescent="0.2">
      <c r="A315" s="220"/>
      <c r="B315" s="221"/>
      <c r="C315" s="260" t="s">
        <v>626</v>
      </c>
      <c r="D315" s="255"/>
      <c r="E315" s="255"/>
      <c r="F315" s="255"/>
      <c r="G315" s="255"/>
      <c r="H315" s="224"/>
      <c r="I315" s="224"/>
      <c r="J315" s="224"/>
      <c r="K315" s="224"/>
      <c r="L315" s="224"/>
      <c r="M315" s="224"/>
      <c r="N315" s="223"/>
      <c r="O315" s="223"/>
      <c r="P315" s="223"/>
      <c r="Q315" s="223"/>
      <c r="R315" s="224"/>
      <c r="S315" s="224"/>
      <c r="T315" s="224"/>
      <c r="U315" s="224"/>
      <c r="V315" s="224"/>
      <c r="W315" s="224"/>
      <c r="X315" s="224"/>
      <c r="Y315" s="224"/>
      <c r="Z315" s="213"/>
      <c r="AA315" s="213"/>
      <c r="AB315" s="213"/>
      <c r="AC315" s="213"/>
      <c r="AD315" s="213"/>
      <c r="AE315" s="213"/>
      <c r="AF315" s="213"/>
      <c r="AG315" s="213" t="s">
        <v>143</v>
      </c>
      <c r="AH315" s="213"/>
      <c r="AI315" s="213"/>
      <c r="AJ315" s="213"/>
      <c r="AK315" s="213"/>
      <c r="AL315" s="213"/>
      <c r="AM315" s="213"/>
      <c r="AN315" s="213"/>
      <c r="AO315" s="213"/>
      <c r="AP315" s="213"/>
      <c r="AQ315" s="213"/>
      <c r="AR315" s="213"/>
      <c r="AS315" s="213"/>
      <c r="AT315" s="213"/>
      <c r="AU315" s="213"/>
      <c r="AV315" s="213"/>
      <c r="AW315" s="213"/>
      <c r="AX315" s="213"/>
      <c r="AY315" s="213"/>
      <c r="AZ315" s="213"/>
      <c r="BA315" s="254" t="str">
        <f>C315</f>
        <v>kotvení ke stávajícímu profilu pro vynesení balkónů a ke konstrukci zábradlí pomocí svařovaného plechu přes kotvy z ploché oceli 50x10mm</v>
      </c>
      <c r="BB315" s="213"/>
      <c r="BC315" s="213"/>
      <c r="BD315" s="213"/>
      <c r="BE315" s="213"/>
      <c r="BF315" s="213"/>
      <c r="BG315" s="213"/>
      <c r="BH315" s="213"/>
    </row>
    <row r="316" spans="1:60" outlineLevel="3" x14ac:dyDescent="0.2">
      <c r="A316" s="220"/>
      <c r="B316" s="221"/>
      <c r="C316" s="260" t="s">
        <v>536</v>
      </c>
      <c r="D316" s="255"/>
      <c r="E316" s="255"/>
      <c r="F316" s="255"/>
      <c r="G316" s="255"/>
      <c r="H316" s="224"/>
      <c r="I316" s="224"/>
      <c r="J316" s="224"/>
      <c r="K316" s="224"/>
      <c r="L316" s="224"/>
      <c r="M316" s="224"/>
      <c r="N316" s="223"/>
      <c r="O316" s="223"/>
      <c r="P316" s="223"/>
      <c r="Q316" s="223"/>
      <c r="R316" s="224"/>
      <c r="S316" s="224"/>
      <c r="T316" s="224"/>
      <c r="U316" s="224"/>
      <c r="V316" s="224"/>
      <c r="W316" s="224"/>
      <c r="X316" s="224"/>
      <c r="Y316" s="224"/>
      <c r="Z316" s="213"/>
      <c r="AA316" s="213"/>
      <c r="AB316" s="213"/>
      <c r="AC316" s="213"/>
      <c r="AD316" s="213"/>
      <c r="AE316" s="213"/>
      <c r="AF316" s="213"/>
      <c r="AG316" s="213" t="s">
        <v>143</v>
      </c>
      <c r="AH316" s="213"/>
      <c r="AI316" s="213"/>
      <c r="AJ316" s="213"/>
      <c r="AK316" s="213"/>
      <c r="AL316" s="213"/>
      <c r="AM316" s="213"/>
      <c r="AN316" s="213"/>
      <c r="AO316" s="213"/>
      <c r="AP316" s="213"/>
      <c r="AQ316" s="213"/>
      <c r="AR316" s="213"/>
      <c r="AS316" s="213"/>
      <c r="AT316" s="213"/>
      <c r="AU316" s="213"/>
      <c r="AV316" s="213"/>
      <c r="AW316" s="213"/>
      <c r="AX316" s="213"/>
      <c r="AY316" s="213"/>
      <c r="AZ316" s="213"/>
      <c r="BA316" s="213"/>
      <c r="BB316" s="213"/>
      <c r="BC316" s="213"/>
      <c r="BD316" s="213"/>
      <c r="BE316" s="213"/>
      <c r="BF316" s="213"/>
      <c r="BG316" s="213"/>
      <c r="BH316" s="213"/>
    </row>
    <row r="317" spans="1:60" ht="22.5" outlineLevel="3" x14ac:dyDescent="0.2">
      <c r="A317" s="220"/>
      <c r="B317" s="221"/>
      <c r="C317" s="260" t="s">
        <v>537</v>
      </c>
      <c r="D317" s="255"/>
      <c r="E317" s="255"/>
      <c r="F317" s="255"/>
      <c r="G317" s="255"/>
      <c r="H317" s="224"/>
      <c r="I317" s="224"/>
      <c r="J317" s="224"/>
      <c r="K317" s="224"/>
      <c r="L317" s="224"/>
      <c r="M317" s="224"/>
      <c r="N317" s="223"/>
      <c r="O317" s="223"/>
      <c r="P317" s="223"/>
      <c r="Q317" s="223"/>
      <c r="R317" s="224"/>
      <c r="S317" s="224"/>
      <c r="T317" s="224"/>
      <c r="U317" s="224"/>
      <c r="V317" s="224"/>
      <c r="W317" s="224"/>
      <c r="X317" s="224"/>
      <c r="Y317" s="224"/>
      <c r="Z317" s="213"/>
      <c r="AA317" s="213"/>
      <c r="AB317" s="213"/>
      <c r="AC317" s="213"/>
      <c r="AD317" s="213"/>
      <c r="AE317" s="213"/>
      <c r="AF317" s="213"/>
      <c r="AG317" s="213" t="s">
        <v>143</v>
      </c>
      <c r="AH317" s="213"/>
      <c r="AI317" s="213"/>
      <c r="AJ317" s="213"/>
      <c r="AK317" s="213"/>
      <c r="AL317" s="213"/>
      <c r="AM317" s="213"/>
      <c r="AN317" s="213"/>
      <c r="AO317" s="213"/>
      <c r="AP317" s="213"/>
      <c r="AQ317" s="213"/>
      <c r="AR317" s="213"/>
      <c r="AS317" s="213"/>
      <c r="AT317" s="213"/>
      <c r="AU317" s="213"/>
      <c r="AV317" s="213"/>
      <c r="AW317" s="213"/>
      <c r="AX317" s="213"/>
      <c r="AY317" s="213"/>
      <c r="AZ317" s="213"/>
      <c r="BA317" s="254" t="str">
        <f>C317</f>
        <v>výplň z cementotřískových desek - oboustranně, uchycení pomocí šroubového spoje m10 - cementrotřískové desky s povrchovou úpravou požadované barvy</v>
      </c>
      <c r="BB317" s="213"/>
      <c r="BC317" s="213"/>
      <c r="BD317" s="213"/>
      <c r="BE317" s="213"/>
      <c r="BF317" s="213"/>
      <c r="BG317" s="213"/>
      <c r="BH317" s="213"/>
    </row>
    <row r="318" spans="1:60" outlineLevel="3" x14ac:dyDescent="0.2">
      <c r="A318" s="220"/>
      <c r="B318" s="221"/>
      <c r="C318" s="260" t="s">
        <v>538</v>
      </c>
      <c r="D318" s="255"/>
      <c r="E318" s="255"/>
      <c r="F318" s="255"/>
      <c r="G318" s="255"/>
      <c r="H318" s="224"/>
      <c r="I318" s="224"/>
      <c r="J318" s="224"/>
      <c r="K318" s="224"/>
      <c r="L318" s="224"/>
      <c r="M318" s="224"/>
      <c r="N318" s="223"/>
      <c r="O318" s="223"/>
      <c r="P318" s="223"/>
      <c r="Q318" s="223"/>
      <c r="R318" s="224"/>
      <c r="S318" s="224"/>
      <c r="T318" s="224"/>
      <c r="U318" s="224"/>
      <c r="V318" s="224"/>
      <c r="W318" s="224"/>
      <c r="X318" s="224"/>
      <c r="Y318" s="224"/>
      <c r="Z318" s="213"/>
      <c r="AA318" s="213"/>
      <c r="AB318" s="213"/>
      <c r="AC318" s="213"/>
      <c r="AD318" s="213"/>
      <c r="AE318" s="213"/>
      <c r="AF318" s="213"/>
      <c r="AG318" s="213" t="s">
        <v>143</v>
      </c>
      <c r="AH318" s="213"/>
      <c r="AI318" s="213"/>
      <c r="AJ318" s="213"/>
      <c r="AK318" s="213"/>
      <c r="AL318" s="213"/>
      <c r="AM318" s="213"/>
      <c r="AN318" s="213"/>
      <c r="AO318" s="213"/>
      <c r="AP318" s="213"/>
      <c r="AQ318" s="213"/>
      <c r="AR318" s="213"/>
      <c r="AS318" s="213"/>
      <c r="AT318" s="213"/>
      <c r="AU318" s="213"/>
      <c r="AV318" s="213"/>
      <c r="AW318" s="213"/>
      <c r="AX318" s="213"/>
      <c r="AY318" s="213"/>
      <c r="AZ318" s="213"/>
      <c r="BA318" s="213"/>
      <c r="BB318" s="213"/>
      <c r="BC318" s="213"/>
      <c r="BD318" s="213"/>
      <c r="BE318" s="213"/>
      <c r="BF318" s="213"/>
      <c r="BG318" s="213"/>
      <c r="BH318" s="213"/>
    </row>
    <row r="319" spans="1:60" outlineLevel="2" x14ac:dyDescent="0.2">
      <c r="A319" s="220"/>
      <c r="B319" s="221"/>
      <c r="C319" s="261" t="s">
        <v>542</v>
      </c>
      <c r="D319" s="229"/>
      <c r="E319" s="230">
        <v>112</v>
      </c>
      <c r="F319" s="224"/>
      <c r="G319" s="224"/>
      <c r="H319" s="224"/>
      <c r="I319" s="224"/>
      <c r="J319" s="224"/>
      <c r="K319" s="224"/>
      <c r="L319" s="224"/>
      <c r="M319" s="224"/>
      <c r="N319" s="223"/>
      <c r="O319" s="223"/>
      <c r="P319" s="223"/>
      <c r="Q319" s="223"/>
      <c r="R319" s="224"/>
      <c r="S319" s="224"/>
      <c r="T319" s="224"/>
      <c r="U319" s="224"/>
      <c r="V319" s="224"/>
      <c r="W319" s="224"/>
      <c r="X319" s="224"/>
      <c r="Y319" s="224"/>
      <c r="Z319" s="213"/>
      <c r="AA319" s="213"/>
      <c r="AB319" s="213"/>
      <c r="AC319" s="213"/>
      <c r="AD319" s="213"/>
      <c r="AE319" s="213"/>
      <c r="AF319" s="213"/>
      <c r="AG319" s="213" t="s">
        <v>158</v>
      </c>
      <c r="AH319" s="213">
        <v>0</v>
      </c>
      <c r="AI319" s="213"/>
      <c r="AJ319" s="213"/>
      <c r="AK319" s="213"/>
      <c r="AL319" s="213"/>
      <c r="AM319" s="213"/>
      <c r="AN319" s="213"/>
      <c r="AO319" s="213"/>
      <c r="AP319" s="213"/>
      <c r="AQ319" s="213"/>
      <c r="AR319" s="213"/>
      <c r="AS319" s="213"/>
      <c r="AT319" s="213"/>
      <c r="AU319" s="213"/>
      <c r="AV319" s="213"/>
      <c r="AW319" s="213"/>
      <c r="AX319" s="213"/>
      <c r="AY319" s="213"/>
      <c r="AZ319" s="213"/>
      <c r="BA319" s="213"/>
      <c r="BB319" s="213"/>
      <c r="BC319" s="213"/>
      <c r="BD319" s="213"/>
      <c r="BE319" s="213"/>
      <c r="BF319" s="213"/>
      <c r="BG319" s="213"/>
      <c r="BH319" s="213"/>
    </row>
    <row r="320" spans="1:60" outlineLevel="1" x14ac:dyDescent="0.2">
      <c r="A320" s="239">
        <v>77</v>
      </c>
      <c r="B320" s="240" t="s">
        <v>543</v>
      </c>
      <c r="C320" s="258" t="s">
        <v>544</v>
      </c>
      <c r="D320" s="241" t="s">
        <v>545</v>
      </c>
      <c r="E320" s="242">
        <v>1</v>
      </c>
      <c r="F320" s="243"/>
      <c r="G320" s="244">
        <f>ROUND(E320*F320,2)</f>
        <v>0</v>
      </c>
      <c r="H320" s="243"/>
      <c r="I320" s="244">
        <f>ROUND(E320*H320,2)</f>
        <v>0</v>
      </c>
      <c r="J320" s="243"/>
      <c r="K320" s="244">
        <f>ROUND(E320*J320,2)</f>
        <v>0</v>
      </c>
      <c r="L320" s="244">
        <v>15</v>
      </c>
      <c r="M320" s="244">
        <f>G320*(1+L320/100)</f>
        <v>0</v>
      </c>
      <c r="N320" s="242">
        <v>2.5999999999999999E-2</v>
      </c>
      <c r="O320" s="242">
        <f>ROUND(E320*N320,2)</f>
        <v>0.03</v>
      </c>
      <c r="P320" s="242">
        <v>0</v>
      </c>
      <c r="Q320" s="242">
        <f>ROUND(E320*P320,2)</f>
        <v>0</v>
      </c>
      <c r="R320" s="244"/>
      <c r="S320" s="244" t="s">
        <v>183</v>
      </c>
      <c r="T320" s="245" t="s">
        <v>136</v>
      </c>
      <c r="U320" s="224">
        <v>0</v>
      </c>
      <c r="V320" s="224">
        <f>ROUND(E320*U320,2)</f>
        <v>0</v>
      </c>
      <c r="W320" s="224"/>
      <c r="X320" s="224" t="s">
        <v>169</v>
      </c>
      <c r="Y320" s="224" t="s">
        <v>170</v>
      </c>
      <c r="Z320" s="213"/>
      <c r="AA320" s="213"/>
      <c r="AB320" s="213"/>
      <c r="AC320" s="213"/>
      <c r="AD320" s="213"/>
      <c r="AE320" s="213"/>
      <c r="AF320" s="213"/>
      <c r="AG320" s="213" t="s">
        <v>171</v>
      </c>
      <c r="AH320" s="213"/>
      <c r="AI320" s="213"/>
      <c r="AJ320" s="213"/>
      <c r="AK320" s="213"/>
      <c r="AL320" s="213"/>
      <c r="AM320" s="213"/>
      <c r="AN320" s="213"/>
      <c r="AO320" s="213"/>
      <c r="AP320" s="213"/>
      <c r="AQ320" s="213"/>
      <c r="AR320" s="213"/>
      <c r="AS320" s="213"/>
      <c r="AT320" s="213"/>
      <c r="AU320" s="213"/>
      <c r="AV320" s="213"/>
      <c r="AW320" s="213"/>
      <c r="AX320" s="213"/>
      <c r="AY320" s="213"/>
      <c r="AZ320" s="213"/>
      <c r="BA320" s="213"/>
      <c r="BB320" s="213"/>
      <c r="BC320" s="213"/>
      <c r="BD320" s="213"/>
      <c r="BE320" s="213"/>
      <c r="BF320" s="213"/>
      <c r="BG320" s="213"/>
      <c r="BH320" s="213"/>
    </row>
    <row r="321" spans="1:60" outlineLevel="2" x14ac:dyDescent="0.2">
      <c r="A321" s="220"/>
      <c r="B321" s="221"/>
      <c r="C321" s="261" t="s">
        <v>546</v>
      </c>
      <c r="D321" s="229"/>
      <c r="E321" s="230">
        <v>1</v>
      </c>
      <c r="F321" s="224"/>
      <c r="G321" s="224"/>
      <c r="H321" s="224"/>
      <c r="I321" s="224"/>
      <c r="J321" s="224"/>
      <c r="K321" s="224"/>
      <c r="L321" s="224"/>
      <c r="M321" s="224"/>
      <c r="N321" s="223"/>
      <c r="O321" s="223"/>
      <c r="P321" s="223"/>
      <c r="Q321" s="223"/>
      <c r="R321" s="224"/>
      <c r="S321" s="224"/>
      <c r="T321" s="224"/>
      <c r="U321" s="224"/>
      <c r="V321" s="224"/>
      <c r="W321" s="224"/>
      <c r="X321" s="224"/>
      <c r="Y321" s="224"/>
      <c r="Z321" s="213"/>
      <c r="AA321" s="213"/>
      <c r="AB321" s="213"/>
      <c r="AC321" s="213"/>
      <c r="AD321" s="213"/>
      <c r="AE321" s="213"/>
      <c r="AF321" s="213"/>
      <c r="AG321" s="213" t="s">
        <v>158</v>
      </c>
      <c r="AH321" s="213">
        <v>0</v>
      </c>
      <c r="AI321" s="213"/>
      <c r="AJ321" s="213"/>
      <c r="AK321" s="213"/>
      <c r="AL321" s="213"/>
      <c r="AM321" s="213"/>
      <c r="AN321" s="213"/>
      <c r="AO321" s="213"/>
      <c r="AP321" s="213"/>
      <c r="AQ321" s="213"/>
      <c r="AR321" s="213"/>
      <c r="AS321" s="213"/>
      <c r="AT321" s="213"/>
      <c r="AU321" s="213"/>
      <c r="AV321" s="213"/>
      <c r="AW321" s="213"/>
      <c r="AX321" s="213"/>
      <c r="AY321" s="213"/>
      <c r="AZ321" s="213"/>
      <c r="BA321" s="213"/>
      <c r="BB321" s="213"/>
      <c r="BC321" s="213"/>
      <c r="BD321" s="213"/>
      <c r="BE321" s="213"/>
      <c r="BF321" s="213"/>
      <c r="BG321" s="213"/>
      <c r="BH321" s="213"/>
    </row>
    <row r="322" spans="1:60" outlineLevel="1" x14ac:dyDescent="0.2">
      <c r="A322" s="220">
        <v>78</v>
      </c>
      <c r="B322" s="221" t="s">
        <v>547</v>
      </c>
      <c r="C322" s="270" t="s">
        <v>548</v>
      </c>
      <c r="D322" s="222" t="s">
        <v>0</v>
      </c>
      <c r="E322" s="267"/>
      <c r="F322" s="225"/>
      <c r="G322" s="224">
        <f>ROUND(E322*F322,2)</f>
        <v>0</v>
      </c>
      <c r="H322" s="225"/>
      <c r="I322" s="224">
        <f>ROUND(E322*H322,2)</f>
        <v>0</v>
      </c>
      <c r="J322" s="225"/>
      <c r="K322" s="224">
        <f>ROUND(E322*J322,2)</f>
        <v>0</v>
      </c>
      <c r="L322" s="224">
        <v>15</v>
      </c>
      <c r="M322" s="224">
        <f>G322*(1+L322/100)</f>
        <v>0</v>
      </c>
      <c r="N322" s="223">
        <v>0</v>
      </c>
      <c r="O322" s="223">
        <f>ROUND(E322*N322,2)</f>
        <v>0</v>
      </c>
      <c r="P322" s="223">
        <v>0</v>
      </c>
      <c r="Q322" s="223">
        <f>ROUND(E322*P322,2)</f>
        <v>0</v>
      </c>
      <c r="R322" s="224" t="s">
        <v>515</v>
      </c>
      <c r="S322" s="224" t="s">
        <v>135</v>
      </c>
      <c r="T322" s="224" t="s">
        <v>168</v>
      </c>
      <c r="U322" s="224">
        <v>0</v>
      </c>
      <c r="V322" s="224">
        <f>ROUND(E322*U322,2)</f>
        <v>0</v>
      </c>
      <c r="W322" s="224"/>
      <c r="X322" s="224" t="s">
        <v>397</v>
      </c>
      <c r="Y322" s="224" t="s">
        <v>170</v>
      </c>
      <c r="Z322" s="213"/>
      <c r="AA322" s="213"/>
      <c r="AB322" s="213"/>
      <c r="AC322" s="213"/>
      <c r="AD322" s="213"/>
      <c r="AE322" s="213"/>
      <c r="AF322" s="213"/>
      <c r="AG322" s="213" t="s">
        <v>398</v>
      </c>
      <c r="AH322" s="213"/>
      <c r="AI322" s="213"/>
      <c r="AJ322" s="213"/>
      <c r="AK322" s="213"/>
      <c r="AL322" s="213"/>
      <c r="AM322" s="213"/>
      <c r="AN322" s="213"/>
      <c r="AO322" s="213"/>
      <c r="AP322" s="213"/>
      <c r="AQ322" s="213"/>
      <c r="AR322" s="213"/>
      <c r="AS322" s="213"/>
      <c r="AT322" s="213"/>
      <c r="AU322" s="213"/>
      <c r="AV322" s="213"/>
      <c r="AW322" s="213"/>
      <c r="AX322" s="213"/>
      <c r="AY322" s="213"/>
      <c r="AZ322" s="213"/>
      <c r="BA322" s="213"/>
      <c r="BB322" s="213"/>
      <c r="BC322" s="213"/>
      <c r="BD322" s="213"/>
      <c r="BE322" s="213"/>
      <c r="BF322" s="213"/>
      <c r="BG322" s="213"/>
      <c r="BH322" s="213"/>
    </row>
    <row r="323" spans="1:60" outlineLevel="2" x14ac:dyDescent="0.2">
      <c r="A323" s="220"/>
      <c r="B323" s="221"/>
      <c r="C323" s="269" t="s">
        <v>448</v>
      </c>
      <c r="D323" s="266"/>
      <c r="E323" s="266"/>
      <c r="F323" s="266"/>
      <c r="G323" s="266"/>
      <c r="H323" s="224"/>
      <c r="I323" s="224"/>
      <c r="J323" s="224"/>
      <c r="K323" s="224"/>
      <c r="L323" s="224"/>
      <c r="M323" s="224"/>
      <c r="N323" s="223"/>
      <c r="O323" s="223"/>
      <c r="P323" s="223"/>
      <c r="Q323" s="223"/>
      <c r="R323" s="224"/>
      <c r="S323" s="224"/>
      <c r="T323" s="224"/>
      <c r="U323" s="224"/>
      <c r="V323" s="224"/>
      <c r="W323" s="224"/>
      <c r="X323" s="224"/>
      <c r="Y323" s="224"/>
      <c r="Z323" s="213"/>
      <c r="AA323" s="213"/>
      <c r="AB323" s="213"/>
      <c r="AC323" s="213"/>
      <c r="AD323" s="213"/>
      <c r="AE323" s="213"/>
      <c r="AF323" s="213"/>
      <c r="AG323" s="213" t="s">
        <v>173</v>
      </c>
      <c r="AH323" s="213"/>
      <c r="AI323" s="213"/>
      <c r="AJ323" s="213"/>
      <c r="AK323" s="213"/>
      <c r="AL323" s="213"/>
      <c r="AM323" s="213"/>
      <c r="AN323" s="213"/>
      <c r="AO323" s="213"/>
      <c r="AP323" s="213"/>
      <c r="AQ323" s="213"/>
      <c r="AR323" s="213"/>
      <c r="AS323" s="213"/>
      <c r="AT323" s="213"/>
      <c r="AU323" s="213"/>
      <c r="AV323" s="213"/>
      <c r="AW323" s="213"/>
      <c r="AX323" s="213"/>
      <c r="AY323" s="213"/>
      <c r="AZ323" s="213"/>
      <c r="BA323" s="213"/>
      <c r="BB323" s="213"/>
      <c r="BC323" s="213"/>
      <c r="BD323" s="213"/>
      <c r="BE323" s="213"/>
      <c r="BF323" s="213"/>
      <c r="BG323" s="213"/>
      <c r="BH323" s="213"/>
    </row>
    <row r="324" spans="1:60" x14ac:dyDescent="0.2">
      <c r="A324" s="232" t="s">
        <v>130</v>
      </c>
      <c r="B324" s="233" t="s">
        <v>90</v>
      </c>
      <c r="C324" s="256" t="s">
        <v>91</v>
      </c>
      <c r="D324" s="234"/>
      <c r="E324" s="235"/>
      <c r="F324" s="236"/>
      <c r="G324" s="236">
        <f>SUMIF(AG325:AG346,"&lt;&gt;NOR",G325:G346)</f>
        <v>0</v>
      </c>
      <c r="H324" s="236"/>
      <c r="I324" s="236">
        <f>SUM(I325:I346)</f>
        <v>0</v>
      </c>
      <c r="J324" s="236"/>
      <c r="K324" s="236">
        <f>SUM(K325:K346)</f>
        <v>0</v>
      </c>
      <c r="L324" s="236"/>
      <c r="M324" s="236">
        <f>SUM(M325:M346)</f>
        <v>0</v>
      </c>
      <c r="N324" s="235"/>
      <c r="O324" s="235">
        <f>SUM(O325:O346)</f>
        <v>2.35</v>
      </c>
      <c r="P324" s="235"/>
      <c r="Q324" s="235">
        <f>SUM(Q325:Q346)</f>
        <v>0</v>
      </c>
      <c r="R324" s="236"/>
      <c r="S324" s="236"/>
      <c r="T324" s="237"/>
      <c r="U324" s="231"/>
      <c r="V324" s="231">
        <f>SUM(V325:V346)</f>
        <v>404.02</v>
      </c>
      <c r="W324" s="231"/>
      <c r="X324" s="231"/>
      <c r="Y324" s="231"/>
      <c r="AG324" t="s">
        <v>131</v>
      </c>
    </row>
    <row r="325" spans="1:60" outlineLevel="1" x14ac:dyDescent="0.2">
      <c r="A325" s="239">
        <v>79</v>
      </c>
      <c r="B325" s="240" t="s">
        <v>549</v>
      </c>
      <c r="C325" s="258" t="s">
        <v>550</v>
      </c>
      <c r="D325" s="241" t="s">
        <v>166</v>
      </c>
      <c r="E325" s="242">
        <v>374.66800000000001</v>
      </c>
      <c r="F325" s="243"/>
      <c r="G325" s="244">
        <f>ROUND(E325*F325,2)</f>
        <v>0</v>
      </c>
      <c r="H325" s="243"/>
      <c r="I325" s="244">
        <f>ROUND(E325*H325,2)</f>
        <v>0</v>
      </c>
      <c r="J325" s="243"/>
      <c r="K325" s="244">
        <f>ROUND(E325*J325,2)</f>
        <v>0</v>
      </c>
      <c r="L325" s="244">
        <v>15</v>
      </c>
      <c r="M325" s="244">
        <f>G325*(1+L325/100)</f>
        <v>0</v>
      </c>
      <c r="N325" s="242">
        <v>0</v>
      </c>
      <c r="O325" s="242">
        <f>ROUND(E325*N325,2)</f>
        <v>0</v>
      </c>
      <c r="P325" s="242">
        <v>0</v>
      </c>
      <c r="Q325" s="242">
        <f>ROUND(E325*P325,2)</f>
        <v>0</v>
      </c>
      <c r="R325" s="244" t="s">
        <v>551</v>
      </c>
      <c r="S325" s="244" t="s">
        <v>135</v>
      </c>
      <c r="T325" s="245" t="s">
        <v>168</v>
      </c>
      <c r="U325" s="224">
        <v>0.88100000000000001</v>
      </c>
      <c r="V325" s="224">
        <f>ROUND(E325*U325,2)</f>
        <v>330.08</v>
      </c>
      <c r="W325" s="224"/>
      <c r="X325" s="224" t="s">
        <v>169</v>
      </c>
      <c r="Y325" s="224" t="s">
        <v>170</v>
      </c>
      <c r="Z325" s="213"/>
      <c r="AA325" s="213"/>
      <c r="AB325" s="213"/>
      <c r="AC325" s="213"/>
      <c r="AD325" s="213"/>
      <c r="AE325" s="213"/>
      <c r="AF325" s="213"/>
      <c r="AG325" s="213" t="s">
        <v>171</v>
      </c>
      <c r="AH325" s="213"/>
      <c r="AI325" s="213"/>
      <c r="AJ325" s="213"/>
      <c r="AK325" s="213"/>
      <c r="AL325" s="213"/>
      <c r="AM325" s="213"/>
      <c r="AN325" s="213"/>
      <c r="AO325" s="213"/>
      <c r="AP325" s="213"/>
      <c r="AQ325" s="213"/>
      <c r="AR325" s="213"/>
      <c r="AS325" s="213"/>
      <c r="AT325" s="213"/>
      <c r="AU325" s="213"/>
      <c r="AV325" s="213"/>
      <c r="AW325" s="213"/>
      <c r="AX325" s="213"/>
      <c r="AY325" s="213"/>
      <c r="AZ325" s="213"/>
      <c r="BA325" s="213"/>
      <c r="BB325" s="213"/>
      <c r="BC325" s="213"/>
      <c r="BD325" s="213"/>
      <c r="BE325" s="213"/>
      <c r="BF325" s="213"/>
      <c r="BG325" s="213"/>
      <c r="BH325" s="213"/>
    </row>
    <row r="326" spans="1:60" outlineLevel="2" x14ac:dyDescent="0.2">
      <c r="A326" s="220"/>
      <c r="B326" s="221"/>
      <c r="C326" s="268" t="s">
        <v>552</v>
      </c>
      <c r="D326" s="265"/>
      <c r="E326" s="265"/>
      <c r="F326" s="265"/>
      <c r="G326" s="265"/>
      <c r="H326" s="224"/>
      <c r="I326" s="224"/>
      <c r="J326" s="224"/>
      <c r="K326" s="224"/>
      <c r="L326" s="224"/>
      <c r="M326" s="224"/>
      <c r="N326" s="223"/>
      <c r="O326" s="223"/>
      <c r="P326" s="223"/>
      <c r="Q326" s="223"/>
      <c r="R326" s="224"/>
      <c r="S326" s="224"/>
      <c r="T326" s="224"/>
      <c r="U326" s="224"/>
      <c r="V326" s="224"/>
      <c r="W326" s="224"/>
      <c r="X326" s="224"/>
      <c r="Y326" s="224"/>
      <c r="Z326" s="213"/>
      <c r="AA326" s="213"/>
      <c r="AB326" s="213"/>
      <c r="AC326" s="213"/>
      <c r="AD326" s="213"/>
      <c r="AE326" s="213"/>
      <c r="AF326" s="213"/>
      <c r="AG326" s="213" t="s">
        <v>173</v>
      </c>
      <c r="AH326" s="213"/>
      <c r="AI326" s="213"/>
      <c r="AJ326" s="213"/>
      <c r="AK326" s="213"/>
      <c r="AL326" s="213"/>
      <c r="AM326" s="213"/>
      <c r="AN326" s="213"/>
      <c r="AO326" s="213"/>
      <c r="AP326" s="213"/>
      <c r="AQ326" s="213"/>
      <c r="AR326" s="213"/>
      <c r="AS326" s="213"/>
      <c r="AT326" s="213"/>
      <c r="AU326" s="213"/>
      <c r="AV326" s="213"/>
      <c r="AW326" s="213"/>
      <c r="AX326" s="213"/>
      <c r="AY326" s="213"/>
      <c r="AZ326" s="213"/>
      <c r="BA326" s="213"/>
      <c r="BB326" s="213"/>
      <c r="BC326" s="213"/>
      <c r="BD326" s="213"/>
      <c r="BE326" s="213"/>
      <c r="BF326" s="213"/>
      <c r="BG326" s="213"/>
      <c r="BH326" s="213"/>
    </row>
    <row r="327" spans="1:60" outlineLevel="2" x14ac:dyDescent="0.2">
      <c r="A327" s="220"/>
      <c r="B327" s="221"/>
      <c r="C327" s="261" t="s">
        <v>553</v>
      </c>
      <c r="D327" s="229"/>
      <c r="E327" s="230">
        <v>63.448</v>
      </c>
      <c r="F327" s="224"/>
      <c r="G327" s="224"/>
      <c r="H327" s="224"/>
      <c r="I327" s="224"/>
      <c r="J327" s="224"/>
      <c r="K327" s="224"/>
      <c r="L327" s="224"/>
      <c r="M327" s="224"/>
      <c r="N327" s="223"/>
      <c r="O327" s="223"/>
      <c r="P327" s="223"/>
      <c r="Q327" s="223"/>
      <c r="R327" s="224"/>
      <c r="S327" s="224"/>
      <c r="T327" s="224"/>
      <c r="U327" s="224"/>
      <c r="V327" s="224"/>
      <c r="W327" s="224"/>
      <c r="X327" s="224"/>
      <c r="Y327" s="224"/>
      <c r="Z327" s="213"/>
      <c r="AA327" s="213"/>
      <c r="AB327" s="213"/>
      <c r="AC327" s="213"/>
      <c r="AD327" s="213"/>
      <c r="AE327" s="213"/>
      <c r="AF327" s="213"/>
      <c r="AG327" s="213" t="s">
        <v>158</v>
      </c>
      <c r="AH327" s="213">
        <v>0</v>
      </c>
      <c r="AI327" s="213"/>
      <c r="AJ327" s="213"/>
      <c r="AK327" s="213"/>
      <c r="AL327" s="213"/>
      <c r="AM327" s="213"/>
      <c r="AN327" s="213"/>
      <c r="AO327" s="213"/>
      <c r="AP327" s="213"/>
      <c r="AQ327" s="213"/>
      <c r="AR327" s="213"/>
      <c r="AS327" s="213"/>
      <c r="AT327" s="213"/>
      <c r="AU327" s="213"/>
      <c r="AV327" s="213"/>
      <c r="AW327" s="213"/>
      <c r="AX327" s="213"/>
      <c r="AY327" s="213"/>
      <c r="AZ327" s="213"/>
      <c r="BA327" s="213"/>
      <c r="BB327" s="213"/>
      <c r="BC327" s="213"/>
      <c r="BD327" s="213"/>
      <c r="BE327" s="213"/>
      <c r="BF327" s="213"/>
      <c r="BG327" s="213"/>
      <c r="BH327" s="213"/>
    </row>
    <row r="328" spans="1:60" outlineLevel="3" x14ac:dyDescent="0.2">
      <c r="A328" s="220"/>
      <c r="B328" s="221"/>
      <c r="C328" s="261" t="s">
        <v>403</v>
      </c>
      <c r="D328" s="229"/>
      <c r="E328" s="230">
        <v>311.22000000000003</v>
      </c>
      <c r="F328" s="224"/>
      <c r="G328" s="224"/>
      <c r="H328" s="224"/>
      <c r="I328" s="224"/>
      <c r="J328" s="224"/>
      <c r="K328" s="224"/>
      <c r="L328" s="224"/>
      <c r="M328" s="224"/>
      <c r="N328" s="223"/>
      <c r="O328" s="223"/>
      <c r="P328" s="223"/>
      <c r="Q328" s="223"/>
      <c r="R328" s="224"/>
      <c r="S328" s="224"/>
      <c r="T328" s="224"/>
      <c r="U328" s="224"/>
      <c r="V328" s="224"/>
      <c r="W328" s="224"/>
      <c r="X328" s="224"/>
      <c r="Y328" s="224"/>
      <c r="Z328" s="213"/>
      <c r="AA328" s="213"/>
      <c r="AB328" s="213"/>
      <c r="AC328" s="213"/>
      <c r="AD328" s="213"/>
      <c r="AE328" s="213"/>
      <c r="AF328" s="213"/>
      <c r="AG328" s="213" t="s">
        <v>158</v>
      </c>
      <c r="AH328" s="213">
        <v>0</v>
      </c>
      <c r="AI328" s="213"/>
      <c r="AJ328" s="213"/>
      <c r="AK328" s="213"/>
      <c r="AL328" s="213"/>
      <c r="AM328" s="213"/>
      <c r="AN328" s="213"/>
      <c r="AO328" s="213"/>
      <c r="AP328" s="213"/>
      <c r="AQ328" s="213"/>
      <c r="AR328" s="213"/>
      <c r="AS328" s="213"/>
      <c r="AT328" s="213"/>
      <c r="AU328" s="213"/>
      <c r="AV328" s="213"/>
      <c r="AW328" s="213"/>
      <c r="AX328" s="213"/>
      <c r="AY328" s="213"/>
      <c r="AZ328" s="213"/>
      <c r="BA328" s="213"/>
      <c r="BB328" s="213"/>
      <c r="BC328" s="213"/>
      <c r="BD328" s="213"/>
      <c r="BE328" s="213"/>
      <c r="BF328" s="213"/>
      <c r="BG328" s="213"/>
      <c r="BH328" s="213"/>
    </row>
    <row r="329" spans="1:60" ht="22.5" outlineLevel="1" x14ac:dyDescent="0.2">
      <c r="A329" s="239">
        <v>80</v>
      </c>
      <c r="B329" s="240" t="s">
        <v>554</v>
      </c>
      <c r="C329" s="258" t="s">
        <v>555</v>
      </c>
      <c r="D329" s="241" t="s">
        <v>214</v>
      </c>
      <c r="E329" s="242">
        <v>437.5</v>
      </c>
      <c r="F329" s="243"/>
      <c r="G329" s="244">
        <f>ROUND(E329*F329,2)</f>
        <v>0</v>
      </c>
      <c r="H329" s="243"/>
      <c r="I329" s="244">
        <f>ROUND(E329*H329,2)</f>
        <v>0</v>
      </c>
      <c r="J329" s="243"/>
      <c r="K329" s="244">
        <f>ROUND(E329*J329,2)</f>
        <v>0</v>
      </c>
      <c r="L329" s="244">
        <v>15</v>
      </c>
      <c r="M329" s="244">
        <f>G329*(1+L329/100)</f>
        <v>0</v>
      </c>
      <c r="N329" s="242">
        <v>4.4000000000000002E-4</v>
      </c>
      <c r="O329" s="242">
        <f>ROUND(E329*N329,2)</f>
        <v>0.19</v>
      </c>
      <c r="P329" s="242">
        <v>0</v>
      </c>
      <c r="Q329" s="242">
        <f>ROUND(E329*P329,2)</f>
        <v>0</v>
      </c>
      <c r="R329" s="244" t="s">
        <v>551</v>
      </c>
      <c r="S329" s="244" t="s">
        <v>135</v>
      </c>
      <c r="T329" s="245" t="s">
        <v>168</v>
      </c>
      <c r="U329" s="224">
        <v>0.16900000000000001</v>
      </c>
      <c r="V329" s="224">
        <f>ROUND(E329*U329,2)</f>
        <v>73.94</v>
      </c>
      <c r="W329" s="224"/>
      <c r="X329" s="224" t="s">
        <v>169</v>
      </c>
      <c r="Y329" s="224" t="s">
        <v>170</v>
      </c>
      <c r="Z329" s="213"/>
      <c r="AA329" s="213"/>
      <c r="AB329" s="213"/>
      <c r="AC329" s="213"/>
      <c r="AD329" s="213"/>
      <c r="AE329" s="213"/>
      <c r="AF329" s="213"/>
      <c r="AG329" s="213" t="s">
        <v>171</v>
      </c>
      <c r="AH329" s="213"/>
      <c r="AI329" s="213"/>
      <c r="AJ329" s="213"/>
      <c r="AK329" s="213"/>
      <c r="AL329" s="213"/>
      <c r="AM329" s="213"/>
      <c r="AN329" s="213"/>
      <c r="AO329" s="213"/>
      <c r="AP329" s="213"/>
      <c r="AQ329" s="213"/>
      <c r="AR329" s="213"/>
      <c r="AS329" s="213"/>
      <c r="AT329" s="213"/>
      <c r="AU329" s="213"/>
      <c r="AV329" s="213"/>
      <c r="AW329" s="213"/>
      <c r="AX329" s="213"/>
      <c r="AY329" s="213"/>
      <c r="AZ329" s="213"/>
      <c r="BA329" s="213"/>
      <c r="BB329" s="213"/>
      <c r="BC329" s="213"/>
      <c r="BD329" s="213"/>
      <c r="BE329" s="213"/>
      <c r="BF329" s="213"/>
      <c r="BG329" s="213"/>
      <c r="BH329" s="213"/>
    </row>
    <row r="330" spans="1:60" outlineLevel="2" x14ac:dyDescent="0.2">
      <c r="A330" s="220"/>
      <c r="B330" s="221"/>
      <c r="C330" s="261" t="s">
        <v>556</v>
      </c>
      <c r="D330" s="229"/>
      <c r="E330" s="230">
        <v>109.9</v>
      </c>
      <c r="F330" s="224"/>
      <c r="G330" s="224"/>
      <c r="H330" s="224"/>
      <c r="I330" s="224"/>
      <c r="J330" s="224"/>
      <c r="K330" s="224"/>
      <c r="L330" s="224"/>
      <c r="M330" s="224"/>
      <c r="N330" s="223"/>
      <c r="O330" s="223"/>
      <c r="P330" s="223"/>
      <c r="Q330" s="223"/>
      <c r="R330" s="224"/>
      <c r="S330" s="224"/>
      <c r="T330" s="224"/>
      <c r="U330" s="224"/>
      <c r="V330" s="224"/>
      <c r="W330" s="224"/>
      <c r="X330" s="224"/>
      <c r="Y330" s="224"/>
      <c r="Z330" s="213"/>
      <c r="AA330" s="213"/>
      <c r="AB330" s="213"/>
      <c r="AC330" s="213"/>
      <c r="AD330" s="213"/>
      <c r="AE330" s="213"/>
      <c r="AF330" s="213"/>
      <c r="AG330" s="213" t="s">
        <v>158</v>
      </c>
      <c r="AH330" s="213">
        <v>0</v>
      </c>
      <c r="AI330" s="213"/>
      <c r="AJ330" s="213"/>
      <c r="AK330" s="213"/>
      <c r="AL330" s="213"/>
      <c r="AM330" s="213"/>
      <c r="AN330" s="213"/>
      <c r="AO330" s="213"/>
      <c r="AP330" s="213"/>
      <c r="AQ330" s="213"/>
      <c r="AR330" s="213"/>
      <c r="AS330" s="213"/>
      <c r="AT330" s="213"/>
      <c r="AU330" s="213"/>
      <c r="AV330" s="213"/>
      <c r="AW330" s="213"/>
      <c r="AX330" s="213"/>
      <c r="AY330" s="213"/>
      <c r="AZ330" s="213"/>
      <c r="BA330" s="213"/>
      <c r="BB330" s="213"/>
      <c r="BC330" s="213"/>
      <c r="BD330" s="213"/>
      <c r="BE330" s="213"/>
      <c r="BF330" s="213"/>
      <c r="BG330" s="213"/>
      <c r="BH330" s="213"/>
    </row>
    <row r="331" spans="1:60" outlineLevel="3" x14ac:dyDescent="0.2">
      <c r="A331" s="220"/>
      <c r="B331" s="221"/>
      <c r="C331" s="261" t="s">
        <v>557</v>
      </c>
      <c r="D331" s="229"/>
      <c r="E331" s="230">
        <v>327.60000000000002</v>
      </c>
      <c r="F331" s="224"/>
      <c r="G331" s="224"/>
      <c r="H331" s="224"/>
      <c r="I331" s="224"/>
      <c r="J331" s="224"/>
      <c r="K331" s="224"/>
      <c r="L331" s="224"/>
      <c r="M331" s="224"/>
      <c r="N331" s="223"/>
      <c r="O331" s="223"/>
      <c r="P331" s="223"/>
      <c r="Q331" s="223"/>
      <c r="R331" s="224"/>
      <c r="S331" s="224"/>
      <c r="T331" s="224"/>
      <c r="U331" s="224"/>
      <c r="V331" s="224"/>
      <c r="W331" s="224"/>
      <c r="X331" s="224"/>
      <c r="Y331" s="224"/>
      <c r="Z331" s="213"/>
      <c r="AA331" s="213"/>
      <c r="AB331" s="213"/>
      <c r="AC331" s="213"/>
      <c r="AD331" s="213"/>
      <c r="AE331" s="213"/>
      <c r="AF331" s="213"/>
      <c r="AG331" s="213" t="s">
        <v>158</v>
      </c>
      <c r="AH331" s="213">
        <v>0</v>
      </c>
      <c r="AI331" s="213"/>
      <c r="AJ331" s="213"/>
      <c r="AK331" s="213"/>
      <c r="AL331" s="213"/>
      <c r="AM331" s="213"/>
      <c r="AN331" s="213"/>
      <c r="AO331" s="213"/>
      <c r="AP331" s="213"/>
      <c r="AQ331" s="213"/>
      <c r="AR331" s="213"/>
      <c r="AS331" s="213"/>
      <c r="AT331" s="213"/>
      <c r="AU331" s="213"/>
      <c r="AV331" s="213"/>
      <c r="AW331" s="213"/>
      <c r="AX331" s="213"/>
      <c r="AY331" s="213"/>
      <c r="AZ331" s="213"/>
      <c r="BA331" s="213"/>
      <c r="BB331" s="213"/>
      <c r="BC331" s="213"/>
      <c r="BD331" s="213"/>
      <c r="BE331" s="213"/>
      <c r="BF331" s="213"/>
      <c r="BG331" s="213"/>
      <c r="BH331" s="213"/>
    </row>
    <row r="332" spans="1:60" ht="22.5" outlineLevel="1" x14ac:dyDescent="0.2">
      <c r="A332" s="239">
        <v>81</v>
      </c>
      <c r="B332" s="240" t="s">
        <v>558</v>
      </c>
      <c r="C332" s="258" t="s">
        <v>559</v>
      </c>
      <c r="D332" s="241" t="s">
        <v>514</v>
      </c>
      <c r="E332" s="242">
        <v>186.82929999999999</v>
      </c>
      <c r="F332" s="243"/>
      <c r="G332" s="244">
        <f>ROUND(E332*F332,2)</f>
        <v>0</v>
      </c>
      <c r="H332" s="243"/>
      <c r="I332" s="244">
        <f>ROUND(E332*H332,2)</f>
        <v>0</v>
      </c>
      <c r="J332" s="243"/>
      <c r="K332" s="244">
        <f>ROUND(E332*J332,2)</f>
        <v>0</v>
      </c>
      <c r="L332" s="244">
        <v>15</v>
      </c>
      <c r="M332" s="244">
        <f>G332*(1+L332/100)</f>
        <v>0</v>
      </c>
      <c r="N332" s="242">
        <v>1E-3</v>
      </c>
      <c r="O332" s="242">
        <f>ROUND(E332*N332,2)</f>
        <v>0.19</v>
      </c>
      <c r="P332" s="242">
        <v>0</v>
      </c>
      <c r="Q332" s="242">
        <f>ROUND(E332*P332,2)</f>
        <v>0</v>
      </c>
      <c r="R332" s="244"/>
      <c r="S332" s="244" t="s">
        <v>183</v>
      </c>
      <c r="T332" s="245" t="s">
        <v>136</v>
      </c>
      <c r="U332" s="224">
        <v>0</v>
      </c>
      <c r="V332" s="224">
        <f>ROUND(E332*U332,2)</f>
        <v>0</v>
      </c>
      <c r="W332" s="224"/>
      <c r="X332" s="224" t="s">
        <v>184</v>
      </c>
      <c r="Y332" s="224" t="s">
        <v>170</v>
      </c>
      <c r="Z332" s="213"/>
      <c r="AA332" s="213"/>
      <c r="AB332" s="213"/>
      <c r="AC332" s="213"/>
      <c r="AD332" s="213"/>
      <c r="AE332" s="213"/>
      <c r="AF332" s="213"/>
      <c r="AG332" s="213" t="s">
        <v>185</v>
      </c>
      <c r="AH332" s="213"/>
      <c r="AI332" s="213"/>
      <c r="AJ332" s="213"/>
      <c r="AK332" s="213"/>
      <c r="AL332" s="213"/>
      <c r="AM332" s="213"/>
      <c r="AN332" s="213"/>
      <c r="AO332" s="213"/>
      <c r="AP332" s="213"/>
      <c r="AQ332" s="213"/>
      <c r="AR332" s="213"/>
      <c r="AS332" s="213"/>
      <c r="AT332" s="213"/>
      <c r="AU332" s="213"/>
      <c r="AV332" s="213"/>
      <c r="AW332" s="213"/>
      <c r="AX332" s="213"/>
      <c r="AY332" s="213"/>
      <c r="AZ332" s="213"/>
      <c r="BA332" s="213"/>
      <c r="BB332" s="213"/>
      <c r="BC332" s="213"/>
      <c r="BD332" s="213"/>
      <c r="BE332" s="213"/>
      <c r="BF332" s="213"/>
      <c r="BG332" s="213"/>
      <c r="BH332" s="213"/>
    </row>
    <row r="333" spans="1:60" outlineLevel="2" x14ac:dyDescent="0.2">
      <c r="A333" s="220"/>
      <c r="B333" s="221"/>
      <c r="C333" s="261" t="s">
        <v>560</v>
      </c>
      <c r="D333" s="229"/>
      <c r="E333" s="230">
        <v>31.2193</v>
      </c>
      <c r="F333" s="224"/>
      <c r="G333" s="224"/>
      <c r="H333" s="224"/>
      <c r="I333" s="224"/>
      <c r="J333" s="224"/>
      <c r="K333" s="224"/>
      <c r="L333" s="224"/>
      <c r="M333" s="224"/>
      <c r="N333" s="223"/>
      <c r="O333" s="223"/>
      <c r="P333" s="223"/>
      <c r="Q333" s="223"/>
      <c r="R333" s="224"/>
      <c r="S333" s="224"/>
      <c r="T333" s="224"/>
      <c r="U333" s="224"/>
      <c r="V333" s="224"/>
      <c r="W333" s="224"/>
      <c r="X333" s="224"/>
      <c r="Y333" s="224"/>
      <c r="Z333" s="213"/>
      <c r="AA333" s="213"/>
      <c r="AB333" s="213"/>
      <c r="AC333" s="213"/>
      <c r="AD333" s="213"/>
      <c r="AE333" s="213"/>
      <c r="AF333" s="213"/>
      <c r="AG333" s="213" t="s">
        <v>158</v>
      </c>
      <c r="AH333" s="213">
        <v>0</v>
      </c>
      <c r="AI333" s="213"/>
      <c r="AJ333" s="213"/>
      <c r="AK333" s="213"/>
      <c r="AL333" s="213"/>
      <c r="AM333" s="213"/>
      <c r="AN333" s="213"/>
      <c r="AO333" s="213"/>
      <c r="AP333" s="213"/>
      <c r="AQ333" s="213"/>
      <c r="AR333" s="213"/>
      <c r="AS333" s="213"/>
      <c r="AT333" s="213"/>
      <c r="AU333" s="213"/>
      <c r="AV333" s="213"/>
      <c r="AW333" s="213"/>
      <c r="AX333" s="213"/>
      <c r="AY333" s="213"/>
      <c r="AZ333" s="213"/>
      <c r="BA333" s="213"/>
      <c r="BB333" s="213"/>
      <c r="BC333" s="213"/>
      <c r="BD333" s="213"/>
      <c r="BE333" s="213"/>
      <c r="BF333" s="213"/>
      <c r="BG333" s="213"/>
      <c r="BH333" s="213"/>
    </row>
    <row r="334" spans="1:60" outlineLevel="3" x14ac:dyDescent="0.2">
      <c r="A334" s="220"/>
      <c r="B334" s="221"/>
      <c r="C334" s="261" t="s">
        <v>561</v>
      </c>
      <c r="D334" s="229"/>
      <c r="E334" s="230">
        <v>155.61000000000001</v>
      </c>
      <c r="F334" s="224"/>
      <c r="G334" s="224"/>
      <c r="H334" s="224"/>
      <c r="I334" s="224"/>
      <c r="J334" s="224"/>
      <c r="K334" s="224"/>
      <c r="L334" s="224"/>
      <c r="M334" s="224"/>
      <c r="N334" s="223"/>
      <c r="O334" s="223"/>
      <c r="P334" s="223"/>
      <c r="Q334" s="223"/>
      <c r="R334" s="224"/>
      <c r="S334" s="224"/>
      <c r="T334" s="224"/>
      <c r="U334" s="224"/>
      <c r="V334" s="224"/>
      <c r="W334" s="224"/>
      <c r="X334" s="224"/>
      <c r="Y334" s="224"/>
      <c r="Z334" s="213"/>
      <c r="AA334" s="213"/>
      <c r="AB334" s="213"/>
      <c r="AC334" s="213"/>
      <c r="AD334" s="213"/>
      <c r="AE334" s="213"/>
      <c r="AF334" s="213"/>
      <c r="AG334" s="213" t="s">
        <v>158</v>
      </c>
      <c r="AH334" s="213">
        <v>0</v>
      </c>
      <c r="AI334" s="213"/>
      <c r="AJ334" s="213"/>
      <c r="AK334" s="213"/>
      <c r="AL334" s="213"/>
      <c r="AM334" s="213"/>
      <c r="AN334" s="213"/>
      <c r="AO334" s="213"/>
      <c r="AP334" s="213"/>
      <c r="AQ334" s="213"/>
      <c r="AR334" s="213"/>
      <c r="AS334" s="213"/>
      <c r="AT334" s="213"/>
      <c r="AU334" s="213"/>
      <c r="AV334" s="213"/>
      <c r="AW334" s="213"/>
      <c r="AX334" s="213"/>
      <c r="AY334" s="213"/>
      <c r="AZ334" s="213"/>
      <c r="BA334" s="213"/>
      <c r="BB334" s="213"/>
      <c r="BC334" s="213"/>
      <c r="BD334" s="213"/>
      <c r="BE334" s="213"/>
      <c r="BF334" s="213"/>
      <c r="BG334" s="213"/>
      <c r="BH334" s="213"/>
    </row>
    <row r="335" spans="1:60" outlineLevel="1" x14ac:dyDescent="0.2">
      <c r="A335" s="239">
        <v>82</v>
      </c>
      <c r="B335" s="240" t="s">
        <v>562</v>
      </c>
      <c r="C335" s="258" t="s">
        <v>563</v>
      </c>
      <c r="D335" s="241" t="s">
        <v>564</v>
      </c>
      <c r="E335" s="242">
        <v>1.86829</v>
      </c>
      <c r="F335" s="243"/>
      <c r="G335" s="244">
        <f>ROUND(E335*F335,2)</f>
        <v>0</v>
      </c>
      <c r="H335" s="243"/>
      <c r="I335" s="244">
        <f>ROUND(E335*H335,2)</f>
        <v>0</v>
      </c>
      <c r="J335" s="243"/>
      <c r="K335" s="244">
        <f>ROUND(E335*J335,2)</f>
        <v>0</v>
      </c>
      <c r="L335" s="244">
        <v>15</v>
      </c>
      <c r="M335" s="244">
        <f>G335*(1+L335/100)</f>
        <v>0</v>
      </c>
      <c r="N335" s="242">
        <v>1</v>
      </c>
      <c r="O335" s="242">
        <f>ROUND(E335*N335,2)</f>
        <v>1.87</v>
      </c>
      <c r="P335" s="242">
        <v>0</v>
      </c>
      <c r="Q335" s="242">
        <f>ROUND(E335*P335,2)</f>
        <v>0</v>
      </c>
      <c r="R335" s="244"/>
      <c r="S335" s="244" t="s">
        <v>183</v>
      </c>
      <c r="T335" s="245" t="s">
        <v>136</v>
      </c>
      <c r="U335" s="224">
        <v>0</v>
      </c>
      <c r="V335" s="224">
        <f>ROUND(E335*U335,2)</f>
        <v>0</v>
      </c>
      <c r="W335" s="224"/>
      <c r="X335" s="224" t="s">
        <v>184</v>
      </c>
      <c r="Y335" s="224" t="s">
        <v>170</v>
      </c>
      <c r="Z335" s="213"/>
      <c r="AA335" s="213"/>
      <c r="AB335" s="213"/>
      <c r="AC335" s="213"/>
      <c r="AD335" s="213"/>
      <c r="AE335" s="213"/>
      <c r="AF335" s="213"/>
      <c r="AG335" s="213" t="s">
        <v>185</v>
      </c>
      <c r="AH335" s="213"/>
      <c r="AI335" s="213"/>
      <c r="AJ335" s="213"/>
      <c r="AK335" s="213"/>
      <c r="AL335" s="213"/>
      <c r="AM335" s="213"/>
      <c r="AN335" s="213"/>
      <c r="AO335" s="213"/>
      <c r="AP335" s="213"/>
      <c r="AQ335" s="213"/>
      <c r="AR335" s="213"/>
      <c r="AS335" s="213"/>
      <c r="AT335" s="213"/>
      <c r="AU335" s="213"/>
      <c r="AV335" s="213"/>
      <c r="AW335" s="213"/>
      <c r="AX335" s="213"/>
      <c r="AY335" s="213"/>
      <c r="AZ335" s="213"/>
      <c r="BA335" s="213"/>
      <c r="BB335" s="213"/>
      <c r="BC335" s="213"/>
      <c r="BD335" s="213"/>
      <c r="BE335" s="213"/>
      <c r="BF335" s="213"/>
      <c r="BG335" s="213"/>
      <c r="BH335" s="213"/>
    </row>
    <row r="336" spans="1:60" outlineLevel="2" x14ac:dyDescent="0.2">
      <c r="A336" s="220"/>
      <c r="B336" s="221"/>
      <c r="C336" s="261" t="s">
        <v>565</v>
      </c>
      <c r="D336" s="229"/>
      <c r="E336" s="230">
        <v>0.31219000000000002</v>
      </c>
      <c r="F336" s="224"/>
      <c r="G336" s="224"/>
      <c r="H336" s="224"/>
      <c r="I336" s="224"/>
      <c r="J336" s="224"/>
      <c r="K336" s="224"/>
      <c r="L336" s="224"/>
      <c r="M336" s="224"/>
      <c r="N336" s="223"/>
      <c r="O336" s="223"/>
      <c r="P336" s="223"/>
      <c r="Q336" s="223"/>
      <c r="R336" s="224"/>
      <c r="S336" s="224"/>
      <c r="T336" s="224"/>
      <c r="U336" s="224"/>
      <c r="V336" s="224"/>
      <c r="W336" s="224"/>
      <c r="X336" s="224"/>
      <c r="Y336" s="224"/>
      <c r="Z336" s="213"/>
      <c r="AA336" s="213"/>
      <c r="AB336" s="213"/>
      <c r="AC336" s="213"/>
      <c r="AD336" s="213"/>
      <c r="AE336" s="213"/>
      <c r="AF336" s="213"/>
      <c r="AG336" s="213" t="s">
        <v>158</v>
      </c>
      <c r="AH336" s="213">
        <v>0</v>
      </c>
      <c r="AI336" s="213"/>
      <c r="AJ336" s="213"/>
      <c r="AK336" s="213"/>
      <c r="AL336" s="213"/>
      <c r="AM336" s="213"/>
      <c r="AN336" s="213"/>
      <c r="AO336" s="213"/>
      <c r="AP336" s="213"/>
      <c r="AQ336" s="213"/>
      <c r="AR336" s="213"/>
      <c r="AS336" s="213"/>
      <c r="AT336" s="213"/>
      <c r="AU336" s="213"/>
      <c r="AV336" s="213"/>
      <c r="AW336" s="213"/>
      <c r="AX336" s="213"/>
      <c r="AY336" s="213"/>
      <c r="AZ336" s="213"/>
      <c r="BA336" s="213"/>
      <c r="BB336" s="213"/>
      <c r="BC336" s="213"/>
      <c r="BD336" s="213"/>
      <c r="BE336" s="213"/>
      <c r="BF336" s="213"/>
      <c r="BG336" s="213"/>
      <c r="BH336" s="213"/>
    </row>
    <row r="337" spans="1:60" outlineLevel="3" x14ac:dyDescent="0.2">
      <c r="A337" s="220"/>
      <c r="B337" s="221"/>
      <c r="C337" s="261" t="s">
        <v>566</v>
      </c>
      <c r="D337" s="229"/>
      <c r="E337" s="230">
        <v>1.5561</v>
      </c>
      <c r="F337" s="224"/>
      <c r="G337" s="224"/>
      <c r="H337" s="224"/>
      <c r="I337" s="224"/>
      <c r="J337" s="224"/>
      <c r="K337" s="224"/>
      <c r="L337" s="224"/>
      <c r="M337" s="224"/>
      <c r="N337" s="223"/>
      <c r="O337" s="223"/>
      <c r="P337" s="223"/>
      <c r="Q337" s="223"/>
      <c r="R337" s="224"/>
      <c r="S337" s="224"/>
      <c r="T337" s="224"/>
      <c r="U337" s="224"/>
      <c r="V337" s="224"/>
      <c r="W337" s="224"/>
      <c r="X337" s="224"/>
      <c r="Y337" s="224"/>
      <c r="Z337" s="213"/>
      <c r="AA337" s="213"/>
      <c r="AB337" s="213"/>
      <c r="AC337" s="213"/>
      <c r="AD337" s="213"/>
      <c r="AE337" s="213"/>
      <c r="AF337" s="213"/>
      <c r="AG337" s="213" t="s">
        <v>158</v>
      </c>
      <c r="AH337" s="213">
        <v>0</v>
      </c>
      <c r="AI337" s="213"/>
      <c r="AJ337" s="213"/>
      <c r="AK337" s="213"/>
      <c r="AL337" s="213"/>
      <c r="AM337" s="213"/>
      <c r="AN337" s="213"/>
      <c r="AO337" s="213"/>
      <c r="AP337" s="213"/>
      <c r="AQ337" s="213"/>
      <c r="AR337" s="213"/>
      <c r="AS337" s="213"/>
      <c r="AT337" s="213"/>
      <c r="AU337" s="213"/>
      <c r="AV337" s="213"/>
      <c r="AW337" s="213"/>
      <c r="AX337" s="213"/>
      <c r="AY337" s="213"/>
      <c r="AZ337" s="213"/>
      <c r="BA337" s="213"/>
      <c r="BB337" s="213"/>
      <c r="BC337" s="213"/>
      <c r="BD337" s="213"/>
      <c r="BE337" s="213"/>
      <c r="BF337" s="213"/>
      <c r="BG337" s="213"/>
      <c r="BH337" s="213"/>
    </row>
    <row r="338" spans="1:60" outlineLevel="1" x14ac:dyDescent="0.2">
      <c r="A338" s="239">
        <v>83</v>
      </c>
      <c r="B338" s="240" t="s">
        <v>567</v>
      </c>
      <c r="C338" s="258" t="s">
        <v>568</v>
      </c>
      <c r="D338" s="241" t="s">
        <v>166</v>
      </c>
      <c r="E338" s="242">
        <v>460.25979999999998</v>
      </c>
      <c r="F338" s="243"/>
      <c r="G338" s="244">
        <f>ROUND(E338*F338,2)</f>
        <v>0</v>
      </c>
      <c r="H338" s="243"/>
      <c r="I338" s="244">
        <f>ROUND(E338*H338,2)</f>
        <v>0</v>
      </c>
      <c r="J338" s="243"/>
      <c r="K338" s="244">
        <f>ROUND(E338*J338,2)</f>
        <v>0</v>
      </c>
      <c r="L338" s="244">
        <v>15</v>
      </c>
      <c r="M338" s="244">
        <f>G338*(1+L338/100)</f>
        <v>0</v>
      </c>
      <c r="N338" s="242">
        <v>0</v>
      </c>
      <c r="O338" s="242">
        <f>ROUND(E338*N338,2)</f>
        <v>0</v>
      </c>
      <c r="P338" s="242">
        <v>0</v>
      </c>
      <c r="Q338" s="242">
        <f>ROUND(E338*P338,2)</f>
        <v>0</v>
      </c>
      <c r="R338" s="244"/>
      <c r="S338" s="244" t="s">
        <v>183</v>
      </c>
      <c r="T338" s="245" t="s">
        <v>136</v>
      </c>
      <c r="U338" s="224">
        <v>0</v>
      </c>
      <c r="V338" s="224">
        <f>ROUND(E338*U338,2)</f>
        <v>0</v>
      </c>
      <c r="W338" s="224"/>
      <c r="X338" s="224" t="s">
        <v>184</v>
      </c>
      <c r="Y338" s="224" t="s">
        <v>170</v>
      </c>
      <c r="Z338" s="213"/>
      <c r="AA338" s="213"/>
      <c r="AB338" s="213"/>
      <c r="AC338" s="213"/>
      <c r="AD338" s="213"/>
      <c r="AE338" s="213"/>
      <c r="AF338" s="213"/>
      <c r="AG338" s="213" t="s">
        <v>185</v>
      </c>
      <c r="AH338" s="213"/>
      <c r="AI338" s="213"/>
      <c r="AJ338" s="213"/>
      <c r="AK338" s="213"/>
      <c r="AL338" s="213"/>
      <c r="AM338" s="213"/>
      <c r="AN338" s="213"/>
      <c r="AO338" s="213"/>
      <c r="AP338" s="213"/>
      <c r="AQ338" s="213"/>
      <c r="AR338" s="213"/>
      <c r="AS338" s="213"/>
      <c r="AT338" s="213"/>
      <c r="AU338" s="213"/>
      <c r="AV338" s="213"/>
      <c r="AW338" s="213"/>
      <c r="AX338" s="213"/>
      <c r="AY338" s="213"/>
      <c r="AZ338" s="213"/>
      <c r="BA338" s="213"/>
      <c r="BB338" s="213"/>
      <c r="BC338" s="213"/>
      <c r="BD338" s="213"/>
      <c r="BE338" s="213"/>
      <c r="BF338" s="213"/>
      <c r="BG338" s="213"/>
      <c r="BH338" s="213"/>
    </row>
    <row r="339" spans="1:60" outlineLevel="2" x14ac:dyDescent="0.2">
      <c r="A339" s="220"/>
      <c r="B339" s="221"/>
      <c r="C339" s="261" t="s">
        <v>569</v>
      </c>
      <c r="D339" s="229"/>
      <c r="E339" s="230">
        <v>412.13479999999998</v>
      </c>
      <c r="F339" s="224"/>
      <c r="G339" s="224"/>
      <c r="H339" s="224"/>
      <c r="I339" s="224"/>
      <c r="J339" s="224"/>
      <c r="K339" s="224"/>
      <c r="L339" s="224"/>
      <c r="M339" s="224"/>
      <c r="N339" s="223"/>
      <c r="O339" s="223"/>
      <c r="P339" s="223"/>
      <c r="Q339" s="223"/>
      <c r="R339" s="224"/>
      <c r="S339" s="224"/>
      <c r="T339" s="224"/>
      <c r="U339" s="224"/>
      <c r="V339" s="224"/>
      <c r="W339" s="224"/>
      <c r="X339" s="224"/>
      <c r="Y339" s="224"/>
      <c r="Z339" s="213"/>
      <c r="AA339" s="213"/>
      <c r="AB339" s="213"/>
      <c r="AC339" s="213"/>
      <c r="AD339" s="213"/>
      <c r="AE339" s="213"/>
      <c r="AF339" s="213"/>
      <c r="AG339" s="213" t="s">
        <v>158</v>
      </c>
      <c r="AH339" s="213">
        <v>5</v>
      </c>
      <c r="AI339" s="213"/>
      <c r="AJ339" s="213"/>
      <c r="AK339" s="213"/>
      <c r="AL339" s="213"/>
      <c r="AM339" s="213"/>
      <c r="AN339" s="213"/>
      <c r="AO339" s="213"/>
      <c r="AP339" s="213"/>
      <c r="AQ339" s="213"/>
      <c r="AR339" s="213"/>
      <c r="AS339" s="213"/>
      <c r="AT339" s="213"/>
      <c r="AU339" s="213"/>
      <c r="AV339" s="213"/>
      <c r="AW339" s="213"/>
      <c r="AX339" s="213"/>
      <c r="AY339" s="213"/>
      <c r="AZ339" s="213"/>
      <c r="BA339" s="213"/>
      <c r="BB339" s="213"/>
      <c r="BC339" s="213"/>
      <c r="BD339" s="213"/>
      <c r="BE339" s="213"/>
      <c r="BF339" s="213"/>
      <c r="BG339" s="213"/>
      <c r="BH339" s="213"/>
    </row>
    <row r="340" spans="1:60" outlineLevel="3" x14ac:dyDescent="0.2">
      <c r="A340" s="220"/>
      <c r="B340" s="221"/>
      <c r="C340" s="261" t="s">
        <v>570</v>
      </c>
      <c r="D340" s="229"/>
      <c r="E340" s="230">
        <v>12.089</v>
      </c>
      <c r="F340" s="224"/>
      <c r="G340" s="224"/>
      <c r="H340" s="224"/>
      <c r="I340" s="224"/>
      <c r="J340" s="224"/>
      <c r="K340" s="224"/>
      <c r="L340" s="224"/>
      <c r="M340" s="224"/>
      <c r="N340" s="223"/>
      <c r="O340" s="223"/>
      <c r="P340" s="223"/>
      <c r="Q340" s="223"/>
      <c r="R340" s="224"/>
      <c r="S340" s="224"/>
      <c r="T340" s="224"/>
      <c r="U340" s="224"/>
      <c r="V340" s="224"/>
      <c r="W340" s="224"/>
      <c r="X340" s="224"/>
      <c r="Y340" s="224"/>
      <c r="Z340" s="213"/>
      <c r="AA340" s="213"/>
      <c r="AB340" s="213"/>
      <c r="AC340" s="213"/>
      <c r="AD340" s="213"/>
      <c r="AE340" s="213"/>
      <c r="AF340" s="213"/>
      <c r="AG340" s="213" t="s">
        <v>158</v>
      </c>
      <c r="AH340" s="213">
        <v>0</v>
      </c>
      <c r="AI340" s="213"/>
      <c r="AJ340" s="213"/>
      <c r="AK340" s="213"/>
      <c r="AL340" s="213"/>
      <c r="AM340" s="213"/>
      <c r="AN340" s="213"/>
      <c r="AO340" s="213"/>
      <c r="AP340" s="213"/>
      <c r="AQ340" s="213"/>
      <c r="AR340" s="213"/>
      <c r="AS340" s="213"/>
      <c r="AT340" s="213"/>
      <c r="AU340" s="213"/>
      <c r="AV340" s="213"/>
      <c r="AW340" s="213"/>
      <c r="AX340" s="213"/>
      <c r="AY340" s="213"/>
      <c r="AZ340" s="213"/>
      <c r="BA340" s="213"/>
      <c r="BB340" s="213"/>
      <c r="BC340" s="213"/>
      <c r="BD340" s="213"/>
      <c r="BE340" s="213"/>
      <c r="BF340" s="213"/>
      <c r="BG340" s="213"/>
      <c r="BH340" s="213"/>
    </row>
    <row r="341" spans="1:60" outlineLevel="3" x14ac:dyDescent="0.2">
      <c r="A341" s="220"/>
      <c r="B341" s="221"/>
      <c r="C341" s="261" t="s">
        <v>571</v>
      </c>
      <c r="D341" s="229"/>
      <c r="E341" s="230">
        <v>36.036000000000001</v>
      </c>
      <c r="F341" s="224"/>
      <c r="G341" s="224"/>
      <c r="H341" s="224"/>
      <c r="I341" s="224"/>
      <c r="J341" s="224"/>
      <c r="K341" s="224"/>
      <c r="L341" s="224"/>
      <c r="M341" s="224"/>
      <c r="N341" s="223"/>
      <c r="O341" s="223"/>
      <c r="P341" s="223"/>
      <c r="Q341" s="223"/>
      <c r="R341" s="224"/>
      <c r="S341" s="224"/>
      <c r="T341" s="224"/>
      <c r="U341" s="224"/>
      <c r="V341" s="224"/>
      <c r="W341" s="224"/>
      <c r="X341" s="224"/>
      <c r="Y341" s="224"/>
      <c r="Z341" s="213"/>
      <c r="AA341" s="213"/>
      <c r="AB341" s="213"/>
      <c r="AC341" s="213"/>
      <c r="AD341" s="213"/>
      <c r="AE341" s="213"/>
      <c r="AF341" s="213"/>
      <c r="AG341" s="213" t="s">
        <v>158</v>
      </c>
      <c r="AH341" s="213">
        <v>0</v>
      </c>
      <c r="AI341" s="213"/>
      <c r="AJ341" s="213"/>
      <c r="AK341" s="213"/>
      <c r="AL341" s="213"/>
      <c r="AM341" s="213"/>
      <c r="AN341" s="213"/>
      <c r="AO341" s="213"/>
      <c r="AP341" s="213"/>
      <c r="AQ341" s="213"/>
      <c r="AR341" s="213"/>
      <c r="AS341" s="213"/>
      <c r="AT341" s="213"/>
      <c r="AU341" s="213"/>
      <c r="AV341" s="213"/>
      <c r="AW341" s="213"/>
      <c r="AX341" s="213"/>
      <c r="AY341" s="213"/>
      <c r="AZ341" s="213"/>
      <c r="BA341" s="213"/>
      <c r="BB341" s="213"/>
      <c r="BC341" s="213"/>
      <c r="BD341" s="213"/>
      <c r="BE341" s="213"/>
      <c r="BF341" s="213"/>
      <c r="BG341" s="213"/>
      <c r="BH341" s="213"/>
    </row>
    <row r="342" spans="1:60" outlineLevel="1" x14ac:dyDescent="0.2">
      <c r="A342" s="239">
        <v>84</v>
      </c>
      <c r="B342" s="240" t="s">
        <v>572</v>
      </c>
      <c r="C342" s="258" t="s">
        <v>573</v>
      </c>
      <c r="D342" s="241" t="s">
        <v>214</v>
      </c>
      <c r="E342" s="242">
        <v>437.5</v>
      </c>
      <c r="F342" s="243"/>
      <c r="G342" s="244">
        <f>ROUND(E342*F342,2)</f>
        <v>0</v>
      </c>
      <c r="H342" s="243"/>
      <c r="I342" s="244">
        <f>ROUND(E342*H342,2)</f>
        <v>0</v>
      </c>
      <c r="J342" s="243"/>
      <c r="K342" s="244">
        <f>ROUND(E342*J342,2)</f>
        <v>0</v>
      </c>
      <c r="L342" s="244">
        <v>15</v>
      </c>
      <c r="M342" s="244">
        <f>G342*(1+L342/100)</f>
        <v>0</v>
      </c>
      <c r="N342" s="242">
        <v>2.2000000000000001E-4</v>
      </c>
      <c r="O342" s="242">
        <f>ROUND(E342*N342,2)</f>
        <v>0.1</v>
      </c>
      <c r="P342" s="242">
        <v>0</v>
      </c>
      <c r="Q342" s="242">
        <f>ROUND(E342*P342,2)</f>
        <v>0</v>
      </c>
      <c r="R342" s="244"/>
      <c r="S342" s="244" t="s">
        <v>183</v>
      </c>
      <c r="T342" s="245" t="s">
        <v>168</v>
      </c>
      <c r="U342" s="224">
        <v>0</v>
      </c>
      <c r="V342" s="224">
        <f>ROUND(E342*U342,2)</f>
        <v>0</v>
      </c>
      <c r="W342" s="224"/>
      <c r="X342" s="224" t="s">
        <v>184</v>
      </c>
      <c r="Y342" s="224" t="s">
        <v>170</v>
      </c>
      <c r="Z342" s="213"/>
      <c r="AA342" s="213"/>
      <c r="AB342" s="213"/>
      <c r="AC342" s="213"/>
      <c r="AD342" s="213"/>
      <c r="AE342" s="213"/>
      <c r="AF342" s="213"/>
      <c r="AG342" s="213" t="s">
        <v>185</v>
      </c>
      <c r="AH342" s="213"/>
      <c r="AI342" s="213"/>
      <c r="AJ342" s="213"/>
      <c r="AK342" s="213"/>
      <c r="AL342" s="213"/>
      <c r="AM342" s="213"/>
      <c r="AN342" s="213"/>
      <c r="AO342" s="213"/>
      <c r="AP342" s="213"/>
      <c r="AQ342" s="213"/>
      <c r="AR342" s="213"/>
      <c r="AS342" s="213"/>
      <c r="AT342" s="213"/>
      <c r="AU342" s="213"/>
      <c r="AV342" s="213"/>
      <c r="AW342" s="213"/>
      <c r="AX342" s="213"/>
      <c r="AY342" s="213"/>
      <c r="AZ342" s="213"/>
      <c r="BA342" s="213"/>
      <c r="BB342" s="213"/>
      <c r="BC342" s="213"/>
      <c r="BD342" s="213"/>
      <c r="BE342" s="213"/>
      <c r="BF342" s="213"/>
      <c r="BG342" s="213"/>
      <c r="BH342" s="213"/>
    </row>
    <row r="343" spans="1:60" outlineLevel="2" x14ac:dyDescent="0.2">
      <c r="A343" s="220"/>
      <c r="B343" s="221"/>
      <c r="C343" s="261" t="s">
        <v>574</v>
      </c>
      <c r="D343" s="229"/>
      <c r="E343" s="230">
        <v>109.9</v>
      </c>
      <c r="F343" s="224"/>
      <c r="G343" s="224"/>
      <c r="H343" s="224"/>
      <c r="I343" s="224"/>
      <c r="J343" s="224"/>
      <c r="K343" s="224"/>
      <c r="L343" s="224"/>
      <c r="M343" s="224"/>
      <c r="N343" s="223"/>
      <c r="O343" s="223"/>
      <c r="P343" s="223"/>
      <c r="Q343" s="223"/>
      <c r="R343" s="224"/>
      <c r="S343" s="224"/>
      <c r="T343" s="224"/>
      <c r="U343" s="224"/>
      <c r="V343" s="224"/>
      <c r="W343" s="224"/>
      <c r="X343" s="224"/>
      <c r="Y343" s="224"/>
      <c r="Z343" s="213"/>
      <c r="AA343" s="213"/>
      <c r="AB343" s="213"/>
      <c r="AC343" s="213"/>
      <c r="AD343" s="213"/>
      <c r="AE343" s="213"/>
      <c r="AF343" s="213"/>
      <c r="AG343" s="213" t="s">
        <v>158</v>
      </c>
      <c r="AH343" s="213">
        <v>0</v>
      </c>
      <c r="AI343" s="213"/>
      <c r="AJ343" s="213"/>
      <c r="AK343" s="213"/>
      <c r="AL343" s="213"/>
      <c r="AM343" s="213"/>
      <c r="AN343" s="213"/>
      <c r="AO343" s="213"/>
      <c r="AP343" s="213"/>
      <c r="AQ343" s="213"/>
      <c r="AR343" s="213"/>
      <c r="AS343" s="213"/>
      <c r="AT343" s="213"/>
      <c r="AU343" s="213"/>
      <c r="AV343" s="213"/>
      <c r="AW343" s="213"/>
      <c r="AX343" s="213"/>
      <c r="AY343" s="213"/>
      <c r="AZ343" s="213"/>
      <c r="BA343" s="213"/>
      <c r="BB343" s="213"/>
      <c r="BC343" s="213"/>
      <c r="BD343" s="213"/>
      <c r="BE343" s="213"/>
      <c r="BF343" s="213"/>
      <c r="BG343" s="213"/>
      <c r="BH343" s="213"/>
    </row>
    <row r="344" spans="1:60" outlineLevel="3" x14ac:dyDescent="0.2">
      <c r="A344" s="220"/>
      <c r="B344" s="221"/>
      <c r="C344" s="261" t="s">
        <v>557</v>
      </c>
      <c r="D344" s="229"/>
      <c r="E344" s="230">
        <v>327.60000000000002</v>
      </c>
      <c r="F344" s="224"/>
      <c r="G344" s="224"/>
      <c r="H344" s="224"/>
      <c r="I344" s="224"/>
      <c r="J344" s="224"/>
      <c r="K344" s="224"/>
      <c r="L344" s="224"/>
      <c r="M344" s="224"/>
      <c r="N344" s="223"/>
      <c r="O344" s="223"/>
      <c r="P344" s="223"/>
      <c r="Q344" s="223"/>
      <c r="R344" s="224"/>
      <c r="S344" s="224"/>
      <c r="T344" s="224"/>
      <c r="U344" s="224"/>
      <c r="V344" s="224"/>
      <c r="W344" s="224"/>
      <c r="X344" s="224"/>
      <c r="Y344" s="224"/>
      <c r="Z344" s="213"/>
      <c r="AA344" s="213"/>
      <c r="AB344" s="213"/>
      <c r="AC344" s="213"/>
      <c r="AD344" s="213"/>
      <c r="AE344" s="213"/>
      <c r="AF344" s="213"/>
      <c r="AG344" s="213" t="s">
        <v>158</v>
      </c>
      <c r="AH344" s="213">
        <v>0</v>
      </c>
      <c r="AI344" s="213"/>
      <c r="AJ344" s="213"/>
      <c r="AK344" s="213"/>
      <c r="AL344" s="213"/>
      <c r="AM344" s="213"/>
      <c r="AN344" s="213"/>
      <c r="AO344" s="213"/>
      <c r="AP344" s="213"/>
      <c r="AQ344" s="213"/>
      <c r="AR344" s="213"/>
      <c r="AS344" s="213"/>
      <c r="AT344" s="213"/>
      <c r="AU344" s="213"/>
      <c r="AV344" s="213"/>
      <c r="AW344" s="213"/>
      <c r="AX344" s="213"/>
      <c r="AY344" s="213"/>
      <c r="AZ344" s="213"/>
      <c r="BA344" s="213"/>
      <c r="BB344" s="213"/>
      <c r="BC344" s="213"/>
      <c r="BD344" s="213"/>
      <c r="BE344" s="213"/>
      <c r="BF344" s="213"/>
      <c r="BG344" s="213"/>
      <c r="BH344" s="213"/>
    </row>
    <row r="345" spans="1:60" outlineLevel="1" x14ac:dyDescent="0.2">
      <c r="A345" s="220">
        <v>85</v>
      </c>
      <c r="B345" s="221" t="s">
        <v>575</v>
      </c>
      <c r="C345" s="270" t="s">
        <v>576</v>
      </c>
      <c r="D345" s="222" t="s">
        <v>0</v>
      </c>
      <c r="E345" s="267"/>
      <c r="F345" s="225"/>
      <c r="G345" s="224">
        <f>ROUND(E345*F345,2)</f>
        <v>0</v>
      </c>
      <c r="H345" s="225"/>
      <c r="I345" s="224">
        <f>ROUND(E345*H345,2)</f>
        <v>0</v>
      </c>
      <c r="J345" s="225"/>
      <c r="K345" s="224">
        <f>ROUND(E345*J345,2)</f>
        <v>0</v>
      </c>
      <c r="L345" s="224">
        <v>15</v>
      </c>
      <c r="M345" s="224">
        <f>G345*(1+L345/100)</f>
        <v>0</v>
      </c>
      <c r="N345" s="223">
        <v>0</v>
      </c>
      <c r="O345" s="223">
        <f>ROUND(E345*N345,2)</f>
        <v>0</v>
      </c>
      <c r="P345" s="223">
        <v>0</v>
      </c>
      <c r="Q345" s="223">
        <f>ROUND(E345*P345,2)</f>
        <v>0</v>
      </c>
      <c r="R345" s="224" t="s">
        <v>551</v>
      </c>
      <c r="S345" s="224" t="s">
        <v>135</v>
      </c>
      <c r="T345" s="224" t="s">
        <v>168</v>
      </c>
      <c r="U345" s="224">
        <v>0</v>
      </c>
      <c r="V345" s="224">
        <f>ROUND(E345*U345,2)</f>
        <v>0</v>
      </c>
      <c r="W345" s="224"/>
      <c r="X345" s="224" t="s">
        <v>397</v>
      </c>
      <c r="Y345" s="224" t="s">
        <v>170</v>
      </c>
      <c r="Z345" s="213"/>
      <c r="AA345" s="213"/>
      <c r="AB345" s="213"/>
      <c r="AC345" s="213"/>
      <c r="AD345" s="213"/>
      <c r="AE345" s="213"/>
      <c r="AF345" s="213"/>
      <c r="AG345" s="213" t="s">
        <v>398</v>
      </c>
      <c r="AH345" s="213"/>
      <c r="AI345" s="213"/>
      <c r="AJ345" s="213"/>
      <c r="AK345" s="213"/>
      <c r="AL345" s="213"/>
      <c r="AM345" s="213"/>
      <c r="AN345" s="213"/>
      <c r="AO345" s="213"/>
      <c r="AP345" s="213"/>
      <c r="AQ345" s="213"/>
      <c r="AR345" s="213"/>
      <c r="AS345" s="213"/>
      <c r="AT345" s="213"/>
      <c r="AU345" s="213"/>
      <c r="AV345" s="213"/>
      <c r="AW345" s="213"/>
      <c r="AX345" s="213"/>
      <c r="AY345" s="213"/>
      <c r="AZ345" s="213"/>
      <c r="BA345" s="213"/>
      <c r="BB345" s="213"/>
      <c r="BC345" s="213"/>
      <c r="BD345" s="213"/>
      <c r="BE345" s="213"/>
      <c r="BF345" s="213"/>
      <c r="BG345" s="213"/>
      <c r="BH345" s="213"/>
    </row>
    <row r="346" spans="1:60" outlineLevel="2" x14ac:dyDescent="0.2">
      <c r="A346" s="220"/>
      <c r="B346" s="221"/>
      <c r="C346" s="269" t="s">
        <v>448</v>
      </c>
      <c r="D346" s="266"/>
      <c r="E346" s="266"/>
      <c r="F346" s="266"/>
      <c r="G346" s="266"/>
      <c r="H346" s="224"/>
      <c r="I346" s="224"/>
      <c r="J346" s="224"/>
      <c r="K346" s="224"/>
      <c r="L346" s="224"/>
      <c r="M346" s="224"/>
      <c r="N346" s="223"/>
      <c r="O346" s="223"/>
      <c r="P346" s="223"/>
      <c r="Q346" s="223"/>
      <c r="R346" s="224"/>
      <c r="S346" s="224"/>
      <c r="T346" s="224"/>
      <c r="U346" s="224"/>
      <c r="V346" s="224"/>
      <c r="W346" s="224"/>
      <c r="X346" s="224"/>
      <c r="Y346" s="224"/>
      <c r="Z346" s="213"/>
      <c r="AA346" s="213"/>
      <c r="AB346" s="213"/>
      <c r="AC346" s="213"/>
      <c r="AD346" s="213"/>
      <c r="AE346" s="213"/>
      <c r="AF346" s="213"/>
      <c r="AG346" s="213" t="s">
        <v>173</v>
      </c>
      <c r="AH346" s="213"/>
      <c r="AI346" s="213"/>
      <c r="AJ346" s="213"/>
      <c r="AK346" s="213"/>
      <c r="AL346" s="213"/>
      <c r="AM346" s="213"/>
      <c r="AN346" s="213"/>
      <c r="AO346" s="213"/>
      <c r="AP346" s="213"/>
      <c r="AQ346" s="213"/>
      <c r="AR346" s="213"/>
      <c r="AS346" s="213"/>
      <c r="AT346" s="213"/>
      <c r="AU346" s="213"/>
      <c r="AV346" s="213"/>
      <c r="AW346" s="213"/>
      <c r="AX346" s="213"/>
      <c r="AY346" s="213"/>
      <c r="AZ346" s="213"/>
      <c r="BA346" s="213"/>
      <c r="BB346" s="213"/>
      <c r="BC346" s="213"/>
      <c r="BD346" s="213"/>
      <c r="BE346" s="213"/>
      <c r="BF346" s="213"/>
      <c r="BG346" s="213"/>
      <c r="BH346" s="213"/>
    </row>
    <row r="347" spans="1:60" x14ac:dyDescent="0.2">
      <c r="A347" s="232" t="s">
        <v>130</v>
      </c>
      <c r="B347" s="233" t="s">
        <v>92</v>
      </c>
      <c r="C347" s="256" t="s">
        <v>93</v>
      </c>
      <c r="D347" s="234"/>
      <c r="E347" s="235"/>
      <c r="F347" s="236"/>
      <c r="G347" s="236">
        <f>SUMIF(AG348:AG359,"&lt;&gt;NOR",G348:G359)</f>
        <v>0</v>
      </c>
      <c r="H347" s="236"/>
      <c r="I347" s="236">
        <f>SUM(I348:I359)</f>
        <v>0</v>
      </c>
      <c r="J347" s="236"/>
      <c r="K347" s="236">
        <f>SUM(K348:K359)</f>
        <v>0</v>
      </c>
      <c r="L347" s="236"/>
      <c r="M347" s="236">
        <f>SUM(M348:M359)</f>
        <v>0</v>
      </c>
      <c r="N347" s="235"/>
      <c r="O347" s="235">
        <f>SUM(O348:O359)</f>
        <v>0.08</v>
      </c>
      <c r="P347" s="235"/>
      <c r="Q347" s="235">
        <f>SUM(Q348:Q359)</f>
        <v>0</v>
      </c>
      <c r="R347" s="236"/>
      <c r="S347" s="236"/>
      <c r="T347" s="237"/>
      <c r="U347" s="231"/>
      <c r="V347" s="231">
        <f>SUM(V348:V359)</f>
        <v>94.730000000000018</v>
      </c>
      <c r="W347" s="231"/>
      <c r="X347" s="231"/>
      <c r="Y347" s="231"/>
      <c r="AG347" t="s">
        <v>131</v>
      </c>
    </row>
    <row r="348" spans="1:60" outlineLevel="1" x14ac:dyDescent="0.2">
      <c r="A348" s="239">
        <v>86</v>
      </c>
      <c r="B348" s="240" t="s">
        <v>577</v>
      </c>
      <c r="C348" s="258" t="s">
        <v>578</v>
      </c>
      <c r="D348" s="241" t="s">
        <v>166</v>
      </c>
      <c r="E348" s="242">
        <v>231.8</v>
      </c>
      <c r="F348" s="243"/>
      <c r="G348" s="244">
        <f>ROUND(E348*F348,2)</f>
        <v>0</v>
      </c>
      <c r="H348" s="243"/>
      <c r="I348" s="244">
        <f>ROUND(E348*H348,2)</f>
        <v>0</v>
      </c>
      <c r="J348" s="243"/>
      <c r="K348" s="244">
        <f>ROUND(E348*J348,2)</f>
        <v>0</v>
      </c>
      <c r="L348" s="244">
        <v>15</v>
      </c>
      <c r="M348" s="244">
        <f>G348*(1+L348/100)</f>
        <v>0</v>
      </c>
      <c r="N348" s="242">
        <v>2.5000000000000001E-4</v>
      </c>
      <c r="O348" s="242">
        <f>ROUND(E348*N348,2)</f>
        <v>0.06</v>
      </c>
      <c r="P348" s="242">
        <v>0</v>
      </c>
      <c r="Q348" s="242">
        <f>ROUND(E348*P348,2)</f>
        <v>0</v>
      </c>
      <c r="R348" s="244" t="s">
        <v>579</v>
      </c>
      <c r="S348" s="244" t="s">
        <v>135</v>
      </c>
      <c r="T348" s="245" t="s">
        <v>168</v>
      </c>
      <c r="U348" s="224">
        <v>0.30599999999999999</v>
      </c>
      <c r="V348" s="224">
        <f>ROUND(E348*U348,2)</f>
        <v>70.930000000000007</v>
      </c>
      <c r="W348" s="224"/>
      <c r="X348" s="224" t="s">
        <v>169</v>
      </c>
      <c r="Y348" s="224" t="s">
        <v>170</v>
      </c>
      <c r="Z348" s="213"/>
      <c r="AA348" s="213"/>
      <c r="AB348" s="213"/>
      <c r="AC348" s="213"/>
      <c r="AD348" s="213"/>
      <c r="AE348" s="213"/>
      <c r="AF348" s="213"/>
      <c r="AG348" s="213" t="s">
        <v>171</v>
      </c>
      <c r="AH348" s="213"/>
      <c r="AI348" s="213"/>
      <c r="AJ348" s="213"/>
      <c r="AK348" s="213"/>
      <c r="AL348" s="213"/>
      <c r="AM348" s="213"/>
      <c r="AN348" s="213"/>
      <c r="AO348" s="213"/>
      <c r="AP348" s="213"/>
      <c r="AQ348" s="213"/>
      <c r="AR348" s="213"/>
      <c r="AS348" s="213"/>
      <c r="AT348" s="213"/>
      <c r="AU348" s="213"/>
      <c r="AV348" s="213"/>
      <c r="AW348" s="213"/>
      <c r="AX348" s="213"/>
      <c r="AY348" s="213"/>
      <c r="AZ348" s="213"/>
      <c r="BA348" s="213"/>
      <c r="BB348" s="213"/>
      <c r="BC348" s="213"/>
      <c r="BD348" s="213"/>
      <c r="BE348" s="213"/>
      <c r="BF348" s="213"/>
      <c r="BG348" s="213"/>
      <c r="BH348" s="213"/>
    </row>
    <row r="349" spans="1:60" outlineLevel="2" x14ac:dyDescent="0.2">
      <c r="A349" s="220"/>
      <c r="B349" s="221"/>
      <c r="C349" s="268" t="s">
        <v>580</v>
      </c>
      <c r="D349" s="265"/>
      <c r="E349" s="265"/>
      <c r="F349" s="265"/>
      <c r="G349" s="265"/>
      <c r="H349" s="224"/>
      <c r="I349" s="224"/>
      <c r="J349" s="224"/>
      <c r="K349" s="224"/>
      <c r="L349" s="224"/>
      <c r="M349" s="224"/>
      <c r="N349" s="223"/>
      <c r="O349" s="223"/>
      <c r="P349" s="223"/>
      <c r="Q349" s="223"/>
      <c r="R349" s="224"/>
      <c r="S349" s="224"/>
      <c r="T349" s="224"/>
      <c r="U349" s="224"/>
      <c r="V349" s="224"/>
      <c r="W349" s="224"/>
      <c r="X349" s="224"/>
      <c r="Y349" s="224"/>
      <c r="Z349" s="213"/>
      <c r="AA349" s="213"/>
      <c r="AB349" s="213"/>
      <c r="AC349" s="213"/>
      <c r="AD349" s="213"/>
      <c r="AE349" s="213"/>
      <c r="AF349" s="213"/>
      <c r="AG349" s="213" t="s">
        <v>173</v>
      </c>
      <c r="AH349" s="213"/>
      <c r="AI349" s="213"/>
      <c r="AJ349" s="213"/>
      <c r="AK349" s="213"/>
      <c r="AL349" s="213"/>
      <c r="AM349" s="213"/>
      <c r="AN349" s="213"/>
      <c r="AO349" s="213"/>
      <c r="AP349" s="213"/>
      <c r="AQ349" s="213"/>
      <c r="AR349" s="213"/>
      <c r="AS349" s="213"/>
      <c r="AT349" s="213"/>
      <c r="AU349" s="213"/>
      <c r="AV349" s="213"/>
      <c r="AW349" s="213"/>
      <c r="AX349" s="213"/>
      <c r="AY349" s="213"/>
      <c r="AZ349" s="213"/>
      <c r="BA349" s="213"/>
      <c r="BB349" s="213"/>
      <c r="BC349" s="213"/>
      <c r="BD349" s="213"/>
      <c r="BE349" s="213"/>
      <c r="BF349" s="213"/>
      <c r="BG349" s="213"/>
      <c r="BH349" s="213"/>
    </row>
    <row r="350" spans="1:60" outlineLevel="2" x14ac:dyDescent="0.2">
      <c r="A350" s="220"/>
      <c r="B350" s="221"/>
      <c r="C350" s="260" t="s">
        <v>581</v>
      </c>
      <c r="D350" s="255"/>
      <c r="E350" s="255"/>
      <c r="F350" s="255"/>
      <c r="G350" s="255"/>
      <c r="H350" s="224"/>
      <c r="I350" s="224"/>
      <c r="J350" s="224"/>
      <c r="K350" s="224"/>
      <c r="L350" s="224"/>
      <c r="M350" s="224"/>
      <c r="N350" s="223"/>
      <c r="O350" s="223"/>
      <c r="P350" s="223"/>
      <c r="Q350" s="223"/>
      <c r="R350" s="224"/>
      <c r="S350" s="224"/>
      <c r="T350" s="224"/>
      <c r="U350" s="224"/>
      <c r="V350" s="224"/>
      <c r="W350" s="224"/>
      <c r="X350" s="224"/>
      <c r="Y350" s="224"/>
      <c r="Z350" s="213"/>
      <c r="AA350" s="213"/>
      <c r="AB350" s="213"/>
      <c r="AC350" s="213"/>
      <c r="AD350" s="213"/>
      <c r="AE350" s="213"/>
      <c r="AF350" s="213"/>
      <c r="AG350" s="213" t="s">
        <v>143</v>
      </c>
      <c r="AH350" s="213"/>
      <c r="AI350" s="213"/>
      <c r="AJ350" s="213"/>
      <c r="AK350" s="213"/>
      <c r="AL350" s="213"/>
      <c r="AM350" s="213"/>
      <c r="AN350" s="213"/>
      <c r="AO350" s="213"/>
      <c r="AP350" s="213"/>
      <c r="AQ350" s="213"/>
      <c r="AR350" s="213"/>
      <c r="AS350" s="213"/>
      <c r="AT350" s="213"/>
      <c r="AU350" s="213"/>
      <c r="AV350" s="213"/>
      <c r="AW350" s="213"/>
      <c r="AX350" s="213"/>
      <c r="AY350" s="213"/>
      <c r="AZ350" s="213"/>
      <c r="BA350" s="213"/>
      <c r="BB350" s="213"/>
      <c r="BC350" s="213"/>
      <c r="BD350" s="213"/>
      <c r="BE350" s="213"/>
      <c r="BF350" s="213"/>
      <c r="BG350" s="213"/>
      <c r="BH350" s="213"/>
    </row>
    <row r="351" spans="1:60" outlineLevel="2" x14ac:dyDescent="0.2">
      <c r="A351" s="220"/>
      <c r="B351" s="221"/>
      <c r="C351" s="261" t="s">
        <v>582</v>
      </c>
      <c r="D351" s="229"/>
      <c r="E351" s="230">
        <v>231.8</v>
      </c>
      <c r="F351" s="224"/>
      <c r="G351" s="224"/>
      <c r="H351" s="224"/>
      <c r="I351" s="224"/>
      <c r="J351" s="224"/>
      <c r="K351" s="224"/>
      <c r="L351" s="224"/>
      <c r="M351" s="224"/>
      <c r="N351" s="223"/>
      <c r="O351" s="223"/>
      <c r="P351" s="223"/>
      <c r="Q351" s="223"/>
      <c r="R351" s="224"/>
      <c r="S351" s="224"/>
      <c r="T351" s="224"/>
      <c r="U351" s="224"/>
      <c r="V351" s="224"/>
      <c r="W351" s="224"/>
      <c r="X351" s="224"/>
      <c r="Y351" s="224"/>
      <c r="Z351" s="213"/>
      <c r="AA351" s="213"/>
      <c r="AB351" s="213"/>
      <c r="AC351" s="213"/>
      <c r="AD351" s="213"/>
      <c r="AE351" s="213"/>
      <c r="AF351" s="213"/>
      <c r="AG351" s="213" t="s">
        <v>158</v>
      </c>
      <c r="AH351" s="213">
        <v>5</v>
      </c>
      <c r="AI351" s="213"/>
      <c r="AJ351" s="213"/>
      <c r="AK351" s="213"/>
      <c r="AL351" s="213"/>
      <c r="AM351" s="213"/>
      <c r="AN351" s="213"/>
      <c r="AO351" s="213"/>
      <c r="AP351" s="213"/>
      <c r="AQ351" s="213"/>
      <c r="AR351" s="213"/>
      <c r="AS351" s="213"/>
      <c r="AT351" s="213"/>
      <c r="AU351" s="213"/>
      <c r="AV351" s="213"/>
      <c r="AW351" s="213"/>
      <c r="AX351" s="213"/>
      <c r="AY351" s="213"/>
      <c r="AZ351" s="213"/>
      <c r="BA351" s="213"/>
      <c r="BB351" s="213"/>
      <c r="BC351" s="213"/>
      <c r="BD351" s="213"/>
      <c r="BE351" s="213"/>
      <c r="BF351" s="213"/>
      <c r="BG351" s="213"/>
      <c r="BH351" s="213"/>
    </row>
    <row r="352" spans="1:60" outlineLevel="1" x14ac:dyDescent="0.2">
      <c r="A352" s="239">
        <v>87</v>
      </c>
      <c r="B352" s="240" t="s">
        <v>583</v>
      </c>
      <c r="C352" s="258" t="s">
        <v>584</v>
      </c>
      <c r="D352" s="241" t="s">
        <v>166</v>
      </c>
      <c r="E352" s="242">
        <v>4.6748000000000003</v>
      </c>
      <c r="F352" s="243"/>
      <c r="G352" s="244">
        <f>ROUND(E352*F352,2)</f>
        <v>0</v>
      </c>
      <c r="H352" s="243"/>
      <c r="I352" s="244">
        <f>ROUND(E352*H352,2)</f>
        <v>0</v>
      </c>
      <c r="J352" s="243"/>
      <c r="K352" s="244">
        <f>ROUND(E352*J352,2)</f>
        <v>0</v>
      </c>
      <c r="L352" s="244">
        <v>15</v>
      </c>
      <c r="M352" s="244">
        <f>G352*(1+L352/100)</f>
        <v>0</v>
      </c>
      <c r="N352" s="242">
        <v>4.2000000000000002E-4</v>
      </c>
      <c r="O352" s="242">
        <f>ROUND(E352*N352,2)</f>
        <v>0</v>
      </c>
      <c r="P352" s="242">
        <v>0</v>
      </c>
      <c r="Q352" s="242">
        <f>ROUND(E352*P352,2)</f>
        <v>0</v>
      </c>
      <c r="R352" s="244" t="s">
        <v>579</v>
      </c>
      <c r="S352" s="244" t="s">
        <v>135</v>
      </c>
      <c r="T352" s="245" t="s">
        <v>168</v>
      </c>
      <c r="U352" s="224">
        <v>0.33</v>
      </c>
      <c r="V352" s="224">
        <f>ROUND(E352*U352,2)</f>
        <v>1.54</v>
      </c>
      <c r="W352" s="224"/>
      <c r="X352" s="224" t="s">
        <v>169</v>
      </c>
      <c r="Y352" s="224" t="s">
        <v>170</v>
      </c>
      <c r="Z352" s="213"/>
      <c r="AA352" s="213"/>
      <c r="AB352" s="213"/>
      <c r="AC352" s="213"/>
      <c r="AD352" s="213"/>
      <c r="AE352" s="213"/>
      <c r="AF352" s="213"/>
      <c r="AG352" s="213" t="s">
        <v>171</v>
      </c>
      <c r="AH352" s="213"/>
      <c r="AI352" s="213"/>
      <c r="AJ352" s="213"/>
      <c r="AK352" s="213"/>
      <c r="AL352" s="213"/>
      <c r="AM352" s="213"/>
      <c r="AN352" s="213"/>
      <c r="AO352" s="213"/>
      <c r="AP352" s="213"/>
      <c r="AQ352" s="213"/>
      <c r="AR352" s="213"/>
      <c r="AS352" s="213"/>
      <c r="AT352" s="213"/>
      <c r="AU352" s="213"/>
      <c r="AV352" s="213"/>
      <c r="AW352" s="213"/>
      <c r="AX352" s="213"/>
      <c r="AY352" s="213"/>
      <c r="AZ352" s="213"/>
      <c r="BA352" s="213"/>
      <c r="BB352" s="213"/>
      <c r="BC352" s="213"/>
      <c r="BD352" s="213"/>
      <c r="BE352" s="213"/>
      <c r="BF352" s="213"/>
      <c r="BG352" s="213"/>
      <c r="BH352" s="213"/>
    </row>
    <row r="353" spans="1:60" outlineLevel="2" x14ac:dyDescent="0.2">
      <c r="A353" s="220"/>
      <c r="B353" s="221"/>
      <c r="C353" s="261" t="s">
        <v>585</v>
      </c>
      <c r="D353" s="229"/>
      <c r="E353" s="230">
        <v>1.5548</v>
      </c>
      <c r="F353" s="224"/>
      <c r="G353" s="224"/>
      <c r="H353" s="224"/>
      <c r="I353" s="224"/>
      <c r="J353" s="224"/>
      <c r="K353" s="224"/>
      <c r="L353" s="224"/>
      <c r="M353" s="224"/>
      <c r="N353" s="223"/>
      <c r="O353" s="223"/>
      <c r="P353" s="223"/>
      <c r="Q353" s="223"/>
      <c r="R353" s="224"/>
      <c r="S353" s="224"/>
      <c r="T353" s="224"/>
      <c r="U353" s="224"/>
      <c r="V353" s="224"/>
      <c r="W353" s="224"/>
      <c r="X353" s="224"/>
      <c r="Y353" s="224"/>
      <c r="Z353" s="213"/>
      <c r="AA353" s="213"/>
      <c r="AB353" s="213"/>
      <c r="AC353" s="213"/>
      <c r="AD353" s="213"/>
      <c r="AE353" s="213"/>
      <c r="AF353" s="213"/>
      <c r="AG353" s="213" t="s">
        <v>158</v>
      </c>
      <c r="AH353" s="213">
        <v>0</v>
      </c>
      <c r="AI353" s="213"/>
      <c r="AJ353" s="213"/>
      <c r="AK353" s="213"/>
      <c r="AL353" s="213"/>
      <c r="AM353" s="213"/>
      <c r="AN353" s="213"/>
      <c r="AO353" s="213"/>
      <c r="AP353" s="213"/>
      <c r="AQ353" s="213"/>
      <c r="AR353" s="213"/>
      <c r="AS353" s="213"/>
      <c r="AT353" s="213"/>
      <c r="AU353" s="213"/>
      <c r="AV353" s="213"/>
      <c r="AW353" s="213"/>
      <c r="AX353" s="213"/>
      <c r="AY353" s="213"/>
      <c r="AZ353" s="213"/>
      <c r="BA353" s="213"/>
      <c r="BB353" s="213"/>
      <c r="BC353" s="213"/>
      <c r="BD353" s="213"/>
      <c r="BE353" s="213"/>
      <c r="BF353" s="213"/>
      <c r="BG353" s="213"/>
      <c r="BH353" s="213"/>
    </row>
    <row r="354" spans="1:60" outlineLevel="3" x14ac:dyDescent="0.2">
      <c r="A354" s="220"/>
      <c r="B354" s="221"/>
      <c r="C354" s="261" t="s">
        <v>586</v>
      </c>
      <c r="D354" s="229"/>
      <c r="E354" s="230">
        <v>3.12</v>
      </c>
      <c r="F354" s="224"/>
      <c r="G354" s="224"/>
      <c r="H354" s="224"/>
      <c r="I354" s="224"/>
      <c r="J354" s="224"/>
      <c r="K354" s="224"/>
      <c r="L354" s="224"/>
      <c r="M354" s="224"/>
      <c r="N354" s="223"/>
      <c r="O354" s="223"/>
      <c r="P354" s="223"/>
      <c r="Q354" s="223"/>
      <c r="R354" s="224"/>
      <c r="S354" s="224"/>
      <c r="T354" s="224"/>
      <c r="U354" s="224"/>
      <c r="V354" s="224"/>
      <c r="W354" s="224"/>
      <c r="X354" s="224"/>
      <c r="Y354" s="224"/>
      <c r="Z354" s="213"/>
      <c r="AA354" s="213"/>
      <c r="AB354" s="213"/>
      <c r="AC354" s="213"/>
      <c r="AD354" s="213"/>
      <c r="AE354" s="213"/>
      <c r="AF354" s="213"/>
      <c r="AG354" s="213" t="s">
        <v>158</v>
      </c>
      <c r="AH354" s="213">
        <v>0</v>
      </c>
      <c r="AI354" s="213"/>
      <c r="AJ354" s="213"/>
      <c r="AK354" s="213"/>
      <c r="AL354" s="213"/>
      <c r="AM354" s="213"/>
      <c r="AN354" s="213"/>
      <c r="AO354" s="213"/>
      <c r="AP354" s="213"/>
      <c r="AQ354" s="213"/>
      <c r="AR354" s="213"/>
      <c r="AS354" s="213"/>
      <c r="AT354" s="213"/>
      <c r="AU354" s="213"/>
      <c r="AV354" s="213"/>
      <c r="AW354" s="213"/>
      <c r="AX354" s="213"/>
      <c r="AY354" s="213"/>
      <c r="AZ354" s="213"/>
      <c r="BA354" s="213"/>
      <c r="BB354" s="213"/>
      <c r="BC354" s="213"/>
      <c r="BD354" s="213"/>
      <c r="BE354" s="213"/>
      <c r="BF354" s="213"/>
      <c r="BG354" s="213"/>
      <c r="BH354" s="213"/>
    </row>
    <row r="355" spans="1:60" outlineLevel="1" x14ac:dyDescent="0.2">
      <c r="A355" s="239">
        <v>88</v>
      </c>
      <c r="B355" s="240" t="s">
        <v>587</v>
      </c>
      <c r="C355" s="258" t="s">
        <v>588</v>
      </c>
      <c r="D355" s="241" t="s">
        <v>166</v>
      </c>
      <c r="E355" s="242">
        <v>148.39400000000001</v>
      </c>
      <c r="F355" s="243"/>
      <c r="G355" s="244">
        <f>ROUND(E355*F355,2)</f>
        <v>0</v>
      </c>
      <c r="H355" s="243"/>
      <c r="I355" s="244">
        <f>ROUND(E355*H355,2)</f>
        <v>0</v>
      </c>
      <c r="J355" s="243"/>
      <c r="K355" s="244">
        <f>ROUND(E355*J355,2)</f>
        <v>0</v>
      </c>
      <c r="L355" s="244">
        <v>15</v>
      </c>
      <c r="M355" s="244">
        <f>G355*(1+L355/100)</f>
        <v>0</v>
      </c>
      <c r="N355" s="242">
        <v>1.4999999999999999E-4</v>
      </c>
      <c r="O355" s="242">
        <f>ROUND(E355*N355,2)</f>
        <v>0.02</v>
      </c>
      <c r="P355" s="242">
        <v>0</v>
      </c>
      <c r="Q355" s="242">
        <f>ROUND(E355*P355,2)</f>
        <v>0</v>
      </c>
      <c r="R355" s="244"/>
      <c r="S355" s="244" t="s">
        <v>183</v>
      </c>
      <c r="T355" s="245" t="s">
        <v>136</v>
      </c>
      <c r="U355" s="224">
        <v>0.15</v>
      </c>
      <c r="V355" s="224">
        <f>ROUND(E355*U355,2)</f>
        <v>22.26</v>
      </c>
      <c r="W355" s="224"/>
      <c r="X355" s="224" t="s">
        <v>169</v>
      </c>
      <c r="Y355" s="224" t="s">
        <v>170</v>
      </c>
      <c r="Z355" s="213"/>
      <c r="AA355" s="213"/>
      <c r="AB355" s="213"/>
      <c r="AC355" s="213"/>
      <c r="AD355" s="213"/>
      <c r="AE355" s="213"/>
      <c r="AF355" s="213"/>
      <c r="AG355" s="213" t="s">
        <v>171</v>
      </c>
      <c r="AH355" s="213"/>
      <c r="AI355" s="213"/>
      <c r="AJ355" s="213"/>
      <c r="AK355" s="213"/>
      <c r="AL355" s="213"/>
      <c r="AM355" s="213"/>
      <c r="AN355" s="213"/>
      <c r="AO355" s="213"/>
      <c r="AP355" s="213"/>
      <c r="AQ355" s="213"/>
      <c r="AR355" s="213"/>
      <c r="AS355" s="213"/>
      <c r="AT355" s="213"/>
      <c r="AU355" s="213"/>
      <c r="AV355" s="213"/>
      <c r="AW355" s="213"/>
      <c r="AX355" s="213"/>
      <c r="AY355" s="213"/>
      <c r="AZ355" s="213"/>
      <c r="BA355" s="213"/>
      <c r="BB355" s="213"/>
      <c r="BC355" s="213"/>
      <c r="BD355" s="213"/>
      <c r="BE355" s="213"/>
      <c r="BF355" s="213"/>
      <c r="BG355" s="213"/>
      <c r="BH355" s="213"/>
    </row>
    <row r="356" spans="1:60" outlineLevel="2" x14ac:dyDescent="0.2">
      <c r="A356" s="220"/>
      <c r="B356" s="221"/>
      <c r="C356" s="259" t="s">
        <v>589</v>
      </c>
      <c r="D356" s="253"/>
      <c r="E356" s="253"/>
      <c r="F356" s="253"/>
      <c r="G356" s="253"/>
      <c r="H356" s="224"/>
      <c r="I356" s="224"/>
      <c r="J356" s="224"/>
      <c r="K356" s="224"/>
      <c r="L356" s="224"/>
      <c r="M356" s="224"/>
      <c r="N356" s="223"/>
      <c r="O356" s="223"/>
      <c r="P356" s="223"/>
      <c r="Q356" s="223"/>
      <c r="R356" s="224"/>
      <c r="S356" s="224"/>
      <c r="T356" s="224"/>
      <c r="U356" s="224"/>
      <c r="V356" s="224"/>
      <c r="W356" s="224"/>
      <c r="X356" s="224"/>
      <c r="Y356" s="224"/>
      <c r="Z356" s="213"/>
      <c r="AA356" s="213"/>
      <c r="AB356" s="213"/>
      <c r="AC356" s="213"/>
      <c r="AD356" s="213"/>
      <c r="AE356" s="213"/>
      <c r="AF356" s="213"/>
      <c r="AG356" s="213" t="s">
        <v>143</v>
      </c>
      <c r="AH356" s="213"/>
      <c r="AI356" s="213"/>
      <c r="AJ356" s="213"/>
      <c r="AK356" s="213"/>
      <c r="AL356" s="213"/>
      <c r="AM356" s="213"/>
      <c r="AN356" s="213"/>
      <c r="AO356" s="213"/>
      <c r="AP356" s="213"/>
      <c r="AQ356" s="213"/>
      <c r="AR356" s="213"/>
      <c r="AS356" s="213"/>
      <c r="AT356" s="213"/>
      <c r="AU356" s="213"/>
      <c r="AV356" s="213"/>
      <c r="AW356" s="213"/>
      <c r="AX356" s="213"/>
      <c r="AY356" s="213"/>
      <c r="AZ356" s="213"/>
      <c r="BA356" s="213"/>
      <c r="BB356" s="213"/>
      <c r="BC356" s="213"/>
      <c r="BD356" s="213"/>
      <c r="BE356" s="213"/>
      <c r="BF356" s="213"/>
      <c r="BG356" s="213"/>
      <c r="BH356" s="213"/>
    </row>
    <row r="357" spans="1:60" outlineLevel="2" x14ac:dyDescent="0.2">
      <c r="A357" s="220"/>
      <c r="B357" s="221"/>
      <c r="C357" s="261" t="s">
        <v>590</v>
      </c>
      <c r="D357" s="229"/>
      <c r="E357" s="230">
        <v>75.2</v>
      </c>
      <c r="F357" s="224"/>
      <c r="G357" s="224"/>
      <c r="H357" s="224"/>
      <c r="I357" s="224"/>
      <c r="J357" s="224"/>
      <c r="K357" s="224"/>
      <c r="L357" s="224"/>
      <c r="M357" s="224"/>
      <c r="N357" s="223"/>
      <c r="O357" s="223"/>
      <c r="P357" s="223"/>
      <c r="Q357" s="223"/>
      <c r="R357" s="224"/>
      <c r="S357" s="224"/>
      <c r="T357" s="224"/>
      <c r="U357" s="224"/>
      <c r="V357" s="224"/>
      <c r="W357" s="224"/>
      <c r="X357" s="224"/>
      <c r="Y357" s="224"/>
      <c r="Z357" s="213"/>
      <c r="AA357" s="213"/>
      <c r="AB357" s="213"/>
      <c r="AC357" s="213"/>
      <c r="AD357" s="213"/>
      <c r="AE357" s="213"/>
      <c r="AF357" s="213"/>
      <c r="AG357" s="213" t="s">
        <v>158</v>
      </c>
      <c r="AH357" s="213">
        <v>0</v>
      </c>
      <c r="AI357" s="213"/>
      <c r="AJ357" s="213"/>
      <c r="AK357" s="213"/>
      <c r="AL357" s="213"/>
      <c r="AM357" s="213"/>
      <c r="AN357" s="213"/>
      <c r="AO357" s="213"/>
      <c r="AP357" s="213"/>
      <c r="AQ357" s="213"/>
      <c r="AR357" s="213"/>
      <c r="AS357" s="213"/>
      <c r="AT357" s="213"/>
      <c r="AU357" s="213"/>
      <c r="AV357" s="213"/>
      <c r="AW357" s="213"/>
      <c r="AX357" s="213"/>
      <c r="AY357" s="213"/>
      <c r="AZ357" s="213"/>
      <c r="BA357" s="213"/>
      <c r="BB357" s="213"/>
      <c r="BC357" s="213"/>
      <c r="BD357" s="213"/>
      <c r="BE357" s="213"/>
      <c r="BF357" s="213"/>
      <c r="BG357" s="213"/>
      <c r="BH357" s="213"/>
    </row>
    <row r="358" spans="1:60" outlineLevel="3" x14ac:dyDescent="0.2">
      <c r="A358" s="220"/>
      <c r="B358" s="221"/>
      <c r="C358" s="261" t="s">
        <v>591</v>
      </c>
      <c r="D358" s="229"/>
      <c r="E358" s="230">
        <v>38.25</v>
      </c>
      <c r="F358" s="224"/>
      <c r="G358" s="224"/>
      <c r="H358" s="224"/>
      <c r="I358" s="224"/>
      <c r="J358" s="224"/>
      <c r="K358" s="224"/>
      <c r="L358" s="224"/>
      <c r="M358" s="224"/>
      <c r="N358" s="223"/>
      <c r="O358" s="223"/>
      <c r="P358" s="223"/>
      <c r="Q358" s="223"/>
      <c r="R358" s="224"/>
      <c r="S358" s="224"/>
      <c r="T358" s="224"/>
      <c r="U358" s="224"/>
      <c r="V358" s="224"/>
      <c r="W358" s="224"/>
      <c r="X358" s="224"/>
      <c r="Y358" s="224"/>
      <c r="Z358" s="213"/>
      <c r="AA358" s="213"/>
      <c r="AB358" s="213"/>
      <c r="AC358" s="213"/>
      <c r="AD358" s="213"/>
      <c r="AE358" s="213"/>
      <c r="AF358" s="213"/>
      <c r="AG358" s="213" t="s">
        <v>158</v>
      </c>
      <c r="AH358" s="213">
        <v>0</v>
      </c>
      <c r="AI358" s="213"/>
      <c r="AJ358" s="213"/>
      <c r="AK358" s="213"/>
      <c r="AL358" s="213"/>
      <c r="AM358" s="213"/>
      <c r="AN358" s="213"/>
      <c r="AO358" s="213"/>
      <c r="AP358" s="213"/>
      <c r="AQ358" s="213"/>
      <c r="AR358" s="213"/>
      <c r="AS358" s="213"/>
      <c r="AT358" s="213"/>
      <c r="AU358" s="213"/>
      <c r="AV358" s="213"/>
      <c r="AW358" s="213"/>
      <c r="AX358" s="213"/>
      <c r="AY358" s="213"/>
      <c r="AZ358" s="213"/>
      <c r="BA358" s="213"/>
      <c r="BB358" s="213"/>
      <c r="BC358" s="213"/>
      <c r="BD358" s="213"/>
      <c r="BE358" s="213"/>
      <c r="BF358" s="213"/>
      <c r="BG358" s="213"/>
      <c r="BH358" s="213"/>
    </row>
    <row r="359" spans="1:60" outlineLevel="3" x14ac:dyDescent="0.2">
      <c r="A359" s="220"/>
      <c r="B359" s="221"/>
      <c r="C359" s="261" t="s">
        <v>592</v>
      </c>
      <c r="D359" s="229"/>
      <c r="E359" s="230">
        <v>34.944000000000003</v>
      </c>
      <c r="F359" s="224"/>
      <c r="G359" s="224"/>
      <c r="H359" s="224"/>
      <c r="I359" s="224"/>
      <c r="J359" s="224"/>
      <c r="K359" s="224"/>
      <c r="L359" s="224"/>
      <c r="M359" s="224"/>
      <c r="N359" s="223"/>
      <c r="O359" s="223"/>
      <c r="P359" s="223"/>
      <c r="Q359" s="223"/>
      <c r="R359" s="224"/>
      <c r="S359" s="224"/>
      <c r="T359" s="224"/>
      <c r="U359" s="224"/>
      <c r="V359" s="224"/>
      <c r="W359" s="224"/>
      <c r="X359" s="224"/>
      <c r="Y359" s="224"/>
      <c r="Z359" s="213"/>
      <c r="AA359" s="213"/>
      <c r="AB359" s="213"/>
      <c r="AC359" s="213"/>
      <c r="AD359" s="213"/>
      <c r="AE359" s="213"/>
      <c r="AF359" s="213"/>
      <c r="AG359" s="213" t="s">
        <v>158</v>
      </c>
      <c r="AH359" s="213">
        <v>0</v>
      </c>
      <c r="AI359" s="213"/>
      <c r="AJ359" s="213"/>
      <c r="AK359" s="213"/>
      <c r="AL359" s="213"/>
      <c r="AM359" s="213"/>
      <c r="AN359" s="213"/>
      <c r="AO359" s="213"/>
      <c r="AP359" s="213"/>
      <c r="AQ359" s="213"/>
      <c r="AR359" s="213"/>
      <c r="AS359" s="213"/>
      <c r="AT359" s="213"/>
      <c r="AU359" s="213"/>
      <c r="AV359" s="213"/>
      <c r="AW359" s="213"/>
      <c r="AX359" s="213"/>
      <c r="AY359" s="213"/>
      <c r="AZ359" s="213"/>
      <c r="BA359" s="213"/>
      <c r="BB359" s="213"/>
      <c r="BC359" s="213"/>
      <c r="BD359" s="213"/>
      <c r="BE359" s="213"/>
      <c r="BF359" s="213"/>
      <c r="BG359" s="213"/>
      <c r="BH359" s="213"/>
    </row>
    <row r="360" spans="1:60" x14ac:dyDescent="0.2">
      <c r="A360" s="232" t="s">
        <v>130</v>
      </c>
      <c r="B360" s="233" t="s">
        <v>94</v>
      </c>
      <c r="C360" s="256" t="s">
        <v>95</v>
      </c>
      <c r="D360" s="234"/>
      <c r="E360" s="235"/>
      <c r="F360" s="236"/>
      <c r="G360" s="236">
        <f>SUMIF(AG361:AG364,"&lt;&gt;NOR",G361:G364)</f>
        <v>0</v>
      </c>
      <c r="H360" s="236"/>
      <c r="I360" s="236">
        <f>SUM(I361:I364)</f>
        <v>0</v>
      </c>
      <c r="J360" s="236"/>
      <c r="K360" s="236">
        <f>SUM(K361:K364)</f>
        <v>0</v>
      </c>
      <c r="L360" s="236"/>
      <c r="M360" s="236">
        <f>SUM(M361:M364)</f>
        <v>0</v>
      </c>
      <c r="N360" s="235"/>
      <c r="O360" s="235">
        <f>SUM(O361:O364)</f>
        <v>0.09</v>
      </c>
      <c r="P360" s="235"/>
      <c r="Q360" s="235">
        <f>SUM(Q361:Q364)</f>
        <v>0</v>
      </c>
      <c r="R360" s="236"/>
      <c r="S360" s="236"/>
      <c r="T360" s="237"/>
      <c r="U360" s="231"/>
      <c r="V360" s="231">
        <f>SUM(V361:V364)</f>
        <v>60.87</v>
      </c>
      <c r="W360" s="231"/>
      <c r="X360" s="231"/>
      <c r="Y360" s="231"/>
      <c r="AG360" t="s">
        <v>131</v>
      </c>
    </row>
    <row r="361" spans="1:60" outlineLevel="1" x14ac:dyDescent="0.2">
      <c r="A361" s="239">
        <v>89</v>
      </c>
      <c r="B361" s="240" t="s">
        <v>593</v>
      </c>
      <c r="C361" s="258" t="s">
        <v>594</v>
      </c>
      <c r="D361" s="241" t="s">
        <v>166</v>
      </c>
      <c r="E361" s="242">
        <v>452.91660000000002</v>
      </c>
      <c r="F361" s="243"/>
      <c r="G361" s="244">
        <f>ROUND(E361*F361,2)</f>
        <v>0</v>
      </c>
      <c r="H361" s="243"/>
      <c r="I361" s="244">
        <f>ROUND(E361*H361,2)</f>
        <v>0</v>
      </c>
      <c r="J361" s="243"/>
      <c r="K361" s="244">
        <f>ROUND(E361*J361,2)</f>
        <v>0</v>
      </c>
      <c r="L361" s="244">
        <v>15</v>
      </c>
      <c r="M361" s="244">
        <f>G361*(1+L361/100)</f>
        <v>0</v>
      </c>
      <c r="N361" s="242">
        <v>6.9999999999999994E-5</v>
      </c>
      <c r="O361" s="242">
        <f>ROUND(E361*N361,2)</f>
        <v>0.03</v>
      </c>
      <c r="P361" s="242">
        <v>0</v>
      </c>
      <c r="Q361" s="242">
        <f>ROUND(E361*P361,2)</f>
        <v>0</v>
      </c>
      <c r="R361" s="244" t="s">
        <v>595</v>
      </c>
      <c r="S361" s="244" t="s">
        <v>135</v>
      </c>
      <c r="T361" s="245" t="s">
        <v>168</v>
      </c>
      <c r="U361" s="224">
        <v>3.2480000000000002E-2</v>
      </c>
      <c r="V361" s="224">
        <f>ROUND(E361*U361,2)</f>
        <v>14.71</v>
      </c>
      <c r="W361" s="224"/>
      <c r="X361" s="224" t="s">
        <v>169</v>
      </c>
      <c r="Y361" s="224" t="s">
        <v>170</v>
      </c>
      <c r="Z361" s="213"/>
      <c r="AA361" s="213"/>
      <c r="AB361" s="213"/>
      <c r="AC361" s="213"/>
      <c r="AD361" s="213"/>
      <c r="AE361" s="213"/>
      <c r="AF361" s="213"/>
      <c r="AG361" s="213" t="s">
        <v>171</v>
      </c>
      <c r="AH361" s="213"/>
      <c r="AI361" s="213"/>
      <c r="AJ361" s="213"/>
      <c r="AK361" s="213"/>
      <c r="AL361" s="213"/>
      <c r="AM361" s="213"/>
      <c r="AN361" s="213"/>
      <c r="AO361" s="213"/>
      <c r="AP361" s="213"/>
      <c r="AQ361" s="213"/>
      <c r="AR361" s="213"/>
      <c r="AS361" s="213"/>
      <c r="AT361" s="213"/>
      <c r="AU361" s="213"/>
      <c r="AV361" s="213"/>
      <c r="AW361" s="213"/>
      <c r="AX361" s="213"/>
      <c r="AY361" s="213"/>
      <c r="AZ361" s="213"/>
      <c r="BA361" s="213"/>
      <c r="BB361" s="213"/>
      <c r="BC361" s="213"/>
      <c r="BD361" s="213"/>
      <c r="BE361" s="213"/>
      <c r="BF361" s="213"/>
      <c r="BG361" s="213"/>
      <c r="BH361" s="213"/>
    </row>
    <row r="362" spans="1:60" outlineLevel="2" x14ac:dyDescent="0.2">
      <c r="A362" s="220"/>
      <c r="B362" s="221"/>
      <c r="C362" s="261" t="s">
        <v>596</v>
      </c>
      <c r="D362" s="229"/>
      <c r="E362" s="230">
        <v>452.91660000000002</v>
      </c>
      <c r="F362" s="224"/>
      <c r="G362" s="224"/>
      <c r="H362" s="224"/>
      <c r="I362" s="224"/>
      <c r="J362" s="224"/>
      <c r="K362" s="224"/>
      <c r="L362" s="224"/>
      <c r="M362" s="224"/>
      <c r="N362" s="223"/>
      <c r="O362" s="223"/>
      <c r="P362" s="223"/>
      <c r="Q362" s="223"/>
      <c r="R362" s="224"/>
      <c r="S362" s="224"/>
      <c r="T362" s="224"/>
      <c r="U362" s="224"/>
      <c r="V362" s="224"/>
      <c r="W362" s="224"/>
      <c r="X362" s="224"/>
      <c r="Y362" s="224"/>
      <c r="Z362" s="213"/>
      <c r="AA362" s="213"/>
      <c r="AB362" s="213"/>
      <c r="AC362" s="213"/>
      <c r="AD362" s="213"/>
      <c r="AE362" s="213"/>
      <c r="AF362" s="213"/>
      <c r="AG362" s="213" t="s">
        <v>158</v>
      </c>
      <c r="AH362" s="213">
        <v>5</v>
      </c>
      <c r="AI362" s="213"/>
      <c r="AJ362" s="213"/>
      <c r="AK362" s="213"/>
      <c r="AL362" s="213"/>
      <c r="AM362" s="213"/>
      <c r="AN362" s="213"/>
      <c r="AO362" s="213"/>
      <c r="AP362" s="213"/>
      <c r="AQ362" s="213"/>
      <c r="AR362" s="213"/>
      <c r="AS362" s="213"/>
      <c r="AT362" s="213"/>
      <c r="AU362" s="213"/>
      <c r="AV362" s="213"/>
      <c r="AW362" s="213"/>
      <c r="AX362" s="213"/>
      <c r="AY362" s="213"/>
      <c r="AZ362" s="213"/>
      <c r="BA362" s="213"/>
      <c r="BB362" s="213"/>
      <c r="BC362" s="213"/>
      <c r="BD362" s="213"/>
      <c r="BE362" s="213"/>
      <c r="BF362" s="213"/>
      <c r="BG362" s="213"/>
      <c r="BH362" s="213"/>
    </row>
    <row r="363" spans="1:60" outlineLevel="1" x14ac:dyDescent="0.2">
      <c r="A363" s="239">
        <v>90</v>
      </c>
      <c r="B363" s="240" t="s">
        <v>597</v>
      </c>
      <c r="C363" s="258" t="s">
        <v>598</v>
      </c>
      <c r="D363" s="241" t="s">
        <v>166</v>
      </c>
      <c r="E363" s="242">
        <v>452.91660000000002</v>
      </c>
      <c r="F363" s="243"/>
      <c r="G363" s="244">
        <f>ROUND(E363*F363,2)</f>
        <v>0</v>
      </c>
      <c r="H363" s="243"/>
      <c r="I363" s="244">
        <f>ROUND(E363*H363,2)</f>
        <v>0</v>
      </c>
      <c r="J363" s="243"/>
      <c r="K363" s="244">
        <f>ROUND(E363*J363,2)</f>
        <v>0</v>
      </c>
      <c r="L363" s="244">
        <v>15</v>
      </c>
      <c r="M363" s="244">
        <f>G363*(1+L363/100)</f>
        <v>0</v>
      </c>
      <c r="N363" s="242">
        <v>1.3999999999999999E-4</v>
      </c>
      <c r="O363" s="242">
        <f>ROUND(E363*N363,2)</f>
        <v>0.06</v>
      </c>
      <c r="P363" s="242">
        <v>0</v>
      </c>
      <c r="Q363" s="242">
        <f>ROUND(E363*P363,2)</f>
        <v>0</v>
      </c>
      <c r="R363" s="244" t="s">
        <v>595</v>
      </c>
      <c r="S363" s="244" t="s">
        <v>135</v>
      </c>
      <c r="T363" s="245" t="s">
        <v>168</v>
      </c>
      <c r="U363" s="224">
        <v>0.10191</v>
      </c>
      <c r="V363" s="224">
        <f>ROUND(E363*U363,2)</f>
        <v>46.16</v>
      </c>
      <c r="W363" s="224"/>
      <c r="X363" s="224" t="s">
        <v>169</v>
      </c>
      <c r="Y363" s="224" t="s">
        <v>170</v>
      </c>
      <c r="Z363" s="213"/>
      <c r="AA363" s="213"/>
      <c r="AB363" s="213"/>
      <c r="AC363" s="213"/>
      <c r="AD363" s="213"/>
      <c r="AE363" s="213"/>
      <c r="AF363" s="213"/>
      <c r="AG363" s="213" t="s">
        <v>171</v>
      </c>
      <c r="AH363" s="213"/>
      <c r="AI363" s="213"/>
      <c r="AJ363" s="213"/>
      <c r="AK363" s="213"/>
      <c r="AL363" s="213"/>
      <c r="AM363" s="213"/>
      <c r="AN363" s="213"/>
      <c r="AO363" s="213"/>
      <c r="AP363" s="213"/>
      <c r="AQ363" s="213"/>
      <c r="AR363" s="213"/>
      <c r="AS363" s="213"/>
      <c r="AT363" s="213"/>
      <c r="AU363" s="213"/>
      <c r="AV363" s="213"/>
      <c r="AW363" s="213"/>
      <c r="AX363" s="213"/>
      <c r="AY363" s="213"/>
      <c r="AZ363" s="213"/>
      <c r="BA363" s="213"/>
      <c r="BB363" s="213"/>
      <c r="BC363" s="213"/>
      <c r="BD363" s="213"/>
      <c r="BE363" s="213"/>
      <c r="BF363" s="213"/>
      <c r="BG363" s="213"/>
      <c r="BH363" s="213"/>
    </row>
    <row r="364" spans="1:60" outlineLevel="2" x14ac:dyDescent="0.2">
      <c r="A364" s="220"/>
      <c r="B364" s="221"/>
      <c r="C364" s="261" t="s">
        <v>599</v>
      </c>
      <c r="D364" s="229"/>
      <c r="E364" s="230">
        <v>452.91660000000002</v>
      </c>
      <c r="F364" s="224"/>
      <c r="G364" s="224"/>
      <c r="H364" s="224"/>
      <c r="I364" s="224"/>
      <c r="J364" s="224"/>
      <c r="K364" s="224"/>
      <c r="L364" s="224"/>
      <c r="M364" s="224"/>
      <c r="N364" s="223"/>
      <c r="O364" s="223"/>
      <c r="P364" s="223"/>
      <c r="Q364" s="223"/>
      <c r="R364" s="224"/>
      <c r="S364" s="224"/>
      <c r="T364" s="224"/>
      <c r="U364" s="224"/>
      <c r="V364" s="224"/>
      <c r="W364" s="224"/>
      <c r="X364" s="224"/>
      <c r="Y364" s="224"/>
      <c r="Z364" s="213"/>
      <c r="AA364" s="213"/>
      <c r="AB364" s="213"/>
      <c r="AC364" s="213"/>
      <c r="AD364" s="213"/>
      <c r="AE364" s="213"/>
      <c r="AF364" s="213"/>
      <c r="AG364" s="213" t="s">
        <v>158</v>
      </c>
      <c r="AH364" s="213">
        <v>5</v>
      </c>
      <c r="AI364" s="213"/>
      <c r="AJ364" s="213"/>
      <c r="AK364" s="213"/>
      <c r="AL364" s="213"/>
      <c r="AM364" s="213"/>
      <c r="AN364" s="213"/>
      <c r="AO364" s="213"/>
      <c r="AP364" s="213"/>
      <c r="AQ364" s="213"/>
      <c r="AR364" s="213"/>
      <c r="AS364" s="213"/>
      <c r="AT364" s="213"/>
      <c r="AU364" s="213"/>
      <c r="AV364" s="213"/>
      <c r="AW364" s="213"/>
      <c r="AX364" s="213"/>
      <c r="AY364" s="213"/>
      <c r="AZ364" s="213"/>
      <c r="BA364" s="213"/>
      <c r="BB364" s="213"/>
      <c r="BC364" s="213"/>
      <c r="BD364" s="213"/>
      <c r="BE364" s="213"/>
      <c r="BF364" s="213"/>
      <c r="BG364" s="213"/>
      <c r="BH364" s="213"/>
    </row>
    <row r="365" spans="1:60" x14ac:dyDescent="0.2">
      <c r="A365" s="232" t="s">
        <v>130</v>
      </c>
      <c r="B365" s="233" t="s">
        <v>96</v>
      </c>
      <c r="C365" s="256" t="s">
        <v>97</v>
      </c>
      <c r="D365" s="234"/>
      <c r="E365" s="235"/>
      <c r="F365" s="236"/>
      <c r="G365" s="236">
        <f>SUMIF(AG366:AG379,"&lt;&gt;NOR",G366:G379)</f>
        <v>0</v>
      </c>
      <c r="H365" s="236"/>
      <c r="I365" s="236">
        <f>SUM(I366:I379)</f>
        <v>0</v>
      </c>
      <c r="J365" s="236"/>
      <c r="K365" s="236">
        <f>SUM(K366:K379)</f>
        <v>0</v>
      </c>
      <c r="L365" s="236"/>
      <c r="M365" s="236">
        <f>SUM(M366:M379)</f>
        <v>0</v>
      </c>
      <c r="N365" s="235"/>
      <c r="O365" s="235">
        <f>SUM(O366:O379)</f>
        <v>3.2399999999999993</v>
      </c>
      <c r="P365" s="235"/>
      <c r="Q365" s="235">
        <f>SUM(Q366:Q379)</f>
        <v>0</v>
      </c>
      <c r="R365" s="236"/>
      <c r="S365" s="236"/>
      <c r="T365" s="237"/>
      <c r="U365" s="231"/>
      <c r="V365" s="231">
        <f>SUM(V366:V379)</f>
        <v>0</v>
      </c>
      <c r="W365" s="231"/>
      <c r="X365" s="231"/>
      <c r="Y365" s="231"/>
      <c r="AG365" t="s">
        <v>131</v>
      </c>
    </row>
    <row r="366" spans="1:60" outlineLevel="1" x14ac:dyDescent="0.2">
      <c r="A366" s="239">
        <v>91</v>
      </c>
      <c r="B366" s="240" t="s">
        <v>600</v>
      </c>
      <c r="C366" s="258" t="s">
        <v>601</v>
      </c>
      <c r="D366" s="241" t="s">
        <v>545</v>
      </c>
      <c r="E366" s="242">
        <v>1</v>
      </c>
      <c r="F366" s="243"/>
      <c r="G366" s="244">
        <f>ROUND(E366*F366,2)</f>
        <v>0</v>
      </c>
      <c r="H366" s="243"/>
      <c r="I366" s="244">
        <f>ROUND(E366*H366,2)</f>
        <v>0</v>
      </c>
      <c r="J366" s="243"/>
      <c r="K366" s="244">
        <f>ROUND(E366*J366,2)</f>
        <v>0</v>
      </c>
      <c r="L366" s="244">
        <v>15</v>
      </c>
      <c r="M366" s="244">
        <f>G366*(1+L366/100)</f>
        <v>0</v>
      </c>
      <c r="N366" s="242">
        <v>0</v>
      </c>
      <c r="O366" s="242">
        <f>ROUND(E366*N366,2)</f>
        <v>0</v>
      </c>
      <c r="P366" s="242">
        <v>0</v>
      </c>
      <c r="Q366" s="242">
        <f>ROUND(E366*P366,2)</f>
        <v>0</v>
      </c>
      <c r="R366" s="244"/>
      <c r="S366" s="244" t="s">
        <v>183</v>
      </c>
      <c r="T366" s="245" t="s">
        <v>136</v>
      </c>
      <c r="U366" s="224">
        <v>0</v>
      </c>
      <c r="V366" s="224">
        <f>ROUND(E366*U366,2)</f>
        <v>0</v>
      </c>
      <c r="W366" s="224"/>
      <c r="X366" s="224" t="s">
        <v>169</v>
      </c>
      <c r="Y366" s="224" t="s">
        <v>170</v>
      </c>
      <c r="Z366" s="213"/>
      <c r="AA366" s="213"/>
      <c r="AB366" s="213"/>
      <c r="AC366" s="213"/>
      <c r="AD366" s="213"/>
      <c r="AE366" s="213"/>
      <c r="AF366" s="213"/>
      <c r="AG366" s="213" t="s">
        <v>171</v>
      </c>
      <c r="AH366" s="213"/>
      <c r="AI366" s="213"/>
      <c r="AJ366" s="213"/>
      <c r="AK366" s="213"/>
      <c r="AL366" s="213"/>
      <c r="AM366" s="213"/>
      <c r="AN366" s="213"/>
      <c r="AO366" s="213"/>
      <c r="AP366" s="213"/>
      <c r="AQ366" s="213"/>
      <c r="AR366" s="213"/>
      <c r="AS366" s="213"/>
      <c r="AT366" s="213"/>
      <c r="AU366" s="213"/>
      <c r="AV366" s="213"/>
      <c r="AW366" s="213"/>
      <c r="AX366" s="213"/>
      <c r="AY366" s="213"/>
      <c r="AZ366" s="213"/>
      <c r="BA366" s="213"/>
      <c r="BB366" s="213"/>
      <c r="BC366" s="213"/>
      <c r="BD366" s="213"/>
      <c r="BE366" s="213"/>
      <c r="BF366" s="213"/>
      <c r="BG366" s="213"/>
      <c r="BH366" s="213"/>
    </row>
    <row r="367" spans="1:60" outlineLevel="2" x14ac:dyDescent="0.2">
      <c r="A367" s="220"/>
      <c r="B367" s="221"/>
      <c r="C367" s="261" t="s">
        <v>602</v>
      </c>
      <c r="D367" s="229"/>
      <c r="E367" s="230">
        <v>1</v>
      </c>
      <c r="F367" s="224"/>
      <c r="G367" s="224"/>
      <c r="H367" s="224"/>
      <c r="I367" s="224"/>
      <c r="J367" s="224"/>
      <c r="K367" s="224"/>
      <c r="L367" s="224"/>
      <c r="M367" s="224"/>
      <c r="N367" s="223"/>
      <c r="O367" s="223"/>
      <c r="P367" s="223"/>
      <c r="Q367" s="223"/>
      <c r="R367" s="224"/>
      <c r="S367" s="224"/>
      <c r="T367" s="224"/>
      <c r="U367" s="224"/>
      <c r="V367" s="224"/>
      <c r="W367" s="224"/>
      <c r="X367" s="224"/>
      <c r="Y367" s="224"/>
      <c r="Z367" s="213"/>
      <c r="AA367" s="213"/>
      <c r="AB367" s="213"/>
      <c r="AC367" s="213"/>
      <c r="AD367" s="213"/>
      <c r="AE367" s="213"/>
      <c r="AF367" s="213"/>
      <c r="AG367" s="213" t="s">
        <v>158</v>
      </c>
      <c r="AH367" s="213">
        <v>0</v>
      </c>
      <c r="AI367" s="213"/>
      <c r="AJ367" s="213"/>
      <c r="AK367" s="213"/>
      <c r="AL367" s="213"/>
      <c r="AM367" s="213"/>
      <c r="AN367" s="213"/>
      <c r="AO367" s="213"/>
      <c r="AP367" s="213"/>
      <c r="AQ367" s="213"/>
      <c r="AR367" s="213"/>
      <c r="AS367" s="213"/>
      <c r="AT367" s="213"/>
      <c r="AU367" s="213"/>
      <c r="AV367" s="213"/>
      <c r="AW367" s="213"/>
      <c r="AX367" s="213"/>
      <c r="AY367" s="213"/>
      <c r="AZ367" s="213"/>
      <c r="BA367" s="213"/>
      <c r="BB367" s="213"/>
      <c r="BC367" s="213"/>
      <c r="BD367" s="213"/>
      <c r="BE367" s="213"/>
      <c r="BF367" s="213"/>
      <c r="BG367" s="213"/>
      <c r="BH367" s="213"/>
    </row>
    <row r="368" spans="1:60" ht="22.5" outlineLevel="1" x14ac:dyDescent="0.2">
      <c r="A368" s="239">
        <v>92</v>
      </c>
      <c r="B368" s="240" t="s">
        <v>603</v>
      </c>
      <c r="C368" s="258" t="s">
        <v>604</v>
      </c>
      <c r="D368" s="241" t="s">
        <v>182</v>
      </c>
      <c r="E368" s="242">
        <v>1</v>
      </c>
      <c r="F368" s="243"/>
      <c r="G368" s="244">
        <f>ROUND(E368*F368,2)</f>
        <v>0</v>
      </c>
      <c r="H368" s="243"/>
      <c r="I368" s="244">
        <f>ROUND(E368*H368,2)</f>
        <v>0</v>
      </c>
      <c r="J368" s="243"/>
      <c r="K368" s="244">
        <f>ROUND(E368*J368,2)</f>
        <v>0</v>
      </c>
      <c r="L368" s="244">
        <v>15</v>
      </c>
      <c r="M368" s="244">
        <f>G368*(1+L368/100)</f>
        <v>0</v>
      </c>
      <c r="N368" s="242">
        <v>0.09</v>
      </c>
      <c r="O368" s="242">
        <f>ROUND(E368*N368,2)</f>
        <v>0.09</v>
      </c>
      <c r="P368" s="242">
        <v>0</v>
      </c>
      <c r="Q368" s="242">
        <f>ROUND(E368*P368,2)</f>
        <v>0</v>
      </c>
      <c r="R368" s="244"/>
      <c r="S368" s="244" t="s">
        <v>183</v>
      </c>
      <c r="T368" s="245" t="s">
        <v>136</v>
      </c>
      <c r="U368" s="224">
        <v>0</v>
      </c>
      <c r="V368" s="224">
        <f>ROUND(E368*U368,2)</f>
        <v>0</v>
      </c>
      <c r="W368" s="224"/>
      <c r="X368" s="224" t="s">
        <v>169</v>
      </c>
      <c r="Y368" s="224" t="s">
        <v>170</v>
      </c>
      <c r="Z368" s="213"/>
      <c r="AA368" s="213"/>
      <c r="AB368" s="213"/>
      <c r="AC368" s="213"/>
      <c r="AD368" s="213"/>
      <c r="AE368" s="213"/>
      <c r="AF368" s="213"/>
      <c r="AG368" s="213" t="s">
        <v>171</v>
      </c>
      <c r="AH368" s="213"/>
      <c r="AI368" s="213"/>
      <c r="AJ368" s="213"/>
      <c r="AK368" s="213"/>
      <c r="AL368" s="213"/>
      <c r="AM368" s="213"/>
      <c r="AN368" s="213"/>
      <c r="AO368" s="213"/>
      <c r="AP368" s="213"/>
      <c r="AQ368" s="213"/>
      <c r="AR368" s="213"/>
      <c r="AS368" s="213"/>
      <c r="AT368" s="213"/>
      <c r="AU368" s="213"/>
      <c r="AV368" s="213"/>
      <c r="AW368" s="213"/>
      <c r="AX368" s="213"/>
      <c r="AY368" s="213"/>
      <c r="AZ368" s="213"/>
      <c r="BA368" s="213"/>
      <c r="BB368" s="213"/>
      <c r="BC368" s="213"/>
      <c r="BD368" s="213"/>
      <c r="BE368" s="213"/>
      <c r="BF368" s="213"/>
      <c r="BG368" s="213"/>
      <c r="BH368" s="213"/>
    </row>
    <row r="369" spans="1:60" outlineLevel="2" x14ac:dyDescent="0.2">
      <c r="A369" s="220"/>
      <c r="B369" s="221"/>
      <c r="C369" s="261" t="s">
        <v>605</v>
      </c>
      <c r="D369" s="229"/>
      <c r="E369" s="230">
        <v>1</v>
      </c>
      <c r="F369" s="224"/>
      <c r="G369" s="224"/>
      <c r="H369" s="224"/>
      <c r="I369" s="224"/>
      <c r="J369" s="224"/>
      <c r="K369" s="224"/>
      <c r="L369" s="224"/>
      <c r="M369" s="224"/>
      <c r="N369" s="223"/>
      <c r="O369" s="223"/>
      <c r="P369" s="223"/>
      <c r="Q369" s="223"/>
      <c r="R369" s="224"/>
      <c r="S369" s="224"/>
      <c r="T369" s="224"/>
      <c r="U369" s="224"/>
      <c r="V369" s="224"/>
      <c r="W369" s="224"/>
      <c r="X369" s="224"/>
      <c r="Y369" s="224"/>
      <c r="Z369" s="213"/>
      <c r="AA369" s="213"/>
      <c r="AB369" s="213"/>
      <c r="AC369" s="213"/>
      <c r="AD369" s="213"/>
      <c r="AE369" s="213"/>
      <c r="AF369" s="213"/>
      <c r="AG369" s="213" t="s">
        <v>158</v>
      </c>
      <c r="AH369" s="213">
        <v>0</v>
      </c>
      <c r="AI369" s="213"/>
      <c r="AJ369" s="213"/>
      <c r="AK369" s="213"/>
      <c r="AL369" s="213"/>
      <c r="AM369" s="213"/>
      <c r="AN369" s="213"/>
      <c r="AO369" s="213"/>
      <c r="AP369" s="213"/>
      <c r="AQ369" s="213"/>
      <c r="AR369" s="213"/>
      <c r="AS369" s="213"/>
      <c r="AT369" s="213"/>
      <c r="AU369" s="213"/>
      <c r="AV369" s="213"/>
      <c r="AW369" s="213"/>
      <c r="AX369" s="213"/>
      <c r="AY369" s="213"/>
      <c r="AZ369" s="213"/>
      <c r="BA369" s="213"/>
      <c r="BB369" s="213"/>
      <c r="BC369" s="213"/>
      <c r="BD369" s="213"/>
      <c r="BE369" s="213"/>
      <c r="BF369" s="213"/>
      <c r="BG369" s="213"/>
      <c r="BH369" s="213"/>
    </row>
    <row r="370" spans="1:60" outlineLevel="1" x14ac:dyDescent="0.2">
      <c r="A370" s="239">
        <v>93</v>
      </c>
      <c r="B370" s="240" t="s">
        <v>606</v>
      </c>
      <c r="C370" s="258" t="s">
        <v>607</v>
      </c>
      <c r="D370" s="241" t="s">
        <v>182</v>
      </c>
      <c r="E370" s="242">
        <v>4</v>
      </c>
      <c r="F370" s="243"/>
      <c r="G370" s="244">
        <f>ROUND(E370*F370,2)</f>
        <v>0</v>
      </c>
      <c r="H370" s="243"/>
      <c r="I370" s="244">
        <f>ROUND(E370*H370,2)</f>
        <v>0</v>
      </c>
      <c r="J370" s="243"/>
      <c r="K370" s="244">
        <f>ROUND(E370*J370,2)</f>
        <v>0</v>
      </c>
      <c r="L370" s="244">
        <v>15</v>
      </c>
      <c r="M370" s="244">
        <f>G370*(1+L370/100)</f>
        <v>0</v>
      </c>
      <c r="N370" s="242">
        <v>0.09</v>
      </c>
      <c r="O370" s="242">
        <f>ROUND(E370*N370,2)</f>
        <v>0.36</v>
      </c>
      <c r="P370" s="242">
        <v>0</v>
      </c>
      <c r="Q370" s="242">
        <f>ROUND(E370*P370,2)</f>
        <v>0</v>
      </c>
      <c r="R370" s="244"/>
      <c r="S370" s="244" t="s">
        <v>183</v>
      </c>
      <c r="T370" s="245" t="s">
        <v>136</v>
      </c>
      <c r="U370" s="224">
        <v>0</v>
      </c>
      <c r="V370" s="224">
        <f>ROUND(E370*U370,2)</f>
        <v>0</v>
      </c>
      <c r="W370" s="224"/>
      <c r="X370" s="224" t="s">
        <v>169</v>
      </c>
      <c r="Y370" s="224" t="s">
        <v>170</v>
      </c>
      <c r="Z370" s="213"/>
      <c r="AA370" s="213"/>
      <c r="AB370" s="213"/>
      <c r="AC370" s="213"/>
      <c r="AD370" s="213"/>
      <c r="AE370" s="213"/>
      <c r="AF370" s="213"/>
      <c r="AG370" s="213" t="s">
        <v>171</v>
      </c>
      <c r="AH370" s="213"/>
      <c r="AI370" s="213"/>
      <c r="AJ370" s="213"/>
      <c r="AK370" s="213"/>
      <c r="AL370" s="213"/>
      <c r="AM370" s="213"/>
      <c r="AN370" s="213"/>
      <c r="AO370" s="213"/>
      <c r="AP370" s="213"/>
      <c r="AQ370" s="213"/>
      <c r="AR370" s="213"/>
      <c r="AS370" s="213"/>
      <c r="AT370" s="213"/>
      <c r="AU370" s="213"/>
      <c r="AV370" s="213"/>
      <c r="AW370" s="213"/>
      <c r="AX370" s="213"/>
      <c r="AY370" s="213"/>
      <c r="AZ370" s="213"/>
      <c r="BA370" s="213"/>
      <c r="BB370" s="213"/>
      <c r="BC370" s="213"/>
      <c r="BD370" s="213"/>
      <c r="BE370" s="213"/>
      <c r="BF370" s="213"/>
      <c r="BG370" s="213"/>
      <c r="BH370" s="213"/>
    </row>
    <row r="371" spans="1:60" outlineLevel="2" x14ac:dyDescent="0.2">
      <c r="A371" s="220"/>
      <c r="B371" s="221"/>
      <c r="C371" s="261" t="s">
        <v>608</v>
      </c>
      <c r="D371" s="229"/>
      <c r="E371" s="230">
        <v>4</v>
      </c>
      <c r="F371" s="224"/>
      <c r="G371" s="224"/>
      <c r="H371" s="224"/>
      <c r="I371" s="224"/>
      <c r="J371" s="224"/>
      <c r="K371" s="224"/>
      <c r="L371" s="224"/>
      <c r="M371" s="224"/>
      <c r="N371" s="223"/>
      <c r="O371" s="223"/>
      <c r="P371" s="223"/>
      <c r="Q371" s="223"/>
      <c r="R371" s="224"/>
      <c r="S371" s="224"/>
      <c r="T371" s="224"/>
      <c r="U371" s="224"/>
      <c r="V371" s="224"/>
      <c r="W371" s="224"/>
      <c r="X371" s="224"/>
      <c r="Y371" s="224"/>
      <c r="Z371" s="213"/>
      <c r="AA371" s="213"/>
      <c r="AB371" s="213"/>
      <c r="AC371" s="213"/>
      <c r="AD371" s="213"/>
      <c r="AE371" s="213"/>
      <c r="AF371" s="213"/>
      <c r="AG371" s="213" t="s">
        <v>158</v>
      </c>
      <c r="AH371" s="213">
        <v>0</v>
      </c>
      <c r="AI371" s="213"/>
      <c r="AJ371" s="213"/>
      <c r="AK371" s="213"/>
      <c r="AL371" s="213"/>
      <c r="AM371" s="213"/>
      <c r="AN371" s="213"/>
      <c r="AO371" s="213"/>
      <c r="AP371" s="213"/>
      <c r="AQ371" s="213"/>
      <c r="AR371" s="213"/>
      <c r="AS371" s="213"/>
      <c r="AT371" s="213"/>
      <c r="AU371" s="213"/>
      <c r="AV371" s="213"/>
      <c r="AW371" s="213"/>
      <c r="AX371" s="213"/>
      <c r="AY371" s="213"/>
      <c r="AZ371" s="213"/>
      <c r="BA371" s="213"/>
      <c r="BB371" s="213"/>
      <c r="BC371" s="213"/>
      <c r="BD371" s="213"/>
      <c r="BE371" s="213"/>
      <c r="BF371" s="213"/>
      <c r="BG371" s="213"/>
      <c r="BH371" s="213"/>
    </row>
    <row r="372" spans="1:60" outlineLevel="1" x14ac:dyDescent="0.2">
      <c r="A372" s="239">
        <v>94</v>
      </c>
      <c r="B372" s="240" t="s">
        <v>609</v>
      </c>
      <c r="C372" s="258" t="s">
        <v>610</v>
      </c>
      <c r="D372" s="241" t="s">
        <v>182</v>
      </c>
      <c r="E372" s="242">
        <v>29</v>
      </c>
      <c r="F372" s="243"/>
      <c r="G372" s="244">
        <f>ROUND(E372*F372,2)</f>
        <v>0</v>
      </c>
      <c r="H372" s="243"/>
      <c r="I372" s="244">
        <f>ROUND(E372*H372,2)</f>
        <v>0</v>
      </c>
      <c r="J372" s="243"/>
      <c r="K372" s="244">
        <f>ROUND(E372*J372,2)</f>
        <v>0</v>
      </c>
      <c r="L372" s="244">
        <v>15</v>
      </c>
      <c r="M372" s="244">
        <f>G372*(1+L372/100)</f>
        <v>0</v>
      </c>
      <c r="N372" s="242">
        <v>0.09</v>
      </c>
      <c r="O372" s="242">
        <f>ROUND(E372*N372,2)</f>
        <v>2.61</v>
      </c>
      <c r="P372" s="242">
        <v>0</v>
      </c>
      <c r="Q372" s="242">
        <f>ROUND(E372*P372,2)</f>
        <v>0</v>
      </c>
      <c r="R372" s="244"/>
      <c r="S372" s="244" t="s">
        <v>183</v>
      </c>
      <c r="T372" s="245" t="s">
        <v>136</v>
      </c>
      <c r="U372" s="224">
        <v>0</v>
      </c>
      <c r="V372" s="224">
        <f>ROUND(E372*U372,2)</f>
        <v>0</v>
      </c>
      <c r="W372" s="224"/>
      <c r="X372" s="224" t="s">
        <v>169</v>
      </c>
      <c r="Y372" s="224" t="s">
        <v>170</v>
      </c>
      <c r="Z372" s="213"/>
      <c r="AA372" s="213"/>
      <c r="AB372" s="213"/>
      <c r="AC372" s="213"/>
      <c r="AD372" s="213"/>
      <c r="AE372" s="213"/>
      <c r="AF372" s="213"/>
      <c r="AG372" s="213" t="s">
        <v>171</v>
      </c>
      <c r="AH372" s="213"/>
      <c r="AI372" s="213"/>
      <c r="AJ372" s="213"/>
      <c r="AK372" s="213"/>
      <c r="AL372" s="213"/>
      <c r="AM372" s="213"/>
      <c r="AN372" s="213"/>
      <c r="AO372" s="213"/>
      <c r="AP372" s="213"/>
      <c r="AQ372" s="213"/>
      <c r="AR372" s="213"/>
      <c r="AS372" s="213"/>
      <c r="AT372" s="213"/>
      <c r="AU372" s="213"/>
      <c r="AV372" s="213"/>
      <c r="AW372" s="213"/>
      <c r="AX372" s="213"/>
      <c r="AY372" s="213"/>
      <c r="AZ372" s="213"/>
      <c r="BA372" s="213"/>
      <c r="BB372" s="213"/>
      <c r="BC372" s="213"/>
      <c r="BD372" s="213"/>
      <c r="BE372" s="213"/>
      <c r="BF372" s="213"/>
      <c r="BG372" s="213"/>
      <c r="BH372" s="213"/>
    </row>
    <row r="373" spans="1:60" ht="22.5" outlineLevel="2" x14ac:dyDescent="0.2">
      <c r="A373" s="220"/>
      <c r="B373" s="221"/>
      <c r="C373" s="259" t="s">
        <v>611</v>
      </c>
      <c r="D373" s="253"/>
      <c r="E373" s="253"/>
      <c r="F373" s="253"/>
      <c r="G373" s="253"/>
      <c r="H373" s="224"/>
      <c r="I373" s="224"/>
      <c r="J373" s="224"/>
      <c r="K373" s="224"/>
      <c r="L373" s="224"/>
      <c r="M373" s="224"/>
      <c r="N373" s="223"/>
      <c r="O373" s="223"/>
      <c r="P373" s="223"/>
      <c r="Q373" s="223"/>
      <c r="R373" s="224"/>
      <c r="S373" s="224"/>
      <c r="T373" s="224"/>
      <c r="U373" s="224"/>
      <c r="V373" s="224"/>
      <c r="W373" s="224"/>
      <c r="X373" s="224"/>
      <c r="Y373" s="224"/>
      <c r="Z373" s="213"/>
      <c r="AA373" s="213"/>
      <c r="AB373" s="213"/>
      <c r="AC373" s="213"/>
      <c r="AD373" s="213"/>
      <c r="AE373" s="213"/>
      <c r="AF373" s="213"/>
      <c r="AG373" s="213" t="s">
        <v>143</v>
      </c>
      <c r="AH373" s="213"/>
      <c r="AI373" s="213"/>
      <c r="AJ373" s="213"/>
      <c r="AK373" s="213"/>
      <c r="AL373" s="213"/>
      <c r="AM373" s="213"/>
      <c r="AN373" s="213"/>
      <c r="AO373" s="213"/>
      <c r="AP373" s="213"/>
      <c r="AQ373" s="213"/>
      <c r="AR373" s="213"/>
      <c r="AS373" s="213"/>
      <c r="AT373" s="213"/>
      <c r="AU373" s="213"/>
      <c r="AV373" s="213"/>
      <c r="AW373" s="213"/>
      <c r="AX373" s="213"/>
      <c r="AY373" s="213"/>
      <c r="AZ373" s="213"/>
      <c r="BA373" s="254" t="str">
        <f>C373</f>
        <v>Demontáž před vybouráním lignoporu a po zateplení stropu EPS TL. 80 mm a zpětná montáž vnitřního stropního svítidla, včetně dočasného svěšení a opětovného zavěšení přívodního kabelu</v>
      </c>
      <c r="BB373" s="213"/>
      <c r="BC373" s="213"/>
      <c r="BD373" s="213"/>
      <c r="BE373" s="213"/>
      <c r="BF373" s="213"/>
      <c r="BG373" s="213"/>
      <c r="BH373" s="213"/>
    </row>
    <row r="374" spans="1:60" outlineLevel="2" x14ac:dyDescent="0.2">
      <c r="A374" s="220"/>
      <c r="B374" s="221"/>
      <c r="C374" s="261" t="s">
        <v>612</v>
      </c>
      <c r="D374" s="229"/>
      <c r="E374" s="230">
        <v>29</v>
      </c>
      <c r="F374" s="224"/>
      <c r="G374" s="224"/>
      <c r="H374" s="224"/>
      <c r="I374" s="224"/>
      <c r="J374" s="224"/>
      <c r="K374" s="224"/>
      <c r="L374" s="224"/>
      <c r="M374" s="224"/>
      <c r="N374" s="223"/>
      <c r="O374" s="223"/>
      <c r="P374" s="223"/>
      <c r="Q374" s="223"/>
      <c r="R374" s="224"/>
      <c r="S374" s="224"/>
      <c r="T374" s="224"/>
      <c r="U374" s="224"/>
      <c r="V374" s="224"/>
      <c r="W374" s="224"/>
      <c r="X374" s="224"/>
      <c r="Y374" s="224"/>
      <c r="Z374" s="213"/>
      <c r="AA374" s="213"/>
      <c r="AB374" s="213"/>
      <c r="AC374" s="213"/>
      <c r="AD374" s="213"/>
      <c r="AE374" s="213"/>
      <c r="AF374" s="213"/>
      <c r="AG374" s="213" t="s">
        <v>158</v>
      </c>
      <c r="AH374" s="213">
        <v>0</v>
      </c>
      <c r="AI374" s="213"/>
      <c r="AJ374" s="213"/>
      <c r="AK374" s="213"/>
      <c r="AL374" s="213"/>
      <c r="AM374" s="213"/>
      <c r="AN374" s="213"/>
      <c r="AO374" s="213"/>
      <c r="AP374" s="213"/>
      <c r="AQ374" s="213"/>
      <c r="AR374" s="213"/>
      <c r="AS374" s="213"/>
      <c r="AT374" s="213"/>
      <c r="AU374" s="213"/>
      <c r="AV374" s="213"/>
      <c r="AW374" s="213"/>
      <c r="AX374" s="213"/>
      <c r="AY374" s="213"/>
      <c r="AZ374" s="213"/>
      <c r="BA374" s="213"/>
      <c r="BB374" s="213"/>
      <c r="BC374" s="213"/>
      <c r="BD374" s="213"/>
      <c r="BE374" s="213"/>
      <c r="BF374" s="213"/>
      <c r="BG374" s="213"/>
      <c r="BH374" s="213"/>
    </row>
    <row r="375" spans="1:60" outlineLevel="1" x14ac:dyDescent="0.2">
      <c r="A375" s="239">
        <v>95</v>
      </c>
      <c r="B375" s="240" t="s">
        <v>613</v>
      </c>
      <c r="C375" s="258" t="s">
        <v>614</v>
      </c>
      <c r="D375" s="241" t="s">
        <v>545</v>
      </c>
      <c r="E375" s="242">
        <v>1</v>
      </c>
      <c r="F375" s="243"/>
      <c r="G375" s="244">
        <f>ROUND(E375*F375,2)</f>
        <v>0</v>
      </c>
      <c r="H375" s="243"/>
      <c r="I375" s="244">
        <f>ROUND(E375*H375,2)</f>
        <v>0</v>
      </c>
      <c r="J375" s="243"/>
      <c r="K375" s="244">
        <f>ROUND(E375*J375,2)</f>
        <v>0</v>
      </c>
      <c r="L375" s="244">
        <v>15</v>
      </c>
      <c r="M375" s="244">
        <f>G375*(1+L375/100)</f>
        <v>0</v>
      </c>
      <c r="N375" s="242">
        <v>0.09</v>
      </c>
      <c r="O375" s="242">
        <f>ROUND(E375*N375,2)</f>
        <v>0.09</v>
      </c>
      <c r="P375" s="242">
        <v>0</v>
      </c>
      <c r="Q375" s="242">
        <f>ROUND(E375*P375,2)</f>
        <v>0</v>
      </c>
      <c r="R375" s="244"/>
      <c r="S375" s="244" t="s">
        <v>183</v>
      </c>
      <c r="T375" s="245" t="s">
        <v>136</v>
      </c>
      <c r="U375" s="224">
        <v>0</v>
      </c>
      <c r="V375" s="224">
        <f>ROUND(E375*U375,2)</f>
        <v>0</v>
      </c>
      <c r="W375" s="224"/>
      <c r="X375" s="224" t="s">
        <v>169</v>
      </c>
      <c r="Y375" s="224" t="s">
        <v>170</v>
      </c>
      <c r="Z375" s="213"/>
      <c r="AA375" s="213"/>
      <c r="AB375" s="213"/>
      <c r="AC375" s="213"/>
      <c r="AD375" s="213"/>
      <c r="AE375" s="213"/>
      <c r="AF375" s="213"/>
      <c r="AG375" s="213" t="s">
        <v>171</v>
      </c>
      <c r="AH375" s="213"/>
      <c r="AI375" s="213"/>
      <c r="AJ375" s="213"/>
      <c r="AK375" s="213"/>
      <c r="AL375" s="213"/>
      <c r="AM375" s="213"/>
      <c r="AN375" s="213"/>
      <c r="AO375" s="213"/>
      <c r="AP375" s="213"/>
      <c r="AQ375" s="213"/>
      <c r="AR375" s="213"/>
      <c r="AS375" s="213"/>
      <c r="AT375" s="213"/>
      <c r="AU375" s="213"/>
      <c r="AV375" s="213"/>
      <c r="AW375" s="213"/>
      <c r="AX375" s="213"/>
      <c r="AY375" s="213"/>
      <c r="AZ375" s="213"/>
      <c r="BA375" s="213"/>
      <c r="BB375" s="213"/>
      <c r="BC375" s="213"/>
      <c r="BD375" s="213"/>
      <c r="BE375" s="213"/>
      <c r="BF375" s="213"/>
      <c r="BG375" s="213"/>
      <c r="BH375" s="213"/>
    </row>
    <row r="376" spans="1:60" ht="22.5" outlineLevel="2" x14ac:dyDescent="0.2">
      <c r="A376" s="220"/>
      <c r="B376" s="221"/>
      <c r="C376" s="259" t="s">
        <v>611</v>
      </c>
      <c r="D376" s="253"/>
      <c r="E376" s="253"/>
      <c r="F376" s="253"/>
      <c r="G376" s="253"/>
      <c r="H376" s="224"/>
      <c r="I376" s="224"/>
      <c r="J376" s="224"/>
      <c r="K376" s="224"/>
      <c r="L376" s="224"/>
      <c r="M376" s="224"/>
      <c r="N376" s="223"/>
      <c r="O376" s="223"/>
      <c r="P376" s="223"/>
      <c r="Q376" s="223"/>
      <c r="R376" s="224"/>
      <c r="S376" s="224"/>
      <c r="T376" s="224"/>
      <c r="U376" s="224"/>
      <c r="V376" s="224"/>
      <c r="W376" s="224"/>
      <c r="X376" s="224"/>
      <c r="Y376" s="224"/>
      <c r="Z376" s="213"/>
      <c r="AA376" s="213"/>
      <c r="AB376" s="213"/>
      <c r="AC376" s="213"/>
      <c r="AD376" s="213"/>
      <c r="AE376" s="213"/>
      <c r="AF376" s="213"/>
      <c r="AG376" s="213" t="s">
        <v>143</v>
      </c>
      <c r="AH376" s="213"/>
      <c r="AI376" s="213"/>
      <c r="AJ376" s="213"/>
      <c r="AK376" s="213"/>
      <c r="AL376" s="213"/>
      <c r="AM376" s="213"/>
      <c r="AN376" s="213"/>
      <c r="AO376" s="213"/>
      <c r="AP376" s="213"/>
      <c r="AQ376" s="213"/>
      <c r="AR376" s="213"/>
      <c r="AS376" s="213"/>
      <c r="AT376" s="213"/>
      <c r="AU376" s="213"/>
      <c r="AV376" s="213"/>
      <c r="AW376" s="213"/>
      <c r="AX376" s="213"/>
      <c r="AY376" s="213"/>
      <c r="AZ376" s="213"/>
      <c r="BA376" s="254" t="str">
        <f>C376</f>
        <v>Demontáž před vybouráním lignoporu a po zateplení stropu EPS TL. 80 mm a zpětná montáž vnitřního stropního svítidla, včetně dočasného svěšení a opětovného zavěšení přívodního kabelu</v>
      </c>
      <c r="BB376" s="213"/>
      <c r="BC376" s="213"/>
      <c r="BD376" s="213"/>
      <c r="BE376" s="213"/>
      <c r="BF376" s="213"/>
      <c r="BG376" s="213"/>
      <c r="BH376" s="213"/>
    </row>
    <row r="377" spans="1:60" outlineLevel="2" x14ac:dyDescent="0.2">
      <c r="A377" s="220"/>
      <c r="B377" s="221"/>
      <c r="C377" s="261" t="s">
        <v>615</v>
      </c>
      <c r="D377" s="229"/>
      <c r="E377" s="230">
        <v>1</v>
      </c>
      <c r="F377" s="224"/>
      <c r="G377" s="224"/>
      <c r="H377" s="224"/>
      <c r="I377" s="224"/>
      <c r="J377" s="224"/>
      <c r="K377" s="224"/>
      <c r="L377" s="224"/>
      <c r="M377" s="224"/>
      <c r="N377" s="223"/>
      <c r="O377" s="223"/>
      <c r="P377" s="223"/>
      <c r="Q377" s="223"/>
      <c r="R377" s="224"/>
      <c r="S377" s="224"/>
      <c r="T377" s="224"/>
      <c r="U377" s="224"/>
      <c r="V377" s="224"/>
      <c r="W377" s="224"/>
      <c r="X377" s="224"/>
      <c r="Y377" s="224"/>
      <c r="Z377" s="213"/>
      <c r="AA377" s="213"/>
      <c r="AB377" s="213"/>
      <c r="AC377" s="213"/>
      <c r="AD377" s="213"/>
      <c r="AE377" s="213"/>
      <c r="AF377" s="213"/>
      <c r="AG377" s="213" t="s">
        <v>158</v>
      </c>
      <c r="AH377" s="213">
        <v>0</v>
      </c>
      <c r="AI377" s="213"/>
      <c r="AJ377" s="213"/>
      <c r="AK377" s="213"/>
      <c r="AL377" s="213"/>
      <c r="AM377" s="213"/>
      <c r="AN377" s="213"/>
      <c r="AO377" s="213"/>
      <c r="AP377" s="213"/>
      <c r="AQ377" s="213"/>
      <c r="AR377" s="213"/>
      <c r="AS377" s="213"/>
      <c r="AT377" s="213"/>
      <c r="AU377" s="213"/>
      <c r="AV377" s="213"/>
      <c r="AW377" s="213"/>
      <c r="AX377" s="213"/>
      <c r="AY377" s="213"/>
      <c r="AZ377" s="213"/>
      <c r="BA377" s="213"/>
      <c r="BB377" s="213"/>
      <c r="BC377" s="213"/>
      <c r="BD377" s="213"/>
      <c r="BE377" s="213"/>
      <c r="BF377" s="213"/>
      <c r="BG377" s="213"/>
      <c r="BH377" s="213"/>
    </row>
    <row r="378" spans="1:60" outlineLevel="1" x14ac:dyDescent="0.2">
      <c r="A378" s="239">
        <v>96</v>
      </c>
      <c r="B378" s="240" t="s">
        <v>616</v>
      </c>
      <c r="C378" s="258" t="s">
        <v>617</v>
      </c>
      <c r="D378" s="241" t="s">
        <v>182</v>
      </c>
      <c r="E378" s="242">
        <v>1</v>
      </c>
      <c r="F378" s="243"/>
      <c r="G378" s="244">
        <f>ROUND(E378*F378,2)</f>
        <v>0</v>
      </c>
      <c r="H378" s="243"/>
      <c r="I378" s="244">
        <f>ROUND(E378*H378,2)</f>
        <v>0</v>
      </c>
      <c r="J378" s="243"/>
      <c r="K378" s="244">
        <f>ROUND(E378*J378,2)</f>
        <v>0</v>
      </c>
      <c r="L378" s="244">
        <v>15</v>
      </c>
      <c r="M378" s="244">
        <f>G378*(1+L378/100)</f>
        <v>0</v>
      </c>
      <c r="N378" s="242">
        <v>0.09</v>
      </c>
      <c r="O378" s="242">
        <f>ROUND(E378*N378,2)</f>
        <v>0.09</v>
      </c>
      <c r="P378" s="242">
        <v>0</v>
      </c>
      <c r="Q378" s="242">
        <f>ROUND(E378*P378,2)</f>
        <v>0</v>
      </c>
      <c r="R378" s="244"/>
      <c r="S378" s="244" t="s">
        <v>183</v>
      </c>
      <c r="T378" s="245" t="s">
        <v>136</v>
      </c>
      <c r="U378" s="224">
        <v>0</v>
      </c>
      <c r="V378" s="224">
        <f>ROUND(E378*U378,2)</f>
        <v>0</v>
      </c>
      <c r="W378" s="224"/>
      <c r="X378" s="224" t="s">
        <v>169</v>
      </c>
      <c r="Y378" s="224" t="s">
        <v>170</v>
      </c>
      <c r="Z378" s="213"/>
      <c r="AA378" s="213"/>
      <c r="AB378" s="213"/>
      <c r="AC378" s="213"/>
      <c r="AD378" s="213"/>
      <c r="AE378" s="213"/>
      <c r="AF378" s="213"/>
      <c r="AG378" s="213" t="s">
        <v>171</v>
      </c>
      <c r="AH378" s="213"/>
      <c r="AI378" s="213"/>
      <c r="AJ378" s="213"/>
      <c r="AK378" s="213"/>
      <c r="AL378" s="213"/>
      <c r="AM378" s="213"/>
      <c r="AN378" s="213"/>
      <c r="AO378" s="213"/>
      <c r="AP378" s="213"/>
      <c r="AQ378" s="213"/>
      <c r="AR378" s="213"/>
      <c r="AS378" s="213"/>
      <c r="AT378" s="213"/>
      <c r="AU378" s="213"/>
      <c r="AV378" s="213"/>
      <c r="AW378" s="213"/>
      <c r="AX378" s="213"/>
      <c r="AY378" s="213"/>
      <c r="AZ378" s="213"/>
      <c r="BA378" s="213"/>
      <c r="BB378" s="213"/>
      <c r="BC378" s="213"/>
      <c r="BD378" s="213"/>
      <c r="BE378" s="213"/>
      <c r="BF378" s="213"/>
      <c r="BG378" s="213"/>
      <c r="BH378" s="213"/>
    </row>
    <row r="379" spans="1:60" outlineLevel="2" x14ac:dyDescent="0.2">
      <c r="A379" s="220"/>
      <c r="B379" s="221"/>
      <c r="C379" s="261" t="s">
        <v>618</v>
      </c>
      <c r="D379" s="229"/>
      <c r="E379" s="230">
        <v>1</v>
      </c>
      <c r="F379" s="224"/>
      <c r="G379" s="224"/>
      <c r="H379" s="224"/>
      <c r="I379" s="224"/>
      <c r="J379" s="224"/>
      <c r="K379" s="224"/>
      <c r="L379" s="224"/>
      <c r="M379" s="224"/>
      <c r="N379" s="223"/>
      <c r="O379" s="223"/>
      <c r="P379" s="223"/>
      <c r="Q379" s="223"/>
      <c r="R379" s="224"/>
      <c r="S379" s="224"/>
      <c r="T379" s="224"/>
      <c r="U379" s="224"/>
      <c r="V379" s="224"/>
      <c r="W379" s="224"/>
      <c r="X379" s="224"/>
      <c r="Y379" s="224"/>
      <c r="Z379" s="213"/>
      <c r="AA379" s="213"/>
      <c r="AB379" s="213"/>
      <c r="AC379" s="213"/>
      <c r="AD379" s="213"/>
      <c r="AE379" s="213"/>
      <c r="AF379" s="213"/>
      <c r="AG379" s="213" t="s">
        <v>158</v>
      </c>
      <c r="AH379" s="213">
        <v>0</v>
      </c>
      <c r="AI379" s="213"/>
      <c r="AJ379" s="213"/>
      <c r="AK379" s="213"/>
      <c r="AL379" s="213"/>
      <c r="AM379" s="213"/>
      <c r="AN379" s="213"/>
      <c r="AO379" s="213"/>
      <c r="AP379" s="213"/>
      <c r="AQ379" s="213"/>
      <c r="AR379" s="213"/>
      <c r="AS379" s="213"/>
      <c r="AT379" s="213"/>
      <c r="AU379" s="213"/>
      <c r="AV379" s="213"/>
      <c r="AW379" s="213"/>
      <c r="AX379" s="213"/>
      <c r="AY379" s="213"/>
      <c r="AZ379" s="213"/>
      <c r="BA379" s="213"/>
      <c r="BB379" s="213"/>
      <c r="BC379" s="213"/>
      <c r="BD379" s="213"/>
      <c r="BE379" s="213"/>
      <c r="BF379" s="213"/>
      <c r="BG379" s="213"/>
      <c r="BH379" s="213"/>
    </row>
    <row r="380" spans="1:60" x14ac:dyDescent="0.2">
      <c r="A380" s="232" t="s">
        <v>130</v>
      </c>
      <c r="B380" s="233" t="s">
        <v>98</v>
      </c>
      <c r="C380" s="256" t="s">
        <v>99</v>
      </c>
      <c r="D380" s="234"/>
      <c r="E380" s="235"/>
      <c r="F380" s="236"/>
      <c r="G380" s="236">
        <f>SUMIF(AG381:AG383,"&lt;&gt;NOR",G381:G383)</f>
        <v>0</v>
      </c>
      <c r="H380" s="236"/>
      <c r="I380" s="236">
        <f>SUM(I381:I383)</f>
        <v>0</v>
      </c>
      <c r="J380" s="236"/>
      <c r="K380" s="236">
        <f>SUM(K381:K383)</f>
        <v>0</v>
      </c>
      <c r="L380" s="236"/>
      <c r="M380" s="236">
        <f>SUM(M381:M383)</f>
        <v>0</v>
      </c>
      <c r="N380" s="235"/>
      <c r="O380" s="235">
        <f>SUM(O381:O383)</f>
        <v>0</v>
      </c>
      <c r="P380" s="235"/>
      <c r="Q380" s="235">
        <f>SUM(Q381:Q383)</f>
        <v>0</v>
      </c>
      <c r="R380" s="236"/>
      <c r="S380" s="236"/>
      <c r="T380" s="237"/>
      <c r="U380" s="231"/>
      <c r="V380" s="231">
        <f>SUM(V381:V383)</f>
        <v>103.67</v>
      </c>
      <c r="W380" s="231"/>
      <c r="X380" s="231"/>
      <c r="Y380" s="231"/>
      <c r="AG380" t="s">
        <v>131</v>
      </c>
    </row>
    <row r="381" spans="1:60" outlineLevel="1" x14ac:dyDescent="0.2">
      <c r="A381" s="239">
        <v>97</v>
      </c>
      <c r="B381" s="240" t="s">
        <v>619</v>
      </c>
      <c r="C381" s="258" t="s">
        <v>620</v>
      </c>
      <c r="D381" s="241" t="s">
        <v>396</v>
      </c>
      <c r="E381" s="242">
        <v>211.57113000000001</v>
      </c>
      <c r="F381" s="243"/>
      <c r="G381" s="244">
        <f>ROUND(E381*F381,2)</f>
        <v>0</v>
      </c>
      <c r="H381" s="243"/>
      <c r="I381" s="244">
        <f>ROUND(E381*H381,2)</f>
        <v>0</v>
      </c>
      <c r="J381" s="243"/>
      <c r="K381" s="244">
        <f>ROUND(E381*J381,2)</f>
        <v>0</v>
      </c>
      <c r="L381" s="244">
        <v>15</v>
      </c>
      <c r="M381" s="244">
        <f>G381*(1+L381/100)</f>
        <v>0</v>
      </c>
      <c r="N381" s="242">
        <v>0</v>
      </c>
      <c r="O381" s="242">
        <f>ROUND(E381*N381,2)</f>
        <v>0</v>
      </c>
      <c r="P381" s="242">
        <v>0</v>
      </c>
      <c r="Q381" s="242">
        <f>ROUND(E381*P381,2)</f>
        <v>0</v>
      </c>
      <c r="R381" s="244"/>
      <c r="S381" s="244" t="s">
        <v>183</v>
      </c>
      <c r="T381" s="245" t="s">
        <v>136</v>
      </c>
      <c r="U381" s="224">
        <v>0.49</v>
      </c>
      <c r="V381" s="224">
        <f>ROUND(E381*U381,2)</f>
        <v>103.67</v>
      </c>
      <c r="W381" s="224"/>
      <c r="X381" s="224" t="s">
        <v>621</v>
      </c>
      <c r="Y381" s="224" t="s">
        <v>170</v>
      </c>
      <c r="Z381" s="213"/>
      <c r="AA381" s="213"/>
      <c r="AB381" s="213"/>
      <c r="AC381" s="213"/>
      <c r="AD381" s="213"/>
      <c r="AE381" s="213"/>
      <c r="AF381" s="213"/>
      <c r="AG381" s="213" t="s">
        <v>622</v>
      </c>
      <c r="AH381" s="213"/>
      <c r="AI381" s="213"/>
      <c r="AJ381" s="213"/>
      <c r="AK381" s="213"/>
      <c r="AL381" s="213"/>
      <c r="AM381" s="213"/>
      <c r="AN381" s="213"/>
      <c r="AO381" s="213"/>
      <c r="AP381" s="213"/>
      <c r="AQ381" s="213"/>
      <c r="AR381" s="213"/>
      <c r="AS381" s="213"/>
      <c r="AT381" s="213"/>
      <c r="AU381" s="213"/>
      <c r="AV381" s="213"/>
      <c r="AW381" s="213"/>
      <c r="AX381" s="213"/>
      <c r="AY381" s="213"/>
      <c r="AZ381" s="213"/>
      <c r="BA381" s="213"/>
      <c r="BB381" s="213"/>
      <c r="BC381" s="213"/>
      <c r="BD381" s="213"/>
      <c r="BE381" s="213"/>
      <c r="BF381" s="213"/>
      <c r="BG381" s="213"/>
      <c r="BH381" s="213"/>
    </row>
    <row r="382" spans="1:60" outlineLevel="2" x14ac:dyDescent="0.2">
      <c r="A382" s="220"/>
      <c r="B382" s="221"/>
      <c r="C382" s="259" t="s">
        <v>623</v>
      </c>
      <c r="D382" s="253"/>
      <c r="E382" s="253"/>
      <c r="F382" s="253"/>
      <c r="G382" s="253"/>
      <c r="H382" s="224"/>
      <c r="I382" s="224"/>
      <c r="J382" s="224"/>
      <c r="K382" s="224"/>
      <c r="L382" s="224"/>
      <c r="M382" s="224"/>
      <c r="N382" s="223"/>
      <c r="O382" s="223"/>
      <c r="P382" s="223"/>
      <c r="Q382" s="223"/>
      <c r="R382" s="224"/>
      <c r="S382" s="224"/>
      <c r="T382" s="224"/>
      <c r="U382" s="224"/>
      <c r="V382" s="224"/>
      <c r="W382" s="224"/>
      <c r="X382" s="224"/>
      <c r="Y382" s="224"/>
      <c r="Z382" s="213"/>
      <c r="AA382" s="213"/>
      <c r="AB382" s="213"/>
      <c r="AC382" s="213"/>
      <c r="AD382" s="213"/>
      <c r="AE382" s="213"/>
      <c r="AF382" s="213"/>
      <c r="AG382" s="213" t="s">
        <v>143</v>
      </c>
      <c r="AH382" s="213"/>
      <c r="AI382" s="213"/>
      <c r="AJ382" s="213"/>
      <c r="AK382" s="213"/>
      <c r="AL382" s="213"/>
      <c r="AM382" s="213"/>
      <c r="AN382" s="213"/>
      <c r="AO382" s="213"/>
      <c r="AP382" s="213"/>
      <c r="AQ382" s="213"/>
      <c r="AR382" s="213"/>
      <c r="AS382" s="213"/>
      <c r="AT382" s="213"/>
      <c r="AU382" s="213"/>
      <c r="AV382" s="213"/>
      <c r="AW382" s="213"/>
      <c r="AX382" s="213"/>
      <c r="AY382" s="213"/>
      <c r="AZ382" s="213"/>
      <c r="BA382" s="213"/>
      <c r="BB382" s="213"/>
      <c r="BC382" s="213"/>
      <c r="BD382" s="213"/>
      <c r="BE382" s="213"/>
      <c r="BF382" s="213"/>
      <c r="BG382" s="213"/>
      <c r="BH382" s="213"/>
    </row>
    <row r="383" spans="1:60" outlineLevel="3" x14ac:dyDescent="0.2">
      <c r="A383" s="220"/>
      <c r="B383" s="221"/>
      <c r="C383" s="260" t="s">
        <v>624</v>
      </c>
      <c r="D383" s="255"/>
      <c r="E383" s="255"/>
      <c r="F383" s="255"/>
      <c r="G383" s="255"/>
      <c r="H383" s="224"/>
      <c r="I383" s="224"/>
      <c r="J383" s="224"/>
      <c r="K383" s="224"/>
      <c r="L383" s="224"/>
      <c r="M383" s="224"/>
      <c r="N383" s="223"/>
      <c r="O383" s="223"/>
      <c r="P383" s="223"/>
      <c r="Q383" s="223"/>
      <c r="R383" s="224"/>
      <c r="S383" s="224"/>
      <c r="T383" s="224"/>
      <c r="U383" s="224"/>
      <c r="V383" s="224"/>
      <c r="W383" s="224"/>
      <c r="X383" s="224"/>
      <c r="Y383" s="224"/>
      <c r="Z383" s="213"/>
      <c r="AA383" s="213"/>
      <c r="AB383" s="213"/>
      <c r="AC383" s="213"/>
      <c r="AD383" s="213"/>
      <c r="AE383" s="213"/>
      <c r="AF383" s="213"/>
      <c r="AG383" s="213" t="s">
        <v>143</v>
      </c>
      <c r="AH383" s="213"/>
      <c r="AI383" s="213"/>
      <c r="AJ383" s="213"/>
      <c r="AK383" s="213"/>
      <c r="AL383" s="213"/>
      <c r="AM383" s="213"/>
      <c r="AN383" s="213"/>
      <c r="AO383" s="213"/>
      <c r="AP383" s="213"/>
      <c r="AQ383" s="213"/>
      <c r="AR383" s="213"/>
      <c r="AS383" s="213"/>
      <c r="AT383" s="213"/>
      <c r="AU383" s="213"/>
      <c r="AV383" s="213"/>
      <c r="AW383" s="213"/>
      <c r="AX383" s="213"/>
      <c r="AY383" s="213"/>
      <c r="AZ383" s="213"/>
      <c r="BA383" s="213"/>
      <c r="BB383" s="213"/>
      <c r="BC383" s="213"/>
      <c r="BD383" s="213"/>
      <c r="BE383" s="213"/>
      <c r="BF383" s="213"/>
      <c r="BG383" s="213"/>
      <c r="BH383" s="213"/>
    </row>
    <row r="384" spans="1:60" x14ac:dyDescent="0.2">
      <c r="A384" s="3"/>
      <c r="B384" s="4"/>
      <c r="C384" s="262"/>
      <c r="D384" s="6"/>
      <c r="E384" s="3"/>
      <c r="F384" s="3"/>
      <c r="G384" s="3"/>
      <c r="H384" s="3"/>
      <c r="I384" s="3"/>
      <c r="J384" s="3"/>
      <c r="K384" s="3"/>
      <c r="L384" s="3"/>
      <c r="M384" s="3"/>
      <c r="N384" s="3"/>
      <c r="O384" s="3"/>
      <c r="P384" s="3"/>
      <c r="Q384" s="3"/>
      <c r="R384" s="3"/>
      <c r="S384" s="3"/>
      <c r="T384" s="3"/>
      <c r="U384" s="3"/>
      <c r="V384" s="3"/>
      <c r="W384" s="3"/>
      <c r="X384" s="3"/>
      <c r="Y384" s="3"/>
      <c r="AE384">
        <v>15</v>
      </c>
      <c r="AF384">
        <v>21</v>
      </c>
      <c r="AG384" t="s">
        <v>116</v>
      </c>
    </row>
    <row r="385" spans="1:33" x14ac:dyDescent="0.2">
      <c r="A385" s="216"/>
      <c r="B385" s="217" t="s">
        <v>29</v>
      </c>
      <c r="C385" s="263"/>
      <c r="D385" s="218"/>
      <c r="E385" s="219"/>
      <c r="F385" s="219"/>
      <c r="G385" s="238">
        <f>G8+G17+G24+G148+G156+G182+G197+G200+G206+G240+G247+G282+G289+G324+G347+G360+G365+G380</f>
        <v>0</v>
      </c>
      <c r="H385" s="3"/>
      <c r="I385" s="3"/>
      <c r="J385" s="3"/>
      <c r="K385" s="3"/>
      <c r="L385" s="3"/>
      <c r="M385" s="3"/>
      <c r="N385" s="3"/>
      <c r="O385" s="3"/>
      <c r="P385" s="3"/>
      <c r="Q385" s="3"/>
      <c r="R385" s="3"/>
      <c r="S385" s="3"/>
      <c r="T385" s="3"/>
      <c r="U385" s="3"/>
      <c r="V385" s="3"/>
      <c r="W385" s="3"/>
      <c r="X385" s="3"/>
      <c r="Y385" s="3"/>
      <c r="AE385">
        <f>SUMIF(L7:L383,AE384,G7:G383)</f>
        <v>0</v>
      </c>
      <c r="AF385">
        <f>SUMIF(L7:L383,AF384,G7:G383)</f>
        <v>0</v>
      </c>
      <c r="AG385" t="s">
        <v>161</v>
      </c>
    </row>
    <row r="386" spans="1:33" x14ac:dyDescent="0.2">
      <c r="C386" s="264"/>
      <c r="D386" s="10"/>
      <c r="AG386" t="s">
        <v>163</v>
      </c>
    </row>
    <row r="387" spans="1:33" x14ac:dyDescent="0.2">
      <c r="D387" s="10"/>
    </row>
    <row r="388" spans="1:33" x14ac:dyDescent="0.2">
      <c r="D388" s="10"/>
    </row>
    <row r="389" spans="1:33" x14ac:dyDescent="0.2">
      <c r="D389" s="10"/>
    </row>
    <row r="390" spans="1:33" x14ac:dyDescent="0.2">
      <c r="D390" s="10"/>
    </row>
    <row r="391" spans="1:33" x14ac:dyDescent="0.2">
      <c r="D391" s="10"/>
    </row>
    <row r="392" spans="1:33" x14ac:dyDescent="0.2">
      <c r="D392" s="10"/>
    </row>
    <row r="393" spans="1:33" x14ac:dyDescent="0.2">
      <c r="D393" s="10"/>
    </row>
    <row r="394" spans="1:33" x14ac:dyDescent="0.2">
      <c r="D394" s="10"/>
    </row>
    <row r="395" spans="1:33" x14ac:dyDescent="0.2">
      <c r="D395" s="10"/>
    </row>
    <row r="396" spans="1:33" x14ac:dyDescent="0.2">
      <c r="D396" s="10"/>
    </row>
    <row r="397" spans="1:33" x14ac:dyDescent="0.2">
      <c r="D397" s="10"/>
    </row>
    <row r="398" spans="1:33" x14ac:dyDescent="0.2">
      <c r="D398" s="10"/>
    </row>
    <row r="399" spans="1:33" x14ac:dyDescent="0.2">
      <c r="D399" s="10"/>
    </row>
    <row r="400" spans="1:33"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8WK5TXPIZ2BpXTtTt2TcBQlmKaH49SCRYJ8ThWnDzuPB/GebPap94hHDDd3ZS1+em3wcMA5W2xtK0w3qvsiDqg==" saltValue="shr9v5ec6lwlwFXzN0gjkg==" spinCount="100000" sheet="1" formatRows="0"/>
  <mergeCells count="64">
    <mergeCell ref="C373:G373"/>
    <mergeCell ref="C376:G376"/>
    <mergeCell ref="C382:G382"/>
    <mergeCell ref="C383:G383"/>
    <mergeCell ref="C323:G323"/>
    <mergeCell ref="C326:G326"/>
    <mergeCell ref="C346:G346"/>
    <mergeCell ref="C349:G349"/>
    <mergeCell ref="C350:G350"/>
    <mergeCell ref="C356:G356"/>
    <mergeCell ref="C313:G313"/>
    <mergeCell ref="C314:G314"/>
    <mergeCell ref="C315:G315"/>
    <mergeCell ref="C316:G316"/>
    <mergeCell ref="C317:G317"/>
    <mergeCell ref="C318:G318"/>
    <mergeCell ref="C305:G305"/>
    <mergeCell ref="C306:G306"/>
    <mergeCell ref="C307:G307"/>
    <mergeCell ref="C308:G308"/>
    <mergeCell ref="C309:G309"/>
    <mergeCell ref="C310:G310"/>
    <mergeCell ref="C288:G288"/>
    <mergeCell ref="C294:G294"/>
    <mergeCell ref="C295:G295"/>
    <mergeCell ref="C296:G296"/>
    <mergeCell ref="C301:G301"/>
    <mergeCell ref="C304:G304"/>
    <mergeCell ref="C205:G205"/>
    <mergeCell ref="C239:G239"/>
    <mergeCell ref="C246:G246"/>
    <mergeCell ref="C253:G253"/>
    <mergeCell ref="C268:G268"/>
    <mergeCell ref="C281:G281"/>
    <mergeCell ref="C150:G150"/>
    <mergeCell ref="C153:G153"/>
    <mergeCell ref="C158:G158"/>
    <mergeCell ref="C180:G180"/>
    <mergeCell ref="C184:G184"/>
    <mergeCell ref="C199:G199"/>
    <mergeCell ref="C76:G76"/>
    <mergeCell ref="C77:G77"/>
    <mergeCell ref="C89:G89"/>
    <mergeCell ref="C90:G90"/>
    <mergeCell ref="C93:G93"/>
    <mergeCell ref="C97:G97"/>
    <mergeCell ref="C42:G42"/>
    <mergeCell ref="C48:G48"/>
    <mergeCell ref="C52:G52"/>
    <mergeCell ref="C58:G58"/>
    <mergeCell ref="C61:G61"/>
    <mergeCell ref="C62:G62"/>
    <mergeCell ref="C19:G19"/>
    <mergeCell ref="C22:G22"/>
    <mergeCell ref="C26:G26"/>
    <mergeCell ref="C29:G29"/>
    <mergeCell ref="C32:G32"/>
    <mergeCell ref="C39:G39"/>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verticalDpi="0" r:id="rId1"/>
  <headerFooter>
    <oddFooter>&amp;RStránka &amp;P z &amp;N&amp;LZpracováno programem BUILDpower S,  © RTS, a.s.</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C79D198B7E60468F979E707E5FACA2" ma:contentTypeVersion="13" ma:contentTypeDescription="Vytvoří nový dokument" ma:contentTypeScope="" ma:versionID="b53173ba3f5ed67fbd4f2d53987b7b21">
  <xsd:schema xmlns:xsd="http://www.w3.org/2001/XMLSchema" xmlns:xs="http://www.w3.org/2001/XMLSchema" xmlns:p="http://schemas.microsoft.com/office/2006/metadata/properties" xmlns:ns2="cb8518e5-3586-4e28-a4b0-42c89f704688" xmlns:ns3="9a61d8df-3f63-45b1-8d77-c9158ac84b49" targetNamespace="http://schemas.microsoft.com/office/2006/metadata/properties" ma:root="true" ma:fieldsID="c9fab0107020590e95139ee0456a37f9" ns2:_="" ns3:_="">
    <xsd:import namespace="cb8518e5-3586-4e28-a4b0-42c89f704688"/>
    <xsd:import namespace="9a61d8df-3f63-45b1-8d77-c9158ac84b4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8518e5-3586-4e28-a4b0-42c89f70468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ů" ma:readOnly="false" ma:fieldId="{5cf76f15-5ced-4ddc-b409-7134ff3c332f}" ma:taxonomyMulti="true" ma:sspId="c7317140-6cc1-4e69-acf2-2554cd773c2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61d8df-3f63-45b1-8d77-c9158ac84b4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e9b56bf-a8b4-42ca-bba0-d5d57cf0b229}" ma:internalName="TaxCatchAll" ma:showField="CatchAllData" ma:web="9a61d8df-3f63-45b1-8d77-c9158ac84b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61d8df-3f63-45b1-8d77-c9158ac84b49" xsi:nil="true"/>
    <lcf76f155ced4ddcb4097134ff3c332f xmlns="cb8518e5-3586-4e28-a4b0-42c89f7046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33B96C-6389-4AB0-8C60-481BB21FA53D}"/>
</file>

<file path=customXml/itemProps2.xml><?xml version="1.0" encoding="utf-8"?>
<ds:datastoreItem xmlns:ds="http://schemas.openxmlformats.org/officeDocument/2006/customXml" ds:itemID="{BEB34A20-F49A-4E12-BAE9-C23BFAC5E344}"/>
</file>

<file path=customXml/itemProps3.xml><?xml version="1.0" encoding="utf-8"?>
<ds:datastoreItem xmlns:ds="http://schemas.openxmlformats.org/officeDocument/2006/customXml" ds:itemID="{590E4F1A-4107-4703-AF9B-693614986F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_B B00 Pol</vt:lpstr>
      <vt:lpstr>_B B01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'_B B00 Pol'!Názvy_tisku</vt:lpstr>
      <vt:lpstr>'_B B01 Pol'!Názvy_tisku</vt:lpstr>
      <vt:lpstr>oadresa</vt:lpstr>
      <vt:lpstr>Stavba!Objednatel</vt:lpstr>
      <vt:lpstr>Stavba!Objekt</vt:lpstr>
      <vt:lpstr>'_B B00 Pol'!Oblast_tisku</vt:lpstr>
      <vt:lpstr>'_B B01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Simerský</dc:creator>
  <cp:lastModifiedBy>Ing. Petr Simerský - FAKO spol. s.r.o.</cp:lastModifiedBy>
  <cp:lastPrinted>2019-03-19T12:27:02Z</cp:lastPrinted>
  <dcterms:created xsi:type="dcterms:W3CDTF">2009-04-08T07:15:50Z</dcterms:created>
  <dcterms:modified xsi:type="dcterms:W3CDTF">2025-07-18T05:08:42Z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0x010100E5C79D198B7E60468F979E707E5FACA2</vt:lpwstr>
  </property>
  <property fmtid="{D5CDD505-2E9C-101B-9397-08002B2CF9AE}" pid="3" name="MediaServiceImageTags">
    <vt:lpwstr/>
  </property>
</Properties>
</file>