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NS ťažba\Výzva_28-37-DNS - Ubľanka_III. Q.2025\"/>
    </mc:Choice>
  </mc:AlternateContent>
  <xr:revisionPtr revIDLastSave="0" documentId="13_ncr:1_{B6525A73-5019-42A1-9B3C-0CBCD66A43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1" l="1"/>
  <c r="O52" i="1"/>
  <c r="O51" i="1"/>
  <c r="O13" i="1"/>
  <c r="O12" i="1"/>
  <c r="M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O45" i="1" l="1"/>
  <c r="O46" i="1"/>
  <c r="O47" i="1"/>
  <c r="O43" i="1"/>
  <c r="O44" i="1"/>
  <c r="O48" i="1"/>
  <c r="O37" i="1"/>
  <c r="O38" i="1"/>
  <c r="O39" i="1"/>
  <c r="O40" i="1"/>
  <c r="O41" i="1"/>
  <c r="O42" i="1"/>
  <c r="O49" i="1"/>
  <c r="O50" i="1"/>
  <c r="O55" i="1" s="1"/>
  <c r="O17" i="1" l="1"/>
  <c r="O30" i="1" l="1"/>
  <c r="O28" i="1"/>
  <c r="O26" i="1"/>
  <c r="O24" i="1"/>
  <c r="O22" i="1"/>
  <c r="O20" i="1"/>
  <c r="O32" i="1"/>
  <c r="O33" i="1"/>
  <c r="O34" i="1"/>
  <c r="O35" i="1"/>
  <c r="O14" i="1" l="1"/>
  <c r="O15" i="1"/>
  <c r="O16" i="1"/>
  <c r="O18" i="1"/>
  <c r="O19" i="1"/>
  <c r="O21" i="1"/>
  <c r="O23" i="1"/>
  <c r="O25" i="1"/>
  <c r="O27" i="1"/>
  <c r="O29" i="1"/>
  <c r="O31" i="1"/>
  <c r="O36" i="1"/>
  <c r="F54" i="1" l="1"/>
  <c r="E54" i="1"/>
  <c r="O57" i="1" l="1"/>
  <c r="O56" i="1" s="1"/>
</calcChain>
</file>

<file path=xl/sharedStrings.xml><?xml version="1.0" encoding="utf-8"?>
<sst xmlns="http://schemas.openxmlformats.org/spreadsheetml/2006/main" count="260" uniqueCount="115">
  <si>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</si>
  <si>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</si>
  <si>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</si>
  <si>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</si>
  <si>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</si>
  <si>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</si>
  <si>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</si>
  <si>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</si>
  <si>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</si>
  <si>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</si>
  <si>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</si>
  <si>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</si>
  <si>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</si>
  <si>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</si>
  <si>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</si>
  <si>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</si>
  <si>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</si>
  <si>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</si>
  <si>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</si>
  <si>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</si>
  <si>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</si>
  <si>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</si>
  <si>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</si>
  <si>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</si>
  <si>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</si>
  <si>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</si>
  <si>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</si>
  <si>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</si>
  <si>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</si>
  <si>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</si>
  <si>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</si>
  <si>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</si>
  <si>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</si>
  <si>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</si>
  <si>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</si>
  <si>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</si>
  <si>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</si>
  <si>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</si>
  <si>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</si>
  <si>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</si>
  <si>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</si>
  <si>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</si>
  <si>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</si>
  <si>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</si>
  <si>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</si>
  <si>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</si>
  <si>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</si>
  <si>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</si>
  <si>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</si>
  <si>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</si>
  <si>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</si>
  <si>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</si>
  <si>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</si>
  <si>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</si>
  <si>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</si>
  <si>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</si>
  <si>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</si>
  <si>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</si>
  <si>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</si>
  <si>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</si>
  <si>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</si>
  <si>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</si>
  <si>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</si>
  <si>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</si>
  <si>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</si>
  <si>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</si>
  <si>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</si>
  <si>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</si>
  <si>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</si>
  <si>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</si>
  <si>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DPH 23%</t>
  </si>
  <si>
    <t>VÚ-50r.</t>
  </si>
  <si>
    <t>VÚ+50r.</t>
  </si>
  <si>
    <t>1,2,4a,6,7 - výroba SKM</t>
  </si>
  <si>
    <t>1,2,4a,6,7 - výroba PD</t>
  </si>
  <si>
    <t>1,2,4a,4d,6,7 - výroba SKM</t>
  </si>
  <si>
    <t>1,2,4a,4d,6,7 - výroba PD</t>
  </si>
  <si>
    <t>Kuchtová</t>
  </si>
  <si>
    <t>75+300</t>
  </si>
  <si>
    <t>DNS – Lesnícke služby v ťažbovom procese na OZ Ulič - výzva č. 28/37/DNS/44460</t>
  </si>
  <si>
    <t>Sninské Rybníky</t>
  </si>
  <si>
    <t>29 B 0</t>
  </si>
  <si>
    <t>26 B 0</t>
  </si>
  <si>
    <t>33 A 0</t>
  </si>
  <si>
    <t>1177 B 0</t>
  </si>
  <si>
    <t>1177 A 0</t>
  </si>
  <si>
    <t>63 B 0</t>
  </si>
  <si>
    <t>52 B 0</t>
  </si>
  <si>
    <t>20B0</t>
  </si>
  <si>
    <t>1,2,4a,4b,6,7 - výroba SKM</t>
  </si>
  <si>
    <t>1,2,4a,4b,6,7 - výroba PD</t>
  </si>
  <si>
    <t>30A1</t>
  </si>
  <si>
    <t>32A0</t>
  </si>
  <si>
    <t>32A1</t>
  </si>
  <si>
    <t>1181 0</t>
  </si>
  <si>
    <t>1171 0</t>
  </si>
  <si>
    <t>1260B0</t>
  </si>
  <si>
    <t>Roztočka</t>
  </si>
  <si>
    <t>1129 0</t>
  </si>
  <si>
    <t>1119 1</t>
  </si>
  <si>
    <t>Kamenec</t>
  </si>
  <si>
    <t>1034 1</t>
  </si>
  <si>
    <t>1033 0</t>
  </si>
  <si>
    <t>1009A0</t>
  </si>
  <si>
    <t>1029B0</t>
  </si>
  <si>
    <t>1041A0</t>
  </si>
  <si>
    <t>1010 0</t>
  </si>
  <si>
    <t>1007B0</t>
  </si>
  <si>
    <t>50+300</t>
  </si>
  <si>
    <t>50+200</t>
  </si>
  <si>
    <t>50+150</t>
  </si>
  <si>
    <t>300+250</t>
  </si>
  <si>
    <t>100+550</t>
  </si>
  <si>
    <t>100+700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</si>
  <si>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lanovka, 7 ks LKT, 2 ks UKT, 2x vývozná súprava do 7 ton, 7x RZ (kôň)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Peter Kirila, správca LS Ubľanka, tel: 0918 931 958.      </t>
    </r>
    <r>
      <rPr>
        <sz val="10"/>
        <color theme="1"/>
        <rFont val="Arial"/>
        <family val="2"/>
        <charset val="238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</si>
</sst>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3" fillId="3" borderId="0" xfId="0" applyFont="1" applyFill="1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4" fillId="3" borderId="5" xfId="0" applyFont="1" applyFill="1" applyBorder="1" applyAlignment="1">
      <alignment vertical="center"/>
    </xf>
    <xf numFmtId="4" fontId="4" fillId="3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2" fontId="4" fillId="2" borderId="9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2" fontId="4" fillId="3" borderId="30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 wrapText="1"/>
    </xf>
    <xf numFmtId="2" fontId="4" fillId="3" borderId="22" xfId="0" applyNumberFormat="1" applyFont="1" applyFill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2" fontId="4" fillId="3" borderId="22" xfId="0" applyNumberFormat="1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topLeftCell="B38" zoomScaleNormal="100" zoomScaleSheetLayoutView="100" workbookViewId="0">
      <selection activeCell="P56" sqref="P56"/>
    </sheetView>
  </sheetViews>
  <sheetFormatPr defaultColWidth="9.109375" defaultRowHeight="13.8" x14ac:dyDescent="0.25"/>
  <cols>
    <col min="1" max="1" width="16.44140625" style="15" customWidth="1"/>
    <col min="2" max="2" width="11.44140625" style="15" customWidth="1"/>
    <col min="3" max="3" width="14.88671875" style="15" customWidth="1"/>
    <col min="4" max="4" width="19.5546875" style="15" customWidth="1"/>
    <col min="5" max="5" width="9.109375" style="15"/>
    <col min="6" max="6" width="9.5546875" style="15" bestFit="1" customWidth="1"/>
    <col min="7" max="7" width="11.88671875" style="15" customWidth="1"/>
    <col min="8" max="10" width="9.109375" style="15"/>
    <col min="11" max="11" width="8" style="15" customWidth="1"/>
    <col min="12" max="12" width="17" style="15" customWidth="1"/>
    <col min="13" max="13" width="16.109375" style="15" customWidth="1"/>
    <col min="14" max="14" width="20.88671875" style="15" customWidth="1"/>
    <col min="15" max="15" width="19.44140625" style="15" customWidth="1"/>
    <col min="16" max="17" width="10.88671875" style="15" customWidth="1"/>
    <col min="18" max="16384" width="9.109375" style="15"/>
  </cols>
  <sheetData>
    <row r="1" spans="1:17" ht="19.5" customHeight="1" x14ac:dyDescent="0.3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O1" s="6"/>
      <c r="P1" s="6"/>
      <c r="Q1" s="16" t="s">
        <v>30</v>
      </c>
    </row>
    <row r="2" spans="1:17" ht="13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O2" s="6"/>
      <c r="P2" s="16" t="s">
        <v>66</v>
      </c>
    </row>
    <row r="3" spans="1:17" ht="18" customHeight="1" x14ac:dyDescent="0.25">
      <c r="A3" s="82" t="s">
        <v>0</v>
      </c>
      <c r="B3" s="82"/>
      <c r="C3" s="82" t="s">
        <v>79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0.5" customHeight="1" x14ac:dyDescent="0.25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</row>
    <row r="5" spans="1:17" x14ac:dyDescent="0.25">
      <c r="A5" s="17"/>
      <c r="B5" s="17"/>
      <c r="C5" s="18"/>
      <c r="D5" s="18"/>
      <c r="E5" s="74"/>
      <c r="F5" s="74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x14ac:dyDescent="0.25">
      <c r="A6" s="82" t="s">
        <v>1</v>
      </c>
      <c r="B6" s="82"/>
      <c r="C6" s="82" t="s">
        <v>67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ht="6" customHeight="1" x14ac:dyDescent="0.25">
      <c r="A7" s="18"/>
      <c r="B7" s="75"/>
      <c r="C7" s="75"/>
      <c r="D7" s="75"/>
      <c r="E7" s="75"/>
      <c r="F7" s="75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6.5" customHeight="1" thickBot="1" x14ac:dyDescent="0.3">
      <c r="A8" s="57" t="s">
        <v>58</v>
      </c>
      <c r="B8" s="58"/>
      <c r="C8" s="58"/>
      <c r="D8" s="58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21" customHeight="1" thickBot="1" x14ac:dyDescent="0.3">
      <c r="A9" s="76" t="s">
        <v>6</v>
      </c>
      <c r="B9" s="76" t="s">
        <v>2</v>
      </c>
      <c r="C9" s="79" t="s">
        <v>42</v>
      </c>
      <c r="D9" s="80"/>
      <c r="E9" s="44" t="s">
        <v>3</v>
      </c>
      <c r="F9" s="81"/>
      <c r="G9" s="45"/>
      <c r="H9" s="68" t="s">
        <v>4</v>
      </c>
      <c r="I9" s="59" t="s">
        <v>34</v>
      </c>
      <c r="J9" s="44" t="s">
        <v>21</v>
      </c>
      <c r="K9" s="81"/>
      <c r="L9" s="71" t="s">
        <v>57</v>
      </c>
      <c r="M9" s="55" t="s">
        <v>54</v>
      </c>
      <c r="N9" s="52" t="s">
        <v>61</v>
      </c>
      <c r="O9" s="55" t="s">
        <v>59</v>
      </c>
      <c r="P9" s="44" t="s">
        <v>63</v>
      </c>
      <c r="Q9" s="45"/>
    </row>
    <row r="10" spans="1:17" ht="21.75" customHeight="1" x14ac:dyDescent="0.25">
      <c r="A10" s="77"/>
      <c r="B10" s="77"/>
      <c r="C10" s="46" t="s">
        <v>29</v>
      </c>
      <c r="D10" s="47"/>
      <c r="E10" s="55" t="s">
        <v>31</v>
      </c>
      <c r="F10" s="55" t="s">
        <v>32</v>
      </c>
      <c r="G10" s="55" t="s">
        <v>33</v>
      </c>
      <c r="H10" s="69"/>
      <c r="I10" s="60"/>
      <c r="J10" s="55" t="s">
        <v>68</v>
      </c>
      <c r="K10" s="50" t="s">
        <v>69</v>
      </c>
      <c r="L10" s="72"/>
      <c r="M10" s="56"/>
      <c r="N10" s="53"/>
      <c r="O10" s="77"/>
      <c r="P10" s="23"/>
      <c r="Q10" s="23"/>
    </row>
    <row r="11" spans="1:17" ht="50.25" customHeight="1" thickBot="1" x14ac:dyDescent="0.3">
      <c r="A11" s="78"/>
      <c r="B11" s="78"/>
      <c r="C11" s="48"/>
      <c r="D11" s="49"/>
      <c r="E11" s="51"/>
      <c r="F11" s="51"/>
      <c r="G11" s="51"/>
      <c r="H11" s="70"/>
      <c r="I11" s="61"/>
      <c r="J11" s="51"/>
      <c r="K11" s="51"/>
      <c r="L11" s="73"/>
      <c r="M11" s="51"/>
      <c r="N11" s="54"/>
      <c r="O11" s="78"/>
      <c r="P11" s="22" t="s">
        <v>64</v>
      </c>
      <c r="Q11" s="22" t="s">
        <v>65</v>
      </c>
    </row>
    <row r="12" spans="1:17" ht="18.75" customHeight="1" thickBot="1" x14ac:dyDescent="0.3">
      <c r="A12" s="29" t="s">
        <v>80</v>
      </c>
      <c r="B12" s="29" t="s">
        <v>81</v>
      </c>
      <c r="C12" s="42" t="s">
        <v>75</v>
      </c>
      <c r="D12" s="43"/>
      <c r="E12" s="37">
        <v>4.51</v>
      </c>
      <c r="F12" s="38"/>
      <c r="G12" s="39">
        <f t="shared" ref="G12:G53" si="0">SUM(E12,F12)</f>
        <v>4.51</v>
      </c>
      <c r="H12" s="40" t="s">
        <v>71</v>
      </c>
      <c r="I12" s="40">
        <v>15</v>
      </c>
      <c r="J12" s="40">
        <v>0.25</v>
      </c>
      <c r="K12" s="40"/>
      <c r="L12" s="29" t="s">
        <v>108</v>
      </c>
      <c r="M12" s="41">
        <v>137.46</v>
      </c>
      <c r="N12" s="28"/>
      <c r="O12" s="31">
        <f>SUM(N12*G12)</f>
        <v>0</v>
      </c>
      <c r="P12" s="30">
        <v>45820</v>
      </c>
      <c r="Q12" s="30">
        <v>46006</v>
      </c>
    </row>
    <row r="13" spans="1:17" ht="18.75" customHeight="1" thickBot="1" x14ac:dyDescent="0.3">
      <c r="A13" s="29" t="s">
        <v>80</v>
      </c>
      <c r="B13" s="29" t="s">
        <v>81</v>
      </c>
      <c r="C13" s="42" t="s">
        <v>76</v>
      </c>
      <c r="D13" s="43"/>
      <c r="E13" s="37"/>
      <c r="F13" s="38">
        <v>26.92</v>
      </c>
      <c r="G13" s="39">
        <f t="shared" si="0"/>
        <v>26.92</v>
      </c>
      <c r="H13" s="40" t="s">
        <v>71</v>
      </c>
      <c r="I13" s="40">
        <v>15</v>
      </c>
      <c r="J13" s="40"/>
      <c r="K13" s="40">
        <v>0.18</v>
      </c>
      <c r="L13" s="29" t="s">
        <v>108</v>
      </c>
      <c r="M13" s="41">
        <v>1028.72</v>
      </c>
      <c r="N13" s="28"/>
      <c r="O13" s="32">
        <f>SUM(N13*G13)</f>
        <v>0</v>
      </c>
      <c r="P13" s="30">
        <v>45820</v>
      </c>
      <c r="Q13" s="30">
        <v>46006</v>
      </c>
    </row>
    <row r="14" spans="1:17" ht="18.75" customHeight="1" thickBot="1" x14ac:dyDescent="0.3">
      <c r="A14" s="29" t="s">
        <v>80</v>
      </c>
      <c r="B14" s="29" t="s">
        <v>82</v>
      </c>
      <c r="C14" s="42" t="s">
        <v>76</v>
      </c>
      <c r="D14" s="43"/>
      <c r="E14" s="37"/>
      <c r="F14" s="38">
        <v>21.09</v>
      </c>
      <c r="G14" s="39">
        <f t="shared" si="0"/>
        <v>21.09</v>
      </c>
      <c r="H14" s="40" t="s">
        <v>71</v>
      </c>
      <c r="I14" s="40">
        <v>10</v>
      </c>
      <c r="J14" s="40"/>
      <c r="K14" s="40">
        <v>0.2</v>
      </c>
      <c r="L14" s="29" t="s">
        <v>109</v>
      </c>
      <c r="M14" s="41">
        <v>655.35</v>
      </c>
      <c r="N14" s="28"/>
      <c r="O14" s="32">
        <f t="shared" ref="O14:O30" si="1">SUM(N14*G14)</f>
        <v>0</v>
      </c>
      <c r="P14" s="30">
        <v>45820</v>
      </c>
      <c r="Q14" s="30">
        <v>46006</v>
      </c>
    </row>
    <row r="15" spans="1:17" ht="18.75" customHeight="1" thickBot="1" x14ac:dyDescent="0.3">
      <c r="A15" s="29" t="s">
        <v>80</v>
      </c>
      <c r="B15" s="29" t="s">
        <v>83</v>
      </c>
      <c r="C15" s="42" t="s">
        <v>75</v>
      </c>
      <c r="D15" s="43"/>
      <c r="E15" s="37">
        <v>74.790000000000006</v>
      </c>
      <c r="F15" s="38"/>
      <c r="G15" s="39">
        <f t="shared" si="0"/>
        <v>74.790000000000006</v>
      </c>
      <c r="H15" s="40" t="s">
        <v>71</v>
      </c>
      <c r="I15" s="40">
        <v>20</v>
      </c>
      <c r="J15" s="40">
        <v>0.28000000000000003</v>
      </c>
      <c r="K15" s="40"/>
      <c r="L15" s="29" t="s">
        <v>110</v>
      </c>
      <c r="M15" s="41">
        <v>1773.27</v>
      </c>
      <c r="N15" s="28"/>
      <c r="O15" s="32">
        <f t="shared" si="1"/>
        <v>0</v>
      </c>
      <c r="P15" s="30">
        <v>45820</v>
      </c>
      <c r="Q15" s="30">
        <v>46006</v>
      </c>
    </row>
    <row r="16" spans="1:17" ht="18.75" customHeight="1" thickBot="1" x14ac:dyDescent="0.3">
      <c r="A16" s="29" t="s">
        <v>80</v>
      </c>
      <c r="B16" s="29" t="s">
        <v>83</v>
      </c>
      <c r="C16" s="42" t="s">
        <v>76</v>
      </c>
      <c r="D16" s="43"/>
      <c r="E16" s="37"/>
      <c r="F16" s="38">
        <v>238.94</v>
      </c>
      <c r="G16" s="39">
        <f t="shared" si="0"/>
        <v>238.94</v>
      </c>
      <c r="H16" s="40" t="s">
        <v>71</v>
      </c>
      <c r="I16" s="40">
        <v>20</v>
      </c>
      <c r="J16" s="40"/>
      <c r="K16" s="40">
        <v>0.41</v>
      </c>
      <c r="L16" s="29" t="s">
        <v>110</v>
      </c>
      <c r="M16" s="41">
        <v>7013.28</v>
      </c>
      <c r="N16" s="28"/>
      <c r="O16" s="32">
        <f t="shared" si="1"/>
        <v>0</v>
      </c>
      <c r="P16" s="30">
        <v>45820</v>
      </c>
      <c r="Q16" s="30">
        <v>46006</v>
      </c>
    </row>
    <row r="17" spans="1:17" ht="18.75" customHeight="1" thickBot="1" x14ac:dyDescent="0.3">
      <c r="A17" s="29" t="s">
        <v>80</v>
      </c>
      <c r="B17" s="29" t="s">
        <v>84</v>
      </c>
      <c r="C17" s="42" t="s">
        <v>73</v>
      </c>
      <c r="D17" s="43"/>
      <c r="E17" s="37"/>
      <c r="F17" s="38">
        <v>86.39</v>
      </c>
      <c r="G17" s="39">
        <f t="shared" si="0"/>
        <v>86.39</v>
      </c>
      <c r="H17" s="40" t="s">
        <v>72</v>
      </c>
      <c r="I17" s="40">
        <v>10</v>
      </c>
      <c r="J17" s="40"/>
      <c r="K17" s="40">
        <v>0.9</v>
      </c>
      <c r="L17" s="29">
        <v>600</v>
      </c>
      <c r="M17" s="41">
        <v>1650.91</v>
      </c>
      <c r="N17" s="28"/>
      <c r="O17" s="32">
        <f t="shared" si="1"/>
        <v>0</v>
      </c>
      <c r="P17" s="30">
        <v>45820</v>
      </c>
      <c r="Q17" s="30">
        <v>46006</v>
      </c>
    </row>
    <row r="18" spans="1:17" ht="18.75" customHeight="1" thickBot="1" x14ac:dyDescent="0.3">
      <c r="A18" s="29" t="s">
        <v>80</v>
      </c>
      <c r="B18" s="29" t="s">
        <v>84</v>
      </c>
      <c r="C18" s="42" t="s">
        <v>74</v>
      </c>
      <c r="D18" s="43"/>
      <c r="E18" s="37"/>
      <c r="F18" s="38">
        <v>100</v>
      </c>
      <c r="G18" s="39">
        <f t="shared" si="0"/>
        <v>100</v>
      </c>
      <c r="H18" s="40" t="s">
        <v>72</v>
      </c>
      <c r="I18" s="40">
        <v>10</v>
      </c>
      <c r="J18" s="40"/>
      <c r="K18" s="40">
        <v>0.9</v>
      </c>
      <c r="L18" s="29">
        <v>600</v>
      </c>
      <c r="M18" s="41">
        <v>2305.36</v>
      </c>
      <c r="N18" s="28"/>
      <c r="O18" s="32">
        <f t="shared" si="1"/>
        <v>0</v>
      </c>
      <c r="P18" s="30">
        <v>45820</v>
      </c>
      <c r="Q18" s="30">
        <v>46006</v>
      </c>
    </row>
    <row r="19" spans="1:17" ht="18.75" customHeight="1" thickBot="1" x14ac:dyDescent="0.3">
      <c r="A19" s="29" t="s">
        <v>80</v>
      </c>
      <c r="B19" s="29" t="s">
        <v>85</v>
      </c>
      <c r="C19" s="42" t="s">
        <v>73</v>
      </c>
      <c r="D19" s="43"/>
      <c r="E19" s="37">
        <v>28.15</v>
      </c>
      <c r="F19" s="38">
        <v>72.709999999999994</v>
      </c>
      <c r="G19" s="39">
        <f t="shared" si="0"/>
        <v>100.85999999999999</v>
      </c>
      <c r="H19" s="40" t="s">
        <v>72</v>
      </c>
      <c r="I19" s="40">
        <v>10</v>
      </c>
      <c r="J19" s="40">
        <v>1.04</v>
      </c>
      <c r="K19" s="40">
        <v>0.98</v>
      </c>
      <c r="L19" s="29">
        <v>300</v>
      </c>
      <c r="M19" s="41">
        <v>1757.98</v>
      </c>
      <c r="N19" s="28"/>
      <c r="O19" s="32">
        <f t="shared" si="1"/>
        <v>0</v>
      </c>
      <c r="P19" s="30">
        <v>45820</v>
      </c>
      <c r="Q19" s="30">
        <v>46006</v>
      </c>
    </row>
    <row r="20" spans="1:17" ht="18.75" customHeight="1" thickBot="1" x14ac:dyDescent="0.3">
      <c r="A20" s="29" t="s">
        <v>80</v>
      </c>
      <c r="B20" s="29" t="s">
        <v>85</v>
      </c>
      <c r="C20" s="42" t="s">
        <v>74</v>
      </c>
      <c r="D20" s="43"/>
      <c r="E20" s="37"/>
      <c r="F20" s="38">
        <v>100</v>
      </c>
      <c r="G20" s="39">
        <f t="shared" si="0"/>
        <v>100</v>
      </c>
      <c r="H20" s="40" t="s">
        <v>72</v>
      </c>
      <c r="I20" s="40">
        <v>10</v>
      </c>
      <c r="J20" s="40"/>
      <c r="K20" s="40">
        <v>0.98</v>
      </c>
      <c r="L20" s="29">
        <v>300</v>
      </c>
      <c r="M20" s="41">
        <v>2144.4499999999998</v>
      </c>
      <c r="N20" s="28"/>
      <c r="O20" s="32">
        <f t="shared" si="1"/>
        <v>0</v>
      </c>
      <c r="P20" s="30">
        <v>45820</v>
      </c>
      <c r="Q20" s="30">
        <v>46006</v>
      </c>
    </row>
    <row r="21" spans="1:17" ht="18.75" customHeight="1" thickBot="1" x14ac:dyDescent="0.3">
      <c r="A21" s="29" t="s">
        <v>80</v>
      </c>
      <c r="B21" s="29" t="s">
        <v>86</v>
      </c>
      <c r="C21" s="42" t="s">
        <v>73</v>
      </c>
      <c r="D21" s="43"/>
      <c r="E21" s="37"/>
      <c r="F21" s="38">
        <v>9.6300000000000008</v>
      </c>
      <c r="G21" s="39">
        <f t="shared" si="0"/>
        <v>9.6300000000000008</v>
      </c>
      <c r="H21" s="40" t="s">
        <v>72</v>
      </c>
      <c r="I21" s="40">
        <v>30</v>
      </c>
      <c r="J21" s="40"/>
      <c r="K21" s="40">
        <v>0.36</v>
      </c>
      <c r="L21" s="29">
        <v>600</v>
      </c>
      <c r="M21" s="41">
        <v>240.36</v>
      </c>
      <c r="N21" s="28"/>
      <c r="O21" s="32">
        <f t="shared" si="1"/>
        <v>0</v>
      </c>
      <c r="P21" s="30">
        <v>45820</v>
      </c>
      <c r="Q21" s="30">
        <v>46006</v>
      </c>
    </row>
    <row r="22" spans="1:17" ht="18.75" customHeight="1" thickBot="1" x14ac:dyDescent="0.3">
      <c r="A22" s="29" t="s">
        <v>80</v>
      </c>
      <c r="B22" s="29" t="s">
        <v>86</v>
      </c>
      <c r="C22" s="42" t="s">
        <v>74</v>
      </c>
      <c r="D22" s="43"/>
      <c r="E22" s="37"/>
      <c r="F22" s="38">
        <v>100</v>
      </c>
      <c r="G22" s="39">
        <f t="shared" si="0"/>
        <v>100</v>
      </c>
      <c r="H22" s="40" t="s">
        <v>72</v>
      </c>
      <c r="I22" s="40">
        <v>30</v>
      </c>
      <c r="J22" s="40"/>
      <c r="K22" s="38">
        <v>0.36</v>
      </c>
      <c r="L22" s="29">
        <v>600</v>
      </c>
      <c r="M22" s="41">
        <v>2936.25</v>
      </c>
      <c r="N22" s="28"/>
      <c r="O22" s="32">
        <f t="shared" si="1"/>
        <v>0</v>
      </c>
      <c r="P22" s="30">
        <v>45820</v>
      </c>
      <c r="Q22" s="30">
        <v>46006</v>
      </c>
    </row>
    <row r="23" spans="1:17" ht="18.75" customHeight="1" thickBot="1" x14ac:dyDescent="0.3">
      <c r="A23" s="29" t="s">
        <v>80</v>
      </c>
      <c r="B23" s="29" t="s">
        <v>87</v>
      </c>
      <c r="C23" s="42" t="s">
        <v>73</v>
      </c>
      <c r="D23" s="43"/>
      <c r="E23" s="37"/>
      <c r="F23" s="38">
        <v>11.29</v>
      </c>
      <c r="G23" s="39">
        <f t="shared" si="0"/>
        <v>11.29</v>
      </c>
      <c r="H23" s="40" t="s">
        <v>72</v>
      </c>
      <c r="I23" s="40">
        <v>30</v>
      </c>
      <c r="J23" s="40"/>
      <c r="K23" s="38">
        <v>0.34</v>
      </c>
      <c r="L23" s="29">
        <v>1700</v>
      </c>
      <c r="M23" s="41">
        <v>315.10000000000002</v>
      </c>
      <c r="N23" s="28"/>
      <c r="O23" s="32">
        <f t="shared" si="1"/>
        <v>0</v>
      </c>
      <c r="P23" s="30">
        <v>45820</v>
      </c>
      <c r="Q23" s="30">
        <v>46006</v>
      </c>
    </row>
    <row r="24" spans="1:17" ht="18.75" customHeight="1" thickBot="1" x14ac:dyDescent="0.3">
      <c r="A24" s="29" t="s">
        <v>80</v>
      </c>
      <c r="B24" s="29" t="s">
        <v>87</v>
      </c>
      <c r="C24" s="42" t="s">
        <v>74</v>
      </c>
      <c r="D24" s="43"/>
      <c r="E24" s="37"/>
      <c r="F24" s="38">
        <v>20</v>
      </c>
      <c r="G24" s="39">
        <f t="shared" si="0"/>
        <v>20</v>
      </c>
      <c r="H24" s="40" t="s">
        <v>72</v>
      </c>
      <c r="I24" s="40">
        <v>30</v>
      </c>
      <c r="J24" s="40"/>
      <c r="K24" s="40">
        <v>0.34</v>
      </c>
      <c r="L24" s="29">
        <v>1700</v>
      </c>
      <c r="M24" s="41">
        <v>646.17999999999995</v>
      </c>
      <c r="N24" s="28"/>
      <c r="O24" s="32">
        <f t="shared" si="1"/>
        <v>0</v>
      </c>
      <c r="P24" s="30">
        <v>45820</v>
      </c>
      <c r="Q24" s="30">
        <v>46006</v>
      </c>
    </row>
    <row r="25" spans="1:17" ht="18.75" customHeight="1" thickBot="1" x14ac:dyDescent="0.3">
      <c r="A25" s="29" t="s">
        <v>80</v>
      </c>
      <c r="B25" s="29" t="s">
        <v>88</v>
      </c>
      <c r="C25" s="42" t="s">
        <v>89</v>
      </c>
      <c r="D25" s="43"/>
      <c r="E25" s="37"/>
      <c r="F25" s="38">
        <v>790.78</v>
      </c>
      <c r="G25" s="39">
        <f t="shared" si="0"/>
        <v>790.78</v>
      </c>
      <c r="H25" s="40" t="s">
        <v>7</v>
      </c>
      <c r="I25" s="40">
        <v>60</v>
      </c>
      <c r="J25" s="40"/>
      <c r="K25" s="40">
        <v>1.7</v>
      </c>
      <c r="L25" s="29" t="s">
        <v>111</v>
      </c>
      <c r="M25" s="41">
        <v>28041.06</v>
      </c>
      <c r="N25" s="28"/>
      <c r="O25" s="32">
        <f t="shared" si="1"/>
        <v>0</v>
      </c>
      <c r="P25" s="30">
        <v>45820</v>
      </c>
      <c r="Q25" s="30">
        <v>46006</v>
      </c>
    </row>
    <row r="26" spans="1:17" ht="18.75" customHeight="1" thickBot="1" x14ac:dyDescent="0.3">
      <c r="A26" s="29" t="s">
        <v>80</v>
      </c>
      <c r="B26" s="29" t="s">
        <v>88</v>
      </c>
      <c r="C26" s="42" t="s">
        <v>90</v>
      </c>
      <c r="D26" s="43"/>
      <c r="E26" s="37"/>
      <c r="F26" s="38">
        <v>300</v>
      </c>
      <c r="G26" s="39">
        <f t="shared" si="0"/>
        <v>300</v>
      </c>
      <c r="H26" s="40" t="s">
        <v>7</v>
      </c>
      <c r="I26" s="40">
        <v>60</v>
      </c>
      <c r="J26" s="40"/>
      <c r="K26" s="40">
        <v>1.7</v>
      </c>
      <c r="L26" s="29" t="s">
        <v>111</v>
      </c>
      <c r="M26" s="41">
        <v>11541.55</v>
      </c>
      <c r="N26" s="28"/>
      <c r="O26" s="32">
        <f t="shared" si="1"/>
        <v>0</v>
      </c>
      <c r="P26" s="30">
        <v>45820</v>
      </c>
      <c r="Q26" s="30">
        <v>46006</v>
      </c>
    </row>
    <row r="27" spans="1:17" ht="18.75" customHeight="1" thickBot="1" x14ac:dyDescent="0.3">
      <c r="A27" s="29" t="s">
        <v>80</v>
      </c>
      <c r="B27" s="29" t="s">
        <v>91</v>
      </c>
      <c r="C27" s="42" t="s">
        <v>73</v>
      </c>
      <c r="D27" s="43"/>
      <c r="E27" s="37"/>
      <c r="F27" s="38">
        <v>40.42</v>
      </c>
      <c r="G27" s="39">
        <f t="shared" si="0"/>
        <v>40.42</v>
      </c>
      <c r="H27" s="40" t="s">
        <v>19</v>
      </c>
      <c r="I27" s="40">
        <v>20</v>
      </c>
      <c r="J27" s="40"/>
      <c r="K27" s="40">
        <v>2.08</v>
      </c>
      <c r="L27" s="29">
        <v>400</v>
      </c>
      <c r="M27" s="41">
        <v>611.54999999999995</v>
      </c>
      <c r="N27" s="28"/>
      <c r="O27" s="32">
        <f t="shared" si="1"/>
        <v>0</v>
      </c>
      <c r="P27" s="30">
        <v>45820</v>
      </c>
      <c r="Q27" s="30">
        <v>46006</v>
      </c>
    </row>
    <row r="28" spans="1:17" ht="18.75" customHeight="1" thickBot="1" x14ac:dyDescent="0.3">
      <c r="A28" s="29" t="s">
        <v>80</v>
      </c>
      <c r="B28" s="29" t="s">
        <v>91</v>
      </c>
      <c r="C28" s="42" t="s">
        <v>74</v>
      </c>
      <c r="D28" s="43"/>
      <c r="E28" s="37"/>
      <c r="F28" s="38">
        <v>20</v>
      </c>
      <c r="G28" s="39">
        <f t="shared" si="0"/>
        <v>20</v>
      </c>
      <c r="H28" s="40" t="s">
        <v>19</v>
      </c>
      <c r="I28" s="40">
        <v>20</v>
      </c>
      <c r="J28" s="40"/>
      <c r="K28" s="40">
        <v>2.08</v>
      </c>
      <c r="L28" s="29">
        <v>400</v>
      </c>
      <c r="M28" s="41">
        <v>362.9</v>
      </c>
      <c r="N28" s="28"/>
      <c r="O28" s="32">
        <f t="shared" si="1"/>
        <v>0</v>
      </c>
      <c r="P28" s="30">
        <v>45820</v>
      </c>
      <c r="Q28" s="30">
        <v>46006</v>
      </c>
    </row>
    <row r="29" spans="1:17" ht="18.75" customHeight="1" thickBot="1" x14ac:dyDescent="0.3">
      <c r="A29" s="29" t="s">
        <v>80</v>
      </c>
      <c r="B29" s="29" t="s">
        <v>92</v>
      </c>
      <c r="C29" s="42" t="s">
        <v>73</v>
      </c>
      <c r="D29" s="43"/>
      <c r="E29" s="37"/>
      <c r="F29" s="38">
        <v>39.71</v>
      </c>
      <c r="G29" s="39">
        <f t="shared" si="0"/>
        <v>39.71</v>
      </c>
      <c r="H29" s="40" t="s">
        <v>19</v>
      </c>
      <c r="I29" s="40">
        <v>20</v>
      </c>
      <c r="J29" s="40"/>
      <c r="K29" s="40">
        <v>2.71</v>
      </c>
      <c r="L29" s="29">
        <v>400</v>
      </c>
      <c r="M29" s="41">
        <v>608.35</v>
      </c>
      <c r="N29" s="28"/>
      <c r="O29" s="32">
        <f t="shared" si="1"/>
        <v>0</v>
      </c>
      <c r="P29" s="30">
        <v>45820</v>
      </c>
      <c r="Q29" s="30">
        <v>46006</v>
      </c>
    </row>
    <row r="30" spans="1:17" ht="18.75" customHeight="1" thickBot="1" x14ac:dyDescent="0.3">
      <c r="A30" s="29" t="s">
        <v>80</v>
      </c>
      <c r="B30" s="29" t="s">
        <v>93</v>
      </c>
      <c r="C30" s="42" t="s">
        <v>74</v>
      </c>
      <c r="D30" s="43"/>
      <c r="E30" s="37"/>
      <c r="F30" s="38">
        <v>20</v>
      </c>
      <c r="G30" s="39">
        <f t="shared" si="0"/>
        <v>20</v>
      </c>
      <c r="H30" s="40" t="s">
        <v>19</v>
      </c>
      <c r="I30" s="40">
        <v>20</v>
      </c>
      <c r="J30" s="40"/>
      <c r="K30" s="40">
        <v>2.71</v>
      </c>
      <c r="L30" s="29">
        <v>400</v>
      </c>
      <c r="M30" s="41">
        <v>366.15</v>
      </c>
      <c r="N30" s="28"/>
      <c r="O30" s="32">
        <f t="shared" si="1"/>
        <v>0</v>
      </c>
      <c r="P30" s="30">
        <v>45820</v>
      </c>
      <c r="Q30" s="30">
        <v>46006</v>
      </c>
    </row>
    <row r="31" spans="1:17" ht="18.75" customHeight="1" thickBot="1" x14ac:dyDescent="0.3">
      <c r="A31" s="29" t="s">
        <v>77</v>
      </c>
      <c r="B31" s="29" t="s">
        <v>94</v>
      </c>
      <c r="C31" s="42" t="s">
        <v>73</v>
      </c>
      <c r="D31" s="43"/>
      <c r="E31" s="37"/>
      <c r="F31" s="38">
        <v>103.13</v>
      </c>
      <c r="G31" s="39">
        <f t="shared" si="0"/>
        <v>103.13</v>
      </c>
      <c r="H31" s="40" t="s">
        <v>72</v>
      </c>
      <c r="I31" s="40">
        <v>35</v>
      </c>
      <c r="J31" s="40"/>
      <c r="K31" s="40">
        <v>0.76</v>
      </c>
      <c r="L31" s="29">
        <v>1400</v>
      </c>
      <c r="M31" s="41">
        <v>2621.56</v>
      </c>
      <c r="N31" s="28"/>
      <c r="O31" s="32">
        <f t="shared" ref="O31:O50" si="2">SUM(N31*G31)</f>
        <v>0</v>
      </c>
      <c r="P31" s="30">
        <v>45820</v>
      </c>
      <c r="Q31" s="30">
        <v>46006</v>
      </c>
    </row>
    <row r="32" spans="1:17" ht="18.75" customHeight="1" thickBot="1" x14ac:dyDescent="0.3">
      <c r="A32" s="29" t="s">
        <v>77</v>
      </c>
      <c r="B32" s="29" t="s">
        <v>94</v>
      </c>
      <c r="C32" s="42" t="s">
        <v>74</v>
      </c>
      <c r="D32" s="43"/>
      <c r="E32" s="37"/>
      <c r="F32" s="38">
        <v>60</v>
      </c>
      <c r="G32" s="39">
        <f t="shared" si="0"/>
        <v>60</v>
      </c>
      <c r="H32" s="40" t="s">
        <v>72</v>
      </c>
      <c r="I32" s="40">
        <v>35</v>
      </c>
      <c r="J32" s="40"/>
      <c r="K32" s="40">
        <v>0.76</v>
      </c>
      <c r="L32" s="29">
        <v>1400</v>
      </c>
      <c r="M32" s="41">
        <v>1793.71</v>
      </c>
      <c r="N32" s="28"/>
      <c r="O32" s="32">
        <f t="shared" ref="O32:O35" si="3">SUM(N32*G32)</f>
        <v>0</v>
      </c>
      <c r="P32" s="30">
        <v>45820</v>
      </c>
      <c r="Q32" s="30">
        <v>46006</v>
      </c>
    </row>
    <row r="33" spans="1:17" ht="18.75" customHeight="1" thickBot="1" x14ac:dyDescent="0.3">
      <c r="A33" s="29" t="s">
        <v>77</v>
      </c>
      <c r="B33" s="29" t="s">
        <v>95</v>
      </c>
      <c r="C33" s="42" t="s">
        <v>73</v>
      </c>
      <c r="D33" s="43"/>
      <c r="E33" s="37"/>
      <c r="F33" s="38">
        <v>110.43</v>
      </c>
      <c r="G33" s="39">
        <f t="shared" si="0"/>
        <v>110.43</v>
      </c>
      <c r="H33" s="40" t="s">
        <v>72</v>
      </c>
      <c r="I33" s="40">
        <v>25</v>
      </c>
      <c r="J33" s="40"/>
      <c r="K33" s="40">
        <v>0.91</v>
      </c>
      <c r="L33" s="29">
        <v>400</v>
      </c>
      <c r="M33" s="41">
        <v>2190.9299999999998</v>
      </c>
      <c r="N33" s="28"/>
      <c r="O33" s="32">
        <f t="shared" si="3"/>
        <v>0</v>
      </c>
      <c r="P33" s="30">
        <v>45820</v>
      </c>
      <c r="Q33" s="30">
        <v>46006</v>
      </c>
    </row>
    <row r="34" spans="1:17" ht="18.75" customHeight="1" thickBot="1" x14ac:dyDescent="0.3">
      <c r="A34" s="29" t="s">
        <v>77</v>
      </c>
      <c r="B34" s="29" t="s">
        <v>95</v>
      </c>
      <c r="C34" s="42" t="s">
        <v>74</v>
      </c>
      <c r="D34" s="43"/>
      <c r="E34" s="37"/>
      <c r="F34" s="38">
        <v>55</v>
      </c>
      <c r="G34" s="39">
        <f t="shared" si="0"/>
        <v>55</v>
      </c>
      <c r="H34" s="40" t="s">
        <v>72</v>
      </c>
      <c r="I34" s="40">
        <v>25</v>
      </c>
      <c r="J34" s="40"/>
      <c r="K34" s="40">
        <v>0.91</v>
      </c>
      <c r="L34" s="29">
        <v>400</v>
      </c>
      <c r="M34" s="41">
        <v>1326.18</v>
      </c>
      <c r="N34" s="28"/>
      <c r="O34" s="32">
        <f t="shared" si="3"/>
        <v>0</v>
      </c>
      <c r="P34" s="30">
        <v>45820</v>
      </c>
      <c r="Q34" s="30">
        <v>46006</v>
      </c>
    </row>
    <row r="35" spans="1:17" ht="18.75" customHeight="1" thickBot="1" x14ac:dyDescent="0.3">
      <c r="A35" s="29" t="s">
        <v>77</v>
      </c>
      <c r="B35" s="29" t="s">
        <v>96</v>
      </c>
      <c r="C35" s="42" t="s">
        <v>75</v>
      </c>
      <c r="D35" s="43"/>
      <c r="E35" s="37">
        <v>149.93</v>
      </c>
      <c r="F35" s="38"/>
      <c r="G35" s="39">
        <f t="shared" si="0"/>
        <v>149.93</v>
      </c>
      <c r="H35" s="40" t="s">
        <v>71</v>
      </c>
      <c r="I35" s="40">
        <v>35</v>
      </c>
      <c r="J35" s="40">
        <v>0.28999999999999998</v>
      </c>
      <c r="K35" s="38"/>
      <c r="L35" s="29" t="s">
        <v>112</v>
      </c>
      <c r="M35" s="41">
        <v>4955.18</v>
      </c>
      <c r="N35" s="28"/>
      <c r="O35" s="32">
        <f t="shared" si="3"/>
        <v>0</v>
      </c>
      <c r="P35" s="30">
        <v>45820</v>
      </c>
      <c r="Q35" s="30">
        <v>46006</v>
      </c>
    </row>
    <row r="36" spans="1:17" ht="18.75" customHeight="1" thickBot="1" x14ac:dyDescent="0.3">
      <c r="A36" s="29" t="s">
        <v>77</v>
      </c>
      <c r="B36" s="29" t="s">
        <v>96</v>
      </c>
      <c r="C36" s="42" t="s">
        <v>76</v>
      </c>
      <c r="D36" s="43"/>
      <c r="E36" s="37"/>
      <c r="F36" s="38">
        <v>75.19</v>
      </c>
      <c r="G36" s="39">
        <f t="shared" si="0"/>
        <v>75.19</v>
      </c>
      <c r="H36" s="40" t="s">
        <v>71</v>
      </c>
      <c r="I36" s="40">
        <v>35</v>
      </c>
      <c r="J36" s="40"/>
      <c r="K36" s="40">
        <v>0.22</v>
      </c>
      <c r="L36" s="29" t="s">
        <v>112</v>
      </c>
      <c r="M36" s="41">
        <v>2972.23</v>
      </c>
      <c r="N36" s="28"/>
      <c r="O36" s="32">
        <f t="shared" si="2"/>
        <v>0</v>
      </c>
      <c r="P36" s="30">
        <v>45820</v>
      </c>
      <c r="Q36" s="30">
        <v>46006</v>
      </c>
    </row>
    <row r="37" spans="1:17" ht="18.75" customHeight="1" thickBot="1" x14ac:dyDescent="0.3">
      <c r="A37" s="29" t="s">
        <v>97</v>
      </c>
      <c r="B37" s="29" t="s">
        <v>98</v>
      </c>
      <c r="C37" s="42" t="s">
        <v>75</v>
      </c>
      <c r="D37" s="43"/>
      <c r="E37" s="37">
        <v>60.21</v>
      </c>
      <c r="F37" s="38"/>
      <c r="G37" s="39">
        <f t="shared" si="0"/>
        <v>60.21</v>
      </c>
      <c r="H37" s="40" t="s">
        <v>71</v>
      </c>
      <c r="I37" s="40">
        <v>40</v>
      </c>
      <c r="J37" s="40">
        <v>0.28000000000000003</v>
      </c>
      <c r="K37" s="38"/>
      <c r="L37" s="29" t="s">
        <v>108</v>
      </c>
      <c r="M37" s="41">
        <v>1844.83</v>
      </c>
      <c r="N37" s="28"/>
      <c r="O37" s="32">
        <f t="shared" si="2"/>
        <v>0</v>
      </c>
      <c r="P37" s="30">
        <v>45820</v>
      </c>
      <c r="Q37" s="30">
        <v>46006</v>
      </c>
    </row>
    <row r="38" spans="1:17" ht="18.75" customHeight="1" thickBot="1" x14ac:dyDescent="0.3">
      <c r="A38" s="29" t="s">
        <v>97</v>
      </c>
      <c r="B38" s="29" t="s">
        <v>98</v>
      </c>
      <c r="C38" s="42" t="s">
        <v>76</v>
      </c>
      <c r="D38" s="43"/>
      <c r="E38" s="37"/>
      <c r="F38" s="38">
        <v>259.75</v>
      </c>
      <c r="G38" s="39">
        <f t="shared" si="0"/>
        <v>259.75</v>
      </c>
      <c r="H38" s="40" t="s">
        <v>71</v>
      </c>
      <c r="I38" s="40">
        <v>40</v>
      </c>
      <c r="J38" s="40"/>
      <c r="K38" s="40">
        <v>0.31</v>
      </c>
      <c r="L38" s="29" t="s">
        <v>108</v>
      </c>
      <c r="M38" s="41">
        <v>9434.91</v>
      </c>
      <c r="N38" s="28"/>
      <c r="O38" s="32">
        <f t="shared" si="2"/>
        <v>0</v>
      </c>
      <c r="P38" s="30">
        <v>45820</v>
      </c>
      <c r="Q38" s="30">
        <v>46006</v>
      </c>
    </row>
    <row r="39" spans="1:17" ht="18.75" customHeight="1" thickBot="1" x14ac:dyDescent="0.3">
      <c r="A39" s="29" t="s">
        <v>97</v>
      </c>
      <c r="B39" s="29" t="s">
        <v>99</v>
      </c>
      <c r="C39" s="42" t="s">
        <v>76</v>
      </c>
      <c r="D39" s="43"/>
      <c r="E39" s="37"/>
      <c r="F39" s="38">
        <v>117.02</v>
      </c>
      <c r="G39" s="39">
        <f t="shared" si="0"/>
        <v>117.02</v>
      </c>
      <c r="H39" s="40" t="s">
        <v>71</v>
      </c>
      <c r="I39" s="40">
        <v>40</v>
      </c>
      <c r="J39" s="40"/>
      <c r="K39" s="40">
        <v>0.38</v>
      </c>
      <c r="L39" s="29" t="s">
        <v>113</v>
      </c>
      <c r="M39" s="41">
        <v>4642.37</v>
      </c>
      <c r="N39" s="28"/>
      <c r="O39" s="32">
        <f>SUM(N39*G39)</f>
        <v>0</v>
      </c>
      <c r="P39" s="30">
        <v>45820</v>
      </c>
      <c r="Q39" s="30">
        <v>46006</v>
      </c>
    </row>
    <row r="40" spans="1:17" ht="18.75" customHeight="1" thickBot="1" x14ac:dyDescent="0.3">
      <c r="A40" s="29" t="s">
        <v>100</v>
      </c>
      <c r="B40" s="29" t="s">
        <v>101</v>
      </c>
      <c r="C40" s="65" t="s">
        <v>73</v>
      </c>
      <c r="D40" s="66"/>
      <c r="E40" s="37"/>
      <c r="F40" s="38">
        <v>111.52</v>
      </c>
      <c r="G40" s="39">
        <f t="shared" si="0"/>
        <v>111.52</v>
      </c>
      <c r="H40" s="40" t="s">
        <v>7</v>
      </c>
      <c r="I40" s="40">
        <v>30</v>
      </c>
      <c r="J40" s="40"/>
      <c r="K40" s="40">
        <v>3.17</v>
      </c>
      <c r="L40" s="29">
        <v>500</v>
      </c>
      <c r="M40" s="41">
        <v>1610.34</v>
      </c>
      <c r="N40" s="28"/>
      <c r="O40" s="32">
        <f t="shared" si="2"/>
        <v>0</v>
      </c>
      <c r="P40" s="30">
        <v>45820</v>
      </c>
      <c r="Q40" s="30">
        <v>46006</v>
      </c>
    </row>
    <row r="41" spans="1:17" ht="18.75" customHeight="1" thickBot="1" x14ac:dyDescent="0.3">
      <c r="A41" s="29" t="s">
        <v>100</v>
      </c>
      <c r="B41" s="29" t="s">
        <v>101</v>
      </c>
      <c r="C41" s="42" t="s">
        <v>74</v>
      </c>
      <c r="D41" s="43"/>
      <c r="E41" s="37"/>
      <c r="F41" s="38">
        <v>50</v>
      </c>
      <c r="G41" s="39">
        <f t="shared" si="0"/>
        <v>50</v>
      </c>
      <c r="H41" s="40" t="s">
        <v>7</v>
      </c>
      <c r="I41" s="40">
        <v>30</v>
      </c>
      <c r="J41" s="40"/>
      <c r="K41" s="40">
        <v>3.17</v>
      </c>
      <c r="L41" s="29">
        <v>500</v>
      </c>
      <c r="M41" s="41">
        <v>855.13</v>
      </c>
      <c r="N41" s="28"/>
      <c r="O41" s="32">
        <f t="shared" si="2"/>
        <v>0</v>
      </c>
      <c r="P41" s="30">
        <v>45820</v>
      </c>
      <c r="Q41" s="30">
        <v>46006</v>
      </c>
    </row>
    <row r="42" spans="1:17" ht="18.75" customHeight="1" thickBot="1" x14ac:dyDescent="0.3">
      <c r="A42" s="29" t="s">
        <v>100</v>
      </c>
      <c r="B42" s="29" t="s">
        <v>102</v>
      </c>
      <c r="C42" s="65" t="s">
        <v>73</v>
      </c>
      <c r="D42" s="66"/>
      <c r="E42" s="37">
        <v>15.76</v>
      </c>
      <c r="F42" s="38"/>
      <c r="G42" s="39">
        <f t="shared" si="0"/>
        <v>15.76</v>
      </c>
      <c r="H42" s="40" t="s">
        <v>72</v>
      </c>
      <c r="I42" s="40">
        <v>25</v>
      </c>
      <c r="J42" s="40">
        <v>0.43</v>
      </c>
      <c r="K42" s="40"/>
      <c r="L42" s="29">
        <v>300</v>
      </c>
      <c r="M42" s="41">
        <v>349.71</v>
      </c>
      <c r="N42" s="28"/>
      <c r="O42" s="32">
        <f t="shared" si="2"/>
        <v>0</v>
      </c>
      <c r="P42" s="30">
        <v>45820</v>
      </c>
      <c r="Q42" s="30">
        <v>46006</v>
      </c>
    </row>
    <row r="43" spans="1:17" ht="18.75" customHeight="1" thickBot="1" x14ac:dyDescent="0.3">
      <c r="A43" s="29" t="s">
        <v>100</v>
      </c>
      <c r="B43" s="29" t="s">
        <v>102</v>
      </c>
      <c r="C43" s="42" t="s">
        <v>74</v>
      </c>
      <c r="D43" s="43"/>
      <c r="E43" s="37"/>
      <c r="F43" s="38">
        <v>96.66</v>
      </c>
      <c r="G43" s="39">
        <f t="shared" si="0"/>
        <v>96.66</v>
      </c>
      <c r="H43" s="40" t="s">
        <v>72</v>
      </c>
      <c r="I43" s="40">
        <v>25</v>
      </c>
      <c r="J43" s="40"/>
      <c r="K43" s="40">
        <v>0.56000000000000005</v>
      </c>
      <c r="L43" s="29">
        <v>300</v>
      </c>
      <c r="M43" s="41">
        <v>2640.48</v>
      </c>
      <c r="N43" s="28"/>
      <c r="O43" s="32">
        <f t="shared" si="2"/>
        <v>0</v>
      </c>
      <c r="P43" s="30">
        <v>45820</v>
      </c>
      <c r="Q43" s="30">
        <v>46006</v>
      </c>
    </row>
    <row r="44" spans="1:17" ht="18.75" customHeight="1" thickBot="1" x14ac:dyDescent="0.3">
      <c r="A44" s="29" t="s">
        <v>100</v>
      </c>
      <c r="B44" s="29" t="s">
        <v>103</v>
      </c>
      <c r="C44" s="65" t="s">
        <v>73</v>
      </c>
      <c r="D44" s="66"/>
      <c r="E44" s="37">
        <v>10.5</v>
      </c>
      <c r="F44" s="38"/>
      <c r="G44" s="39">
        <f t="shared" si="0"/>
        <v>10.5</v>
      </c>
      <c r="H44" s="40" t="s">
        <v>72</v>
      </c>
      <c r="I44" s="40">
        <v>35</v>
      </c>
      <c r="J44" s="40">
        <v>0.5</v>
      </c>
      <c r="K44" s="40"/>
      <c r="L44" s="29">
        <v>200</v>
      </c>
      <c r="M44" s="41">
        <v>228.27</v>
      </c>
      <c r="N44" s="28"/>
      <c r="O44" s="32">
        <f t="shared" si="2"/>
        <v>0</v>
      </c>
      <c r="P44" s="30">
        <v>45820</v>
      </c>
      <c r="Q44" s="30">
        <v>46006</v>
      </c>
    </row>
    <row r="45" spans="1:17" ht="18.75" customHeight="1" thickBot="1" x14ac:dyDescent="0.3">
      <c r="A45" s="29" t="s">
        <v>100</v>
      </c>
      <c r="B45" s="29" t="s">
        <v>103</v>
      </c>
      <c r="C45" s="42" t="s">
        <v>74</v>
      </c>
      <c r="D45" s="43"/>
      <c r="E45" s="37"/>
      <c r="F45" s="38">
        <v>87.17</v>
      </c>
      <c r="G45" s="39">
        <f t="shared" si="0"/>
        <v>87.17</v>
      </c>
      <c r="H45" s="40" t="s">
        <v>72</v>
      </c>
      <c r="I45" s="40">
        <v>35</v>
      </c>
      <c r="J45" s="40"/>
      <c r="K45" s="40">
        <v>0.57999999999999996</v>
      </c>
      <c r="L45" s="29">
        <v>200</v>
      </c>
      <c r="M45" s="41">
        <v>2263.67</v>
      </c>
      <c r="N45" s="28"/>
      <c r="O45" s="32">
        <f>SUM(N45*G45)</f>
        <v>0</v>
      </c>
      <c r="P45" s="30">
        <v>45820</v>
      </c>
      <c r="Q45" s="30">
        <v>46006</v>
      </c>
    </row>
    <row r="46" spans="1:17" ht="18.75" customHeight="1" thickBot="1" x14ac:dyDescent="0.3">
      <c r="A46" s="29" t="s">
        <v>100</v>
      </c>
      <c r="B46" s="29" t="s">
        <v>104</v>
      </c>
      <c r="C46" s="65" t="s">
        <v>73</v>
      </c>
      <c r="D46" s="66"/>
      <c r="E46" s="37">
        <v>11.34</v>
      </c>
      <c r="F46" s="38"/>
      <c r="G46" s="39">
        <f t="shared" si="0"/>
        <v>11.34</v>
      </c>
      <c r="H46" s="40" t="s">
        <v>72</v>
      </c>
      <c r="I46" s="40">
        <v>30</v>
      </c>
      <c r="J46" s="40">
        <v>0.42</v>
      </c>
      <c r="K46" s="40"/>
      <c r="L46" s="29">
        <v>300</v>
      </c>
      <c r="M46" s="41">
        <v>227.36</v>
      </c>
      <c r="N46" s="28"/>
      <c r="O46" s="32">
        <f t="shared" ref="O46:O47" si="4">SUM(N46*G46)</f>
        <v>0</v>
      </c>
      <c r="P46" s="30">
        <v>45820</v>
      </c>
      <c r="Q46" s="30">
        <v>46006</v>
      </c>
    </row>
    <row r="47" spans="1:17" ht="18.75" customHeight="1" thickBot="1" x14ac:dyDescent="0.3">
      <c r="A47" s="29" t="s">
        <v>100</v>
      </c>
      <c r="B47" s="29" t="s">
        <v>104</v>
      </c>
      <c r="C47" s="42" t="s">
        <v>74</v>
      </c>
      <c r="D47" s="43"/>
      <c r="E47" s="37"/>
      <c r="F47" s="38">
        <v>119.67</v>
      </c>
      <c r="G47" s="39">
        <f t="shared" si="0"/>
        <v>119.67</v>
      </c>
      <c r="H47" s="40" t="s">
        <v>72</v>
      </c>
      <c r="I47" s="40">
        <v>30</v>
      </c>
      <c r="J47" s="40"/>
      <c r="K47" s="40">
        <v>0.61</v>
      </c>
      <c r="L47" s="29">
        <v>300</v>
      </c>
      <c r="M47" s="41">
        <v>2909.33</v>
      </c>
      <c r="N47" s="28"/>
      <c r="O47" s="32">
        <f t="shared" si="4"/>
        <v>0</v>
      </c>
      <c r="P47" s="30">
        <v>45820</v>
      </c>
      <c r="Q47" s="30">
        <v>46006</v>
      </c>
    </row>
    <row r="48" spans="1:17" ht="18.75" customHeight="1" thickBot="1" x14ac:dyDescent="0.3">
      <c r="A48" s="29" t="s">
        <v>100</v>
      </c>
      <c r="B48" s="29" t="s">
        <v>105</v>
      </c>
      <c r="C48" s="65" t="s">
        <v>73</v>
      </c>
      <c r="D48" s="66"/>
      <c r="E48" s="37"/>
      <c r="F48" s="38">
        <v>41.14</v>
      </c>
      <c r="G48" s="39">
        <f t="shared" si="0"/>
        <v>41.14</v>
      </c>
      <c r="H48" s="40" t="s">
        <v>72</v>
      </c>
      <c r="I48" s="40">
        <v>35</v>
      </c>
      <c r="J48" s="40"/>
      <c r="K48" s="40">
        <v>0.94</v>
      </c>
      <c r="L48" s="29">
        <v>400</v>
      </c>
      <c r="M48" s="41">
        <v>853.24</v>
      </c>
      <c r="N48" s="28"/>
      <c r="O48" s="32">
        <f t="shared" si="2"/>
        <v>0</v>
      </c>
      <c r="P48" s="30">
        <v>45820</v>
      </c>
      <c r="Q48" s="30">
        <v>46006</v>
      </c>
    </row>
    <row r="49" spans="1:17" ht="18.75" customHeight="1" thickBot="1" x14ac:dyDescent="0.3">
      <c r="A49" s="29" t="s">
        <v>100</v>
      </c>
      <c r="B49" s="29" t="s">
        <v>105</v>
      </c>
      <c r="C49" s="42" t="s">
        <v>74</v>
      </c>
      <c r="D49" s="43"/>
      <c r="E49" s="37"/>
      <c r="F49" s="38">
        <v>100</v>
      </c>
      <c r="G49" s="39">
        <f t="shared" si="0"/>
        <v>100</v>
      </c>
      <c r="H49" s="40" t="s">
        <v>72</v>
      </c>
      <c r="I49" s="40">
        <v>35</v>
      </c>
      <c r="J49" s="40"/>
      <c r="K49" s="40">
        <v>0.94</v>
      </c>
      <c r="L49" s="29">
        <v>400</v>
      </c>
      <c r="M49" s="41">
        <v>2478.4699999999998</v>
      </c>
      <c r="N49" s="28"/>
      <c r="O49" s="32">
        <f t="shared" si="2"/>
        <v>0</v>
      </c>
      <c r="P49" s="30">
        <v>45820</v>
      </c>
      <c r="Q49" s="30">
        <v>46006</v>
      </c>
    </row>
    <row r="50" spans="1:17" ht="18.75" customHeight="1" thickBot="1" x14ac:dyDescent="0.3">
      <c r="A50" s="29" t="s">
        <v>100</v>
      </c>
      <c r="B50" s="29" t="s">
        <v>106</v>
      </c>
      <c r="C50" s="42" t="s">
        <v>75</v>
      </c>
      <c r="D50" s="43"/>
      <c r="E50" s="37">
        <v>21.89</v>
      </c>
      <c r="F50" s="38"/>
      <c r="G50" s="39">
        <f t="shared" si="0"/>
        <v>21.89</v>
      </c>
      <c r="H50" s="40" t="s">
        <v>71</v>
      </c>
      <c r="I50" s="40">
        <v>45</v>
      </c>
      <c r="J50" s="40">
        <v>0.31</v>
      </c>
      <c r="K50" s="40"/>
      <c r="L50" s="29" t="s">
        <v>78</v>
      </c>
      <c r="M50" s="41">
        <v>593.21</v>
      </c>
      <c r="N50" s="28"/>
      <c r="O50" s="32">
        <f t="shared" si="2"/>
        <v>0</v>
      </c>
      <c r="P50" s="30">
        <v>45820</v>
      </c>
      <c r="Q50" s="30">
        <v>46006</v>
      </c>
    </row>
    <row r="51" spans="1:17" ht="18.75" customHeight="1" thickBot="1" x14ac:dyDescent="0.3">
      <c r="A51" s="29" t="s">
        <v>100</v>
      </c>
      <c r="B51" s="29" t="s">
        <v>106</v>
      </c>
      <c r="C51" s="42" t="s">
        <v>76</v>
      </c>
      <c r="D51" s="43"/>
      <c r="E51" s="37"/>
      <c r="F51" s="38">
        <v>176.85</v>
      </c>
      <c r="G51" s="39">
        <f t="shared" si="0"/>
        <v>176.85</v>
      </c>
      <c r="H51" s="40" t="s">
        <v>71</v>
      </c>
      <c r="I51" s="40">
        <v>45</v>
      </c>
      <c r="J51" s="40"/>
      <c r="K51" s="40">
        <v>0.36</v>
      </c>
      <c r="L51" s="29" t="s">
        <v>78</v>
      </c>
      <c r="M51" s="41">
        <v>5610.79</v>
      </c>
      <c r="N51" s="28"/>
      <c r="O51" s="32">
        <f>SUM(N51*G51)</f>
        <v>0</v>
      </c>
      <c r="P51" s="30">
        <v>45820</v>
      </c>
      <c r="Q51" s="30">
        <v>46006</v>
      </c>
    </row>
    <row r="52" spans="1:17" ht="18.75" customHeight="1" thickBot="1" x14ac:dyDescent="0.3">
      <c r="A52" s="29" t="s">
        <v>100</v>
      </c>
      <c r="B52" s="29" t="s">
        <v>107</v>
      </c>
      <c r="C52" s="42" t="s">
        <v>75</v>
      </c>
      <c r="D52" s="43"/>
      <c r="E52" s="37">
        <v>41.33</v>
      </c>
      <c r="F52" s="40"/>
      <c r="G52" s="39">
        <f t="shared" si="0"/>
        <v>41.33</v>
      </c>
      <c r="H52" s="40" t="s">
        <v>71</v>
      </c>
      <c r="I52" s="40">
        <v>35</v>
      </c>
      <c r="J52" s="40">
        <v>0.36</v>
      </c>
      <c r="K52" s="40"/>
      <c r="L52" s="29" t="s">
        <v>78</v>
      </c>
      <c r="M52" s="41">
        <v>1333.3</v>
      </c>
      <c r="N52" s="28"/>
      <c r="O52" s="32">
        <f>SUM(N52*G52)</f>
        <v>0</v>
      </c>
      <c r="P52" s="30">
        <v>45820</v>
      </c>
      <c r="Q52" s="30">
        <v>46006</v>
      </c>
    </row>
    <row r="53" spans="1:17" ht="18.75" customHeight="1" thickBot="1" x14ac:dyDescent="0.3">
      <c r="A53" s="29" t="s">
        <v>100</v>
      </c>
      <c r="B53" s="29" t="s">
        <v>107</v>
      </c>
      <c r="C53" s="42" t="s">
        <v>76</v>
      </c>
      <c r="D53" s="43"/>
      <c r="E53" s="37"/>
      <c r="F53" s="40">
        <v>248.85</v>
      </c>
      <c r="G53" s="39">
        <f t="shared" si="0"/>
        <v>248.85</v>
      </c>
      <c r="H53" s="40" t="s">
        <v>71</v>
      </c>
      <c r="I53" s="40">
        <v>35</v>
      </c>
      <c r="J53" s="40"/>
      <c r="K53" s="40">
        <v>0.37</v>
      </c>
      <c r="L53" s="29" t="s">
        <v>78</v>
      </c>
      <c r="M53" s="41">
        <v>9210.8799999999992</v>
      </c>
      <c r="N53" s="28"/>
      <c r="O53" s="32">
        <f>SUM(N53*G53)</f>
        <v>0</v>
      </c>
      <c r="P53" s="30">
        <v>45820</v>
      </c>
      <c r="Q53" s="30">
        <v>46006</v>
      </c>
    </row>
    <row r="54" spans="1:17" ht="15.75" customHeight="1" thickBot="1" x14ac:dyDescent="0.3">
      <c r="A54" s="33"/>
      <c r="B54" s="34"/>
      <c r="C54" s="34"/>
      <c r="D54" s="34"/>
      <c r="E54" s="35">
        <f>SUM(E12:E53)</f>
        <v>418.40999999999991</v>
      </c>
      <c r="F54" s="36">
        <f>SUM(F12:F53)</f>
        <v>3810.2599999999998</v>
      </c>
      <c r="G54" s="36">
        <f>SUM(G12:G53)</f>
        <v>4228.67</v>
      </c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17" ht="15.75" customHeight="1" thickBot="1" x14ac:dyDescent="0.3">
      <c r="A55" s="62" t="s">
        <v>8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4"/>
      <c r="M55" s="20">
        <f>SUM(M12:M53)</f>
        <v>127082.31000000003</v>
      </c>
      <c r="N55" s="19" t="s">
        <v>9</v>
      </c>
      <c r="O55" s="20">
        <f>SUM(O12:O53)</f>
        <v>0</v>
      </c>
      <c r="P55" s="26"/>
      <c r="Q55" s="26"/>
    </row>
    <row r="56" spans="1:17" ht="14.4" thickBot="1" x14ac:dyDescent="0.3">
      <c r="A56" s="8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5"/>
      <c r="N56" s="19" t="s">
        <v>70</v>
      </c>
      <c r="O56" s="20">
        <f>O57-O55</f>
        <v>0</v>
      </c>
      <c r="P56" s="26"/>
      <c r="Q56" s="26"/>
    </row>
    <row r="57" spans="1:17" ht="14.4" thickBot="1" x14ac:dyDescent="0.3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8"/>
      <c r="N57" s="19" t="s">
        <v>10</v>
      </c>
      <c r="O57" s="20">
        <f>IF("nie"=MID(H65,1,3),O55,(O55*1.23))</f>
        <v>0</v>
      </c>
      <c r="P57" s="26"/>
      <c r="Q57" s="26"/>
    </row>
    <row r="58" spans="1:17" x14ac:dyDescent="0.25">
      <c r="A58" s="94"/>
      <c r="B58" s="94"/>
      <c r="C58" s="94"/>
      <c r="D58" s="7"/>
      <c r="E58" s="7"/>
      <c r="F58" s="7"/>
      <c r="G58" s="7"/>
      <c r="H58" s="7"/>
      <c r="I58" s="7"/>
      <c r="J58" s="7" t="s">
        <v>39</v>
      </c>
      <c r="K58" s="7"/>
      <c r="L58" s="7"/>
      <c r="M58" s="7"/>
      <c r="N58" s="7"/>
      <c r="O58" s="7"/>
      <c r="P58" s="7"/>
      <c r="Q58" s="7"/>
    </row>
    <row r="59" spans="1:17" x14ac:dyDescent="0.25">
      <c r="A59" s="105" t="s">
        <v>56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27"/>
      <c r="Q59" s="27"/>
    </row>
    <row r="60" spans="1:17" ht="25.5" customHeight="1" x14ac:dyDescent="0.25">
      <c r="A60" s="21" t="s">
        <v>37</v>
      </c>
      <c r="B60" s="12"/>
      <c r="C60" s="12"/>
      <c r="D60" s="12"/>
      <c r="E60" s="12"/>
      <c r="F60" s="12"/>
      <c r="G60" s="11" t="s">
        <v>36</v>
      </c>
      <c r="H60" s="12"/>
      <c r="I60" s="12"/>
      <c r="J60" s="12"/>
      <c r="K60" s="8"/>
      <c r="L60" s="8"/>
      <c r="M60" s="8"/>
      <c r="N60" s="8"/>
      <c r="O60" s="8"/>
      <c r="P60" s="8"/>
      <c r="Q60" s="8"/>
    </row>
    <row r="61" spans="1:17" ht="15" customHeight="1" x14ac:dyDescent="0.25">
      <c r="A61" s="96" t="s">
        <v>114</v>
      </c>
      <c r="B61" s="97"/>
      <c r="C61" s="97"/>
      <c r="D61" s="97"/>
      <c r="E61" s="98"/>
      <c r="F61" s="95" t="s">
        <v>41</v>
      </c>
      <c r="G61" s="9" t="s">
        <v>11</v>
      </c>
      <c r="H61" s="89"/>
      <c r="I61" s="90"/>
      <c r="J61" s="90"/>
      <c r="K61" s="90"/>
      <c r="L61" s="90"/>
      <c r="M61" s="90"/>
      <c r="N61" s="90"/>
      <c r="O61" s="91"/>
      <c r="P61" s="27"/>
      <c r="Q61" s="27"/>
    </row>
    <row r="62" spans="1:17" x14ac:dyDescent="0.25">
      <c r="A62" s="99"/>
      <c r="B62" s="100"/>
      <c r="C62" s="100"/>
      <c r="D62" s="100"/>
      <c r="E62" s="101"/>
      <c r="F62" s="95"/>
      <c r="G62" s="9" t="s">
        <v>12</v>
      </c>
      <c r="H62" s="89"/>
      <c r="I62" s="90"/>
      <c r="J62" s="90"/>
      <c r="K62" s="90"/>
      <c r="L62" s="90"/>
      <c r="M62" s="90"/>
      <c r="N62" s="90"/>
      <c r="O62" s="91"/>
      <c r="P62" s="27"/>
      <c r="Q62" s="27"/>
    </row>
    <row r="63" spans="1:17" ht="18" customHeight="1" x14ac:dyDescent="0.25">
      <c r="A63" s="99"/>
      <c r="B63" s="100"/>
      <c r="C63" s="100"/>
      <c r="D63" s="100"/>
      <c r="E63" s="101"/>
      <c r="F63" s="95"/>
      <c r="G63" s="9" t="s">
        <v>13</v>
      </c>
      <c r="H63" s="89"/>
      <c r="I63" s="90"/>
      <c r="J63" s="90"/>
      <c r="K63" s="90"/>
      <c r="L63" s="90"/>
      <c r="M63" s="90"/>
      <c r="N63" s="90"/>
      <c r="O63" s="91"/>
      <c r="P63" s="27"/>
      <c r="Q63" s="27"/>
    </row>
    <row r="64" spans="1:17" x14ac:dyDescent="0.25">
      <c r="A64" s="99"/>
      <c r="B64" s="100"/>
      <c r="C64" s="100"/>
      <c r="D64" s="100"/>
      <c r="E64" s="101"/>
      <c r="F64" s="95"/>
      <c r="G64" s="9" t="s">
        <v>14</v>
      </c>
      <c r="H64" s="89"/>
      <c r="I64" s="90"/>
      <c r="J64" s="90"/>
      <c r="K64" s="90"/>
      <c r="L64" s="90"/>
      <c r="M64" s="90"/>
      <c r="N64" s="90"/>
      <c r="O64" s="91"/>
      <c r="P64" s="27"/>
      <c r="Q64" s="27"/>
    </row>
    <row r="65" spans="1:17" x14ac:dyDescent="0.25">
      <c r="A65" s="99"/>
      <c r="B65" s="100"/>
      <c r="C65" s="100"/>
      <c r="D65" s="100"/>
      <c r="E65" s="101"/>
      <c r="F65" s="95"/>
      <c r="G65" s="9" t="s">
        <v>15</v>
      </c>
      <c r="H65" s="89"/>
      <c r="I65" s="90"/>
      <c r="J65" s="90"/>
      <c r="K65" s="90"/>
      <c r="L65" s="90"/>
      <c r="M65" s="90"/>
      <c r="N65" s="90"/>
      <c r="O65" s="91"/>
      <c r="P65" s="27"/>
      <c r="Q65" s="27"/>
    </row>
    <row r="66" spans="1:17" x14ac:dyDescent="0.25">
      <c r="A66" s="99"/>
      <c r="B66" s="100"/>
      <c r="C66" s="100"/>
      <c r="D66" s="100"/>
      <c r="E66" s="101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99"/>
      <c r="B67" s="100"/>
      <c r="C67" s="100"/>
      <c r="D67" s="100"/>
      <c r="E67" s="101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02"/>
      <c r="B68" s="103"/>
      <c r="C68" s="103"/>
      <c r="D68" s="103"/>
      <c r="E68" s="104"/>
      <c r="F68" s="8"/>
      <c r="G68" s="17"/>
      <c r="H68" s="17"/>
      <c r="I68" s="17"/>
      <c r="J68" s="17"/>
      <c r="K68" s="17" t="s">
        <v>38</v>
      </c>
      <c r="L68" s="17"/>
      <c r="M68" s="92"/>
      <c r="N68" s="93"/>
      <c r="O68" s="17"/>
      <c r="P68" s="17"/>
      <c r="Q68" s="17"/>
    </row>
    <row r="69" spans="1:17" x14ac:dyDescent="0.25">
      <c r="A69" s="8"/>
      <c r="B69" s="8"/>
      <c r="C69" s="8"/>
      <c r="D69" s="8"/>
      <c r="E69" s="8"/>
      <c r="F69" s="8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</sheetData>
  <mergeCells count="80">
    <mergeCell ref="A6:B6"/>
    <mergeCell ref="C53:D53"/>
    <mergeCell ref="C29:D29"/>
    <mergeCell ref="C37:D37"/>
    <mergeCell ref="C38:D38"/>
    <mergeCell ref="C39:D39"/>
    <mergeCell ref="C40:D40"/>
    <mergeCell ref="C47:D47"/>
    <mergeCell ref="C49:D49"/>
    <mergeCell ref="C50:D50"/>
    <mergeCell ref="C43:D43"/>
    <mergeCell ref="C44:D44"/>
    <mergeCell ref="C41:D41"/>
    <mergeCell ref="C42:D42"/>
    <mergeCell ref="C6:Q6"/>
    <mergeCell ref="O9:O11"/>
    <mergeCell ref="A56:M57"/>
    <mergeCell ref="H65:O65"/>
    <mergeCell ref="M68:N68"/>
    <mergeCell ref="A58:C58"/>
    <mergeCell ref="F61:F65"/>
    <mergeCell ref="H61:O61"/>
    <mergeCell ref="H62:O62"/>
    <mergeCell ref="H63:O63"/>
    <mergeCell ref="H64:O64"/>
    <mergeCell ref="A61:E68"/>
    <mergeCell ref="A59:O59"/>
    <mergeCell ref="A55:L55"/>
    <mergeCell ref="C48:D48"/>
    <mergeCell ref="C45:D45"/>
    <mergeCell ref="C46:D46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  <mergeCell ref="M9:M11"/>
    <mergeCell ref="A8:D8"/>
    <mergeCell ref="J10:J11"/>
    <mergeCell ref="E10:E11"/>
    <mergeCell ref="F10:F11"/>
    <mergeCell ref="G10:G11"/>
    <mergeCell ref="I9:I11"/>
    <mergeCell ref="C10:D11"/>
    <mergeCell ref="C36:D36"/>
    <mergeCell ref="C35:D35"/>
    <mergeCell ref="C51:D51"/>
    <mergeCell ref="C27:D27"/>
    <mergeCell ref="C33:D33"/>
    <mergeCell ref="C34:D34"/>
    <mergeCell ref="C14:D14"/>
    <mergeCell ref="C16:D16"/>
    <mergeCell ref="C18:D18"/>
    <mergeCell ref="C19:D19"/>
    <mergeCell ref="C21:D21"/>
    <mergeCell ref="C52:D52"/>
    <mergeCell ref="P9:Q9"/>
    <mergeCell ref="C12:D12"/>
    <mergeCell ref="C23:D23"/>
    <mergeCell ref="C25:D25"/>
    <mergeCell ref="C32:D32"/>
    <mergeCell ref="C30:D30"/>
    <mergeCell ref="C26:D26"/>
    <mergeCell ref="C28:D28"/>
    <mergeCell ref="C24:D24"/>
    <mergeCell ref="C31:D31"/>
    <mergeCell ref="C13:D13"/>
    <mergeCell ref="C15:D15"/>
    <mergeCell ref="C17:D17"/>
    <mergeCell ref="C20:D20"/>
    <mergeCell ref="C22:D22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4.4" x14ac:dyDescent="0.3"/>
  <cols>
    <col min="1" max="1" width="21.44140625" customWidth="1"/>
    <col min="14" max="14" width="34.109375" customWidth="1"/>
  </cols>
  <sheetData>
    <row r="1" spans="1:14" x14ac:dyDescent="0.3">
      <c r="A1" s="1" t="s">
        <v>16</v>
      </c>
      <c r="B1" s="107" t="s">
        <v>26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3">
      <c r="A2" s="2" t="s">
        <v>17</v>
      </c>
      <c r="B2" s="106" t="s">
        <v>43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3">
      <c r="A3" s="2" t="s">
        <v>6</v>
      </c>
      <c r="B3" s="106" t="s">
        <v>44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3">
      <c r="A4" s="2" t="s">
        <v>2</v>
      </c>
      <c r="B4" s="106" t="s">
        <v>18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3">
      <c r="A5" s="2" t="s">
        <v>7</v>
      </c>
      <c r="B5" s="106" t="s">
        <v>45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3">
      <c r="A6" s="2" t="s">
        <v>47</v>
      </c>
      <c r="B6" s="106" t="s">
        <v>46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3">
      <c r="A7" s="2" t="s">
        <v>48</v>
      </c>
      <c r="B7" s="106" t="s">
        <v>49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3">
      <c r="A8" s="3" t="s">
        <v>19</v>
      </c>
      <c r="B8" s="106" t="s">
        <v>50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3">
      <c r="A9" s="4" t="s">
        <v>20</v>
      </c>
      <c r="B9" s="106" t="s">
        <v>51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3">
      <c r="A10" s="3" t="s">
        <v>40</v>
      </c>
      <c r="B10" s="106" t="s">
        <v>62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6.5" customHeight="1" x14ac:dyDescent="0.3">
      <c r="A11" s="3" t="s">
        <v>5</v>
      </c>
      <c r="B11" s="106" t="s">
        <v>27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x14ac:dyDescent="0.3">
      <c r="A12" s="3" t="s">
        <v>21</v>
      </c>
      <c r="B12" s="106" t="s">
        <v>22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16.5" customHeight="1" x14ac:dyDescent="0.3">
      <c r="A13" s="5" t="s">
        <v>60</v>
      </c>
      <c r="B13" s="106" t="s">
        <v>23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x14ac:dyDescent="0.3">
      <c r="A14" s="5" t="s">
        <v>24</v>
      </c>
      <c r="B14" s="106" t="s">
        <v>52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3">
      <c r="A15" s="3" t="s">
        <v>25</v>
      </c>
      <c r="B15" s="106" t="s">
        <v>53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43.2" x14ac:dyDescent="0.3">
      <c r="A16" s="10" t="s">
        <v>28</v>
      </c>
      <c r="B16" s="108" t="s">
        <v>55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 Danková</cp:lastModifiedBy>
  <cp:lastPrinted>2025-02-03T05:10:38Z</cp:lastPrinted>
  <dcterms:created xsi:type="dcterms:W3CDTF">2012-08-13T12:29:09Z</dcterms:created>
  <dcterms:modified xsi:type="dcterms:W3CDTF">2025-05-29T08:10:57Z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