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30" windowWidth="17895" windowHeight="17565"/>
  </bookViews>
  <sheets>
    <sheet name="Rekapitulace stavby" sheetId="1" r:id="rId1"/>
    <sheet name="2018-CEPKO2 - Úprava část..." sheetId="2" r:id="rId2"/>
    <sheet name="Pokyny pro vyplnění" sheetId="3" r:id="rId3"/>
  </sheets>
  <definedNames>
    <definedName name="_xlnm._FilterDatabase" localSheetId="1" hidden="1">'2018-CEPKO2 - Úprava část...'!$C$105:$K$903</definedName>
    <definedName name="_xlnm.Print_Titles" localSheetId="1">'2018-CEPKO2 - Úprava část...'!$105:$105</definedName>
    <definedName name="_xlnm.Print_Titles" localSheetId="0">'Rekapitulace stavby'!$52:$52</definedName>
    <definedName name="_xlnm.Print_Area" localSheetId="1">'2018-CEPKO2 - Úprava část...'!$C$4:$J$37,'2018-CEPKO2 - Úprava část...'!$C$43:$J$89,'2018-CEPKO2 - Úprava část...'!$C$95:$K$903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903" i="2"/>
  <c r="BH903" i="2"/>
  <c r="BG903" i="2"/>
  <c r="BF903" i="2"/>
  <c r="T903" i="2"/>
  <c r="T902" i="2" s="1"/>
  <c r="R903" i="2"/>
  <c r="R902" i="2" s="1"/>
  <c r="P903" i="2"/>
  <c r="P902" i="2"/>
  <c r="BK903" i="2"/>
  <c r="BK902" i="2" s="1"/>
  <c r="J902" i="2" s="1"/>
  <c r="J88" i="2" s="1"/>
  <c r="J903" i="2"/>
  <c r="BE903" i="2"/>
  <c r="BI901" i="2"/>
  <c r="BH901" i="2"/>
  <c r="BG901" i="2"/>
  <c r="BF901" i="2"/>
  <c r="T901" i="2"/>
  <c r="T900" i="2" s="1"/>
  <c r="R901" i="2"/>
  <c r="R900" i="2" s="1"/>
  <c r="P901" i="2"/>
  <c r="P900" i="2" s="1"/>
  <c r="BK901" i="2"/>
  <c r="BK900" i="2" s="1"/>
  <c r="J900" i="2" s="1"/>
  <c r="J87" i="2" s="1"/>
  <c r="J901" i="2"/>
  <c r="BE901" i="2"/>
  <c r="BI899" i="2"/>
  <c r="BH899" i="2"/>
  <c r="BG899" i="2"/>
  <c r="BF899" i="2"/>
  <c r="T899" i="2"/>
  <c r="T898" i="2" s="1"/>
  <c r="T897" i="2" s="1"/>
  <c r="R899" i="2"/>
  <c r="R898" i="2"/>
  <c r="P899" i="2"/>
  <c r="P898" i="2" s="1"/>
  <c r="BK899" i="2"/>
  <c r="BK898" i="2"/>
  <c r="J898" i="2" s="1"/>
  <c r="J86" i="2" s="1"/>
  <c r="J899" i="2"/>
  <c r="BE899" i="2" s="1"/>
  <c r="BI896" i="2"/>
  <c r="BH896" i="2"/>
  <c r="BG896" i="2"/>
  <c r="BF896" i="2"/>
  <c r="T896" i="2"/>
  <c r="T895" i="2" s="1"/>
  <c r="T894" i="2" s="1"/>
  <c r="R896" i="2"/>
  <c r="R895" i="2"/>
  <c r="R894" i="2" s="1"/>
  <c r="P896" i="2"/>
  <c r="P895" i="2" s="1"/>
  <c r="P894" i="2" s="1"/>
  <c r="BK896" i="2"/>
  <c r="BK895" i="2" s="1"/>
  <c r="J896" i="2"/>
  <c r="BE896" i="2"/>
  <c r="BI847" i="2"/>
  <c r="BH847" i="2"/>
  <c r="BG847" i="2"/>
  <c r="BF847" i="2"/>
  <c r="T847" i="2"/>
  <c r="R847" i="2"/>
  <c r="P847" i="2"/>
  <c r="BK847" i="2"/>
  <c r="J847" i="2"/>
  <c r="BE847" i="2"/>
  <c r="BI800" i="2"/>
  <c r="BH800" i="2"/>
  <c r="BG800" i="2"/>
  <c r="BF800" i="2"/>
  <c r="T800" i="2"/>
  <c r="T799" i="2" s="1"/>
  <c r="R800" i="2"/>
  <c r="R799" i="2"/>
  <c r="P800" i="2"/>
  <c r="P799" i="2" s="1"/>
  <c r="BK800" i="2"/>
  <c r="BK799" i="2"/>
  <c r="J799" i="2"/>
  <c r="J82" i="2" s="1"/>
  <c r="J800" i="2"/>
  <c r="BE800" i="2" s="1"/>
  <c r="BI797" i="2"/>
  <c r="BH797" i="2"/>
  <c r="BG797" i="2"/>
  <c r="BF797" i="2"/>
  <c r="T797" i="2"/>
  <c r="R797" i="2"/>
  <c r="P797" i="2"/>
  <c r="BK797" i="2"/>
  <c r="J797" i="2"/>
  <c r="BE797" i="2" s="1"/>
  <c r="BI795" i="2"/>
  <c r="BH795" i="2"/>
  <c r="BG795" i="2"/>
  <c r="BF795" i="2"/>
  <c r="T795" i="2"/>
  <c r="R795" i="2"/>
  <c r="P795" i="2"/>
  <c r="P781" i="2" s="1"/>
  <c r="BK795" i="2"/>
  <c r="J795" i="2"/>
  <c r="BE795" i="2"/>
  <c r="BI794" i="2"/>
  <c r="BH794" i="2"/>
  <c r="BG794" i="2"/>
  <c r="BF794" i="2"/>
  <c r="T794" i="2"/>
  <c r="T781" i="2" s="1"/>
  <c r="R794" i="2"/>
  <c r="P794" i="2"/>
  <c r="BK794" i="2"/>
  <c r="J794" i="2"/>
  <c r="BE794" i="2" s="1"/>
  <c r="BI782" i="2"/>
  <c r="BH782" i="2"/>
  <c r="BG782" i="2"/>
  <c r="BF782" i="2"/>
  <c r="T782" i="2"/>
  <c r="R782" i="2"/>
  <c r="R781" i="2" s="1"/>
  <c r="P782" i="2"/>
  <c r="BK782" i="2"/>
  <c r="BK781" i="2" s="1"/>
  <c r="J781" i="2" s="1"/>
  <c r="J81" i="2" s="1"/>
  <c r="J782" i="2"/>
  <c r="BE782" i="2"/>
  <c r="BI779" i="2"/>
  <c r="BH779" i="2"/>
  <c r="BG779" i="2"/>
  <c r="BF779" i="2"/>
  <c r="T779" i="2"/>
  <c r="R779" i="2"/>
  <c r="P779" i="2"/>
  <c r="BK779" i="2"/>
  <c r="J779" i="2"/>
  <c r="BE779" i="2"/>
  <c r="BI777" i="2"/>
  <c r="BH777" i="2"/>
  <c r="BG777" i="2"/>
  <c r="BF777" i="2"/>
  <c r="T777" i="2"/>
  <c r="R777" i="2"/>
  <c r="P777" i="2"/>
  <c r="BK777" i="2"/>
  <c r="J777" i="2"/>
  <c r="BE777" i="2" s="1"/>
  <c r="BI771" i="2"/>
  <c r="BH771" i="2"/>
  <c r="BG771" i="2"/>
  <c r="BF771" i="2"/>
  <c r="T771" i="2"/>
  <c r="R771" i="2"/>
  <c r="P771" i="2"/>
  <c r="BK771" i="2"/>
  <c r="J771" i="2"/>
  <c r="BE771" i="2"/>
  <c r="BI765" i="2"/>
  <c r="BH765" i="2"/>
  <c r="BG765" i="2"/>
  <c r="BF765" i="2"/>
  <c r="T765" i="2"/>
  <c r="R765" i="2"/>
  <c r="P765" i="2"/>
  <c r="BK765" i="2"/>
  <c r="J765" i="2"/>
  <c r="BE765" i="2" s="1"/>
  <c r="BI761" i="2"/>
  <c r="BH761" i="2"/>
  <c r="BG761" i="2"/>
  <c r="BF761" i="2"/>
  <c r="T761" i="2"/>
  <c r="R761" i="2"/>
  <c r="P761" i="2"/>
  <c r="P753" i="2" s="1"/>
  <c r="BK761" i="2"/>
  <c r="J761" i="2"/>
  <c r="BE761" i="2"/>
  <c r="BI759" i="2"/>
  <c r="BH759" i="2"/>
  <c r="BG759" i="2"/>
  <c r="BF759" i="2"/>
  <c r="T759" i="2"/>
  <c r="T753" i="2" s="1"/>
  <c r="R759" i="2"/>
  <c r="P759" i="2"/>
  <c r="BK759" i="2"/>
  <c r="J759" i="2"/>
  <c r="BE759" i="2" s="1"/>
  <c r="BI754" i="2"/>
  <c r="BH754" i="2"/>
  <c r="BG754" i="2"/>
  <c r="BF754" i="2"/>
  <c r="T754" i="2"/>
  <c r="R754" i="2"/>
  <c r="R753" i="2" s="1"/>
  <c r="P754" i="2"/>
  <c r="BK754" i="2"/>
  <c r="BK753" i="2" s="1"/>
  <c r="J753" i="2" s="1"/>
  <c r="J80" i="2" s="1"/>
  <c r="J754" i="2"/>
  <c r="BE754" i="2"/>
  <c r="BI751" i="2"/>
  <c r="BH751" i="2"/>
  <c r="BG751" i="2"/>
  <c r="BF751" i="2"/>
  <c r="T751" i="2"/>
  <c r="R751" i="2"/>
  <c r="P751" i="2"/>
  <c r="P740" i="2" s="1"/>
  <c r="BK751" i="2"/>
  <c r="J751" i="2"/>
  <c r="BE751" i="2"/>
  <c r="BI749" i="2"/>
  <c r="BH749" i="2"/>
  <c r="BG749" i="2"/>
  <c r="BF749" i="2"/>
  <c r="T749" i="2"/>
  <c r="T740" i="2" s="1"/>
  <c r="R749" i="2"/>
  <c r="P749" i="2"/>
  <c r="BK749" i="2"/>
  <c r="J749" i="2"/>
  <c r="BE749" i="2" s="1"/>
  <c r="BI741" i="2"/>
  <c r="BH741" i="2"/>
  <c r="BG741" i="2"/>
  <c r="BF741" i="2"/>
  <c r="T741" i="2"/>
  <c r="R741" i="2"/>
  <c r="R740" i="2" s="1"/>
  <c r="P741" i="2"/>
  <c r="BK741" i="2"/>
  <c r="BK740" i="2" s="1"/>
  <c r="J740" i="2" s="1"/>
  <c r="J79" i="2" s="1"/>
  <c r="J741" i="2"/>
  <c r="BE741" i="2"/>
  <c r="BI738" i="2"/>
  <c r="BH738" i="2"/>
  <c r="BG738" i="2"/>
  <c r="BF738" i="2"/>
  <c r="T738" i="2"/>
  <c r="R738" i="2"/>
  <c r="P738" i="2"/>
  <c r="BK738" i="2"/>
  <c r="J738" i="2"/>
  <c r="BE738" i="2"/>
  <c r="BI736" i="2"/>
  <c r="BH736" i="2"/>
  <c r="BG736" i="2"/>
  <c r="BF736" i="2"/>
  <c r="T736" i="2"/>
  <c r="R736" i="2"/>
  <c r="P736" i="2"/>
  <c r="BK736" i="2"/>
  <c r="J736" i="2"/>
  <c r="BE736" i="2" s="1"/>
  <c r="BI732" i="2"/>
  <c r="BH732" i="2"/>
  <c r="BG732" i="2"/>
  <c r="BF732" i="2"/>
  <c r="T732" i="2"/>
  <c r="R732" i="2"/>
  <c r="P732" i="2"/>
  <c r="BK732" i="2"/>
  <c r="J732" i="2"/>
  <c r="BE732" i="2"/>
  <c r="BI730" i="2"/>
  <c r="BH730" i="2"/>
  <c r="BG730" i="2"/>
  <c r="BF730" i="2"/>
  <c r="T730" i="2"/>
  <c r="R730" i="2"/>
  <c r="P730" i="2"/>
  <c r="BK730" i="2"/>
  <c r="J730" i="2"/>
  <c r="BE730" i="2" s="1"/>
  <c r="BI728" i="2"/>
  <c r="BH728" i="2"/>
  <c r="BG728" i="2"/>
  <c r="BF728" i="2"/>
  <c r="T728" i="2"/>
  <c r="R728" i="2"/>
  <c r="P728" i="2"/>
  <c r="BK728" i="2"/>
  <c r="J728" i="2"/>
  <c r="BE728" i="2"/>
  <c r="BI725" i="2"/>
  <c r="BH725" i="2"/>
  <c r="BG725" i="2"/>
  <c r="BF725" i="2"/>
  <c r="T725" i="2"/>
  <c r="T724" i="2" s="1"/>
  <c r="R725" i="2"/>
  <c r="R724" i="2"/>
  <c r="P725" i="2"/>
  <c r="P724" i="2" s="1"/>
  <c r="BK725" i="2"/>
  <c r="BK724" i="2"/>
  <c r="J724" i="2"/>
  <c r="J78" i="2" s="1"/>
  <c r="J725" i="2"/>
  <c r="BE725" i="2" s="1"/>
  <c r="BI722" i="2"/>
  <c r="BH722" i="2"/>
  <c r="BG722" i="2"/>
  <c r="BF722" i="2"/>
  <c r="T722" i="2"/>
  <c r="R722" i="2"/>
  <c r="P722" i="2"/>
  <c r="BK722" i="2"/>
  <c r="J722" i="2"/>
  <c r="BE722" i="2" s="1"/>
  <c r="BI720" i="2"/>
  <c r="BH720" i="2"/>
  <c r="BG720" i="2"/>
  <c r="BF720" i="2"/>
  <c r="T720" i="2"/>
  <c r="R720" i="2"/>
  <c r="P720" i="2"/>
  <c r="BK720" i="2"/>
  <c r="J720" i="2"/>
  <c r="BE720" i="2"/>
  <c r="BI719" i="2"/>
  <c r="BH719" i="2"/>
  <c r="BG719" i="2"/>
  <c r="BF719" i="2"/>
  <c r="T719" i="2"/>
  <c r="R719" i="2"/>
  <c r="P719" i="2"/>
  <c r="BK719" i="2"/>
  <c r="J719" i="2"/>
  <c r="BE719" i="2" s="1"/>
  <c r="BI718" i="2"/>
  <c r="BH718" i="2"/>
  <c r="BG718" i="2"/>
  <c r="BF718" i="2"/>
  <c r="T718" i="2"/>
  <c r="R718" i="2"/>
  <c r="P718" i="2"/>
  <c r="BK718" i="2"/>
  <c r="J718" i="2"/>
  <c r="BE718" i="2"/>
  <c r="BI717" i="2"/>
  <c r="BH717" i="2"/>
  <c r="BG717" i="2"/>
  <c r="BF717" i="2"/>
  <c r="T717" i="2"/>
  <c r="R717" i="2"/>
  <c r="P717" i="2"/>
  <c r="BK717" i="2"/>
  <c r="J717" i="2"/>
  <c r="BE717" i="2" s="1"/>
  <c r="BI716" i="2"/>
  <c r="BH716" i="2"/>
  <c r="BG716" i="2"/>
  <c r="BF716" i="2"/>
  <c r="T716" i="2"/>
  <c r="R716" i="2"/>
  <c r="P716" i="2"/>
  <c r="BK716" i="2"/>
  <c r="J716" i="2"/>
  <c r="BE716" i="2"/>
  <c r="BI715" i="2"/>
  <c r="BH715" i="2"/>
  <c r="BG715" i="2"/>
  <c r="BF715" i="2"/>
  <c r="T715" i="2"/>
  <c r="R715" i="2"/>
  <c r="P715" i="2"/>
  <c r="BK715" i="2"/>
  <c r="J715" i="2"/>
  <c r="BE715" i="2" s="1"/>
  <c r="BI714" i="2"/>
  <c r="BH714" i="2"/>
  <c r="BG714" i="2"/>
  <c r="BF714" i="2"/>
  <c r="T714" i="2"/>
  <c r="T713" i="2"/>
  <c r="R714" i="2"/>
  <c r="R713" i="2" s="1"/>
  <c r="P714" i="2"/>
  <c r="P713" i="2"/>
  <c r="BK714" i="2"/>
  <c r="BK713" i="2" s="1"/>
  <c r="J713" i="2" s="1"/>
  <c r="J77" i="2" s="1"/>
  <c r="J714" i="2"/>
  <c r="BE714" i="2"/>
  <c r="BI711" i="2"/>
  <c r="BH711" i="2"/>
  <c r="BG711" i="2"/>
  <c r="BF711" i="2"/>
  <c r="T711" i="2"/>
  <c r="R711" i="2"/>
  <c r="P711" i="2"/>
  <c r="BK711" i="2"/>
  <c r="J711" i="2"/>
  <c r="BE711" i="2"/>
  <c r="BI709" i="2"/>
  <c r="BH709" i="2"/>
  <c r="BG709" i="2"/>
  <c r="BF709" i="2"/>
  <c r="T709" i="2"/>
  <c r="R709" i="2"/>
  <c r="P709" i="2"/>
  <c r="BK709" i="2"/>
  <c r="J709" i="2"/>
  <c r="BE709" i="2" s="1"/>
  <c r="BI707" i="2"/>
  <c r="BH707" i="2"/>
  <c r="BG707" i="2"/>
  <c r="BF707" i="2"/>
  <c r="T707" i="2"/>
  <c r="R707" i="2"/>
  <c r="P707" i="2"/>
  <c r="BK707" i="2"/>
  <c r="J707" i="2"/>
  <c r="BE707" i="2"/>
  <c r="BI701" i="2"/>
  <c r="BH701" i="2"/>
  <c r="BG701" i="2"/>
  <c r="BF701" i="2"/>
  <c r="T701" i="2"/>
  <c r="T700" i="2" s="1"/>
  <c r="R701" i="2"/>
  <c r="R700" i="2"/>
  <c r="P701" i="2"/>
  <c r="P700" i="2" s="1"/>
  <c r="BK701" i="2"/>
  <c r="BK700" i="2"/>
  <c r="J700" i="2" s="1"/>
  <c r="J76" i="2" s="1"/>
  <c r="J701" i="2"/>
  <c r="BE701" i="2" s="1"/>
  <c r="BI698" i="2"/>
  <c r="BH698" i="2"/>
  <c r="BG698" i="2"/>
  <c r="BF698" i="2"/>
  <c r="T698" i="2"/>
  <c r="R698" i="2"/>
  <c r="P698" i="2"/>
  <c r="BK698" i="2"/>
  <c r="J698" i="2"/>
  <c r="BE698" i="2" s="1"/>
  <c r="BI696" i="2"/>
  <c r="BH696" i="2"/>
  <c r="BG696" i="2"/>
  <c r="BF696" i="2"/>
  <c r="T696" i="2"/>
  <c r="R696" i="2"/>
  <c r="P696" i="2"/>
  <c r="BK696" i="2"/>
  <c r="J696" i="2"/>
  <c r="BE696" i="2"/>
  <c r="BI694" i="2"/>
  <c r="BH694" i="2"/>
  <c r="BG694" i="2"/>
  <c r="BF694" i="2"/>
  <c r="T694" i="2"/>
  <c r="R694" i="2"/>
  <c r="P694" i="2"/>
  <c r="BK694" i="2"/>
  <c r="J694" i="2"/>
  <c r="BE694" i="2" s="1"/>
  <c r="BI682" i="2"/>
  <c r="BH682" i="2"/>
  <c r="BG682" i="2"/>
  <c r="BF682" i="2"/>
  <c r="T682" i="2"/>
  <c r="R682" i="2"/>
  <c r="P682" i="2"/>
  <c r="BK682" i="2"/>
  <c r="J682" i="2"/>
  <c r="BE682" i="2"/>
  <c r="BI675" i="2"/>
  <c r="BH675" i="2"/>
  <c r="BG675" i="2"/>
  <c r="BF675" i="2"/>
  <c r="T675" i="2"/>
  <c r="R675" i="2"/>
  <c r="P675" i="2"/>
  <c r="BK675" i="2"/>
  <c r="J675" i="2"/>
  <c r="BE675" i="2" s="1"/>
  <c r="BI668" i="2"/>
  <c r="BH668" i="2"/>
  <c r="BG668" i="2"/>
  <c r="BF668" i="2"/>
  <c r="T668" i="2"/>
  <c r="R668" i="2"/>
  <c r="P668" i="2"/>
  <c r="BK668" i="2"/>
  <c r="J668" i="2"/>
  <c r="BE668" i="2"/>
  <c r="BI666" i="2"/>
  <c r="BH666" i="2"/>
  <c r="BG666" i="2"/>
  <c r="BF666" i="2"/>
  <c r="T666" i="2"/>
  <c r="R666" i="2"/>
  <c r="P666" i="2"/>
  <c r="BK666" i="2"/>
  <c r="J666" i="2"/>
  <c r="BE666" i="2" s="1"/>
  <c r="BI659" i="2"/>
  <c r="BH659" i="2"/>
  <c r="BG659" i="2"/>
  <c r="BF659" i="2"/>
  <c r="T659" i="2"/>
  <c r="T658" i="2"/>
  <c r="R659" i="2"/>
  <c r="R658" i="2" s="1"/>
  <c r="P659" i="2"/>
  <c r="P658" i="2"/>
  <c r="BK659" i="2"/>
  <c r="BK658" i="2" s="1"/>
  <c r="J658" i="2" s="1"/>
  <c r="J75" i="2" s="1"/>
  <c r="J659" i="2"/>
  <c r="BE659" i="2" s="1"/>
  <c r="BI657" i="2"/>
  <c r="BH657" i="2"/>
  <c r="BG657" i="2"/>
  <c r="BF657" i="2"/>
  <c r="T657" i="2"/>
  <c r="T656" i="2"/>
  <c r="R657" i="2"/>
  <c r="R656" i="2" s="1"/>
  <c r="P657" i="2"/>
  <c r="P656" i="2"/>
  <c r="BK657" i="2"/>
  <c r="BK656" i="2" s="1"/>
  <c r="J656" i="2" s="1"/>
  <c r="J74" i="2" s="1"/>
  <c r="J657" i="2"/>
  <c r="BE657" i="2" s="1"/>
  <c r="BI655" i="2"/>
  <c r="BH655" i="2"/>
  <c r="BG655" i="2"/>
  <c r="BF655" i="2"/>
  <c r="T655" i="2"/>
  <c r="T654" i="2"/>
  <c r="R655" i="2"/>
  <c r="R654" i="2" s="1"/>
  <c r="P655" i="2"/>
  <c r="P654" i="2"/>
  <c r="BK655" i="2"/>
  <c r="BK654" i="2" s="1"/>
  <c r="J654" i="2" s="1"/>
  <c r="J73" i="2" s="1"/>
  <c r="J655" i="2"/>
  <c r="BE655" i="2" s="1"/>
  <c r="BI652" i="2"/>
  <c r="BH652" i="2"/>
  <c r="BG652" i="2"/>
  <c r="BF652" i="2"/>
  <c r="T652" i="2"/>
  <c r="R652" i="2"/>
  <c r="P652" i="2"/>
  <c r="BK652" i="2"/>
  <c r="J652" i="2"/>
  <c r="BE652" i="2"/>
  <c r="BI650" i="2"/>
  <c r="BH650" i="2"/>
  <c r="BG650" i="2"/>
  <c r="BF650" i="2"/>
  <c r="T650" i="2"/>
  <c r="R650" i="2"/>
  <c r="P650" i="2"/>
  <c r="BK650" i="2"/>
  <c r="J650" i="2"/>
  <c r="BE650" i="2" s="1"/>
  <c r="BI649" i="2"/>
  <c r="BH649" i="2"/>
  <c r="BG649" i="2"/>
  <c r="BF649" i="2"/>
  <c r="T649" i="2"/>
  <c r="R649" i="2"/>
  <c r="P649" i="2"/>
  <c r="BK649" i="2"/>
  <c r="J649" i="2"/>
  <c r="BE649" i="2"/>
  <c r="BI639" i="2"/>
  <c r="BH639" i="2"/>
  <c r="BG639" i="2"/>
  <c r="BF639" i="2"/>
  <c r="T639" i="2"/>
  <c r="R639" i="2"/>
  <c r="P639" i="2"/>
  <c r="BK639" i="2"/>
  <c r="J639" i="2"/>
  <c r="BE639" i="2" s="1"/>
  <c r="BI628" i="2"/>
  <c r="BH628" i="2"/>
  <c r="BG628" i="2"/>
  <c r="BF628" i="2"/>
  <c r="T628" i="2"/>
  <c r="R628" i="2"/>
  <c r="P628" i="2"/>
  <c r="BK628" i="2"/>
  <c r="J628" i="2"/>
  <c r="BE628" i="2"/>
  <c r="BI625" i="2"/>
  <c r="BH625" i="2"/>
  <c r="BG625" i="2"/>
  <c r="BF625" i="2"/>
  <c r="T625" i="2"/>
  <c r="R625" i="2"/>
  <c r="P625" i="2"/>
  <c r="BK625" i="2"/>
  <c r="J625" i="2"/>
  <c r="BE625" i="2" s="1"/>
  <c r="BI621" i="2"/>
  <c r="BH621" i="2"/>
  <c r="BG621" i="2"/>
  <c r="BF621" i="2"/>
  <c r="T621" i="2"/>
  <c r="R621" i="2"/>
  <c r="P621" i="2"/>
  <c r="BK621" i="2"/>
  <c r="J621" i="2"/>
  <c r="BE621" i="2"/>
  <c r="BI613" i="2"/>
  <c r="BH613" i="2"/>
  <c r="BG613" i="2"/>
  <c r="BF613" i="2"/>
  <c r="T613" i="2"/>
  <c r="R613" i="2"/>
  <c r="P613" i="2"/>
  <c r="BK613" i="2"/>
  <c r="J613" i="2"/>
  <c r="BE613" i="2" s="1"/>
  <c r="BI611" i="2"/>
  <c r="BH611" i="2"/>
  <c r="BG611" i="2"/>
  <c r="BF611" i="2"/>
  <c r="T611" i="2"/>
  <c r="R611" i="2"/>
  <c r="P611" i="2"/>
  <c r="BK611" i="2"/>
  <c r="J611" i="2"/>
  <c r="BE611" i="2"/>
  <c r="BI607" i="2"/>
  <c r="BH607" i="2"/>
  <c r="BG607" i="2"/>
  <c r="BF607" i="2"/>
  <c r="T607" i="2"/>
  <c r="T606" i="2" s="1"/>
  <c r="R607" i="2"/>
  <c r="R606" i="2" s="1"/>
  <c r="P607" i="2"/>
  <c r="P606" i="2"/>
  <c r="P605" i="2" s="1"/>
  <c r="BK607" i="2"/>
  <c r="BK606" i="2" s="1"/>
  <c r="J607" i="2"/>
  <c r="BE607" i="2"/>
  <c r="BI603" i="2"/>
  <c r="BH603" i="2"/>
  <c r="BG603" i="2"/>
  <c r="BF603" i="2"/>
  <c r="T603" i="2"/>
  <c r="T602" i="2"/>
  <c r="R603" i="2"/>
  <c r="R602" i="2" s="1"/>
  <c r="P603" i="2"/>
  <c r="P602" i="2"/>
  <c r="BK603" i="2"/>
  <c r="BK602" i="2" s="1"/>
  <c r="J602" i="2" s="1"/>
  <c r="J70" i="2" s="1"/>
  <c r="J603" i="2"/>
  <c r="BE603" i="2" s="1"/>
  <c r="BI600" i="2"/>
  <c r="BH600" i="2"/>
  <c r="BG600" i="2"/>
  <c r="BF600" i="2"/>
  <c r="T600" i="2"/>
  <c r="R600" i="2"/>
  <c r="P600" i="2"/>
  <c r="BK600" i="2"/>
  <c r="J600" i="2"/>
  <c r="BE600" i="2"/>
  <c r="BI597" i="2"/>
  <c r="BH597" i="2"/>
  <c r="BG597" i="2"/>
  <c r="BF597" i="2"/>
  <c r="T597" i="2"/>
  <c r="R597" i="2"/>
  <c r="P597" i="2"/>
  <c r="BK597" i="2"/>
  <c r="J597" i="2"/>
  <c r="BE597" i="2" s="1"/>
  <c r="BI595" i="2"/>
  <c r="BH595" i="2"/>
  <c r="BG595" i="2"/>
  <c r="BF595" i="2"/>
  <c r="T595" i="2"/>
  <c r="R595" i="2"/>
  <c r="P595" i="2"/>
  <c r="BK595" i="2"/>
  <c r="J595" i="2"/>
  <c r="BE595" i="2"/>
  <c r="BI593" i="2"/>
  <c r="BH593" i="2"/>
  <c r="BG593" i="2"/>
  <c r="BF593" i="2"/>
  <c r="T593" i="2"/>
  <c r="T592" i="2" s="1"/>
  <c r="R593" i="2"/>
  <c r="R592" i="2"/>
  <c r="P593" i="2"/>
  <c r="P592" i="2" s="1"/>
  <c r="BK593" i="2"/>
  <c r="BK592" i="2"/>
  <c r="J592" i="2" s="1"/>
  <c r="J69" i="2" s="1"/>
  <c r="J593" i="2"/>
  <c r="BE593" i="2"/>
  <c r="BI590" i="2"/>
  <c r="BH590" i="2"/>
  <c r="BG590" i="2"/>
  <c r="BF590" i="2"/>
  <c r="T590" i="2"/>
  <c r="R590" i="2"/>
  <c r="P590" i="2"/>
  <c r="BK590" i="2"/>
  <c r="J590" i="2"/>
  <c r="BE590" i="2" s="1"/>
  <c r="BI560" i="2"/>
  <c r="BH560" i="2"/>
  <c r="BG560" i="2"/>
  <c r="BF560" i="2"/>
  <c r="T560" i="2"/>
  <c r="R560" i="2"/>
  <c r="P560" i="2"/>
  <c r="BK560" i="2"/>
  <c r="J560" i="2"/>
  <c r="BE560" i="2"/>
  <c r="BI530" i="2"/>
  <c r="BH530" i="2"/>
  <c r="BG530" i="2"/>
  <c r="BF530" i="2"/>
  <c r="T530" i="2"/>
  <c r="R530" i="2"/>
  <c r="P530" i="2"/>
  <c r="BK530" i="2"/>
  <c r="J530" i="2"/>
  <c r="BE530" i="2" s="1"/>
  <c r="BI475" i="2"/>
  <c r="BH475" i="2"/>
  <c r="BG475" i="2"/>
  <c r="BF475" i="2"/>
  <c r="T475" i="2"/>
  <c r="T474" i="2"/>
  <c r="R475" i="2"/>
  <c r="R474" i="2" s="1"/>
  <c r="P475" i="2"/>
  <c r="P474" i="2"/>
  <c r="BK475" i="2"/>
  <c r="BK474" i="2" s="1"/>
  <c r="J474" i="2" s="1"/>
  <c r="J68" i="2" s="1"/>
  <c r="J475" i="2"/>
  <c r="BE475" i="2" s="1"/>
  <c r="BI467" i="2"/>
  <c r="BH467" i="2"/>
  <c r="BG467" i="2"/>
  <c r="BF467" i="2"/>
  <c r="T467" i="2"/>
  <c r="R467" i="2"/>
  <c r="P467" i="2"/>
  <c r="BK467" i="2"/>
  <c r="J467" i="2"/>
  <c r="BE467" i="2"/>
  <c r="BI427" i="2"/>
  <c r="BH427" i="2"/>
  <c r="BG427" i="2"/>
  <c r="BF427" i="2"/>
  <c r="T427" i="2"/>
  <c r="R427" i="2"/>
  <c r="P427" i="2"/>
  <c r="BK427" i="2"/>
  <c r="BK391" i="2" s="1"/>
  <c r="J391" i="2" s="1"/>
  <c r="J67" i="2" s="1"/>
  <c r="J427" i="2"/>
  <c r="BE427" i="2" s="1"/>
  <c r="BI413" i="2"/>
  <c r="BH413" i="2"/>
  <c r="BG413" i="2"/>
  <c r="BF413" i="2"/>
  <c r="T413" i="2"/>
  <c r="R413" i="2"/>
  <c r="P413" i="2"/>
  <c r="BK413" i="2"/>
  <c r="J413" i="2"/>
  <c r="BE413" i="2"/>
  <c r="BI410" i="2"/>
  <c r="BH410" i="2"/>
  <c r="BG410" i="2"/>
  <c r="BF410" i="2"/>
  <c r="T410" i="2"/>
  <c r="R410" i="2"/>
  <c r="P410" i="2"/>
  <c r="BK410" i="2"/>
  <c r="J410" i="2"/>
  <c r="BE410" i="2" s="1"/>
  <c r="BI404" i="2"/>
  <c r="BH404" i="2"/>
  <c r="BG404" i="2"/>
  <c r="BF404" i="2"/>
  <c r="T404" i="2"/>
  <c r="R404" i="2"/>
  <c r="P404" i="2"/>
  <c r="BK404" i="2"/>
  <c r="J404" i="2"/>
  <c r="BE404" i="2"/>
  <c r="BI401" i="2"/>
  <c r="BH401" i="2"/>
  <c r="BG401" i="2"/>
  <c r="BF401" i="2"/>
  <c r="T401" i="2"/>
  <c r="R401" i="2"/>
  <c r="P401" i="2"/>
  <c r="BK401" i="2"/>
  <c r="J401" i="2"/>
  <c r="BE401" i="2" s="1"/>
  <c r="BI395" i="2"/>
  <c r="BH395" i="2"/>
  <c r="BG395" i="2"/>
  <c r="BF395" i="2"/>
  <c r="T395" i="2"/>
  <c r="R395" i="2"/>
  <c r="P395" i="2"/>
  <c r="BK395" i="2"/>
  <c r="J395" i="2"/>
  <c r="BE395" i="2"/>
  <c r="BI392" i="2"/>
  <c r="BH392" i="2"/>
  <c r="BG392" i="2"/>
  <c r="BF392" i="2"/>
  <c r="T392" i="2"/>
  <c r="T391" i="2" s="1"/>
  <c r="R392" i="2"/>
  <c r="R391" i="2"/>
  <c r="P392" i="2"/>
  <c r="P391" i="2" s="1"/>
  <c r="BK392" i="2"/>
  <c r="J392" i="2"/>
  <c r="BE392" i="2"/>
  <c r="BI388" i="2"/>
  <c r="BH388" i="2"/>
  <c r="BG388" i="2"/>
  <c r="BF388" i="2"/>
  <c r="T388" i="2"/>
  <c r="R388" i="2"/>
  <c r="P388" i="2"/>
  <c r="BK388" i="2"/>
  <c r="J388" i="2"/>
  <c r="BE388" i="2" s="1"/>
  <c r="BI381" i="2"/>
  <c r="BH381" i="2"/>
  <c r="BG381" i="2"/>
  <c r="BF381" i="2"/>
  <c r="T381" i="2"/>
  <c r="T380" i="2" s="1"/>
  <c r="T362" i="2" s="1"/>
  <c r="R381" i="2"/>
  <c r="R380" i="2" s="1"/>
  <c r="P381" i="2"/>
  <c r="P380" i="2"/>
  <c r="BK381" i="2"/>
  <c r="J381" i="2"/>
  <c r="BE381" i="2"/>
  <c r="BI378" i="2"/>
  <c r="BH378" i="2"/>
  <c r="BG378" i="2"/>
  <c r="BF378" i="2"/>
  <c r="T378" i="2"/>
  <c r="T377" i="2"/>
  <c r="R378" i="2"/>
  <c r="R377" i="2"/>
  <c r="P378" i="2"/>
  <c r="P377" i="2"/>
  <c r="BK378" i="2"/>
  <c r="BK377" i="2"/>
  <c r="J377" i="2" s="1"/>
  <c r="J65" i="2" s="1"/>
  <c r="J378" i="2"/>
  <c r="BE378" i="2"/>
  <c r="BI364" i="2"/>
  <c r="BH364" i="2"/>
  <c r="BG364" i="2"/>
  <c r="BF364" i="2"/>
  <c r="T364" i="2"/>
  <c r="T363" i="2"/>
  <c r="R364" i="2"/>
  <c r="R363" i="2" s="1"/>
  <c r="R362" i="2" s="1"/>
  <c r="P364" i="2"/>
  <c r="P363" i="2"/>
  <c r="P362" i="2" s="1"/>
  <c r="BK364" i="2"/>
  <c r="BK363" i="2"/>
  <c r="J363" i="2"/>
  <c r="J64" i="2" s="1"/>
  <c r="J364" i="2"/>
  <c r="BE364" i="2"/>
  <c r="BI358" i="2"/>
  <c r="BH358" i="2"/>
  <c r="BG358" i="2"/>
  <c r="BF358" i="2"/>
  <c r="T358" i="2"/>
  <c r="R358" i="2"/>
  <c r="P358" i="2"/>
  <c r="BK358" i="2"/>
  <c r="J358" i="2"/>
  <c r="BE358" i="2"/>
  <c r="BI354" i="2"/>
  <c r="BH354" i="2"/>
  <c r="BG354" i="2"/>
  <c r="BF354" i="2"/>
  <c r="T354" i="2"/>
  <c r="R354" i="2"/>
  <c r="P354" i="2"/>
  <c r="BK354" i="2"/>
  <c r="J354" i="2"/>
  <c r="BE354" i="2"/>
  <c r="BI345" i="2"/>
  <c r="BH345" i="2"/>
  <c r="BG345" i="2"/>
  <c r="BF345" i="2"/>
  <c r="T345" i="2"/>
  <c r="R345" i="2"/>
  <c r="P345" i="2"/>
  <c r="BK345" i="2"/>
  <c r="J345" i="2"/>
  <c r="BE345" i="2"/>
  <c r="BI341" i="2"/>
  <c r="BH341" i="2"/>
  <c r="BG341" i="2"/>
  <c r="BF341" i="2"/>
  <c r="T341" i="2"/>
  <c r="R341" i="2"/>
  <c r="P341" i="2"/>
  <c r="BK341" i="2"/>
  <c r="J341" i="2"/>
  <c r="BE341" i="2"/>
  <c r="BI329" i="2"/>
  <c r="BH329" i="2"/>
  <c r="BG329" i="2"/>
  <c r="BF329" i="2"/>
  <c r="T329" i="2"/>
  <c r="R329" i="2"/>
  <c r="P329" i="2"/>
  <c r="BK329" i="2"/>
  <c r="J329" i="2"/>
  <c r="BE329" i="2"/>
  <c r="BI326" i="2"/>
  <c r="BH326" i="2"/>
  <c r="BG326" i="2"/>
  <c r="BF326" i="2"/>
  <c r="T326" i="2"/>
  <c r="R326" i="2"/>
  <c r="P326" i="2"/>
  <c r="BK326" i="2"/>
  <c r="J326" i="2"/>
  <c r="BE326" i="2"/>
  <c r="BI322" i="2"/>
  <c r="BH322" i="2"/>
  <c r="BG322" i="2"/>
  <c r="BF322" i="2"/>
  <c r="T322" i="2"/>
  <c r="R322" i="2"/>
  <c r="P322" i="2"/>
  <c r="BK322" i="2"/>
  <c r="J322" i="2"/>
  <c r="BE322" i="2"/>
  <c r="BI320" i="2"/>
  <c r="BH320" i="2"/>
  <c r="BG320" i="2"/>
  <c r="BF320" i="2"/>
  <c r="T320" i="2"/>
  <c r="R320" i="2"/>
  <c r="P320" i="2"/>
  <c r="BK320" i="2"/>
  <c r="J320" i="2"/>
  <c r="BE320" i="2"/>
  <c r="BI318" i="2"/>
  <c r="BH318" i="2"/>
  <c r="BG318" i="2"/>
  <c r="BF318" i="2"/>
  <c r="T318" i="2"/>
  <c r="R318" i="2"/>
  <c r="P318" i="2"/>
  <c r="BK318" i="2"/>
  <c r="J318" i="2"/>
  <c r="BE318" i="2"/>
  <c r="BI314" i="2"/>
  <c r="BH314" i="2"/>
  <c r="BG314" i="2"/>
  <c r="BF314" i="2"/>
  <c r="T314" i="2"/>
  <c r="T313" i="2"/>
  <c r="R314" i="2"/>
  <c r="R313" i="2"/>
  <c r="P314" i="2"/>
  <c r="P313" i="2"/>
  <c r="BK314" i="2"/>
  <c r="BK313" i="2"/>
  <c r="J313" i="2" s="1"/>
  <c r="J62" i="2" s="1"/>
  <c r="J314" i="2"/>
  <c r="BE314" i="2" s="1"/>
  <c r="BI299" i="2"/>
  <c r="BH299" i="2"/>
  <c r="BG299" i="2"/>
  <c r="BF299" i="2"/>
  <c r="T299" i="2"/>
  <c r="R299" i="2"/>
  <c r="P299" i="2"/>
  <c r="BK299" i="2"/>
  <c r="J299" i="2"/>
  <c r="BE299" i="2"/>
  <c r="BI297" i="2"/>
  <c r="BH297" i="2"/>
  <c r="BG297" i="2"/>
  <c r="BF297" i="2"/>
  <c r="T297" i="2"/>
  <c r="R297" i="2"/>
  <c r="P297" i="2"/>
  <c r="BK297" i="2"/>
  <c r="J297" i="2"/>
  <c r="BE297" i="2"/>
  <c r="BI290" i="2"/>
  <c r="BH290" i="2"/>
  <c r="BG290" i="2"/>
  <c r="BF290" i="2"/>
  <c r="T290" i="2"/>
  <c r="R290" i="2"/>
  <c r="P290" i="2"/>
  <c r="BK290" i="2"/>
  <c r="J290" i="2"/>
  <c r="BE290" i="2"/>
  <c r="BI286" i="2"/>
  <c r="BH286" i="2"/>
  <c r="BG286" i="2"/>
  <c r="BF286" i="2"/>
  <c r="T286" i="2"/>
  <c r="R286" i="2"/>
  <c r="P286" i="2"/>
  <c r="BK286" i="2"/>
  <c r="J286" i="2"/>
  <c r="BE286" i="2"/>
  <c r="BI283" i="2"/>
  <c r="BH283" i="2"/>
  <c r="BG283" i="2"/>
  <c r="BF283" i="2"/>
  <c r="T283" i="2"/>
  <c r="R283" i="2"/>
  <c r="P283" i="2"/>
  <c r="BK283" i="2"/>
  <c r="J283" i="2"/>
  <c r="BE283" i="2"/>
  <c r="BI279" i="2"/>
  <c r="BH279" i="2"/>
  <c r="BG279" i="2"/>
  <c r="BF279" i="2"/>
  <c r="T279" i="2"/>
  <c r="R279" i="2"/>
  <c r="P279" i="2"/>
  <c r="BK279" i="2"/>
  <c r="J279" i="2"/>
  <c r="BE279" i="2"/>
  <c r="BI236" i="2"/>
  <c r="BH236" i="2"/>
  <c r="BG236" i="2"/>
  <c r="BF236" i="2"/>
  <c r="T236" i="2"/>
  <c r="R236" i="2"/>
  <c r="P236" i="2"/>
  <c r="BK236" i="2"/>
  <c r="J236" i="2"/>
  <c r="BE236" i="2"/>
  <c r="BI230" i="2"/>
  <c r="BH230" i="2"/>
  <c r="BG230" i="2"/>
  <c r="BF230" i="2"/>
  <c r="T230" i="2"/>
  <c r="R230" i="2"/>
  <c r="P230" i="2"/>
  <c r="BK230" i="2"/>
  <c r="J230" i="2"/>
  <c r="BE230" i="2"/>
  <c r="BI223" i="2"/>
  <c r="BH223" i="2"/>
  <c r="BG223" i="2"/>
  <c r="BF223" i="2"/>
  <c r="T223" i="2"/>
  <c r="T222" i="2"/>
  <c r="T221" i="2" s="1"/>
  <c r="R223" i="2"/>
  <c r="R222" i="2" s="1"/>
  <c r="R221" i="2" s="1"/>
  <c r="P223" i="2"/>
  <c r="P222" i="2"/>
  <c r="P221" i="2" s="1"/>
  <c r="BK223" i="2"/>
  <c r="BK222" i="2" s="1"/>
  <c r="J223" i="2"/>
  <c r="BE223" i="2"/>
  <c r="BI217" i="2"/>
  <c r="BH217" i="2"/>
  <c r="BG217" i="2"/>
  <c r="BF217" i="2"/>
  <c r="T217" i="2"/>
  <c r="T216" i="2"/>
  <c r="R217" i="2"/>
  <c r="R216" i="2"/>
  <c r="P217" i="2"/>
  <c r="P216" i="2"/>
  <c r="BK217" i="2"/>
  <c r="BK216" i="2"/>
  <c r="J216" i="2" s="1"/>
  <c r="J59" i="2" s="1"/>
  <c r="J217" i="2"/>
  <c r="BE217" i="2" s="1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/>
  <c r="BI201" i="2"/>
  <c r="BH201" i="2"/>
  <c r="BG201" i="2"/>
  <c r="BF201" i="2"/>
  <c r="T201" i="2"/>
  <c r="R201" i="2"/>
  <c r="P201" i="2"/>
  <c r="BK201" i="2"/>
  <c r="J201" i="2"/>
  <c r="BE201" i="2"/>
  <c r="BI194" i="2"/>
  <c r="BH194" i="2"/>
  <c r="BG194" i="2"/>
  <c r="BF194" i="2"/>
  <c r="T194" i="2"/>
  <c r="R194" i="2"/>
  <c r="P194" i="2"/>
  <c r="BK194" i="2"/>
  <c r="J194" i="2"/>
  <c r="BE194" i="2"/>
  <c r="BI191" i="2"/>
  <c r="BH191" i="2"/>
  <c r="BG191" i="2"/>
  <c r="BF191" i="2"/>
  <c r="T191" i="2"/>
  <c r="R191" i="2"/>
  <c r="R180" i="2" s="1"/>
  <c r="P191" i="2"/>
  <c r="BK191" i="2"/>
  <c r="J191" i="2"/>
  <c r="BE191" i="2"/>
  <c r="BI188" i="2"/>
  <c r="BH188" i="2"/>
  <c r="BG188" i="2"/>
  <c r="BF188" i="2"/>
  <c r="T188" i="2"/>
  <c r="R188" i="2"/>
  <c r="P188" i="2"/>
  <c r="BK188" i="2"/>
  <c r="BK180" i="2" s="1"/>
  <c r="J180" i="2" s="1"/>
  <c r="J58" i="2" s="1"/>
  <c r="J188" i="2"/>
  <c r="BE188" i="2"/>
  <c r="BI181" i="2"/>
  <c r="BH181" i="2"/>
  <c r="BG181" i="2"/>
  <c r="BF181" i="2"/>
  <c r="T181" i="2"/>
  <c r="T180" i="2"/>
  <c r="R181" i="2"/>
  <c r="P181" i="2"/>
  <c r="P180" i="2"/>
  <c r="BK181" i="2"/>
  <c r="J181" i="2"/>
  <c r="BE181" i="2" s="1"/>
  <c r="BI178" i="2"/>
  <c r="BH178" i="2"/>
  <c r="BG178" i="2"/>
  <c r="BF178" i="2"/>
  <c r="T178" i="2"/>
  <c r="R178" i="2"/>
  <c r="P178" i="2"/>
  <c r="BK178" i="2"/>
  <c r="J178" i="2"/>
  <c r="BE178" i="2"/>
  <c r="BI174" i="2"/>
  <c r="BH174" i="2"/>
  <c r="BG174" i="2"/>
  <c r="BF174" i="2"/>
  <c r="T174" i="2"/>
  <c r="R174" i="2"/>
  <c r="P174" i="2"/>
  <c r="BK174" i="2"/>
  <c r="J174" i="2"/>
  <c r="BE174" i="2"/>
  <c r="BI170" i="2"/>
  <c r="BH170" i="2"/>
  <c r="BG170" i="2"/>
  <c r="BF170" i="2"/>
  <c r="T170" i="2"/>
  <c r="R170" i="2"/>
  <c r="P170" i="2"/>
  <c r="BK170" i="2"/>
  <c r="J170" i="2"/>
  <c r="BE170" i="2"/>
  <c r="BI163" i="2"/>
  <c r="BH163" i="2"/>
  <c r="BG163" i="2"/>
  <c r="BF163" i="2"/>
  <c r="T163" i="2"/>
  <c r="R163" i="2"/>
  <c r="P163" i="2"/>
  <c r="BK163" i="2"/>
  <c r="J163" i="2"/>
  <c r="BE163" i="2"/>
  <c r="BI156" i="2"/>
  <c r="BH156" i="2"/>
  <c r="BG156" i="2"/>
  <c r="BF156" i="2"/>
  <c r="T156" i="2"/>
  <c r="R156" i="2"/>
  <c r="P156" i="2"/>
  <c r="BK156" i="2"/>
  <c r="J156" i="2"/>
  <c r="BE156" i="2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R151" i="2"/>
  <c r="P151" i="2"/>
  <c r="BK151" i="2"/>
  <c r="J151" i="2"/>
  <c r="BE151" i="2"/>
  <c r="BI148" i="2"/>
  <c r="BH148" i="2"/>
  <c r="BG148" i="2"/>
  <c r="BF148" i="2"/>
  <c r="T148" i="2"/>
  <c r="R148" i="2"/>
  <c r="P148" i="2"/>
  <c r="BK148" i="2"/>
  <c r="J148" i="2"/>
  <c r="BE148" i="2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/>
  <c r="BI131" i="2"/>
  <c r="BH131" i="2"/>
  <c r="BG131" i="2"/>
  <c r="BF131" i="2"/>
  <c r="T131" i="2"/>
  <c r="R131" i="2"/>
  <c r="R108" i="2" s="1"/>
  <c r="P131" i="2"/>
  <c r="BK131" i="2"/>
  <c r="J131" i="2"/>
  <c r="BE131" i="2"/>
  <c r="BI113" i="2"/>
  <c r="BH113" i="2"/>
  <c r="BG113" i="2"/>
  <c r="BF113" i="2"/>
  <c r="T113" i="2"/>
  <c r="R113" i="2"/>
  <c r="P113" i="2"/>
  <c r="BK113" i="2"/>
  <c r="J113" i="2"/>
  <c r="BE113" i="2"/>
  <c r="BI109" i="2"/>
  <c r="F35" i="2"/>
  <c r="BD55" i="1" s="1"/>
  <c r="BD54" i="1" s="1"/>
  <c r="W33" i="1" s="1"/>
  <c r="BH109" i="2"/>
  <c r="F34" i="2" s="1"/>
  <c r="BC55" i="1" s="1"/>
  <c r="BC54" i="1" s="1"/>
  <c r="BG109" i="2"/>
  <c r="F33" i="2"/>
  <c r="BB55" i="1" s="1"/>
  <c r="BB54" i="1" s="1"/>
  <c r="BF109" i="2"/>
  <c r="F32" i="2" s="1"/>
  <c r="BA55" i="1" s="1"/>
  <c r="BA54" i="1" s="1"/>
  <c r="T109" i="2"/>
  <c r="T108" i="2"/>
  <c r="T107" i="2" s="1"/>
  <c r="R109" i="2"/>
  <c r="P109" i="2"/>
  <c r="P108" i="2"/>
  <c r="BK109" i="2"/>
  <c r="BK108" i="2" s="1"/>
  <c r="J109" i="2"/>
  <c r="BE109" i="2" s="1"/>
  <c r="F100" i="2"/>
  <c r="E98" i="2"/>
  <c r="F48" i="2"/>
  <c r="E46" i="2"/>
  <c r="J22" i="2"/>
  <c r="E22" i="2"/>
  <c r="J103" i="2" s="1"/>
  <c r="J51" i="2"/>
  <c r="J21" i="2"/>
  <c r="J19" i="2"/>
  <c r="E19" i="2"/>
  <c r="J50" i="2" s="1"/>
  <c r="J102" i="2"/>
  <c r="J18" i="2"/>
  <c r="J16" i="2"/>
  <c r="E16" i="2"/>
  <c r="F103" i="2" s="1"/>
  <c r="J15" i="2"/>
  <c r="J13" i="2"/>
  <c r="E13" i="2"/>
  <c r="F102" i="2"/>
  <c r="F50" i="2"/>
  <c r="J12" i="2"/>
  <c r="J10" i="2"/>
  <c r="J100" i="2"/>
  <c r="J48" i="2"/>
  <c r="AS54" i="1"/>
  <c r="L50" i="1"/>
  <c r="AM50" i="1"/>
  <c r="AM49" i="1"/>
  <c r="L49" i="1"/>
  <c r="AM47" i="1"/>
  <c r="L47" i="1"/>
  <c r="L45" i="1"/>
  <c r="L44" i="1"/>
  <c r="AX54" i="1" l="1"/>
  <c r="W31" i="1"/>
  <c r="P107" i="2"/>
  <c r="W30" i="1"/>
  <c r="AW54" i="1"/>
  <c r="AK30" i="1" s="1"/>
  <c r="R107" i="2"/>
  <c r="BK221" i="2"/>
  <c r="J221" i="2" s="1"/>
  <c r="J60" i="2" s="1"/>
  <c r="J222" i="2"/>
  <c r="J61" i="2" s="1"/>
  <c r="BK362" i="2"/>
  <c r="J362" i="2" s="1"/>
  <c r="J63" i="2" s="1"/>
  <c r="F31" i="2"/>
  <c r="AZ55" i="1" s="1"/>
  <c r="AZ54" i="1" s="1"/>
  <c r="J31" i="2"/>
  <c r="AV55" i="1" s="1"/>
  <c r="J108" i="2"/>
  <c r="J57" i="2" s="1"/>
  <c r="W32" i="1"/>
  <c r="AY54" i="1"/>
  <c r="F51" i="2"/>
  <c r="J32" i="2"/>
  <c r="AW55" i="1" s="1"/>
  <c r="BK380" i="2"/>
  <c r="J380" i="2" s="1"/>
  <c r="J66" i="2" s="1"/>
  <c r="J606" i="2"/>
  <c r="J72" i="2" s="1"/>
  <c r="BK605" i="2"/>
  <c r="J605" i="2" s="1"/>
  <c r="J71" i="2" s="1"/>
  <c r="T605" i="2"/>
  <c r="T106" i="2" s="1"/>
  <c r="J895" i="2"/>
  <c r="J84" i="2" s="1"/>
  <c r="BK894" i="2"/>
  <c r="J894" i="2" s="1"/>
  <c r="J83" i="2" s="1"/>
  <c r="P897" i="2"/>
  <c r="R605" i="2"/>
  <c r="R897" i="2"/>
  <c r="BK897" i="2"/>
  <c r="J897" i="2" s="1"/>
  <c r="J85" i="2" s="1"/>
  <c r="BK107" i="2" l="1"/>
  <c r="AT55" i="1"/>
  <c r="P106" i="2"/>
  <c r="AU55" i="1" s="1"/>
  <c r="AU54" i="1" s="1"/>
  <c r="W29" i="1"/>
  <c r="AV54" i="1"/>
  <c r="R106" i="2"/>
  <c r="AK29" i="1" l="1"/>
  <c r="AT54" i="1"/>
  <c r="BK106" i="2"/>
  <c r="J106" i="2" s="1"/>
  <c r="J107" i="2"/>
  <c r="J56" i="2" s="1"/>
  <c r="J55" i="2" l="1"/>
  <c r="J28" i="2"/>
  <c r="J37" i="2" l="1"/>
  <c r="AG55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<sst xmlns="http://schemas.openxmlformats.org/spreadsheetml/2006/main" count="8361" uniqueCount="1118">
  <si>
    <t>Export Komplet</t>
  </si>
  <si>
    <t>VZ</t>
  </si>
  <si>
    <t>2.0</t>
  </si>
  <si>
    <t>ZAMOK</t>
  </si>
  <si>
    <t>False</t>
  </si>
  <si>
    <t>{3d62b429-5491-450d-a4e8-7a13eb92a647}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</si>
  <si>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</si>
  <si>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</si>
  <si>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</si>
  <si>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</si>
  <si>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</si>
  <si>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</si>
  <si>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</si>
  <si>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</si>
  <si>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2018/CEPKO2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</si>
  <si>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</si>
  <si>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</si>
  <si>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části kláštera</t>
  </si>
  <si>
    <t>KSO:</t>
  </si>
  <si>
    <t/>
  </si>
  <si>
    <t>CC-CZ:</t>
  </si>
  <si>
    <t>Místo:</t>
  </si>
  <si>
    <t>Šternberk</t>
  </si>
  <si>
    <t>Datum:</t>
  </si>
  <si>
    <t>9. 8. 2018</t>
  </si>
  <si>
    <t>Zadavatel:</t>
  </si>
  <si>
    <t>IČ:</t>
  </si>
  <si>
    <t>0,1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</si>
  <si>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</si>
  <si>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</si>
  <si>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</si>
  <si>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</si>
  <si>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</si>
  <si>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</si>
  <si>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</si>
  <si>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</si>
  <si>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</si>
  <si>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</si>
  <si>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</si>
  <si>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</si>
  <si>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</si>
  <si>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</si>
  <si>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</si>
  <si>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</si>
  <si>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</si>
  <si>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</si>
  <si>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</si>
  <si>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</si>
  <si>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</si>
  <si>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</si>
  <si>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</si>
  <si>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</si>
  <si>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</si>
  <si>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</si>
  <si>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</si>
  <si>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</si>
  <si>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</si>
  <si>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</si>
  <si>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</si>
  <si>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</si>
  <si>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</si>
  <si>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</si>
  <si>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</si>
  <si>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</si>
  <si>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</si>
  <si>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</si>
  <si>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</si>
  <si>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</si>
  <si>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</si>
  <si>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</si>
  <si>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</si>
  <si>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</si>
  <si>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</si>
  <si>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</si>
  <si>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</si>
  <si>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</si>
  <si>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</si>
  <si>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</si>
  <si>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</si>
  <si>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</si>
  <si>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</si>
  <si>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</si>
  <si>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</si>
  <si>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</si>
  <si>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</si>
  <si>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</si>
  <si>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</si>
  <si>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</si>
  <si>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</si>
  <si>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</si>
  <si>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</si>
  <si>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</si>
  <si>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</si>
  <si>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</si>
  <si>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</si>
  <si>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</si>
  <si>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  98 - Demolice a sanace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</si>
  <si>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</si>
  <si>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</si>
  <si>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</si>
  <si>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</si>
  <si>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720 - Zdravotechnika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</si>
  <si>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</si>
  <si>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</si>
  <si>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</si>
  <si>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</si>
  <si>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</si>
  <si>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</si>
  <si>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</si>
  <si>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782 - Dokončovací práce - obklady z kamene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</si>
  <si>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</si>
  <si>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</si>
  <si>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</si>
  <si>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</si>
  <si>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</si>
  <si>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</si>
  <si>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</si>
  <si>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</si>
  <si>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</si>
  <si>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</si>
  <si>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</si>
  <si>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</si>
  <si>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</si>
  <si>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</si>
  <si>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</si>
  <si>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</si>
  <si>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</si>
  <si>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</si>
  <si>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</si>
  <si>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</si>
  <si>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</si>
  <si>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</si>
  <si>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</si>
  <si>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</si>
  <si>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</si>
  <si>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132201101</t>
  </si>
  <si>
    <t>Hloubení zapažených i nezapažených rýh šířky do 600 mm s urovnáním dna do předepsaného profilu a spádu v hornině tř. 3 do 100 m3</t>
  </si>
  <si>
    <t>m3</t>
  </si>
  <si>
    <t>CS ÚRS 2016 02</t>
  </si>
  <si>
    <t>4</t>
  </si>
  <si>
    <t>-2011336871</t>
  </si>
  <si>
    <t>PSC</t>
  </si>
  <si>
    <t xml:space="preserve">Poznámka k souboru cen:_x000D_
1. V cenách jsou započteny i náklady na přehození výkopku na přilehlém terénu na vzdálenost do 3 m_x000D_
 od podélné osy rýhy nebo naložení na dopravní prostředek._x000D_
2. Ceny jsou určeny pro rýhy:_x000D_
 a) šířky přes 200 do 300 mm a hloubky do 750 mm,_x000D_
 b) šířky přes 300 do 400 mm a hloubky do 1 000 mm,_x000D_
 c) šířky přes 400 do 500 mm a hloubky do 1 250 mm,_x000D_
 d) šířky přes 500 do 600 mm a hloubky do 1 500 mm._x000D_
3. Náklady na svislé přemístění výkopku nad 1 m hloubky se určí dle ustanovení článku č. 3161_x000D_
 všeobecných podmínek katalogu._x000D_
</t>
  </si>
  <si>
    <t>VV</t>
  </si>
  <si>
    <t>ve dvoře pro kanalizaci</t>
  </si>
  <si>
    <t>20,00*0,80*(1,00+1,50)/2</t>
  </si>
  <si>
    <t>139711101</t>
  </si>
  <si>
    <t>Vykopávka v uzavřených prostorách s naložením výkopku na dopravní prostředek v hornině tř. 1 až 4</t>
  </si>
  <si>
    <t>1129909683</t>
  </si>
  <si>
    <t xml:space="preserve">Poznámka k souboru cen:_x000D_
1. V cenách nejsou započteny náklady na podchycení stavebních konstrukcí a případné odvětrávání_x000D_
 pracovního prostoru._x000D_
</t>
  </si>
  <si>
    <t>VÝKOP PRO KONSTRUKCI PODLAH</t>
  </si>
  <si>
    <t>m.č. 1.01</t>
  </si>
  <si>
    <t>32,76*0,10</t>
  </si>
  <si>
    <t>m.č. 1.03</t>
  </si>
  <si>
    <t>54,93*0,15</t>
  </si>
  <si>
    <t>m.č. 1.04</t>
  </si>
  <si>
    <t>34,25*0,20</t>
  </si>
  <si>
    <t>m.č. 1.05 - 1.07</t>
  </si>
  <si>
    <t>2,75*5,0*0,10</t>
  </si>
  <si>
    <t>Mezisoučet</t>
  </si>
  <si>
    <t>3</t>
  </si>
  <si>
    <t>VÝKOP RÝH PRO INSTALACE V PODLAHÁCH</t>
  </si>
  <si>
    <t>12,00*0,40*0,80</t>
  </si>
  <si>
    <t>podkopání obvovodocých zdí pro kanalizační potrubí</t>
  </si>
  <si>
    <t>1,60*0,50*0,50*2</t>
  </si>
  <si>
    <t>Součet</t>
  </si>
  <si>
    <t>162201211</t>
  </si>
  <si>
    <t>Vodorovné přemístění výkopku stavebním kolečkem s vyprázdněním kolečka na hromady nebo do dopravního prostředku na vzdálenost do 10 m z horniny tř. 1 až 4</t>
  </si>
  <si>
    <t>480264148</t>
  </si>
  <si>
    <t>výkop pro podlahy a instalace v podlahách</t>
  </si>
  <si>
    <t>24,381</t>
  </si>
  <si>
    <t>zásyp</t>
  </si>
  <si>
    <t>-2,16</t>
  </si>
  <si>
    <t>162201219</t>
  </si>
  <si>
    <t>Vodorovné přemístění výkopku stavebním kolečkem s vyprázdněním kolečka na hromady nebo do dopravního prostředku na vzdálenost do 10 m z horniny Příplatek k ceně za každých dalších 10 m</t>
  </si>
  <si>
    <t>-365363616</t>
  </si>
  <si>
    <t>22,221*4</t>
  </si>
  <si>
    <t>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</si>
  <si>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</si>
  <si>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</si>
  <si>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1087369644</t>
  </si>
  <si>
    <t xml:space="preserve">Poznámka k souboru cen:_x000D_
1. Ceny nelze použít, předepisuje-li projekt přemístit výkopek na místo nepřístupné obvyklým_x000D_
 dopravním prostředkům; toto přemístění se oceňuje individuálně._x000D_
2. V cenách jsou započteny i náhrady za jízdu loženého vozidla v terénu ve výkopišti nebo na_x000D_
 násypišti._x000D_
3. V cenách nejsou započteny náklady na rozhrnutí výkopku na násypišti; toto rozhrnutí se oceňuje_x000D_
 cenami souboru cen 171 . 0- . . Uložení sypaniny do násypů a 171 20-1201Uložení sypaniny na skládky._x000D_
4. Je-li na dopravní dráze pro vodorovné přemístění nějaká překážka, pro kterou je nutno překládat_x000D_
 výkopek z jednoho obvyklého dopravního prostředku na jiný obvyklý dopravní prostředek, oceňuje se_x000D_
 toto lomené vodorovné přemístění výkopku v každém úseku samostatně příslušnou cenou tohoto souboru_x000D_
 cen a překládání výkopku cenami souboru cen 167 10-3 . Nakládání neulehlého výkopku z hromad s_x000D_
 ohledem na ustanovení pozn. číslo 5._x000D_
5. Přemísťuje-li se výkopek z dočasných skládek vzdálených do 50 m, neoceňuje se nakládání výkopku,_x000D_
 i když se provádí. Toto ustanovení neplatí, vylučuje-li projekt použití dozeru._x000D_
6. V cenách vodorovného přemístění sypaniny nejsou započteny náklady na dodávku materiálu, tyto se_x000D_
 oceňují ve specifikaci._x000D_
</t>
  </si>
  <si>
    <t>"zásyp" -2,16</t>
  </si>
  <si>
    <t>přebytek výkopku z rýh ve dvoře</t>
  </si>
  <si>
    <t>"výkopek" 20,00</t>
  </si>
  <si>
    <t>"zásyp" -12,80</t>
  </si>
  <si>
    <t>6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</si>
  <si>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</si>
  <si>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</si>
  <si>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1219725342</t>
  </si>
  <si>
    <t>29,421*5</t>
  </si>
  <si>
    <t>7</t>
  </si>
  <si>
    <t>171201201</t>
  </si>
  <si>
    <t>Uložení sypaniny na skládky</t>
  </si>
  <si>
    <t>1544845023</t>
  </si>
  <si>
    <t xml:space="preserve">Poznámka k souboru cen:_x000D_
1. Cena -1201 je určena i pro:_x000D_
 a) uložení výkopku nebo ornice na dočasné skládky předepsané projektem tak, že na 1 m2_x000D_
 projektem určené plochy této skládky připadá přes 2 m3 výkopku nebo ornice; v opačném případě se_x000D_
 uložení neoceňuje. Množství výkopku nebo ornice připadající na 1 m2 skládky se určí jako podíl_x000D_
 množství výkopku nebo ornice, měřeného v rostlém stavu a projektem určené plochy dočasné skládky;_x000D_
 b) zasypání koryt vodotečí a prohlubní v terénu bez předepsaného zhutnění sypaniny;_x000D_
 c) uložení výkopku pod vodou do prohlubní ve dně vodotečí nebo nádrží._x000D_
2. Cenu -1201 nelze použít pro uložení výkopku nebo ornice:_x000D_
 a) při vykopávkách pro podzemní vedení podél hrany výkopu, z něhož byl výkopek získán, a to ani_x000D_
 tehdy, jestliže se výkopek po vyhození z výkopu na povrch území ještě dále přemisťuje na hromady_x000D_
 podél výkopu;_x000D_
 b) na dočasné skládky, které nejsou předepsány projektem;_x000D_
 c) na dočasné skládky předepsané projektem tak, že na 1 m2 projektem určené plochy této skládky_x000D_
 připadají nejvýše 2 m3 výkopku nebo ornice (viz. též poznámku č. 1 a);_x000D_
 d) na dočasné skládky, oceňuje-li se cenou 121 10-1101 Sejmutí ornice nebo lesní půdy do 50 m,_x000D_
 nebo oceňuje-li se vodorovné přemístění výkopku do 20 m a 50 m cenami 162 20-1101, 162 20-1102, 162_x000D_
 20-1151 a 162 20-1152. V těchto případech se uložení výkopku nebo ornice na dočasnou skládku_x000D_
 neoceňuje._x000D_
 e) na trvalé skládky s předepsaným zhutněním; toto uložení výkopku se oceňuje cenami souboru_x000D_
 cen 171 . 0- . . Uložení sypaniny do násypů._x000D_
3. V ceně -1201 jsou započteny i náklady na rozprostření sypaniny ve vrstvách s hrubým urovnáním na_x000D_
 skládce._x000D_
4. V ceně -1201 nejsou započteny náklady na získání skládek ani na poplatky za skládku._x000D_
5. Množství jednotek uložení výkopku (sypaniny) se určí v m3 uloženého výkopku (sypaniny),v rostlém_x000D_
 stavu zpravidla ve výkopišti._x000D_
6. Cenu -1211 lze po dohodě upravit podle místních podmínek._x000D_
</t>
  </si>
  <si>
    <t>8</t>
  </si>
  <si>
    <t>171201211</t>
  </si>
  <si>
    <t>Uložení sypaniny poplatek za uložení sypaniny na skládce (skládkovné)</t>
  </si>
  <si>
    <t>t</t>
  </si>
  <si>
    <t>25646802</t>
  </si>
  <si>
    <t>29,421*1,60</t>
  </si>
  <si>
    <t>9</t>
  </si>
  <si>
    <t>174101101</t>
  </si>
  <si>
    <t>Zásyp sypaninou z jakékoliv horniny s uložením výkopku ve vrstvách se zhutněním jam, šachet, rýh nebo kolem objektů v těchto vykopávkách</t>
  </si>
  <si>
    <t>452623674</t>
  </si>
  <si>
    <t xml:space="preserve">Poznámka k souboru cen:_x000D_
1. Ceny 174 10- . . jsou určeny pro zhutněné zásypy s mírou zhutnění:_x000D_
 a) z hornin soudržných do 100 % PS,_x000D_
 b) z hornin nesoudržných do I(d) 0,9,_x000D_
 c) z hornin kamenitých pro jakoukoliv míru zhutnění._x000D_
2. Je-li projektem předepsáno vyšší zhutnění, podle bodu a) a b) poznámky č 1., ocení se zásyp_x000D_
 individuálně._x000D_
3. Ceny nelze použít pro zásyp rýh pro drenážní trativody pro lesnicko-technické meliorace a_x000D_
 zemědělské. Zásyp těchto rýh se oceňuje cenami souboru cen 174 20-3 . části A 03 Zemní práce pro_x000D_
 objekty oborů 831 až 833. Nezhutněný zásyp odvodňovacích kanálů z betonových a železobetonových_x000D_
 trub v polních a lučních tratích se oceňuje cenou -1101 Zásyp sypaninou rýh bez ohledu na šířku_x000D_
 kanálu; cena obsahuje i náklady na ruční nezhutněný zásyp výšky do 200 mm nad vrchol potrubí._x000D_
4. V cenách 10-1101, 10-1103, 20-1101 a 20-1103 je započteno přemístění sypaniny ze vzdálenosti 10_x000D_
 m od kraje výkopu nebo zasypávaného prostoru, měřeno k těžišti skládky._x000D_
5. V ceně 10-1102 je započteno přemístění sypaniny ze vzdálenosti 15 m od hrany zasypávaného_x000D_
 prostoru, měřeno k těžišti skládky._x000D_
6. Objem zásypu je rozdíl objemu výkopu a objemu do něho vestavěných konstrukcí nebo uložených_x000D_
 vedení i s jejich obklady a podklady (tento objem se nazývá objemem horniny vytlačené konstrukcí)._x000D_
 Objem potrubí do DN 180, příp. i s obalem, se od objemu zásypu neodečítá. Pro stanovení objemu_x000D_
 zásypu se od objemu výkopu odečítá i objem obsypu potrubí oceňovaný cenami souboru cen 175 10-11_x000D_
 Obsyp potrubí, přichází-li v úvahu ._x000D_
7. Odklizení zbylého výkopku po provedení zásypu zářezů se šikmými stěnami pro podzemní vedení nebo_x000D_
 zásypu jam a rýh pro podzemní vedení se oceňuje, je-li objem zbylého výkopku:_x000D_
 a) do 1 m3 na 1 m vedení a jedná se o výkopek neulehlý - cenami souboru cen 167 10-110_x000D_
 Nakládání výkopku nebo sypaniny a 162 . 0-1 . Vodorovné přemístění výkopku. V případě, že se jedná_x000D_
 o výkopek ulehlý - rozpojení a naložení výkopku cenami souboru cen 122 . 0-1 . souboru cen 162 ._x000D_
 0-1 . Vodorovné přemístění výkopku;_x000D_
 b) přes 1 m3 na 1 m vedení, jestliže projekt předepíše, že se zbylý výkopek bude odklízet_x000D_
 zároveň s prováděním vykopávky, pouze přemístění výkopku cenami souboru cen 162 . 0-1 . Vodorovné_x000D_
 přemístění výkopku. Při zmíněném objemu zbylého výkopku se neoceňuje ani naložení ani rozpojení_x000D_
 výkopku. Jestliže se zbylý výkopek neodklízí, nýbrž rozprostírá podél výkopu a nad výkopem, platí_x000D_
 poznámka č. 8._x000D_
8. Rozprostření zbylého výkopku podél výkopu a nad výkopem po provedení zásypů zářezů se šikmými_x000D_
 stěnami pro podzemní vedení nebo zásypu jam a rýh pro podzemní vedení se oceňuje:_x000D_
 a) cenou 171 20-1101 Uložení sypaniny do nezhutněných násypů, není-li projektem předepsáno_x000D_
 zhutnění rozprostřeného zbylého výkopku,_x000D_
 b) cenou 171 10-1111 Uložení sypaniny do násypů z hornin sypkých, je-li předepsáno zhutnění_x000D_
 rozprostřeného zbylého výkopku, a to v objemu vypočteném podle poznámky č.6, příp. zmenšeném o_x000D_
 objem výkopku, který byl již odklizen._x000D_
9. Míru zhutnění předepisuje projekt._x000D_
</t>
  </si>
  <si>
    <t>výkopek rýh ve dvoře pro kanalizaci</t>
  </si>
  <si>
    <t>20,00</t>
  </si>
  <si>
    <t>odpočet obsypu</t>
  </si>
  <si>
    <t>-7,20</t>
  </si>
  <si>
    <t>10</t>
  </si>
  <si>
    <t>174101102</t>
  </si>
  <si>
    <t>Zásyp sypaninou z jakékoliv horniny s uložením výkopku ve vrstvách se zhutněním v uzavřených prostorách s urovnáním povrchu zásypu</t>
  </si>
  <si>
    <t>-672595605</t>
  </si>
  <si>
    <t>výkop rýh pro instalace v podlahách</t>
  </si>
  <si>
    <t>3,84</t>
  </si>
  <si>
    <t>-1,68</t>
  </si>
  <si>
    <t>11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</si>
  <si>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</si>
  <si>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</si>
  <si>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52798232</t>
  </si>
  <si>
    <t xml:space="preserve">Poznámka k souboru cen:_x000D_
1. Objem obsypu na 1 m délky potrubí se rovná šířce dna výkopu násobené součtem vnějšího průměru_x000D_
 potrubí příp. i s obalem a projektované tloušťky obsypu nad, případně i pod potrubím. Pro odečítání_x000D_
 objemu potrubí se započítávají všechny vestavěné konstrukce nebo uložené vedení i s jejich obklady_x000D_
 a podklady (tento objem se nazývá objemem horniny vytlačené konstrukcí)._x000D_
2. Míru zhutnění předepisuje projekt._x000D_
3. V cenách nejsou zahrnuty náklady na nakupovanou sypaninu. Tato se oceňuje ve specifikaci._x000D_
</t>
  </si>
  <si>
    <t>obsyp potrubí instalace v podlahách</t>
  </si>
  <si>
    <t>12,00*0,40*0,35</t>
  </si>
  <si>
    <t>12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</si>
  <si>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</si>
  <si>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</si>
  <si>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-1248532415</t>
  </si>
  <si>
    <t xml:space="preserve">Poznámka k souboru cen:_x000D_
1. Objem obsypu na 1 m délky potrubí se rovná šířce dna výkopu násobené součtem vnějšího průměru_x000D_
 potrubí příp. i s obalem a projektované tloušťky obsypu nad, případně i pod potrubím. Pro odečítání_x000D_
 objemu potrubí se započítávají všechny vestavěné konstrukce nebo uložené vedení i s jejich obklady_x000D_
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položkou_x000D_
 17511-1109 Příplatek za prohození sypaniny._x000D_
</t>
  </si>
  <si>
    <t>20,00*0,80*0,45</t>
  </si>
  <si>
    <t>13</t>
  </si>
  <si>
    <t>M</t>
  </si>
  <si>
    <t>583312890</t>
  </si>
  <si>
    <t xml:space="preserve">kamenivo těžené drobné frakce 0-2 </t>
  </si>
  <si>
    <t>-2042815520</t>
  </si>
  <si>
    <t>1,68*2 'Přepočtené koeficientem množství</t>
  </si>
  <si>
    <t>Svislé a kompletní konstrukce</t>
  </si>
  <si>
    <t>14</t>
  </si>
  <si>
    <t>310236241</t>
  </si>
  <si>
    <t>Zazdívka otvorů ve zdivu nadzákladovém cihlami pálenými plochy přes 0,0225 m2 do 0,09 m2, ve zdi tl. do 300 mm</t>
  </si>
  <si>
    <t>kus</t>
  </si>
  <si>
    <t>1542848734</t>
  </si>
  <si>
    <t>montážní otvory ve stávajícím komínu pro montáž komínové vložky</t>
  </si>
  <si>
    <t>nadezdívka nad překlady z válcovaných nosníků</t>
  </si>
  <si>
    <t>"mezi m.č. 1.02 - 1.03" 1,70*0,25*0,30/2</t>
  </si>
  <si>
    <t>"mezi m.č.1.03 - 1.04" 1,06*0,25*0,20/2</t>
  </si>
  <si>
    <t>310278842</t>
  </si>
  <si>
    <t>Zazdívka otvorů ve zdivu nadzákladovém nepálenými tvárnicemi plochy přes 0,25 m2 do 1 m2 , ve zdi tl. do 300 mm</t>
  </si>
  <si>
    <t>-1987788463</t>
  </si>
  <si>
    <t>otvor mezi m.č. 1.02 a chodbou</t>
  </si>
  <si>
    <t>1,05*1,80*0,20</t>
  </si>
  <si>
    <t>16</t>
  </si>
  <si>
    <t>311272123</t>
  </si>
  <si>
    <t>Zdivo z pórobetonových přesných tvárnic nosné z tvárnic hladkých jakékoli pevnosti na tenké maltové lože, tloušťka zdiva 200 mm, objemová hmotnost 500 kg/m3</t>
  </si>
  <si>
    <t>-216999655</t>
  </si>
  <si>
    <t>(0,925+1,65+1,00)*2,25*0,20</t>
  </si>
  <si>
    <t>17</t>
  </si>
  <si>
    <t>317234410</t>
  </si>
  <si>
    <t>Vyzdívka mezi nosníky cihlami pálenými na maltu cementovou</t>
  </si>
  <si>
    <t>533467643</t>
  </si>
  <si>
    <t xml:space="preserve">Poznámka k souboru cen:_x000D_
1. Cenu lze použít i pro nadezdívku nad nosníky pro jejich osazení (uklínování zdiva)._x000D_
2. Množství jednotek se určuje v m3 objemu vyzdívky jako součin světlosti neomítnutého otvoru;_x000D_
 šířky (rovné tloušťce neomítnuté zdi zmenšené o tloušťku svislého plentování přírub) a výšky_x000D_
 nosníku._x000D_
3. Plentování ocelových válcovaných nosníků jednostranné cihlami se oceňuje cenami 346 24-4381 až_x000D_
 -4384, katalogu 801-1 Budovy a haly-zděné a monolitické._x000D_
</t>
  </si>
  <si>
    <t xml:space="preserve">překlad nad průchodem mezi m.č. 1.02 a 1.03 </t>
  </si>
  <si>
    <t>"překlad 2x I č. 120" 2,00*2*0,15*0,12</t>
  </si>
  <si>
    <t>překlad nad průchodem mezi m.č. 1.03 a 1.04</t>
  </si>
  <si>
    <t>"překlad 2x I č. 120" 1,36*2*0,15*0,12</t>
  </si>
  <si>
    <t>18</t>
  </si>
  <si>
    <t>317941121</t>
  </si>
  <si>
    <t>Osazování ocelových válcovaných nosníků na zdivu I nebo IE nebo U nebo UE nebo L do č. 12 nebo výšky do 120 mm</t>
  </si>
  <si>
    <t>1410545166</t>
  </si>
  <si>
    <t xml:space="preserve">Poznámka k souboru cen:_x000D_
1. Ceny jsou určeny pro zednické osazování na cementovou maltu(min. MC 15)._x000D_
2. Dodávka ocelových nosníků se oceňuje ve specifikaci._x000D_
3. Ztratné lze dohodnout ve směrné výši 8 % na krytí nákladů na řezání příslušných délek z hutních_x000D_
 délek nosníků a na zbytkový odpad (prořez)._x000D_
</t>
  </si>
  <si>
    <t>"překlad 2x I č. 120" 2,00*2*11,10*0,001</t>
  </si>
  <si>
    <t>"překlad 2x I č. 120" 1,36*2*11,10*0,001</t>
  </si>
  <si>
    <t>19</t>
  </si>
  <si>
    <t>130107140</t>
  </si>
  <si>
    <t>ocel profilová IPN, v jakosti 11 375, h=120 mm</t>
  </si>
  <si>
    <t>139999171</t>
  </si>
  <si>
    <t>0,074*1,1 'Přepočtené koeficientem množství</t>
  </si>
  <si>
    <t>20</t>
  </si>
  <si>
    <t>346244381</t>
  </si>
  <si>
    <t>Plentování ocelových válcovaných nosníků jednostranné cihlami na maltu, výška stojiny do 200 mm</t>
  </si>
  <si>
    <t>m2</t>
  </si>
  <si>
    <t>-1403283150</t>
  </si>
  <si>
    <t>"překlad 2x I č. 120" 2,00*2*0,12</t>
  </si>
  <si>
    <t>"překlad 2x I č. 120" 1,36*2*0,12</t>
  </si>
  <si>
    <t>Vodorovné konstrukce</t>
  </si>
  <si>
    <t>451572111</t>
  </si>
  <si>
    <t>Lože pod potrubí, stoky a drobné objekty v otevřeném výkopu z kameniva drobného těženého 0 až 4 mm</t>
  </si>
  <si>
    <t>-644995448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</si>
  <si>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zemních_x000D_
 pracích._x000D_
</t>
  </si>
  <si>
    <t>12,00*0,40*0,10</t>
  </si>
  <si>
    <t>Úpravy povrchů, podlahy a osazování výplní</t>
  </si>
  <si>
    <t>61</t>
  </si>
  <si>
    <t>Úprava povrchů vnitřních</t>
  </si>
  <si>
    <t>22</t>
  </si>
  <si>
    <t>612142001</t>
  </si>
  <si>
    <t>Potažení vnitřních ploch pletivem v ploše nebo pruzích, na plném podkladu sklovláknitým vtlačením do tmelu stěn</t>
  </si>
  <si>
    <t>1280283916</t>
  </si>
  <si>
    <t xml:space="preserve">Poznámka k souboru cen:_x000D_
1. V cenách -2001 jsou započteny i náklady na tmel._x000D_
</t>
  </si>
  <si>
    <t>(1,00*2+0,20)*2,15*2</t>
  </si>
  <si>
    <t>(1,65*2+0,20)*2,15</t>
  </si>
  <si>
    <t>(1,00*2+1,65)*0,20</t>
  </si>
  <si>
    <t>23</t>
  </si>
  <si>
    <t>612311131</t>
  </si>
  <si>
    <t>Potažení vnitřních ploch štukem tloušťky do 3 mm svislých konstrukcí stěn</t>
  </si>
  <si>
    <t>-933512081</t>
  </si>
  <si>
    <t>(1,00*2+0,20)*0,65*2</t>
  </si>
  <si>
    <t>(1,65*2+0,20)*0,65</t>
  </si>
  <si>
    <t>24</t>
  </si>
  <si>
    <t>612321141</t>
  </si>
  <si>
    <t>Omítka vápenocementová vnitřních ploch nanášená ručně dvouvrstvá, tloušťky jádrové omítky do 10 mm a tloušťky štuku do 3 mm štuková svislých konstrukcí stěn</t>
  </si>
  <si>
    <t>1351528539</t>
  </si>
  <si>
    <t xml:space="preserve">Poznámka k souboru cen:_x000D_
1. Pro ocenění nanášení omítek v tloušťce jádrové omítky přes 10 mm se použije příplatek za každých_x000D_
 dalších i započatých 5 mm._x000D_
2. Omítky stropních konstrukcí nanášené na pletivo se oceňují cenami omítek žebrových stropů nebo_x000D_
 osamělých trámů._x000D_
3. Podkladní a spojovací vrstvy se oceňují cenami souboru cen 61.13-1... této části katalogu._x000D_
</t>
  </si>
  <si>
    <t>omítky stěn nad úrovní +1,00m od čisté podlahy (zdivo výška 1,00m od čisté podlahy bude jen vyspárováno)</t>
  </si>
  <si>
    <t>(4,5+6,50)*2*3,06</t>
  </si>
  <si>
    <t>"ostění" (1,40+2,02*2)*0,35</t>
  </si>
  <si>
    <t>(135+1,80*2)*1,25</t>
  </si>
  <si>
    <t>"odpočet" -1,30*2,30</t>
  </si>
  <si>
    <t>-1,15*2,30</t>
  </si>
  <si>
    <t>-1,35*1,80</t>
  </si>
  <si>
    <t>m.č. 1.02</t>
  </si>
  <si>
    <t>(2,75+2,00)*2*3,25</t>
  </si>
  <si>
    <t>"ostění" (1,05+1,80*2)*1,20</t>
  </si>
  <si>
    <t>(1,00+2,00*2)*0,45</t>
  </si>
  <si>
    <t>"odpočet" -1,70*2,00</t>
  </si>
  <si>
    <t>(6,345+7,75)*2*2,765</t>
  </si>
  <si>
    <t>"ostění" (1,30+2,30*2)*0,90</t>
  </si>
  <si>
    <t>(1,10+2,00*2)*0,30</t>
  </si>
  <si>
    <t>(1,70+1,80*2)*1,20*2</t>
  </si>
  <si>
    <t>(1,70+2,00*2)*0,80</t>
  </si>
  <si>
    <t>"odpočet" -1,20*2,30</t>
  </si>
  <si>
    <t>-1,70*2,00</t>
  </si>
  <si>
    <t>-1,70*1,80*2</t>
  </si>
  <si>
    <t>-1,06*2,15</t>
  </si>
  <si>
    <t>(4,575+6,50)*2*2,71</t>
  </si>
  <si>
    <t>"ostění" (1,10+2,30*2)*0,90</t>
  </si>
  <si>
    <t>(1,72+2,15*2)*0,65</t>
  </si>
  <si>
    <t>(1,06+2,00*2)*0,70</t>
  </si>
  <si>
    <t>(1,50+1,80*2)*1,20</t>
  </si>
  <si>
    <t>"odpočet" -1,10*2,30</t>
  </si>
  <si>
    <t>-1,27*1,80</t>
  </si>
  <si>
    <t>-1,06*2,00</t>
  </si>
  <si>
    <t xml:space="preserve">"m.č. 1.05 - 1.07" </t>
  </si>
  <si>
    <t>(2,75+5,00)*2*3,26</t>
  </si>
  <si>
    <t>"ostění" (1,15+2,30*2)*0,65</t>
  </si>
  <si>
    <t>(1,50+1,80*2)*1,15</t>
  </si>
  <si>
    <t>"odpočet" -1,15*2,30</t>
  </si>
  <si>
    <t>-1,20*1,80</t>
  </si>
  <si>
    <t>"odpočet plochy zdiva spárovaného - neomítaného" -102,72</t>
  </si>
  <si>
    <t>25</t>
  </si>
  <si>
    <t>612321191</t>
  </si>
  <si>
    <t>Omítka vápenocementová vnitřních ploch nanášená ručně Příplatek k cenám za každých dalších i započatých 5 mm tloušťky omítky přes 10 mm stěn</t>
  </si>
  <si>
    <t>-72488771</t>
  </si>
  <si>
    <t>předpoklad celkové tloušťky jádrové vrstvy omítky = 30mm</t>
  </si>
  <si>
    <t>382,198*4</t>
  </si>
  <si>
    <t>26</t>
  </si>
  <si>
    <t>612325225</t>
  </si>
  <si>
    <t>Vápenocementová nebo vápenná omítka jednotlivých malých ploch štuková na stěnách, plochy jednotlivě přes 1,0 do 4 m2</t>
  </si>
  <si>
    <t>464533423</t>
  </si>
  <si>
    <t>omítka zazdvíky průchodu mezi m.č. 1.02 a chodbou</t>
  </si>
  <si>
    <t>27</t>
  </si>
  <si>
    <t>612135101</t>
  </si>
  <si>
    <t>Hrubá výplň rýh maltou jakékoli šířky rýhy ve stěnách</t>
  </si>
  <si>
    <t>-682907710</t>
  </si>
  <si>
    <t xml:space="preserve">Poznámka k souboru cen:_x000D_
1. V cenách nejsou započteny náklady na omítku rýh, tyto se ocení příšlušnými cenami tohoto_x000D_
 katalogu._x000D_
</t>
  </si>
  <si>
    <t>rýhy pro instalace ve stěnách</t>
  </si>
  <si>
    <t>30,000*0,15</t>
  </si>
  <si>
    <t>28</t>
  </si>
  <si>
    <t>622272001</t>
  </si>
  <si>
    <t>Montáž zavěšené odvětrávané fasády na ocelové nosné konstrukci z fasádních desek na jednosměrné nosné konstrukci opláštění připevněné mechanickým viditelným spojem, (nýty) stěn bez tepelné izolace</t>
  </si>
  <si>
    <t>752934453</t>
  </si>
  <si>
    <t xml:space="preserve">Poznámka k souboru cen:_x000D_
1. V cenách jsou započteny náklady na:_x000D_
 a) montáž a dodávku nosné konstrukce (roštu) se vzdáleností podpěr 425 mm pro podhledy a 600 mm_x000D_
 pro stěny. Montáž roštu s jinými roztečemi podpěr se oceňuje individuálně,_x000D_
 b) montáž a dodávku tepelné izolace z desek z minerální vlny,_x000D_
 c) montáž fasádní desky,_x000D_
2. V cenách nejsou započteny náklady na:_x000D_
 a) dodávku fasádních desek, tyto se oceňují ve specifikaci. Ztratné pro kompaktní desky_x000D_
 - (cementovláknité, cementotřískové, z vysokotlakého laminátu) lze stanovit ve výši 25%._x000D_
 b) případnou povrchovou úpravu desek._x000D_
</t>
  </si>
  <si>
    <t>obklad stěn nerezovým plechem do v. 1,50m</t>
  </si>
  <si>
    <t>(1,10+1,45+2,15+1,50+0,95+2,75+5,00)*1,50</t>
  </si>
  <si>
    <t>"odpočet" -1,15*1,50</t>
  </si>
  <si>
    <t>29</t>
  </si>
  <si>
    <t>137000001</t>
  </si>
  <si>
    <t>plech nerezový 0,8 x 1000 x 2000 mm</t>
  </si>
  <si>
    <t>-131351127</t>
  </si>
  <si>
    <t>20,625*1,1 'Přepočtené koeficientem množství</t>
  </si>
  <si>
    <t>30</t>
  </si>
  <si>
    <t>622325506</t>
  </si>
  <si>
    <t>Oprava vápenné omítky vnějších ploch stupně členitosti 4 štukové, v rozsahu opravované plochy přes 40 do 50%</t>
  </si>
  <si>
    <t>1855901342</t>
  </si>
  <si>
    <t xml:space="preserve">k ocenění omítek stropů použita položka pro vnější omítky neboť ceník (systém) nemá cenu pro vnitřní omítku odpovídající složitosti </t>
  </si>
  <si>
    <t>pro výpočet ploch omítek stropů je vycházeno z přibližného koeficientu poměru ploch plocha klenby/půdorysná pocha = 1,60</t>
  </si>
  <si>
    <t>32,76*1,60</t>
  </si>
  <si>
    <t>6,93*1,60</t>
  </si>
  <si>
    <t>54,93*1,60</t>
  </si>
  <si>
    <t>34,25*1,6</t>
  </si>
  <si>
    <t>(2,42+3,29+7,42)*1,6</t>
  </si>
  <si>
    <t>63</t>
  </si>
  <si>
    <t>Podlahy a podlahové konstrukce</t>
  </si>
  <si>
    <t>31</t>
  </si>
  <si>
    <t>631311134</t>
  </si>
  <si>
    <t>Mazanina z betonu prostého bez zvýšených nároků na prostředí tl. přes 120 do 240 mm tř. C 16/20</t>
  </si>
  <si>
    <t>218869028</t>
  </si>
  <si>
    <t xml:space="preserve">Poznámka k souboru cen:_x000D_
1. Ceny jsou určeny pro mazaniny krycí (pochůzné i pojízdné), popř. podkladní, plovoucí,_x000D_
 vyrovnávací nebo oddělující pod potěry, podlahy, průmyslové podlahy, popř. pro podlévání provizorně_x000D_
 podklínovaných patek usazených strojů a technologických zařízení (s náležitým zatemováním hutného_x000D_
 betonu)._x000D_
2. Pro mazaniny tlouštěk větších než 240 mm jsou určeny:_x000D_
 a) pro mazaniny ukládané na zeminu (v halách apod.) ceny souborů cen 27* 31- Základy z betonu_x000D_
 prostého a 27* 32 - Základy z betonu železového,_x000D_
 b) pro mazaniny v nadzemních podlažích ceny souboru cen 411 31- . . Beton kleneb._x000D_
3. Ceny lze použít i pro betonový okapový chodníček budovy (včetně tvarování rigolového žlábku) v_x000D_
 příslušných tloušťkách. Jeho podloží se oceňuje samostatně._x000D_
4. V ceně jsou započteny i náklady na:_x000D_
 a) základní stržení povrchu mazaniny s urovnáním vibrační lištou nebo dřevěným hladítkem,_x000D_
 b) vytvoření dilatačních spár v mazanině bez zaplnění, pokud jsou dilatační spáry vytvářeny při_x000D_
 provádění betonáže. Jestliže jsou dilatační spáry řezány dodatečně, oceňují se cenami souboru cen_x000D_
 634 91-11 Řezání dilatačních nebo smršťovacích spár._x000D_
</t>
  </si>
  <si>
    <t>2,75*5,00*0,15</t>
  </si>
  <si>
    <t>32</t>
  </si>
  <si>
    <t>631319013</t>
  </si>
  <si>
    <t>Příplatek k cenám mazanin za úpravu povrchu mazaniny přehlazením, mazanina tl. přes 120 do 240 mm</t>
  </si>
  <si>
    <t>949334626</t>
  </si>
  <si>
    <t xml:space="preserve">Poznámka k souboru cen:_x000D_
1. Ceny -9011 až -9023 lze použít pro mazaniny min. tř. C 8/10._x000D_
2. V cenách -9011 až -9023 jsou započteny i náklady za přehlazení povrchu mazaniny ocelovým_x000D_
 hladítkem._x000D_
3. Ceny -9171 až -9175 lze také použít, bude-li do mazaniny vkládána druhá vrstva výztuže nad sebou_x000D_
 oddělená vrstvou betonové směsi, kdy se oceňuje druhé stržení povrchu latí rovněž výměrou (m3)_x000D_
 celkové tloušťky tří vrstev mazaniny._x000D_
</t>
  </si>
  <si>
    <t>33</t>
  </si>
  <si>
    <t>631319175</t>
  </si>
  <si>
    <t>Příplatek k cenám mazanin za stržení povrchu spodní vrstvy mazaniny latí před vložením výztuže nebo pletiva pro tl. obou vrstev mazaniny přes 120 do 240 mm</t>
  </si>
  <si>
    <t>-600681343</t>
  </si>
  <si>
    <t>34</t>
  </si>
  <si>
    <t>631311124</t>
  </si>
  <si>
    <t>Mazanina z betonu prostého bez zvýšených nároků na prostředí tl. přes 80 do 120 mm tř. C 16/20</t>
  </si>
  <si>
    <t>-376194811</t>
  </si>
  <si>
    <t>2,75*5,00*0,098</t>
  </si>
  <si>
    <t>35</t>
  </si>
  <si>
    <t>631362021</t>
  </si>
  <si>
    <t>Výztuž mazanin ze svařovaných sítí z drátů typu KARI</t>
  </si>
  <si>
    <t>-403302974</t>
  </si>
  <si>
    <t>2,75*5,00*1,25*5,40*0,001</t>
  </si>
  <si>
    <t>36</t>
  </si>
  <si>
    <t>632450124</t>
  </si>
  <si>
    <t>Potěr cementový vyrovnávací ze suchých směsí v pásu o průměrné (střední) tl. přes 40 do 50 mm</t>
  </si>
  <si>
    <t>996678904</t>
  </si>
  <si>
    <t xml:space="preserve">Poznámka k souboru cen:_x000D_
1. Ceny –0121 až –0124 jsou určeny pro vyrovnávací potěr v pásu vodorovný nebo ve spádu do 15 st._x000D_
 na zdivu jako podklad pod izolaci, pod parapety z prefabrikovaných dílců, pod oplechování, jako_x000D_
 podklad pro uložení ocelových profilů, překladů, stropních nosníků, apod._x000D_
2. Ceny –0131 až –0134 jsou určeny pro vyrovnávací potěr v ploše na stropech z prefabrikovaných_x000D_
 dílců jako podklad pod izolaci, pod podlahové konstrukce apod., na mazaninách jen jako podklad pod_x000D_
 izolaci proti vodě, jako ochrana izolace shora tvořící lože při kladení plošných prefa panelů_x000D_
 (např. v kanálech)._x000D_
3. Ceny –0131 až –0134 lze použít i pro podlévání provizorně podklínovaných patek usazených strojů_x000D_
 a technologických zařízení, s náležitým zatemováním hutné malty._x000D_
4. V cenách jsou započteny i náklady na základní stržení povrchu potěru s urovnáním vibrační lištou_x000D_
 nebo dřevěným hladítkem._x000D_
</t>
  </si>
  <si>
    <t xml:space="preserve">okenní parapety </t>
  </si>
  <si>
    <t>(1,35+1,60)/2*1,20</t>
  </si>
  <si>
    <t>(1,40+1,85)/2*1,15*2</t>
  </si>
  <si>
    <t>m.č. 1.07</t>
  </si>
  <si>
    <t>37</t>
  </si>
  <si>
    <t>635111215</t>
  </si>
  <si>
    <t>Násyp ze štěrkopísku, písku nebo kameniva pod podlahy se zhutněním ze štěrkopísku</t>
  </si>
  <si>
    <t>-25179272</t>
  </si>
  <si>
    <t xml:space="preserve">Poznámka k souboru cen:_x000D_
1. Ceny jsou určeny pro násyp vodorovný nebo ve spádu pod podlahy, mazaniny, dlažby a pro násypy na_x000D_
 plochých střechách._x000D_
</t>
  </si>
  <si>
    <t>34,25*0,130</t>
  </si>
  <si>
    <t>38</t>
  </si>
  <si>
    <t>635111242.1</t>
  </si>
  <si>
    <t>Násyp ze štěrkopísku, písku nebo kameniva pod podlahy se zhutněním z kameniva hrubého 16-32</t>
  </si>
  <si>
    <t>351212236</t>
  </si>
  <si>
    <t>32,76*0,30</t>
  </si>
  <si>
    <t>54,93*0,30</t>
  </si>
  <si>
    <t>34,25*0,30</t>
  </si>
  <si>
    <t>39</t>
  </si>
  <si>
    <t>636211111</t>
  </si>
  <si>
    <t>Dlažba z cihel pálených plných dl. 290 mm se zalitím spár na celou výšku cementovou maltou pro spárování do malty MC-5, kladených naplocho</t>
  </si>
  <si>
    <t>-755632230</t>
  </si>
  <si>
    <t xml:space="preserve">Poznámka k souboru cen:_x000D_
1. Ceny jsou určeny pro dlažbu vodorovnou nebo ve spádu do 15 st. od vodorovné roviny._x000D_
2. V cenách jsou započteny i náklady na provedení rigolu v dlažbách._x000D_
3. Úprava podkladu dlažby se oceňuje samostatnými cenami._x000D_
</t>
  </si>
  <si>
    <t>m.č. 1.04 - 50% plochy z nových cihel</t>
  </si>
  <si>
    <t>34,25*0,50</t>
  </si>
  <si>
    <t>40</t>
  </si>
  <si>
    <t>636211111.1</t>
  </si>
  <si>
    <t>987148210</t>
  </si>
  <si>
    <t>m.č. 1.04 - 50% plochy z původních cihel</t>
  </si>
  <si>
    <t>Ostatní konstrukce a práce, bourání</t>
  </si>
  <si>
    <t>94</t>
  </si>
  <si>
    <t>Lešení a stavební výtahy</t>
  </si>
  <si>
    <t>41</t>
  </si>
  <si>
    <t>949101112</t>
  </si>
  <si>
    <t>Lešení pomocné pracovní pro objekty pozemních staveb pro zatížení do 150 kg/m2, o výšce lešeňové podlahy přes 1,9 do 3,5 m</t>
  </si>
  <si>
    <t>-1850045872</t>
  </si>
  <si>
    <t xml:space="preserve">Poznámka k souboru cen:_x000D_
1. V ceně jsou započteny i náklady na montáž, opotřebení a demontáž lešení._x000D_
2. V ceně nejsou započteny náklady na manipulaci s lešením; tyto jsou již zahrnuty v cenách_x000D_
 příslušných stavebních prací._x000D_
3. Množství měrných jednotek se určuje m2 podlahové plochy, na které se práce provádí._x000D_
</t>
  </si>
  <si>
    <t>32,76</t>
  </si>
  <si>
    <t>6,93</t>
  </si>
  <si>
    <t>54,93</t>
  </si>
  <si>
    <t>34,25</t>
  </si>
  <si>
    <t>(2,42+3,29+7,42)</t>
  </si>
  <si>
    <t>95</t>
  </si>
  <si>
    <t>Různé dokončovací konstrukce a práce pozemních staveb</t>
  </si>
  <si>
    <t>42</t>
  </si>
  <si>
    <t>952901114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</si>
  <si>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přes 4 m</t>
  </si>
  <si>
    <t>1354513092</t>
  </si>
  <si>
    <t xml:space="preserve">Poznámka k souboru cen:_x000D_
1. Cena -1111 lze použít i pro vyčištění půdy a rovné střechy budov, pokud definitivní úprava_x000D_
 umožňuje, aby se ploché střechy používalo jako terasy, nebo tehdy, když je nutno čistit konstrukce_x000D_
 na těchto střechách (světlíky, dveře apod.). Do výměry se započítávají jednou třetinou plochy._x000D_
2. Střešní plochy hal se světlíky nebo okny se oceňují jako podlaží cenou -1221._x000D_
3. Množství měrných jednotek se určuje v m2 půdorysné plochy každého podlaží, dané vnějším obrysem_x000D_
 podlaží budovy. Plochy balkonů se přičítají._x000D_
</t>
  </si>
  <si>
    <t>96</t>
  </si>
  <si>
    <t>Bourání konstrukcí</t>
  </si>
  <si>
    <t>43</t>
  </si>
  <si>
    <t>962032231</t>
  </si>
  <si>
    <t>Bourání zdiva nadzákladového z cihel nebo tvárnic z cihel pálených nebo vápenopískových, na maltu vápennou nebo vápenocementovou, objemu přes 1 m3</t>
  </si>
  <si>
    <t>1127214594</t>
  </si>
  <si>
    <t xml:space="preserve">Poznámka k souboru cen:_x000D_
1. Bourání pilířů o průřezu přes 0,36 m2 se oceňuje příslušnými cenami -2230, -2231, -2240,_x000D_
 -2241,-2253 a -2254 jako bourání zdiva nadzákladového cihelného._x000D_
</t>
  </si>
  <si>
    <t>mezi m.č. 1.02 - 1.03</t>
  </si>
  <si>
    <t>1,70*2,00*0,32</t>
  </si>
  <si>
    <t>mezi m.č. 1.03 - 1.04</t>
  </si>
  <si>
    <t>1,06*2,20*0,35</t>
  </si>
  <si>
    <t>44</t>
  </si>
  <si>
    <t>965031131</t>
  </si>
  <si>
    <t>Bourání podlah z cihel bez podkladního lože, s jakoukoliv výplní spár kladených naplocho, plochy přes 1 m2</t>
  </si>
  <si>
    <t>-265271200</t>
  </si>
  <si>
    <t>m.č. 1.04 - 50% plochy</t>
  </si>
  <si>
    <t>97</t>
  </si>
  <si>
    <t>Prorážení otvorů a ostatní bourací práce</t>
  </si>
  <si>
    <t>45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</si>
  <si>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</si>
  <si>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</si>
  <si>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564979286</t>
  </si>
  <si>
    <t>46</t>
  </si>
  <si>
    <t>973031325</t>
  </si>
  <si>
    <t>Vysekání výklenků nebo kapes ve zdivu z cihel na maltu vápennou nebo vápenocementovou kapes, plochy do 0,10 m2, hl. do 300 mm</t>
  </si>
  <si>
    <t>1694218354</t>
  </si>
  <si>
    <t>47</t>
  </si>
  <si>
    <t>973031824</t>
  </si>
  <si>
    <t>Vysekání výklenků nebo kapes ve zdivu z cihel na maltu vápennou nebo vápenocementovou kapes pro zavázání nových zdí, tl. do 300 mm</t>
  </si>
  <si>
    <t>m</t>
  </si>
  <si>
    <t>-100780846</t>
  </si>
  <si>
    <t>2,25*3</t>
  </si>
  <si>
    <t>48</t>
  </si>
  <si>
    <t>974031664</t>
  </si>
  <si>
    <t>Vysekání rýh ve zdivu cihelném na maltu vápennou nebo vápenocementovou pro vtahování nosníků do zdí, před vybouráním otvoru do hl. 150 mm, při v. nosníku do 150 mm</t>
  </si>
  <si>
    <t>-969124155</t>
  </si>
  <si>
    <t>1,70*2</t>
  </si>
  <si>
    <t>1,06*2</t>
  </si>
  <si>
    <t>49</t>
  </si>
  <si>
    <t>974031164</t>
  </si>
  <si>
    <t>Vysekání rýh ve zdivu cihelném na maltu vápennou nebo vápenocementovou do hl. 150 mm a šířky do 150 mm</t>
  </si>
  <si>
    <t>1813418664</t>
  </si>
  <si>
    <t>pro ZTI</t>
  </si>
  <si>
    <t>30,00</t>
  </si>
  <si>
    <t>50</t>
  </si>
  <si>
    <t>978011161</t>
  </si>
  <si>
    <t>Otlučení vápenných nebo vápenocementových omítek vnitřních ploch stropů, v rozsahu přes 30 do 50 %</t>
  </si>
  <si>
    <t>488861974</t>
  </si>
  <si>
    <t xml:space="preserve">Poznámka k souboru cen:_x000D_
1. Položky lze použít i pro ocenění otlučení sádrových, hliněných apod. vnitřních omítek._x000D_
</t>
  </si>
  <si>
    <t>51</t>
  </si>
  <si>
    <t>978013191</t>
  </si>
  <si>
    <t>Otlučení vápenných nebo vápenocementových omítek vnitřních ploch stěn s vyškrabáním spar, s očištěním zdiva, v rozsahu přes 50 do 100 %</t>
  </si>
  <si>
    <t>1917996326</t>
  </si>
  <si>
    <t>(1,06+2,15*2)*0,70</t>
  </si>
  <si>
    <t>52</t>
  </si>
  <si>
    <t>978059541</t>
  </si>
  <si>
    <t>Odsekání obkladů stěn včetně otlučení podkladní omítky až na zdivo z obkládaček vnitřních, z jakýchkoliv materiálů, plochy přes 1 m2</t>
  </si>
  <si>
    <t>1643418805</t>
  </si>
  <si>
    <t xml:space="preserve">Poznámka k souboru cen:_x000D_
1. Odsekání soklíků se oceňuje cenami souboru cen 965 08._x000D_
</t>
  </si>
  <si>
    <t>stávající obklady stěn v m.č. 1.02</t>
  </si>
  <si>
    <t>(2,75+2,00)*2*2,00</t>
  </si>
  <si>
    <t>0,45*2,00*1</t>
  </si>
  <si>
    <t>1,15*2*2,00</t>
  </si>
  <si>
    <t>98</t>
  </si>
  <si>
    <t>Demolice a sanace</t>
  </si>
  <si>
    <t>53</t>
  </si>
  <si>
    <t>985131311</t>
  </si>
  <si>
    <t>Očištění ploch stěn, rubu kleneb a podlah ruční dočištění ocelovými kartáči</t>
  </si>
  <si>
    <t>374120486</t>
  </si>
  <si>
    <t xml:space="preserve">Poznámka k souboru cen:_x000D_
1. V cenách jsou započteny i náklady na dodání všech hmot._x000D_
2. V cenách očištění ploch pískem jsou započteny i náklady smetení písku dohromady nebo naložení na_x000D_
 dopravní prostředek._x000D_
3. V cenách očištění ploch pískem nejsou započteny náklady na odvoz písku, které se oceňují cenami_x000D_
 odvozu suti příslušného katalogu pro objekt, na kterém se práce provádí._x000D_
</t>
  </si>
  <si>
    <t>očištění ploch stěn před provedením omítek a po provedení spárování zdiva</t>
  </si>
  <si>
    <t>"ostění" (1,10+2,30*2)*0,65</t>
  </si>
  <si>
    <t>(1,06+2,15*2)*1,00</t>
  </si>
  <si>
    <t>očištění ploch stropů před provedením omítek</t>
  </si>
  <si>
    <t>54</t>
  </si>
  <si>
    <t>985142112</t>
  </si>
  <si>
    <t>Vysekání spojovací hmoty ze spár zdiva včetně vyčištění hloubky spáry do 40 mm délky spáry na 1 m2 upravované plochy přes 6 do 12 m</t>
  </si>
  <si>
    <t>-1672517177</t>
  </si>
  <si>
    <t xml:space="preserve">Poznámka k souboru cen:_x000D_
1. Ceny lze použít pro vysekání spojovací hmoty ze spár cihelného nebo kamenného zdiva._x000D_
2. Ceny se nepoužijí v případě, jestliže se provádí otlučení omítek oceňované cenami souboru cen_x000D_
 985 11-1 Otlučení a odsekání vrstev._x000D_
3. Délce spáry na 1 m2 upravované plochy odpovídají tyto počty kamenů:_x000D_
 a) do 6 m - do 10 kusů na 1 m2,_x000D_
 b) přes 6 do 12 m - přes 10 do 35 kusů na 1 m2,_x000D_
 c) přes 12 m - přes 35 kusů na 1 m2._x000D_
</t>
  </si>
  <si>
    <t>(4,5+6,50)*2*1,00</t>
  </si>
  <si>
    <t>"ostění" 1,00*2*0,35</t>
  </si>
  <si>
    <t>"odpočet" -1,15*1,00</t>
  </si>
  <si>
    <t>(2,75+2,00)*2*1,00</t>
  </si>
  <si>
    <t>"ostění" 1,00*2*1,20</t>
  </si>
  <si>
    <t>1,00*2*0,45</t>
  </si>
  <si>
    <t>"odpočet" -1,70*1,00</t>
  </si>
  <si>
    <t>(6,345+7,75)*2*1,00</t>
  </si>
  <si>
    <t>"ostění" 1,00*2*0,90</t>
  </si>
  <si>
    <t>1,00*2*0,30</t>
  </si>
  <si>
    <t>1,00*2*0,80</t>
  </si>
  <si>
    <t>"odpočet" -1,20*1,00</t>
  </si>
  <si>
    <t>-1,06*1,00</t>
  </si>
  <si>
    <t>(4,575+6,50)*2*1,00</t>
  </si>
  <si>
    <t>"ostění" 1,00*2*0,65</t>
  </si>
  <si>
    <t>1,00*2*0,75</t>
  </si>
  <si>
    <t>1,0*2*0,85</t>
  </si>
  <si>
    <t>"odpočet" -1,10*1,00</t>
  </si>
  <si>
    <t>(2,75+5,00)*2*1,00</t>
  </si>
  <si>
    <t>55</t>
  </si>
  <si>
    <t>985231112</t>
  </si>
  <si>
    <t>Spárování zdiva hloubky do 40 mm aktivovanou maltou délky spáry na 1 m2 upravované plochy přes 6 do 12 m</t>
  </si>
  <si>
    <t>-67934713</t>
  </si>
  <si>
    <t xml:space="preserve">Poznámka k souboru cen:_x000D_
1. Ceny jsou určeny pro spárování cihelného nebo kamenného zdiva._x000D_
2. V cenách jsou započteny i náklady na:_x000D_
 a) dodání potřebných hmot,_x000D_
 b) vypláchnutí spár vodou před spárováním a očištění okolního zdiva po spárování._x000D_
3. V cenách nejsou započteny náklady na:_x000D_
 a) vysekání a vyčištění spár; tyto práce se oceňují cenami souboru cen 985 14-2 Vysekání_x000D_
 spojovací hmoty za spár zdiva,_x000D_
 b) úpravu spár po provedeném spárování; tyto práce se oceňují cenami souboru cen 985 23-3._x000D_
4. Délce spáry na 1 m2 upravované plochy odpovídají tyto počty kamenů:_x000D_
 a) do 6 m - do 10 kusů na 1 m2,_x000D_
 b) přes 6 do 12 m - přes 10 do 35 kusů 1 m2,_x000D_
 c) přes 12 m - přes 35 kusů na 1 m2._x000D_
</t>
  </si>
  <si>
    <t>56</t>
  </si>
  <si>
    <t>985231192</t>
  </si>
  <si>
    <t>Spárování zdiva hloubky do 40 mm aktivovanou maltou Příplatek k cenám za plochu do 10 m2 jednotlivě</t>
  </si>
  <si>
    <t>-411118788</t>
  </si>
  <si>
    <t>997</t>
  </si>
  <si>
    <t>Přesun sutě</t>
  </si>
  <si>
    <t>57</t>
  </si>
  <si>
    <t>997013111</t>
  </si>
  <si>
    <t>Vnitrostaveništní doprava suti a vybouraných hmot vodorovně do 50 m svisle s použitím mechanizace pro budovy a haly výšky do 6 m</t>
  </si>
  <si>
    <t>632538125</t>
  </si>
  <si>
    <t xml:space="preserve">Poznámka k souboru cen:_x000D_
1. V cenách -3111 až -3217 jsou započteny i náklady na:_x000D_
 a) vodorovnou dopravu na uvedenou vzdálenost,_x000D_
 b) svislou dopravu pro uvedenou výšku budovy,_x000D_
 c) naložení na vodorovný dopravní prostředek pro odvoz na skládku nebo meziskládku,_x000D_
 d) náklady na rozhrnutí a urovnání suti na dopravním prostředku._x000D_
2. Jestliže se pro svislý přesun použije shoz nebo zařízení investora (např. výtah v budově), užije_x000D_
 se pro ocenění dopravy suti cena -3111 (pro nejmenší výšku, tj. 6 m)._x000D_
3. Montáž, demontáž a pronájem shozu se ocení cenami souboru cen 997 01-33 Shoz suti._x000D_
4. Ceny -3151 až -3162 lze použít v případě, kdy dochází ke ztížení dopravy suti např. tím, že není_x000D_
 možné instalovat jeřáb._x000D_
</t>
  </si>
  <si>
    <t>58</t>
  </si>
  <si>
    <t>997013501</t>
  </si>
  <si>
    <t>Odvoz suti a vybouraných hmot na skládku nebo meziskládku se složením, na vzdálenost do 1 km</t>
  </si>
  <si>
    <t>726960233</t>
  </si>
  <si>
    <t xml:space="preserve">Poznámka k souboru cen:_x000D_
1. Délka odvozu suti je vzdálenost od místa naložení suti na dopravní prostředek až po místo_x000D_
 složení na určené skládce nebo meziskládce._x000D_
2. V ceně -3501 jsou započteny i náklady na složení suti na skládku nebo meziskládku._x000D_
3. Ceny jsou určeny pro odvoz suti na skládku nebo meziskládku jakýmkoliv způsobem silniční dopravy_x000D_
 (i prostřednictvím kontejnerů)._x000D_
4. Odvoz suti z meziskládky se oceňuje cenou 997 01-3511._x000D_
</t>
  </si>
  <si>
    <t>59</t>
  </si>
  <si>
    <t>997013509</t>
  </si>
  <si>
    <t>Odvoz suti a vybouraných hmot na skládku nebo meziskládku se složením, na vzdálenost Příplatek k ceně za každý další i započatý 1 km přes 1 km</t>
  </si>
  <si>
    <t>-420313619</t>
  </si>
  <si>
    <t>38,359*14</t>
  </si>
  <si>
    <t>60</t>
  </si>
  <si>
    <t>997013803</t>
  </si>
  <si>
    <t>Poplatek za uložení stavebního odpadu na skládce (skládkovné) z keramických materiálů</t>
  </si>
  <si>
    <t>2136741949</t>
  </si>
  <si>
    <t xml:space="preserve">Poznámka k souboru cen:_x000D_
1. Ceny uvedené v souboru lze po dohodě upravit podle místních podmínek._x000D_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odpadu_x000D_
 z katalogu 800-6 Demolice objektů._x000D_
</t>
  </si>
  <si>
    <t>998</t>
  </si>
  <si>
    <t>Přesun hmot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</si>
  <si>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</si>
  <si>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</si>
  <si>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16582401</t>
  </si>
  <si>
    <t xml:space="preserve">Poznámka k souboru cen:_x000D_
1. Ceny -7001 až -7006 lze použít v případě, kdy dochází ke ztížení přesunu např. tím, že není_x000D_
 možné instalovat jeřáb._x000D_
2. K cenám -7001 až -7006 lze použít příplatky za zvětšený přesun -1014 až -1019, -2034 až -2039_x000D_
 nebo -2114 až 2119._x000D_
3. Jestliže pro svislý přesun používá zařízení investora (např. výtah v budově), užijí se pro_x000D_
 ocenění přesunu hmot ceny stanovené pro nejmenší výšku, tj. 6 m._x000D_
</t>
  </si>
  <si>
    <t>PSV</t>
  </si>
  <si>
    <t>Práce a dodávky PSV</t>
  </si>
  <si>
    <t>711</t>
  </si>
  <si>
    <t>Izolace proti vodě, vlhkosti a plynům</t>
  </si>
  <si>
    <t>62</t>
  </si>
  <si>
    <t>711111001</t>
  </si>
  <si>
    <t>Provedení izolace proti zemní vlhkosti natěradly a tmely za studena na ploše vodorovné V nátěrem penetračním</t>
  </si>
  <si>
    <t>-748623150</t>
  </si>
  <si>
    <t xml:space="preserve">Poznámka k souboru cen:_x000D_
1. Izolace plochy jednotlivě do 10 m2 se oceňují skladebně cenou příslušné izolace a cenou 711_x000D_
 19-9095 Příplatek za plochu do 10 m2._x000D_
</t>
  </si>
  <si>
    <t>2,75*5,00</t>
  </si>
  <si>
    <t>111631500</t>
  </si>
  <si>
    <t>lak asfaltový penetrační (MJ t) bal 9 kg</t>
  </si>
  <si>
    <t>-376112755</t>
  </si>
  <si>
    <t>13,75*0,0003 'Přepočtené koeficientem množství</t>
  </si>
  <si>
    <t>64</t>
  </si>
  <si>
    <t>711131101</t>
  </si>
  <si>
    <t>Provedení izolace proti zemní vlhkosti pásy na sucho AIP nebo tkaniny na ploše vodorovné V</t>
  </si>
  <si>
    <t>-1389405555</t>
  </si>
  <si>
    <t xml:space="preserve">Poznámka k souboru cen:_x000D_
1. Izolace plochy jednotlivě do 10 m2 se oceňují skladebně cenou příslušné izolace a cenou 711_x000D_
 19-9096 Příplatek za plochu do 10 m2 a to jen při položení pásů za použití natěradel za horka._x000D_
</t>
  </si>
  <si>
    <t>hydroizolační pásy pod hranoly (polštáře) dřevěných podlah</t>
  </si>
  <si>
    <t>6,50*7*0,20</t>
  </si>
  <si>
    <t>7,75*9*0,20</t>
  </si>
  <si>
    <t>65</t>
  </si>
  <si>
    <t>711141559</t>
  </si>
  <si>
    <t>Provedení izolace proti zemní vlhkosti pásy přitavením NAIP na ploše vodorovné V</t>
  </si>
  <si>
    <t>-1282829522</t>
  </si>
  <si>
    <t xml:space="preserve">Poznámka k souboru cen:_x000D_
1. Izolace plochy jednotlivě do 10 m2 se oceňují skladebně cenou příslušné izolace a cenou 711_x000D_
 19-9097 Příplatek za plochu do 10 m2._x000D_
</t>
  </si>
  <si>
    <t>66</t>
  </si>
  <si>
    <t>628322800</t>
  </si>
  <si>
    <t>pás těžký asfaltovaný V60 S35</t>
  </si>
  <si>
    <t>75285359</t>
  </si>
  <si>
    <t>23,05+13,75</t>
  </si>
  <si>
    <t>36,8*1,15 'Přepočtené koeficientem množství</t>
  </si>
  <si>
    <t>67</t>
  </si>
  <si>
    <t>711132210</t>
  </si>
  <si>
    <t>Izolace proti zemní vlhkosti a beztlakové podpovrchové vodě pásy na sucho na ploše svislé S tvarovaná folie z PVC vrstva ochranná, odvětrávací a drenážní výška nopku 8 mm, tl. folie 0,45 mm</t>
  </si>
  <si>
    <t>2063415358</t>
  </si>
  <si>
    <t xml:space="preserve">Poznámka k souboru cen:_x000D_
1. Ceny jsou určeny i pro oceňování ochrany hlavní hydroizolační vrstvy._x000D_
2. V cenách izolace svislé jsou započteny i náklady na přibití pásů hřeby._x000D_
3. Izolace proti radonu se oceňuje cenami -1220 a -2220._x000D_
</t>
  </si>
  <si>
    <t>(4,55+6,50)*2*0,60</t>
  </si>
  <si>
    <t>(6,345+7,75)*2*0,60</t>
  </si>
  <si>
    <t>(4,575+6,50)*2*0,60</t>
  </si>
  <si>
    <t>(2,75+5,00)*2*0,60</t>
  </si>
  <si>
    <t>68</t>
  </si>
  <si>
    <t>711792610</t>
  </si>
  <si>
    <t>Izolace proti vodě a vlhkosti - ostatní tvarovaná folie z PVC - vrstva ochranná, odvětrávací a drenážní lišta pro překrytí okraje izolace odvětrávací z pozinkovaného plechu</t>
  </si>
  <si>
    <t>1988650513</t>
  </si>
  <si>
    <t>(4,55+6,50)*2</t>
  </si>
  <si>
    <t>(6,345+7,75)*2</t>
  </si>
  <si>
    <t>(4,575+6,50)*2</t>
  </si>
  <si>
    <t>(2,75+5,00)*2</t>
  </si>
  <si>
    <t>69</t>
  </si>
  <si>
    <t>711792710</t>
  </si>
  <si>
    <t>Izolace proti vodě a vlhkosti - ostatní tvarovaná folie z PVC - vrstva ochranná, odvětrávací a drenážní připevnění fólie hřeby pevnostními</t>
  </si>
  <si>
    <t>825529279</t>
  </si>
  <si>
    <t>70</t>
  </si>
  <si>
    <t>998711101</t>
  </si>
  <si>
    <t>Přesun hmot pro izolace proti vodě, vlhkosti a plynům stanovený z hmotnosti přesunovaného materiálu vodorovná dopravní vzdálenost do 50 m v objektech výšky do 6 m</t>
  </si>
  <si>
    <t>1248332458</t>
  </si>
  <si>
    <t xml:space="preserve">Poznámka k souboru cen:_x000D_
1. Ceny pro přesun hmot stanovený z hmotnosti přesunovaného materiálu se používají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-1181 pro přesun prováděný bez použití mechanizace, tj. za ztížených podmínek,_x000D_
 lze použít pouze pro hmotnost materiálu, která se tímto způsobem skutečně přemísťuje._x000D_
</t>
  </si>
  <si>
    <t>71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</si>
  <si>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</si>
  <si>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</si>
  <si>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2114309855</t>
  </si>
  <si>
    <t>720</t>
  </si>
  <si>
    <t>Zdravotechnika</t>
  </si>
  <si>
    <t>72</t>
  </si>
  <si>
    <t>720000001</t>
  </si>
  <si>
    <t>Zdravotechnické instalace D+M - polořžkový rozpočet viz. samostatná příloha</t>
  </si>
  <si>
    <t>kpl.</t>
  </si>
  <si>
    <t>-746773605</t>
  </si>
  <si>
    <t>751</t>
  </si>
  <si>
    <t>Vzduchotechnika</t>
  </si>
  <si>
    <t>73</t>
  </si>
  <si>
    <t>751000001</t>
  </si>
  <si>
    <t xml:space="preserve">Vzduchotechnika D+M - položkový rozpočet viz. samostatná příloha_x000D_
</t>
  </si>
  <si>
    <t>1009538742</t>
  </si>
  <si>
    <t>762</t>
  </si>
  <si>
    <t>Konstrukce tesařské</t>
  </si>
  <si>
    <t>74</t>
  </si>
  <si>
    <t>762525104</t>
  </si>
  <si>
    <t>Položení podlah hoblovaných na pero a drážku z palubek</t>
  </si>
  <si>
    <t>1080392875</t>
  </si>
  <si>
    <t xml:space="preserve">Poznámka k souboru cen:_x000D_
1. Cenu 762 52-1104, 762 52-1108 lze použít na provizorní zakrytí výkopu uvnitř budov._x000D_
</t>
  </si>
  <si>
    <t>75</t>
  </si>
  <si>
    <t>611899920</t>
  </si>
  <si>
    <t>palubky podlahové borovice 27 x 144 mm A/B, ostrá hrana</t>
  </si>
  <si>
    <t>1110751969</t>
  </si>
  <si>
    <t>87,69*1,1 'Přepočtené koeficientem množství</t>
  </si>
  <si>
    <t>76</t>
  </si>
  <si>
    <t>762526110</t>
  </si>
  <si>
    <t>Položení podlah položení polštářů pod podlahy osové vzdálenosti do 650 mm</t>
  </si>
  <si>
    <t>-2088224967</t>
  </si>
  <si>
    <t>77</t>
  </si>
  <si>
    <t>605121210</t>
  </si>
  <si>
    <t>řezivo jehličnaté hranol jakost I-II délka 4 - 5 m</t>
  </si>
  <si>
    <t>-1299888537</t>
  </si>
  <si>
    <t>polštáře pod dřevěné podlahy 80/80mm</t>
  </si>
  <si>
    <t>6,50*7*0,08*0,08</t>
  </si>
  <si>
    <t>7,75*9*0,08*0,08</t>
  </si>
  <si>
    <t>78</t>
  </si>
  <si>
    <t>762526510</t>
  </si>
  <si>
    <t>Položení podlah montáž podlahových lišt hoblovaných</t>
  </si>
  <si>
    <t>-2024247216</t>
  </si>
  <si>
    <t>(4,55+6,50+0,35)*2</t>
  </si>
  <si>
    <t>"odpočet" -1,30</t>
  </si>
  <si>
    <t>-1,15</t>
  </si>
  <si>
    <t>(6,345+7,75+0,30+0,85)*2</t>
  </si>
  <si>
    <t>"odpočet" -1,20</t>
  </si>
  <si>
    <t>-1,06</t>
  </si>
  <si>
    <t>-1,70</t>
  </si>
  <si>
    <t>79</t>
  </si>
  <si>
    <t>614182010</t>
  </si>
  <si>
    <t>lišta podlahová dřevěná borovice 25x25 mm</t>
  </si>
  <si>
    <t>-1606587865</t>
  </si>
  <si>
    <t>46,88*1,02 'Přepočtené koeficientem množství</t>
  </si>
  <si>
    <t>80</t>
  </si>
  <si>
    <t>998762101</t>
  </si>
  <si>
    <t>Přesun hmot pro konstrukce tesařské stanovený z hmotnosti přesunovaného materiálu vodorovná dopravní vzdálenost do 50 m v objektech výšky do 6 m</t>
  </si>
  <si>
    <t>-1753234429</t>
  </si>
  <si>
    <t xml:space="preserve">Poznámka k souboru cen:_x000D_
1. Ceny pro přesun hmot stanovený z hmotnosti přesunovaného materiálu se používají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-2181 pro přesun prováděný bez použití mechanizace, tj. za ztížených podmínek,_x000D_
 lze použít pouze pro hmotnost materiálu, která se tímto způsobem skutečně přemísťuje._x000D_
</t>
  </si>
  <si>
    <t>81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</si>
  <si>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</si>
  <si>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</si>
  <si>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-1626649346</t>
  </si>
  <si>
    <t>763</t>
  </si>
  <si>
    <t>Konstrukce suché výstavby</t>
  </si>
  <si>
    <t>82</t>
  </si>
  <si>
    <t>763411115</t>
  </si>
  <si>
    <t>Sanitární příčky vhodné do mokrého prostředí dělící z kompaktních desek tl. 10 mm</t>
  </si>
  <si>
    <t>926580703</t>
  </si>
  <si>
    <t xml:space="preserve">Poznámka k souboru cen:_x000D_
1. Množství měrných jednotek se u cen -1111 až -1116, -1211 až -1216, -2111 až -2114, -2211 až_x000D_
 -2214 určuje v m2 plochy příčky bez výškově stavitelných nožek a dveří._x000D_
2. U cen -1111, -1121, -1211 je dřevotřísková deska tl. 18 mm opatřena z obou stran vysokotlakým_x000D_
 laminátem tl. 0,8 mm._x000D_
</t>
  </si>
  <si>
    <t>(1,45+1,20+1,10+1,50)*2,00</t>
  </si>
  <si>
    <t>"odpočet" -0,70*2,00*4</t>
  </si>
  <si>
    <t>83</t>
  </si>
  <si>
    <t>763411125</t>
  </si>
  <si>
    <t>Sanitární příčky vhodné do mokrého prostředí dveře vnitřní do sanitárních příček šířky do 800 mm, výšky do 2 000 mm z kompaktních desek včetně nerezového kování tl. 10 mm</t>
  </si>
  <si>
    <t>-1696219332</t>
  </si>
  <si>
    <t>84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</si>
  <si>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</si>
  <si>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</si>
  <si>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-965176843</t>
  </si>
  <si>
    <t xml:space="preserve">Poznámka k souboru cen:_x000D_
1. Ceny pro přesun hmot stanovený z hmotnosti přesunovaného materiálu se použijí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-3381 pro přesun prováděný bez použití mechanizace, tj. za ztížených podmínek,_x000D_
 lze použít pouze pro hmotnost materiálu, která se tímto způsobem skutečně přemísťuje. U přesunu_x000D_
 stanoveného procentní sazbou se ztížení přesunu ocení individuálně._x000D_
</t>
  </si>
  <si>
    <t>85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</si>
  <si>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</si>
  <si>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</si>
  <si>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-1144655579</t>
  </si>
  <si>
    <t>766</t>
  </si>
  <si>
    <t>Konstrukce truhlářské</t>
  </si>
  <si>
    <t>86</t>
  </si>
  <si>
    <t>766000001</t>
  </si>
  <si>
    <t xml:space="preserve">Kuchyňská linka s dřezem, spodními i horními skříňkami dl. 2,00m D+M_x000D_
</t>
  </si>
  <si>
    <t>ks</t>
  </si>
  <si>
    <t>1791278903</t>
  </si>
  <si>
    <t>87</t>
  </si>
  <si>
    <t>766000002</t>
  </si>
  <si>
    <t xml:space="preserve">Repase dveřního křídla a zárubně rozměr dverí 1300/2300mm ozn. "1" - detailní specifikace viz. Výpis dveří D+M_x000D_
</t>
  </si>
  <si>
    <t>kpl</t>
  </si>
  <si>
    <t>316670641</t>
  </si>
  <si>
    <t>88</t>
  </si>
  <si>
    <t>766000003</t>
  </si>
  <si>
    <t>Repase dveřního křídla a zárubně rozměr dveří 1100/2300mm ozn. "2" - detailní specifikace viz. Výpis dveří D+M</t>
  </si>
  <si>
    <t>-1338320134</t>
  </si>
  <si>
    <t>89</t>
  </si>
  <si>
    <t>766000004</t>
  </si>
  <si>
    <t xml:space="preserve">Repase dveřního křídla a zárubně rozměr dveří 1150/2300mm ozn. "3" - detailní specifikace viz. Výpis dveří D+M_x000D_
</t>
  </si>
  <si>
    <t>-323914049</t>
  </si>
  <si>
    <t>90</t>
  </si>
  <si>
    <t>766000005</t>
  </si>
  <si>
    <t>Nové dveřní křídlo dle původního, zárubeň repasovaná rozměr dveří 1200/2300mm ozn. "4" - detailní specifikace viz. Výpis dveří D+M</t>
  </si>
  <si>
    <t>2103656285</t>
  </si>
  <si>
    <t>91</t>
  </si>
  <si>
    <t>766000006</t>
  </si>
  <si>
    <t xml:space="preserve">Nové dveřní křídlo dle původního, zárubeň repasovaná rozměr dveří 1060/2300mm ozn. "4" - detailní specifikace viz. Výpis dveří D+M_x000D_
</t>
  </si>
  <si>
    <t>1154391316</t>
  </si>
  <si>
    <t>92</t>
  </si>
  <si>
    <t>998766101</t>
  </si>
  <si>
    <t>Přesun hmot pro konstrukce truhlářské stanovený z hmotnosti přesunovaného materiálu vodorovná dopravní vzdálenost do 50 m v objektech výšky do 6 m</t>
  </si>
  <si>
    <t>-720682779</t>
  </si>
  <si>
    <t xml:space="preserve">Poznámka k souboru cen:_x000D_
1. Ceny pro přesun hmot stanovený z hmotnosti přesunovaného materiálu se používají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-6181 pro přesun prováděný bez použití mechanizace, tj. za ztížených podmínek,_x000D_
 lze použít pouze pro hmotnost materiálu, která se tímto způsobem skutečně přemísťuje._x000D_
</t>
  </si>
  <si>
    <t>93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</si>
  <si>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</si>
  <si>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</si>
  <si>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-1360691388</t>
  </si>
  <si>
    <t>771</t>
  </si>
  <si>
    <t>Podlahy z dlaždic</t>
  </si>
  <si>
    <t>771574113</t>
  </si>
  <si>
    <t>Montáž podlah z dlaždic keramických lepených flexibilním lepidlem režných nebo glazovaných hladkých přes 9 do 12 ks/ m2</t>
  </si>
  <si>
    <t>1018304661</t>
  </si>
  <si>
    <t>597611370</t>
  </si>
  <si>
    <t>dlaždice keramické - koupelny  30 x 30 x 1 cm I. j.</t>
  </si>
  <si>
    <t>-380676096</t>
  </si>
  <si>
    <t>6,93*1,1 'Přepočtené koeficientem množství</t>
  </si>
  <si>
    <t>771591111</t>
  </si>
  <si>
    <t>Podlahy - ostatní práce penetrace podkladu</t>
  </si>
  <si>
    <t>-2039193737</t>
  </si>
  <si>
    <t xml:space="preserve">Poznámka k souboru cen:_x000D_
1. Množství měrných jednotek u ceny -1185 se stanoví podle počtu řezaných dlaždic, nezávisle na_x000D_
 jejich velikosti._x000D_
2. Položkou -1185 lze ocenit provádění více řezů na jednom kusu dlažby._x000D_
</t>
  </si>
  <si>
    <t>771990112</t>
  </si>
  <si>
    <t>Vyrovnání podkladní vrstvy samonivelační stěrkou tl. 4 mm, min. pevnosti 30 MPa</t>
  </si>
  <si>
    <t>19069076</t>
  </si>
  <si>
    <t xml:space="preserve">Poznámka k souboru cen:_x000D_
1. V cenách souboru cen 771 99-01 jsou započteny i náklady na dodání samonivelační stěrky._x000D_
</t>
  </si>
  <si>
    <t>998771101</t>
  </si>
  <si>
    <t>Přesun hmot pro podlahy z dlaždic stanovený z hmotnosti přesunovaného materiálu vodorovná dopravní vzdálenost do 50 m v objektech výšky do 6 m</t>
  </si>
  <si>
    <t>-539271704</t>
  </si>
  <si>
    <t>99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</si>
  <si>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</si>
  <si>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</si>
  <si>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-1826902421</t>
  </si>
  <si>
    <t>777</t>
  </si>
  <si>
    <t>Podlahy lité</t>
  </si>
  <si>
    <t>100</t>
  </si>
  <si>
    <t>777115031</t>
  </si>
  <si>
    <t xml:space="preserve">Podlahy lité epoxidové s penetrací tl. 3 mm </t>
  </si>
  <si>
    <t>1308290137</t>
  </si>
  <si>
    <t>m.č. 1.05</t>
  </si>
  <si>
    <t>2,42</t>
  </si>
  <si>
    <t>m.č. 1.06</t>
  </si>
  <si>
    <t>3,29</t>
  </si>
  <si>
    <t>m.č.  1,07</t>
  </si>
  <si>
    <t>7,42</t>
  </si>
  <si>
    <t>101</t>
  </si>
  <si>
    <t>998777101</t>
  </si>
  <si>
    <t>Přesun hmot pro podlahy lité stanovený z hmotnosti přesunovaného materiálu vodorovná dopravní vzdálenost do 50 m v objektech výšky do 6 m</t>
  </si>
  <si>
    <t>-1312326702</t>
  </si>
  <si>
    <t xml:space="preserve">Poznámka k souboru cen:_x000D_
1. Ceny pro přesun hmot stanovený z hmotnosti přesunovaného materiálu se používají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-7181 pro přesun prováděný bez použití mechanizace, tj. za ztížených podmínek,_x000D_
 lze použít pouze pro hmotnost materiálu, která se tímto způsobem skutečně přemísťuje._x000D_
</t>
  </si>
  <si>
    <t>102</t>
  </si>
  <si>
    <t>998777181</t>
  </si>
  <si>
    <t>Přesun hmot pro podlahy lité stanovený z hmotnosti přesunovaného materiálu Příplatek k cenám za přesun prováděný bez použití mechanizace pro jakoukoliv výšku objektu</t>
  </si>
  <si>
    <t>-528411982</t>
  </si>
  <si>
    <t>781</t>
  </si>
  <si>
    <t>Dokončovací práce - obklady</t>
  </si>
  <si>
    <t>103</t>
  </si>
  <si>
    <t>781414112</t>
  </si>
  <si>
    <t>Montáž obkladů vnitřních stěn z obkladaček a dekorů (listel) pórovinových lepených flexibilním lepidlem z obkladaček pravoúhlých přes 22 do 25 ks/m2</t>
  </si>
  <si>
    <t>-1276438099</t>
  </si>
  <si>
    <t>(1,00*2+0,20)*1,50*2</t>
  </si>
  <si>
    <t>(1,65*2+0,20)*1,50</t>
  </si>
  <si>
    <t>104</t>
  </si>
  <si>
    <t>597610450</t>
  </si>
  <si>
    <t>obkládačky keramické - koupelny  (bílé i barevné) 20 x 25 x 0,68 cm I. j.</t>
  </si>
  <si>
    <t>98487272</t>
  </si>
  <si>
    <t>11,85*1,1 'Přepočtené koeficientem množství</t>
  </si>
  <si>
    <t>105</t>
  </si>
  <si>
    <t>781494111</t>
  </si>
  <si>
    <t>Ostatní prvky plastové profily ukončovací a dilatační lepené flexibilním lepidlem rohové</t>
  </si>
  <si>
    <t>-1376620912</t>
  </si>
  <si>
    <t xml:space="preserve">Poznámka k souboru cen:_x000D_
1. Množství měrných jednotek u ceny -5185 se stanoví podle počtu řezaných obkladaček, nezávisle na_x000D_
 jejich velikosti._x000D_
2. Položkou -5185 lze ocenit provádění více řezů na jednom kusu obkladu._x000D_
</t>
  </si>
  <si>
    <t>1,50*6</t>
  </si>
  <si>
    <t>106</t>
  </si>
  <si>
    <t>781494511</t>
  </si>
  <si>
    <t>Ostatní prvky plastové profily ukončovací a dilatační lepené flexibilním lepidlem ukončovací</t>
  </si>
  <si>
    <t>-739277047</t>
  </si>
  <si>
    <t>(1,00*2+0,20)*2</t>
  </si>
  <si>
    <t>1,65*2+0,20</t>
  </si>
  <si>
    <t>107</t>
  </si>
  <si>
    <t>781495111</t>
  </si>
  <si>
    <t>Ostatní prvky ostatní práce penetrace podkladu</t>
  </si>
  <si>
    <t>768782141</t>
  </si>
  <si>
    <t>108</t>
  </si>
  <si>
    <t>998781101</t>
  </si>
  <si>
    <t>Přesun hmot pro obklady keramické stanovený z hmotnosti přesunovaného materiálu vodorovná dopravní vzdálenost do 50 m v objektech výšky do 6 m</t>
  </si>
  <si>
    <t>-1224811982</t>
  </si>
  <si>
    <t>109</t>
  </si>
  <si>
    <t>998781181</t>
  </si>
  <si>
    <t>Přesun hmot pro obklady keramické stanovený z hmotnosti přesunovaného materiálu Příplatek k cenám za přesun prováděný bez použití mechanizace pro jakoukoliv výšku objektu</t>
  </si>
  <si>
    <t>124658182</t>
  </si>
  <si>
    <t>782</t>
  </si>
  <si>
    <t>Dokončovací práce - obklady z kamene</t>
  </si>
  <si>
    <t>110</t>
  </si>
  <si>
    <t>782512113</t>
  </si>
  <si>
    <t>Montáž obkladů ostění z měkkých kamenů kladených do lepidla z nejvýše dvou rozdílných druhů pravoúhlých desek ve skladbě se pravidelně opakujících tl. přes 30 do 50 mm</t>
  </si>
  <si>
    <t>-1554103859</t>
  </si>
  <si>
    <t>okenní parapety</t>
  </si>
  <si>
    <t>111</t>
  </si>
  <si>
    <t>583000001</t>
  </si>
  <si>
    <t>deska dlažební, pískovec smirkovaný tl 4 cm</t>
  </si>
  <si>
    <t>-150435840</t>
  </si>
  <si>
    <t>112</t>
  </si>
  <si>
    <t>998782101</t>
  </si>
  <si>
    <t>Přesun hmot pro obklady kamenné stanovený z hmotnosti přesunovaného materiálu vodorovná dopravní vzdálenost do 50 m v objektech výšky do 6 m</t>
  </si>
  <si>
    <t>-883075643</t>
  </si>
  <si>
    <t>113</t>
  </si>
  <si>
    <t>998782181</t>
  </si>
  <si>
    <t>Přesun hmot pro obklady kamenné stanovený z hmotnosti přesunovaného materiálu Příplatek k ceně za přesun prováděný bez použití mechanizace pro jakoukoliv výšku objektu</t>
  </si>
  <si>
    <t>-1802311140</t>
  </si>
  <si>
    <t>784</t>
  </si>
  <si>
    <t>Dokončovací práce - malby a tapety</t>
  </si>
  <si>
    <t>114</t>
  </si>
  <si>
    <t>784181113</t>
  </si>
  <si>
    <t>Penetrace podkladu jednonásobná základní silikátová v místnostech výšky přes 3,80 do 5,00 m</t>
  </si>
  <si>
    <t>-1600958760</t>
  </si>
  <si>
    <t>m.č. 1.05 - 1.07 - nové příčky Ytong mimo obklady</t>
  </si>
  <si>
    <t>malby stropů</t>
  </si>
  <si>
    <t>"pro výpočet ploch omítek stropů je vycházeno z přibližného koeficientu poměru ploch plocha klenby/půdorysná pocha = 1,60"</t>
  </si>
  <si>
    <t>115</t>
  </si>
  <si>
    <t>784221103</t>
  </si>
  <si>
    <t>Malby z malířských směsí otěruvzdorných za sucha dvojnásobné, bílé za sucha otěruvzdorné dobře v místnostech výšky přes 3,80 do 5,00 m</t>
  </si>
  <si>
    <t>-422841980</t>
  </si>
  <si>
    <t>Práce a dodávky M</t>
  </si>
  <si>
    <t>21-M</t>
  </si>
  <si>
    <t>Elektromontáže</t>
  </si>
  <si>
    <t>116</t>
  </si>
  <si>
    <t>210000001</t>
  </si>
  <si>
    <t>Elektroinstalace D+M - polořžkový rozpočet viz. samostatná příloha</t>
  </si>
  <si>
    <t>583839339</t>
  </si>
  <si>
    <t>VRN</t>
  </si>
  <si>
    <t>Vedlejší rozpočtové náklady</t>
  </si>
  <si>
    <t>VRN3</t>
  </si>
  <si>
    <t>Zařízení staveniště</t>
  </si>
  <si>
    <t>117</t>
  </si>
  <si>
    <t>030001000</t>
  </si>
  <si>
    <t>Základní rozdělení průvodních činností a nákladů zařízení staveniště</t>
  </si>
  <si>
    <t>…</t>
  </si>
  <si>
    <t>1024</t>
  </si>
  <si>
    <t>-1366940219</t>
  </si>
  <si>
    <t>VRN4</t>
  </si>
  <si>
    <t>Inženýrská činnost</t>
  </si>
  <si>
    <t>118</t>
  </si>
  <si>
    <t>045002000</t>
  </si>
  <si>
    <t>Hlavní tituly průvodních činností a nákladů inženýrská činnost kompletační a koordinační činnost</t>
  </si>
  <si>
    <t>-1567700335</t>
  </si>
  <si>
    <t>VRN7</t>
  </si>
  <si>
    <t>Provozní vlivy</t>
  </si>
  <si>
    <t>119</t>
  </si>
  <si>
    <t>071002000</t>
  </si>
  <si>
    <t>Hlavní tituly průvodních činností a nákladů provozní vlivy provoz investora, třetích osob</t>
  </si>
  <si>
    <t>-832162660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</si>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</sst>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48"/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69" t="s">
        <v>14</v>
      </c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370"/>
      <c r="X5" s="370"/>
      <c r="Y5" s="370"/>
      <c r="Z5" s="370"/>
      <c r="AA5" s="370"/>
      <c r="AB5" s="370"/>
      <c r="AC5" s="370"/>
      <c r="AD5" s="370"/>
      <c r="AE5" s="370"/>
      <c r="AF5" s="370"/>
      <c r="AG5" s="370"/>
      <c r="AH5" s="370"/>
      <c r="AI5" s="370"/>
      <c r="AJ5" s="370"/>
      <c r="AK5" s="370"/>
      <c r="AL5" s="370"/>
      <c r="AM5" s="370"/>
      <c r="AN5" s="370"/>
      <c r="AO5" s="370"/>
      <c r="AP5" s="24"/>
      <c r="AQ5" s="24"/>
      <c r="AR5" s="22"/>
      <c r="BE5" s="339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1" t="s">
        <v>17</v>
      </c>
      <c r="L6" s="370"/>
      <c r="M6" s="370"/>
      <c r="N6" s="370"/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370"/>
      <c r="AD6" s="370"/>
      <c r="AE6" s="370"/>
      <c r="AF6" s="370"/>
      <c r="AG6" s="370"/>
      <c r="AH6" s="370"/>
      <c r="AI6" s="370"/>
      <c r="AJ6" s="370"/>
      <c r="AK6" s="370"/>
      <c r="AL6" s="370"/>
      <c r="AM6" s="370"/>
      <c r="AN6" s="370"/>
      <c r="AO6" s="370"/>
      <c r="AP6" s="24"/>
      <c r="AQ6" s="24"/>
      <c r="AR6" s="22"/>
      <c r="BE6" s="340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0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0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0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40"/>
      <c r="BS10" s="19" t="s">
        <v>27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40"/>
      <c r="BS11" s="19" t="s">
        <v>27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0"/>
      <c r="BS12" s="19" t="s">
        <v>27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31</v>
      </c>
      <c r="AO13" s="24"/>
      <c r="AP13" s="24"/>
      <c r="AQ13" s="24"/>
      <c r="AR13" s="22"/>
      <c r="BE13" s="340"/>
      <c r="BS13" s="19" t="s">
        <v>27</v>
      </c>
    </row>
    <row r="14" spans="1:74" ht="12.75">
      <c r="B14" s="23"/>
      <c r="C14" s="24"/>
      <c r="D14" s="24"/>
      <c r="E14" s="372" t="s">
        <v>31</v>
      </c>
      <c r="F14" s="373"/>
      <c r="G14" s="373"/>
      <c r="H14" s="373"/>
      <c r="I14" s="373"/>
      <c r="J14" s="373"/>
      <c r="K14" s="373"/>
      <c r="L14" s="373"/>
      <c r="M14" s="373"/>
      <c r="N14" s="373"/>
      <c r="O14" s="373"/>
      <c r="P14" s="373"/>
      <c r="Q14" s="373"/>
      <c r="R14" s="373"/>
      <c r="S14" s="373"/>
      <c r="T14" s="373"/>
      <c r="U14" s="373"/>
      <c r="V14" s="373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  <c r="AJ14" s="373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40"/>
      <c r="BS14" s="19" t="s">
        <v>27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0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40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28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40"/>
      <c r="BS17" s="19" t="s">
        <v>33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0"/>
      <c r="BS18" s="19" t="s">
        <v>6</v>
      </c>
    </row>
    <row r="19" spans="1:71" s="1" customFormat="1" ht="12" customHeight="1">
      <c r="B19" s="23"/>
      <c r="C19" s="24"/>
      <c r="D19" s="31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0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40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0"/>
    </row>
    <row r="22" spans="1:71" s="1" customFormat="1" ht="12" customHeight="1">
      <c r="B22" s="23"/>
      <c r="C22" s="24"/>
      <c r="D22" s="31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0"/>
    </row>
    <row r="23" spans="1:71" s="1" customFormat="1" ht="51" customHeight="1">
      <c r="B23" s="23"/>
      <c r="C23" s="24"/>
      <c r="D23" s="24"/>
      <c r="E23" s="374" t="s">
        <v>36</v>
      </c>
      <c r="F23" s="374"/>
      <c r="G23" s="374"/>
      <c r="H23" s="374"/>
      <c r="I23" s="374"/>
      <c r="J23" s="374"/>
      <c r="K23" s="374"/>
      <c r="L23" s="374"/>
      <c r="M23" s="374"/>
      <c r="N23" s="374"/>
      <c r="O23" s="374"/>
      <c r="P23" s="374"/>
      <c r="Q23" s="374"/>
      <c r="R23" s="374"/>
      <c r="S23" s="374"/>
      <c r="T23" s="374"/>
      <c r="U23" s="374"/>
      <c r="V23" s="374"/>
      <c r="W23" s="374"/>
      <c r="X23" s="374"/>
      <c r="Y23" s="374"/>
      <c r="Z23" s="374"/>
      <c r="AA23" s="374"/>
      <c r="AB23" s="374"/>
      <c r="AC23" s="374"/>
      <c r="AD23" s="374"/>
      <c r="AE23" s="374"/>
      <c r="AF23" s="374"/>
      <c r="AG23" s="374"/>
      <c r="AH23" s="374"/>
      <c r="AI23" s="374"/>
      <c r="AJ23" s="374"/>
      <c r="AK23" s="374"/>
      <c r="AL23" s="374"/>
      <c r="AM23" s="374"/>
      <c r="AN23" s="374"/>
      <c r="AO23" s="24"/>
      <c r="AP23" s="24"/>
      <c r="AQ23" s="24"/>
      <c r="AR23" s="22"/>
      <c r="BE23" s="340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0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0"/>
    </row>
    <row r="26" spans="1:71" s="2" customFormat="1" ht="25.9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2">
        <f>ROUND(AG54,2)</f>
        <v>0</v>
      </c>
      <c r="AL26" s="343"/>
      <c r="AM26" s="343"/>
      <c r="AN26" s="343"/>
      <c r="AO26" s="343"/>
      <c r="AP26" s="38"/>
      <c r="AQ26" s="38"/>
      <c r="AR26" s="41"/>
      <c r="BE26" s="340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0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75" t="s">
        <v>38</v>
      </c>
      <c r="M28" s="375"/>
      <c r="N28" s="375"/>
      <c r="O28" s="375"/>
      <c r="P28" s="375"/>
      <c r="Q28" s="38"/>
      <c r="R28" s="38"/>
      <c r="S28" s="38"/>
      <c r="T28" s="38"/>
      <c r="U28" s="38"/>
      <c r="V28" s="38"/>
      <c r="W28" s="375" t="s">
        <v>39</v>
      </c>
      <c r="X28" s="375"/>
      <c r="Y28" s="375"/>
      <c r="Z28" s="375"/>
      <c r="AA28" s="375"/>
      <c r="AB28" s="375"/>
      <c r="AC28" s="375"/>
      <c r="AD28" s="375"/>
      <c r="AE28" s="375"/>
      <c r="AF28" s="38"/>
      <c r="AG28" s="38"/>
      <c r="AH28" s="38"/>
      <c r="AI28" s="38"/>
      <c r="AJ28" s="38"/>
      <c r="AK28" s="375" t="s">
        <v>40</v>
      </c>
      <c r="AL28" s="375"/>
      <c r="AM28" s="375"/>
      <c r="AN28" s="375"/>
      <c r="AO28" s="375"/>
      <c r="AP28" s="38"/>
      <c r="AQ28" s="38"/>
      <c r="AR28" s="41"/>
      <c r="BE28" s="340"/>
    </row>
    <row r="29" spans="1:71" s="3" customFormat="1" ht="14.45" customHeight="1">
      <c r="B29" s="42"/>
      <c r="C29" s="43"/>
      <c r="D29" s="31" t="s">
        <v>41</v>
      </c>
      <c r="E29" s="43"/>
      <c r="F29" s="31" t="s">
        <v>42</v>
      </c>
      <c r="G29" s="43"/>
      <c r="H29" s="43"/>
      <c r="I29" s="43"/>
      <c r="J29" s="43"/>
      <c r="K29" s="43"/>
      <c r="L29" s="376">
        <v>0.21</v>
      </c>
      <c r="M29" s="338"/>
      <c r="N29" s="338"/>
      <c r="O29" s="338"/>
      <c r="P29" s="338"/>
      <c r="Q29" s="43"/>
      <c r="R29" s="43"/>
      <c r="S29" s="43"/>
      <c r="T29" s="43"/>
      <c r="U29" s="43"/>
      <c r="V29" s="43"/>
      <c r="W29" s="337">
        <f>ROUND(AZ54, 2)</f>
        <v>0</v>
      </c>
      <c r="X29" s="338"/>
      <c r="Y29" s="338"/>
      <c r="Z29" s="338"/>
      <c r="AA29" s="338"/>
      <c r="AB29" s="338"/>
      <c r="AC29" s="338"/>
      <c r="AD29" s="338"/>
      <c r="AE29" s="338"/>
      <c r="AF29" s="43"/>
      <c r="AG29" s="43"/>
      <c r="AH29" s="43"/>
      <c r="AI29" s="43"/>
      <c r="AJ29" s="43"/>
      <c r="AK29" s="337">
        <f>ROUND(AV54, 2)</f>
        <v>0</v>
      </c>
      <c r="AL29" s="338"/>
      <c r="AM29" s="338"/>
      <c r="AN29" s="338"/>
      <c r="AO29" s="338"/>
      <c r="AP29" s="43"/>
      <c r="AQ29" s="43"/>
      <c r="AR29" s="44"/>
      <c r="BE29" s="341"/>
    </row>
    <row r="30" spans="1:71" s="3" customFormat="1" ht="14.45" customHeight="1">
      <c r="B30" s="42"/>
      <c r="C30" s="43"/>
      <c r="D30" s="43"/>
      <c r="E30" s="43"/>
      <c r="F30" s="31" t="s">
        <v>43</v>
      </c>
      <c r="G30" s="43"/>
      <c r="H30" s="43"/>
      <c r="I30" s="43"/>
      <c r="J30" s="43"/>
      <c r="K30" s="43"/>
      <c r="L30" s="376">
        <v>0.15</v>
      </c>
      <c r="M30" s="338"/>
      <c r="N30" s="338"/>
      <c r="O30" s="338"/>
      <c r="P30" s="338"/>
      <c r="Q30" s="43"/>
      <c r="R30" s="43"/>
      <c r="S30" s="43"/>
      <c r="T30" s="43"/>
      <c r="U30" s="43"/>
      <c r="V30" s="43"/>
      <c r="W30" s="337">
        <f>ROUND(BA54, 2)</f>
        <v>0</v>
      </c>
      <c r="X30" s="338"/>
      <c r="Y30" s="338"/>
      <c r="Z30" s="338"/>
      <c r="AA30" s="338"/>
      <c r="AB30" s="338"/>
      <c r="AC30" s="338"/>
      <c r="AD30" s="338"/>
      <c r="AE30" s="338"/>
      <c r="AF30" s="43"/>
      <c r="AG30" s="43"/>
      <c r="AH30" s="43"/>
      <c r="AI30" s="43"/>
      <c r="AJ30" s="43"/>
      <c r="AK30" s="337">
        <f>ROUND(AW54, 2)</f>
        <v>0</v>
      </c>
      <c r="AL30" s="338"/>
      <c r="AM30" s="338"/>
      <c r="AN30" s="338"/>
      <c r="AO30" s="338"/>
      <c r="AP30" s="43"/>
      <c r="AQ30" s="43"/>
      <c r="AR30" s="44"/>
      <c r="BE30" s="341"/>
    </row>
    <row r="31" spans="1:71" s="3" customFormat="1" ht="14.45" hidden="1" customHeight="1">
      <c r="B31" s="42"/>
      <c r="C31" s="43"/>
      <c r="D31" s="43"/>
      <c r="E31" s="43"/>
      <c r="F31" s="31" t="s">
        <v>44</v>
      </c>
      <c r="G31" s="43"/>
      <c r="H31" s="43"/>
      <c r="I31" s="43"/>
      <c r="J31" s="43"/>
      <c r="K31" s="43"/>
      <c r="L31" s="376">
        <v>0.21</v>
      </c>
      <c r="M31" s="338"/>
      <c r="N31" s="338"/>
      <c r="O31" s="338"/>
      <c r="P31" s="338"/>
      <c r="Q31" s="43"/>
      <c r="R31" s="43"/>
      <c r="S31" s="43"/>
      <c r="T31" s="43"/>
      <c r="U31" s="43"/>
      <c r="V31" s="43"/>
      <c r="W31" s="337">
        <f>ROUND(BB54, 2)</f>
        <v>0</v>
      </c>
      <c r="X31" s="338"/>
      <c r="Y31" s="338"/>
      <c r="Z31" s="338"/>
      <c r="AA31" s="338"/>
      <c r="AB31" s="338"/>
      <c r="AC31" s="338"/>
      <c r="AD31" s="338"/>
      <c r="AE31" s="338"/>
      <c r="AF31" s="43"/>
      <c r="AG31" s="43"/>
      <c r="AH31" s="43"/>
      <c r="AI31" s="43"/>
      <c r="AJ31" s="43"/>
      <c r="AK31" s="337">
        <v>0</v>
      </c>
      <c r="AL31" s="338"/>
      <c r="AM31" s="338"/>
      <c r="AN31" s="338"/>
      <c r="AO31" s="338"/>
      <c r="AP31" s="43"/>
      <c r="AQ31" s="43"/>
      <c r="AR31" s="44"/>
      <c r="BE31" s="341"/>
    </row>
    <row r="32" spans="1:71" s="3" customFormat="1" ht="14.45" hidden="1" customHeight="1">
      <c r="B32" s="42"/>
      <c r="C32" s="43"/>
      <c r="D32" s="43"/>
      <c r="E32" s="43"/>
      <c r="F32" s="31" t="s">
        <v>45</v>
      </c>
      <c r="G32" s="43"/>
      <c r="H32" s="43"/>
      <c r="I32" s="43"/>
      <c r="J32" s="43"/>
      <c r="K32" s="43"/>
      <c r="L32" s="376">
        <v>0.15</v>
      </c>
      <c r="M32" s="338"/>
      <c r="N32" s="338"/>
      <c r="O32" s="338"/>
      <c r="P32" s="338"/>
      <c r="Q32" s="43"/>
      <c r="R32" s="43"/>
      <c r="S32" s="43"/>
      <c r="T32" s="43"/>
      <c r="U32" s="43"/>
      <c r="V32" s="43"/>
      <c r="W32" s="337">
        <f>ROUND(BC54, 2)</f>
        <v>0</v>
      </c>
      <c r="X32" s="338"/>
      <c r="Y32" s="338"/>
      <c r="Z32" s="338"/>
      <c r="AA32" s="338"/>
      <c r="AB32" s="338"/>
      <c r="AC32" s="338"/>
      <c r="AD32" s="338"/>
      <c r="AE32" s="338"/>
      <c r="AF32" s="43"/>
      <c r="AG32" s="43"/>
      <c r="AH32" s="43"/>
      <c r="AI32" s="43"/>
      <c r="AJ32" s="43"/>
      <c r="AK32" s="337">
        <v>0</v>
      </c>
      <c r="AL32" s="338"/>
      <c r="AM32" s="338"/>
      <c r="AN32" s="338"/>
      <c r="AO32" s="338"/>
      <c r="AP32" s="43"/>
      <c r="AQ32" s="43"/>
      <c r="AR32" s="44"/>
      <c r="BE32" s="341"/>
    </row>
    <row r="33" spans="1:57" s="3" customFormat="1" ht="14.45" hidden="1" customHeight="1">
      <c r="B33" s="42"/>
      <c r="C33" s="43"/>
      <c r="D33" s="43"/>
      <c r="E33" s="43"/>
      <c r="F33" s="31" t="s">
        <v>46</v>
      </c>
      <c r="G33" s="43"/>
      <c r="H33" s="43"/>
      <c r="I33" s="43"/>
      <c r="J33" s="43"/>
      <c r="K33" s="43"/>
      <c r="L33" s="376">
        <v>0</v>
      </c>
      <c r="M33" s="338"/>
      <c r="N33" s="338"/>
      <c r="O33" s="338"/>
      <c r="P33" s="338"/>
      <c r="Q33" s="43"/>
      <c r="R33" s="43"/>
      <c r="S33" s="43"/>
      <c r="T33" s="43"/>
      <c r="U33" s="43"/>
      <c r="V33" s="43"/>
      <c r="W33" s="337">
        <f>ROUND(BD54, 2)</f>
        <v>0</v>
      </c>
      <c r="X33" s="338"/>
      <c r="Y33" s="338"/>
      <c r="Z33" s="338"/>
      <c r="AA33" s="338"/>
      <c r="AB33" s="338"/>
      <c r="AC33" s="338"/>
      <c r="AD33" s="338"/>
      <c r="AE33" s="338"/>
      <c r="AF33" s="43"/>
      <c r="AG33" s="43"/>
      <c r="AH33" s="43"/>
      <c r="AI33" s="43"/>
      <c r="AJ33" s="43"/>
      <c r="AK33" s="337">
        <v>0</v>
      </c>
      <c r="AL33" s="338"/>
      <c r="AM33" s="338"/>
      <c r="AN33" s="338"/>
      <c r="AO33" s="338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344" t="s">
        <v>49</v>
      </c>
      <c r="Y35" s="345"/>
      <c r="Z35" s="345"/>
      <c r="AA35" s="345"/>
      <c r="AB35" s="345"/>
      <c r="AC35" s="47"/>
      <c r="AD35" s="47"/>
      <c r="AE35" s="47"/>
      <c r="AF35" s="47"/>
      <c r="AG35" s="47"/>
      <c r="AH35" s="47"/>
      <c r="AI35" s="47"/>
      <c r="AJ35" s="47"/>
      <c r="AK35" s="346">
        <f>SUM(AK26:AK33)</f>
        <v>0</v>
      </c>
      <c r="AL35" s="345"/>
      <c r="AM35" s="345"/>
      <c r="AN35" s="345"/>
      <c r="AO35" s="347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2018/CEPKO2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1" t="str">
        <f>K6</f>
        <v>Úprava části kláštera</v>
      </c>
      <c r="M45" s="352"/>
      <c r="N45" s="352"/>
      <c r="O45" s="352"/>
      <c r="P45" s="352"/>
      <c r="Q45" s="352"/>
      <c r="R45" s="352"/>
      <c r="S45" s="352"/>
      <c r="T45" s="352"/>
      <c r="U45" s="352"/>
      <c r="V45" s="352"/>
      <c r="W45" s="352"/>
      <c r="X45" s="352"/>
      <c r="Y45" s="352"/>
      <c r="Z45" s="352"/>
      <c r="AA45" s="352"/>
      <c r="AB45" s="352"/>
      <c r="AC45" s="352"/>
      <c r="AD45" s="352"/>
      <c r="AE45" s="352"/>
      <c r="AF45" s="352"/>
      <c r="AG45" s="352"/>
      <c r="AH45" s="352"/>
      <c r="AI45" s="352"/>
      <c r="AJ45" s="352"/>
      <c r="AK45" s="352"/>
      <c r="AL45" s="352"/>
      <c r="AM45" s="352"/>
      <c r="AN45" s="352"/>
      <c r="AO45" s="352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Šternberk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53" t="str">
        <f>IF(AN8= "","",AN8)</f>
        <v>9. 8. 2018</v>
      </c>
      <c r="AN47" s="353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0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49" t="str">
        <f>IF(E17="","",E17)</f>
        <v xml:space="preserve"> </v>
      </c>
      <c r="AN49" s="350"/>
      <c r="AO49" s="350"/>
      <c r="AP49" s="350"/>
      <c r="AQ49" s="38"/>
      <c r="AR49" s="41"/>
      <c r="AS49" s="354" t="s">
        <v>51</v>
      </c>
      <c r="AT49" s="355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0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349" t="str">
        <f>IF(E20="","",E20)</f>
        <v xml:space="preserve"> </v>
      </c>
      <c r="AN50" s="350"/>
      <c r="AO50" s="350"/>
      <c r="AP50" s="350"/>
      <c r="AQ50" s="38"/>
      <c r="AR50" s="41"/>
      <c r="AS50" s="356"/>
      <c r="AT50" s="357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0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8"/>
      <c r="AT51" s="359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0" s="2" customFormat="1" ht="29.25" customHeight="1">
      <c r="A52" s="36"/>
      <c r="B52" s="37"/>
      <c r="C52" s="360" t="s">
        <v>52</v>
      </c>
      <c r="D52" s="361"/>
      <c r="E52" s="361"/>
      <c r="F52" s="361"/>
      <c r="G52" s="361"/>
      <c r="H52" s="68"/>
      <c r="I52" s="362" t="s">
        <v>53</v>
      </c>
      <c r="J52" s="361"/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63" t="s">
        <v>54</v>
      </c>
      <c r="AH52" s="361"/>
      <c r="AI52" s="361"/>
      <c r="AJ52" s="361"/>
      <c r="AK52" s="361"/>
      <c r="AL52" s="361"/>
      <c r="AM52" s="361"/>
      <c r="AN52" s="362" t="s">
        <v>55</v>
      </c>
      <c r="AO52" s="361"/>
      <c r="AP52" s="361"/>
      <c r="AQ52" s="69" t="s">
        <v>56</v>
      </c>
      <c r="AR52" s="41"/>
      <c r="AS52" s="70" t="s">
        <v>57</v>
      </c>
      <c r="AT52" s="71" t="s">
        <v>58</v>
      </c>
      <c r="AU52" s="71" t="s">
        <v>59</v>
      </c>
      <c r="AV52" s="71" t="s">
        <v>60</v>
      </c>
      <c r="AW52" s="71" t="s">
        <v>61</v>
      </c>
      <c r="AX52" s="71" t="s">
        <v>62</v>
      </c>
      <c r="AY52" s="71" t="s">
        <v>63</v>
      </c>
      <c r="AZ52" s="71" t="s">
        <v>64</v>
      </c>
      <c r="BA52" s="71" t="s">
        <v>65</v>
      </c>
      <c r="BB52" s="71" t="s">
        <v>66</v>
      </c>
      <c r="BC52" s="71" t="s">
        <v>67</v>
      </c>
      <c r="BD52" s="72" t="s">
        <v>68</v>
      </c>
      <c r="BE52" s="36"/>
    </row>
    <row r="53" spans="1:90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0" s="6" customFormat="1" ht="32.450000000000003" customHeight="1">
      <c r="B54" s="76"/>
      <c r="C54" s="77" t="s">
        <v>69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7">
        <f>ROUND(AG55,2)</f>
        <v>0</v>
      </c>
      <c r="AH54" s="367"/>
      <c r="AI54" s="367"/>
      <c r="AJ54" s="367"/>
      <c r="AK54" s="367"/>
      <c r="AL54" s="367"/>
      <c r="AM54" s="367"/>
      <c r="AN54" s="368">
        <f>SUM(AG54,AT54)</f>
        <v>0</v>
      </c>
      <c r="AO54" s="368"/>
      <c r="AP54" s="368"/>
      <c r="AQ54" s="80" t="s">
        <v>19</v>
      </c>
      <c r="AR54" s="81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70</v>
      </c>
      <c r="BT54" s="86" t="s">
        <v>71</v>
      </c>
      <c r="BV54" s="86" t="s">
        <v>72</v>
      </c>
      <c r="BW54" s="86" t="s">
        <v>5</v>
      </c>
      <c r="BX54" s="86" t="s">
        <v>73</v>
      </c>
      <c r="CL54" s="86" t="s">
        <v>19</v>
      </c>
    </row>
    <row r="55" spans="1:90" s="7" customFormat="1" ht="27" customHeight="1">
      <c r="A55" s="87" t="s">
        <v>74</v>
      </c>
      <c r="B55" s="88"/>
      <c r="C55" s="89"/>
      <c r="D55" s="366" t="s">
        <v>14</v>
      </c>
      <c r="E55" s="366"/>
      <c r="F55" s="366"/>
      <c r="G55" s="366"/>
      <c r="H55" s="366"/>
      <c r="I55" s="90"/>
      <c r="J55" s="366" t="s">
        <v>17</v>
      </c>
      <c r="K55" s="366"/>
      <c r="L55" s="366"/>
      <c r="M55" s="366"/>
      <c r="N55" s="366"/>
      <c r="O55" s="366"/>
      <c r="P55" s="366"/>
      <c r="Q55" s="366"/>
      <c r="R55" s="366"/>
      <c r="S55" s="366"/>
      <c r="T55" s="366"/>
      <c r="U55" s="366"/>
      <c r="V55" s="366"/>
      <c r="W55" s="366"/>
      <c r="X55" s="366"/>
      <c r="Y55" s="366"/>
      <c r="Z55" s="366"/>
      <c r="AA55" s="366"/>
      <c r="AB55" s="366"/>
      <c r="AC55" s="366"/>
      <c r="AD55" s="366"/>
      <c r="AE55" s="366"/>
      <c r="AF55" s="366"/>
      <c r="AG55" s="364">
        <f>'2018-CEPKO2 - Úprava část...'!J28</f>
        <v>0</v>
      </c>
      <c r="AH55" s="365"/>
      <c r="AI55" s="365"/>
      <c r="AJ55" s="365"/>
      <c r="AK55" s="365"/>
      <c r="AL55" s="365"/>
      <c r="AM55" s="365"/>
      <c r="AN55" s="364">
        <f>SUM(AG55,AT55)</f>
        <v>0</v>
      </c>
      <c r="AO55" s="365"/>
      <c r="AP55" s="365"/>
      <c r="AQ55" s="91" t="s">
        <v>75</v>
      </c>
      <c r="AR55" s="92"/>
      <c r="AS55" s="93">
        <v>0</v>
      </c>
      <c r="AT55" s="94">
        <f>ROUND(SUM(AV55:AW55),2)</f>
        <v>0</v>
      </c>
      <c r="AU55" s="95">
        <f>'2018-CEPKO2 - Úprava část...'!P106</f>
        <v>0</v>
      </c>
      <c r="AV55" s="94">
        <f>'2018-CEPKO2 - Úprava část...'!J31</f>
        <v>0</v>
      </c>
      <c r="AW55" s="94">
        <f>'2018-CEPKO2 - Úprava část...'!J32</f>
        <v>0</v>
      </c>
      <c r="AX55" s="94">
        <f>'2018-CEPKO2 - Úprava část...'!J33</f>
        <v>0</v>
      </c>
      <c r="AY55" s="94">
        <f>'2018-CEPKO2 - Úprava část...'!J34</f>
        <v>0</v>
      </c>
      <c r="AZ55" s="94">
        <f>'2018-CEPKO2 - Úprava část...'!F31</f>
        <v>0</v>
      </c>
      <c r="BA55" s="94">
        <f>'2018-CEPKO2 - Úprava část...'!F32</f>
        <v>0</v>
      </c>
      <c r="BB55" s="94">
        <f>'2018-CEPKO2 - Úprava část...'!F33</f>
        <v>0</v>
      </c>
      <c r="BC55" s="94">
        <f>'2018-CEPKO2 - Úprava část...'!F34</f>
        <v>0</v>
      </c>
      <c r="BD55" s="96">
        <f>'2018-CEPKO2 - Úprava část...'!F35</f>
        <v>0</v>
      </c>
      <c r="BT55" s="97" t="s">
        <v>76</v>
      </c>
      <c r="BU55" s="97" t="s">
        <v>77</v>
      </c>
      <c r="BV55" s="97" t="s">
        <v>72</v>
      </c>
      <c r="BW55" s="97" t="s">
        <v>5</v>
      </c>
      <c r="BX55" s="97" t="s">
        <v>73</v>
      </c>
      <c r="CL55" s="97" t="s">
        <v>19</v>
      </c>
    </row>
    <row r="56" spans="1:90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1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pans="1:90" s="2" customFormat="1" ht="6.95" customHeight="1">
      <c r="A57" s="36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algorithmName="SHA-512" hashValue="m2n/CiB55D43BuztZWoYjhpdROz1KBilJGtGSsaBa6NYpKWayeSQOfLD2UfVMd9NgEttt++vLObW9iWuHugWhg==" saltValue="BcNUPqfdvzxj7cejodR5bSGivGvdA78lstovCP+5RGQJVKdTIYUT/3MtI1CsFMG4dcjLdXInphx3S/4TjyBXbQ==" spinCount="100000" sheet="1" objects="1" scenarios="1" formatColumns="0" formatRows="0"/>
  <mergeCells count="42"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M50:AP50"/>
    <mergeCell ref="L45:AO45"/>
    <mergeCell ref="AM47:AN47"/>
    <mergeCell ref="AM49:AP49"/>
    <mergeCell ref="AS49:AT51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2018-CEPKO2 - Úprava část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9" t="s">
        <v>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22"/>
      <c r="AT3" s="19" t="s">
        <v>78</v>
      </c>
    </row>
    <row r="4" spans="1:46" s="1" customFormat="1" ht="24.95" customHeight="1">
      <c r="B4" s="22"/>
      <c r="D4" s="102" t="s">
        <v>79</v>
      </c>
      <c r="I4" s="98"/>
      <c r="L4" s="22"/>
      <c r="M4" s="103" t="s">
        <v>10</v>
      </c>
      <c r="AT4" s="19" t="s">
        <v>4</v>
      </c>
    </row>
    <row r="5" spans="1:46" s="1" customFormat="1" ht="6.95" customHeight="1">
      <c r="B5" s="22"/>
      <c r="I5" s="98"/>
      <c r="L5" s="22"/>
    </row>
    <row r="6" spans="1:46" s="2" customFormat="1" ht="12" customHeight="1">
      <c r="A6" s="36"/>
      <c r="B6" s="41"/>
      <c r="C6" s="36"/>
      <c r="D6" s="104" t="s">
        <v>16</v>
      </c>
      <c r="E6" s="36"/>
      <c r="F6" s="36"/>
      <c r="G6" s="36"/>
      <c r="H6" s="36"/>
      <c r="I6" s="105"/>
      <c r="J6" s="36"/>
      <c r="K6" s="36"/>
      <c r="L6" s="10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pans="1:46" s="2" customFormat="1" ht="16.5" customHeight="1">
      <c r="A7" s="36"/>
      <c r="B7" s="41"/>
      <c r="C7" s="36"/>
      <c r="D7" s="36"/>
      <c r="E7" s="377" t="s">
        <v>17</v>
      </c>
      <c r="F7" s="378"/>
      <c r="G7" s="378"/>
      <c r="H7" s="378"/>
      <c r="I7" s="105"/>
      <c r="J7" s="36"/>
      <c r="K7" s="36"/>
      <c r="L7" s="10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pans="1:46" s="2" customFormat="1" ht="11.25">
      <c r="A8" s="36"/>
      <c r="B8" s="41"/>
      <c r="C8" s="36"/>
      <c r="D8" s="36"/>
      <c r="E8" s="36"/>
      <c r="F8" s="36"/>
      <c r="G8" s="36"/>
      <c r="H8" s="36"/>
      <c r="I8" s="105"/>
      <c r="J8" s="36"/>
      <c r="K8" s="36"/>
      <c r="L8" s="10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2" customHeight="1">
      <c r="A9" s="36"/>
      <c r="B9" s="41"/>
      <c r="C9" s="36"/>
      <c r="D9" s="104" t="s">
        <v>18</v>
      </c>
      <c r="E9" s="36"/>
      <c r="F9" s="107" t="s">
        <v>19</v>
      </c>
      <c r="G9" s="36"/>
      <c r="H9" s="36"/>
      <c r="I9" s="108" t="s">
        <v>20</v>
      </c>
      <c r="J9" s="107" t="s">
        <v>19</v>
      </c>
      <c r="K9" s="36"/>
      <c r="L9" s="10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04" t="s">
        <v>21</v>
      </c>
      <c r="E10" s="36"/>
      <c r="F10" s="107" t="s">
        <v>22</v>
      </c>
      <c r="G10" s="36"/>
      <c r="H10" s="36"/>
      <c r="I10" s="108" t="s">
        <v>23</v>
      </c>
      <c r="J10" s="109" t="str">
        <f>'Rekapitulace stavby'!AN8</f>
        <v>9. 8. 2018</v>
      </c>
      <c r="K10" s="36"/>
      <c r="L10" s="10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0.9" customHeight="1">
      <c r="A11" s="36"/>
      <c r="B11" s="41"/>
      <c r="C11" s="36"/>
      <c r="D11" s="36"/>
      <c r="E11" s="36"/>
      <c r="F11" s="36"/>
      <c r="G11" s="36"/>
      <c r="H11" s="36"/>
      <c r="I11" s="105"/>
      <c r="J11" s="36"/>
      <c r="K11" s="36"/>
      <c r="L11" s="10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4" t="s">
        <v>25</v>
      </c>
      <c r="E12" s="36"/>
      <c r="F12" s="36"/>
      <c r="G12" s="36"/>
      <c r="H12" s="36"/>
      <c r="I12" s="108" t="s">
        <v>26</v>
      </c>
      <c r="J12" s="107" t="str">
        <f>IF('Rekapitulace stavby'!AN10="","",'Rekapitulace stavby'!AN10)</f>
        <v/>
      </c>
      <c r="K12" s="36"/>
      <c r="L12" s="10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8" customHeight="1">
      <c r="A13" s="36"/>
      <c r="B13" s="41"/>
      <c r="C13" s="36"/>
      <c r="D13" s="36"/>
      <c r="E13" s="107" t="str">
        <f>IF('Rekapitulace stavby'!E11="","",'Rekapitulace stavby'!E11)</f>
        <v xml:space="preserve"> </v>
      </c>
      <c r="F13" s="36"/>
      <c r="G13" s="36"/>
      <c r="H13" s="36"/>
      <c r="I13" s="108" t="s">
        <v>29</v>
      </c>
      <c r="J13" s="107" t="str">
        <f>IF('Rekapitulace stavby'!AN11="","",'Rekapitulace stavby'!AN11)</f>
        <v/>
      </c>
      <c r="K13" s="36"/>
      <c r="L13" s="10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6.95" customHeight="1">
      <c r="A14" s="36"/>
      <c r="B14" s="41"/>
      <c r="C14" s="36"/>
      <c r="D14" s="36"/>
      <c r="E14" s="36"/>
      <c r="F14" s="36"/>
      <c r="G14" s="36"/>
      <c r="H14" s="36"/>
      <c r="I14" s="105"/>
      <c r="J14" s="36"/>
      <c r="K14" s="36"/>
      <c r="L14" s="10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04" t="s">
        <v>30</v>
      </c>
      <c r="E15" s="36"/>
      <c r="F15" s="36"/>
      <c r="G15" s="36"/>
      <c r="H15" s="36"/>
      <c r="I15" s="108" t="s">
        <v>26</v>
      </c>
      <c r="J15" s="32" t="str">
        <f>'Rekapitulace stavby'!AN13</f>
        <v>Vyplň údaj</v>
      </c>
      <c r="K15" s="36"/>
      <c r="L15" s="10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8" customHeight="1">
      <c r="A16" s="36"/>
      <c r="B16" s="41"/>
      <c r="C16" s="36"/>
      <c r="D16" s="36"/>
      <c r="E16" s="379" t="str">
        <f>'Rekapitulace stavby'!E14</f>
        <v>Vyplň údaj</v>
      </c>
      <c r="F16" s="380"/>
      <c r="G16" s="380"/>
      <c r="H16" s="380"/>
      <c r="I16" s="108" t="s">
        <v>29</v>
      </c>
      <c r="J16" s="32" t="str">
        <f>'Rekapitulace stavby'!AN14</f>
        <v>Vyplň údaj</v>
      </c>
      <c r="K16" s="36"/>
      <c r="L16" s="10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6.95" customHeight="1">
      <c r="A17" s="36"/>
      <c r="B17" s="41"/>
      <c r="C17" s="36"/>
      <c r="D17" s="36"/>
      <c r="E17" s="36"/>
      <c r="F17" s="36"/>
      <c r="G17" s="36"/>
      <c r="H17" s="36"/>
      <c r="I17" s="105"/>
      <c r="J17" s="36"/>
      <c r="K17" s="36"/>
      <c r="L17" s="10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04" t="s">
        <v>32</v>
      </c>
      <c r="E18" s="36"/>
      <c r="F18" s="36"/>
      <c r="G18" s="36"/>
      <c r="H18" s="36"/>
      <c r="I18" s="108" t="s">
        <v>26</v>
      </c>
      <c r="J18" s="107" t="str">
        <f>IF('Rekapitulace stavby'!AN16="","",'Rekapitulace stavby'!AN16)</f>
        <v/>
      </c>
      <c r="K18" s="36"/>
      <c r="L18" s="10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7" t="str">
        <f>IF('Rekapitulace stavby'!E17="","",'Rekapitulace stavby'!E17)</f>
        <v xml:space="preserve"> </v>
      </c>
      <c r="F19" s="36"/>
      <c r="G19" s="36"/>
      <c r="H19" s="36"/>
      <c r="I19" s="108" t="s">
        <v>29</v>
      </c>
      <c r="J19" s="107" t="str">
        <f>IF('Rekapitulace stavby'!AN17="","",'Rekapitulace stavby'!AN17)</f>
        <v/>
      </c>
      <c r="K19" s="36"/>
      <c r="L19" s="10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105"/>
      <c r="J20" s="36"/>
      <c r="K20" s="36"/>
      <c r="L20" s="10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04" t="s">
        <v>34</v>
      </c>
      <c r="E21" s="36"/>
      <c r="F21" s="36"/>
      <c r="G21" s="36"/>
      <c r="H21" s="36"/>
      <c r="I21" s="108" t="s">
        <v>26</v>
      </c>
      <c r="J21" s="107" t="str">
        <f>IF('Rekapitulace stavby'!AN19="","",'Rekapitulace stavby'!AN19)</f>
        <v/>
      </c>
      <c r="K21" s="36"/>
      <c r="L21" s="10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107" t="str">
        <f>IF('Rekapitulace stavby'!E20="","",'Rekapitulace stavby'!E20)</f>
        <v xml:space="preserve"> </v>
      </c>
      <c r="F22" s="36"/>
      <c r="G22" s="36"/>
      <c r="H22" s="36"/>
      <c r="I22" s="108" t="s">
        <v>29</v>
      </c>
      <c r="J22" s="107" t="str">
        <f>IF('Rekapitulace stavby'!AN20="","",'Rekapitulace stavby'!AN20)</f>
        <v/>
      </c>
      <c r="K22" s="36"/>
      <c r="L22" s="10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105"/>
      <c r="J23" s="36"/>
      <c r="K23" s="36"/>
      <c r="L23" s="10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04" t="s">
        <v>35</v>
      </c>
      <c r="E24" s="36"/>
      <c r="F24" s="36"/>
      <c r="G24" s="36"/>
      <c r="H24" s="36"/>
      <c r="I24" s="105"/>
      <c r="J24" s="36"/>
      <c r="K24" s="36"/>
      <c r="L24" s="10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8" customFormat="1" ht="51" customHeight="1">
      <c r="A25" s="110"/>
      <c r="B25" s="111"/>
      <c r="C25" s="110"/>
      <c r="D25" s="110"/>
      <c r="E25" s="381" t="s">
        <v>36</v>
      </c>
      <c r="F25" s="381"/>
      <c r="G25" s="381"/>
      <c r="H25" s="381"/>
      <c r="I25" s="112"/>
      <c r="J25" s="110"/>
      <c r="K25" s="110"/>
      <c r="L25" s="113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105"/>
      <c r="J26" s="36"/>
      <c r="K26" s="36"/>
      <c r="L26" s="10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114"/>
      <c r="E27" s="114"/>
      <c r="F27" s="114"/>
      <c r="G27" s="114"/>
      <c r="H27" s="114"/>
      <c r="I27" s="115"/>
      <c r="J27" s="114"/>
      <c r="K27" s="114"/>
      <c r="L27" s="10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25.35" customHeight="1">
      <c r="A28" s="36"/>
      <c r="B28" s="41"/>
      <c r="C28" s="36"/>
      <c r="D28" s="116" t="s">
        <v>37</v>
      </c>
      <c r="E28" s="36"/>
      <c r="F28" s="36"/>
      <c r="G28" s="36"/>
      <c r="H28" s="36"/>
      <c r="I28" s="105"/>
      <c r="J28" s="117">
        <f>ROUND(J106, 2)</f>
        <v>0</v>
      </c>
      <c r="K28" s="36"/>
      <c r="L28" s="10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5"/>
      <c r="J29" s="114"/>
      <c r="K29" s="114"/>
      <c r="L29" s="10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4.45" customHeight="1">
      <c r="A30" s="36"/>
      <c r="B30" s="41"/>
      <c r="C30" s="36"/>
      <c r="D30" s="36"/>
      <c r="E30" s="36"/>
      <c r="F30" s="118" t="s">
        <v>39</v>
      </c>
      <c r="G30" s="36"/>
      <c r="H30" s="36"/>
      <c r="I30" s="119" t="s">
        <v>38</v>
      </c>
      <c r="J30" s="118" t="s">
        <v>40</v>
      </c>
      <c r="K30" s="36"/>
      <c r="L30" s="10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14.45" customHeight="1">
      <c r="A31" s="36"/>
      <c r="B31" s="41"/>
      <c r="C31" s="36"/>
      <c r="D31" s="120" t="s">
        <v>41</v>
      </c>
      <c r="E31" s="104" t="s">
        <v>42</v>
      </c>
      <c r="F31" s="121">
        <f>ROUND((SUM(BE106:BE903)),  2)</f>
        <v>0</v>
      </c>
      <c r="G31" s="36"/>
      <c r="H31" s="36"/>
      <c r="I31" s="122">
        <v>0.21</v>
      </c>
      <c r="J31" s="121">
        <f>ROUND(((SUM(BE106:BE903))*I31),  2)</f>
        <v>0</v>
      </c>
      <c r="K31" s="36"/>
      <c r="L31" s="10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104" t="s">
        <v>43</v>
      </c>
      <c r="F32" s="121">
        <f>ROUND((SUM(BF106:BF903)),  2)</f>
        <v>0</v>
      </c>
      <c r="G32" s="36"/>
      <c r="H32" s="36"/>
      <c r="I32" s="122">
        <v>0.15</v>
      </c>
      <c r="J32" s="121">
        <f>ROUND(((SUM(BF106:BF903))*I32),  2)</f>
        <v>0</v>
      </c>
      <c r="K32" s="36"/>
      <c r="L32" s="10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hidden="1" customHeight="1">
      <c r="A33" s="36"/>
      <c r="B33" s="41"/>
      <c r="C33" s="36"/>
      <c r="D33" s="36"/>
      <c r="E33" s="104" t="s">
        <v>44</v>
      </c>
      <c r="F33" s="121">
        <f>ROUND((SUM(BG106:BG903)),  2)</f>
        <v>0</v>
      </c>
      <c r="G33" s="36"/>
      <c r="H33" s="36"/>
      <c r="I33" s="122">
        <v>0.21</v>
      </c>
      <c r="J33" s="121">
        <f>0</f>
        <v>0</v>
      </c>
      <c r="K33" s="36"/>
      <c r="L33" s="10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hidden="1" customHeight="1">
      <c r="A34" s="36"/>
      <c r="B34" s="41"/>
      <c r="C34" s="36"/>
      <c r="D34" s="36"/>
      <c r="E34" s="104" t="s">
        <v>45</v>
      </c>
      <c r="F34" s="121">
        <f>ROUND((SUM(BH106:BH903)),  2)</f>
        <v>0</v>
      </c>
      <c r="G34" s="36"/>
      <c r="H34" s="36"/>
      <c r="I34" s="122">
        <v>0.15</v>
      </c>
      <c r="J34" s="121">
        <f>0</f>
        <v>0</v>
      </c>
      <c r="K34" s="36"/>
      <c r="L34" s="10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4" t="s">
        <v>46</v>
      </c>
      <c r="F35" s="121">
        <f>ROUND((SUM(BI106:BI903)),  2)</f>
        <v>0</v>
      </c>
      <c r="G35" s="36"/>
      <c r="H35" s="36"/>
      <c r="I35" s="122">
        <v>0</v>
      </c>
      <c r="J35" s="121">
        <f>0</f>
        <v>0</v>
      </c>
      <c r="K35" s="36"/>
      <c r="L35" s="10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6.95" customHeight="1">
      <c r="A36" s="36"/>
      <c r="B36" s="41"/>
      <c r="C36" s="36"/>
      <c r="D36" s="36"/>
      <c r="E36" s="36"/>
      <c r="F36" s="36"/>
      <c r="G36" s="36"/>
      <c r="H36" s="36"/>
      <c r="I36" s="105"/>
      <c r="J36" s="36"/>
      <c r="K36" s="36"/>
      <c r="L36" s="10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25.35" customHeight="1">
      <c r="A37" s="36"/>
      <c r="B37" s="41"/>
      <c r="C37" s="123"/>
      <c r="D37" s="124" t="s">
        <v>47</v>
      </c>
      <c r="E37" s="125"/>
      <c r="F37" s="125"/>
      <c r="G37" s="126" t="s">
        <v>48</v>
      </c>
      <c r="H37" s="127" t="s">
        <v>49</v>
      </c>
      <c r="I37" s="128"/>
      <c r="J37" s="129">
        <f>SUM(J28:J35)</f>
        <v>0</v>
      </c>
      <c r="K37" s="130"/>
      <c r="L37" s="10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131"/>
      <c r="C38" s="132"/>
      <c r="D38" s="132"/>
      <c r="E38" s="132"/>
      <c r="F38" s="132"/>
      <c r="G38" s="132"/>
      <c r="H38" s="132"/>
      <c r="I38" s="133"/>
      <c r="J38" s="132"/>
      <c r="K38" s="132"/>
      <c r="L38" s="10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pans="1:31" s="2" customFormat="1" ht="6.95" customHeight="1">
      <c r="A42" s="36"/>
      <c r="B42" s="134"/>
      <c r="C42" s="135"/>
      <c r="D42" s="135"/>
      <c r="E42" s="135"/>
      <c r="F42" s="135"/>
      <c r="G42" s="135"/>
      <c r="H42" s="135"/>
      <c r="I42" s="136"/>
      <c r="J42" s="135"/>
      <c r="K42" s="135"/>
      <c r="L42" s="10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4.95" customHeight="1">
      <c r="A43" s="36"/>
      <c r="B43" s="37"/>
      <c r="C43" s="25" t="s">
        <v>80</v>
      </c>
      <c r="D43" s="38"/>
      <c r="E43" s="38"/>
      <c r="F43" s="38"/>
      <c r="G43" s="38"/>
      <c r="H43" s="38"/>
      <c r="I43" s="105"/>
      <c r="J43" s="38"/>
      <c r="K43" s="38"/>
      <c r="L43" s="10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6.95" customHeight="1">
      <c r="A44" s="36"/>
      <c r="B44" s="37"/>
      <c r="C44" s="38"/>
      <c r="D44" s="38"/>
      <c r="E44" s="38"/>
      <c r="F44" s="38"/>
      <c r="G44" s="38"/>
      <c r="H44" s="38"/>
      <c r="I44" s="105"/>
      <c r="J44" s="38"/>
      <c r="K44" s="38"/>
      <c r="L44" s="10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12" customHeight="1">
      <c r="A45" s="36"/>
      <c r="B45" s="37"/>
      <c r="C45" s="31" t="s">
        <v>16</v>
      </c>
      <c r="D45" s="38"/>
      <c r="E45" s="38"/>
      <c r="F45" s="38"/>
      <c r="G45" s="38"/>
      <c r="H45" s="38"/>
      <c r="I45" s="105"/>
      <c r="J45" s="38"/>
      <c r="K45" s="38"/>
      <c r="L45" s="10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16.5" customHeight="1">
      <c r="A46" s="36"/>
      <c r="B46" s="37"/>
      <c r="C46" s="38"/>
      <c r="D46" s="38"/>
      <c r="E46" s="351" t="str">
        <f>E7</f>
        <v>Úprava části kláštera</v>
      </c>
      <c r="F46" s="382"/>
      <c r="G46" s="382"/>
      <c r="H46" s="382"/>
      <c r="I46" s="105"/>
      <c r="J46" s="38"/>
      <c r="K46" s="38"/>
      <c r="L46" s="10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6.95" customHeight="1">
      <c r="A47" s="36"/>
      <c r="B47" s="37"/>
      <c r="C47" s="38"/>
      <c r="D47" s="38"/>
      <c r="E47" s="38"/>
      <c r="F47" s="38"/>
      <c r="G47" s="38"/>
      <c r="H47" s="38"/>
      <c r="I47" s="105"/>
      <c r="J47" s="38"/>
      <c r="K47" s="38"/>
      <c r="L47" s="10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2" customHeight="1">
      <c r="A48" s="36"/>
      <c r="B48" s="37"/>
      <c r="C48" s="31" t="s">
        <v>21</v>
      </c>
      <c r="D48" s="38"/>
      <c r="E48" s="38"/>
      <c r="F48" s="29" t="str">
        <f>F10</f>
        <v>Šternberk</v>
      </c>
      <c r="G48" s="38"/>
      <c r="H48" s="38"/>
      <c r="I48" s="108" t="s">
        <v>23</v>
      </c>
      <c r="J48" s="61" t="str">
        <f>IF(J10="","",J10)</f>
        <v>9. 8. 2018</v>
      </c>
      <c r="K48" s="38"/>
      <c r="L48" s="10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6.95" customHeight="1">
      <c r="A49" s="36"/>
      <c r="B49" s="37"/>
      <c r="C49" s="38"/>
      <c r="D49" s="38"/>
      <c r="E49" s="38"/>
      <c r="F49" s="38"/>
      <c r="G49" s="38"/>
      <c r="H49" s="38"/>
      <c r="I49" s="105"/>
      <c r="J49" s="38"/>
      <c r="K49" s="38"/>
      <c r="L49" s="10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5.2" customHeight="1">
      <c r="A50" s="36"/>
      <c r="B50" s="37"/>
      <c r="C50" s="31" t="s">
        <v>25</v>
      </c>
      <c r="D50" s="38"/>
      <c r="E50" s="38"/>
      <c r="F50" s="29" t="str">
        <f>E13</f>
        <v xml:space="preserve"> </v>
      </c>
      <c r="G50" s="38"/>
      <c r="H50" s="38"/>
      <c r="I50" s="108" t="s">
        <v>32</v>
      </c>
      <c r="J50" s="34" t="str">
        <f>E19</f>
        <v xml:space="preserve"> </v>
      </c>
      <c r="K50" s="38"/>
      <c r="L50" s="10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15.2" customHeight="1">
      <c r="A51" s="36"/>
      <c r="B51" s="37"/>
      <c r="C51" s="31" t="s">
        <v>30</v>
      </c>
      <c r="D51" s="38"/>
      <c r="E51" s="38"/>
      <c r="F51" s="29" t="str">
        <f>IF(E16="","",E16)</f>
        <v>Vyplň údaj</v>
      </c>
      <c r="G51" s="38"/>
      <c r="H51" s="38"/>
      <c r="I51" s="108" t="s">
        <v>34</v>
      </c>
      <c r="J51" s="34" t="str">
        <f>E22</f>
        <v xml:space="preserve"> </v>
      </c>
      <c r="K51" s="38"/>
      <c r="L51" s="10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0.35" customHeight="1">
      <c r="A52" s="36"/>
      <c r="B52" s="37"/>
      <c r="C52" s="38"/>
      <c r="D52" s="38"/>
      <c r="E52" s="38"/>
      <c r="F52" s="38"/>
      <c r="G52" s="38"/>
      <c r="H52" s="38"/>
      <c r="I52" s="105"/>
      <c r="J52" s="38"/>
      <c r="K52" s="38"/>
      <c r="L52" s="10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29.25" customHeight="1">
      <c r="A53" s="36"/>
      <c r="B53" s="37"/>
      <c r="C53" s="137" t="s">
        <v>81</v>
      </c>
      <c r="D53" s="138"/>
      <c r="E53" s="138"/>
      <c r="F53" s="138"/>
      <c r="G53" s="138"/>
      <c r="H53" s="138"/>
      <c r="I53" s="139"/>
      <c r="J53" s="140" t="s">
        <v>82</v>
      </c>
      <c r="K53" s="138"/>
      <c r="L53" s="10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0.35" customHeight="1">
      <c r="A54" s="36"/>
      <c r="B54" s="37"/>
      <c r="C54" s="38"/>
      <c r="D54" s="38"/>
      <c r="E54" s="38"/>
      <c r="F54" s="38"/>
      <c r="G54" s="38"/>
      <c r="H54" s="38"/>
      <c r="I54" s="105"/>
      <c r="J54" s="38"/>
      <c r="K54" s="38"/>
      <c r="L54" s="10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2.9" customHeight="1">
      <c r="A55" s="36"/>
      <c r="B55" s="37"/>
      <c r="C55" s="141" t="s">
        <v>69</v>
      </c>
      <c r="D55" s="38"/>
      <c r="E55" s="38"/>
      <c r="F55" s="38"/>
      <c r="G55" s="38"/>
      <c r="H55" s="38"/>
      <c r="I55" s="105"/>
      <c r="J55" s="79">
        <f>J106</f>
        <v>0</v>
      </c>
      <c r="K55" s="38"/>
      <c r="L55" s="10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9" t="s">
        <v>83</v>
      </c>
    </row>
    <row r="56" spans="1:47" s="9" customFormat="1" ht="24.95" customHeight="1">
      <c r="B56" s="142"/>
      <c r="C56" s="143"/>
      <c r="D56" s="144" t="s">
        <v>84</v>
      </c>
      <c r="E56" s="145"/>
      <c r="F56" s="145"/>
      <c r="G56" s="145"/>
      <c r="H56" s="145"/>
      <c r="I56" s="146"/>
      <c r="J56" s="147">
        <f>J107</f>
        <v>0</v>
      </c>
      <c r="K56" s="143"/>
      <c r="L56" s="148"/>
    </row>
    <row r="57" spans="1:47" s="10" customFormat="1" ht="19.899999999999999" customHeight="1">
      <c r="B57" s="149"/>
      <c r="C57" s="150"/>
      <c r="D57" s="151" t="s">
        <v>85</v>
      </c>
      <c r="E57" s="152"/>
      <c r="F57" s="152"/>
      <c r="G57" s="152"/>
      <c r="H57" s="152"/>
      <c r="I57" s="153"/>
      <c r="J57" s="154">
        <f>J108</f>
        <v>0</v>
      </c>
      <c r="K57" s="150"/>
      <c r="L57" s="155"/>
    </row>
    <row r="58" spans="1:47" s="10" customFormat="1" ht="19.899999999999999" customHeight="1">
      <c r="B58" s="149"/>
      <c r="C58" s="150"/>
      <c r="D58" s="151" t="s">
        <v>86</v>
      </c>
      <c r="E58" s="152"/>
      <c r="F58" s="152"/>
      <c r="G58" s="152"/>
      <c r="H58" s="152"/>
      <c r="I58" s="153"/>
      <c r="J58" s="154">
        <f>J180</f>
        <v>0</v>
      </c>
      <c r="K58" s="150"/>
      <c r="L58" s="155"/>
    </row>
    <row r="59" spans="1:47" s="10" customFormat="1" ht="19.899999999999999" customHeight="1">
      <c r="B59" s="149"/>
      <c r="C59" s="150"/>
      <c r="D59" s="151" t="s">
        <v>87</v>
      </c>
      <c r="E59" s="152"/>
      <c r="F59" s="152"/>
      <c r="G59" s="152"/>
      <c r="H59" s="152"/>
      <c r="I59" s="153"/>
      <c r="J59" s="154">
        <f>J216</f>
        <v>0</v>
      </c>
      <c r="K59" s="150"/>
      <c r="L59" s="155"/>
    </row>
    <row r="60" spans="1:47" s="10" customFormat="1" ht="19.899999999999999" customHeight="1">
      <c r="B60" s="149"/>
      <c r="C60" s="150"/>
      <c r="D60" s="151" t="s">
        <v>88</v>
      </c>
      <c r="E60" s="152"/>
      <c r="F60" s="152"/>
      <c r="G60" s="152"/>
      <c r="H60" s="152"/>
      <c r="I60" s="153"/>
      <c r="J60" s="154">
        <f>J221</f>
        <v>0</v>
      </c>
      <c r="K60" s="150"/>
      <c r="L60" s="155"/>
    </row>
    <row r="61" spans="1:47" s="10" customFormat="1" ht="14.85" customHeight="1">
      <c r="B61" s="149"/>
      <c r="C61" s="150"/>
      <c r="D61" s="151" t="s">
        <v>89</v>
      </c>
      <c r="E61" s="152"/>
      <c r="F61" s="152"/>
      <c r="G61" s="152"/>
      <c r="H61" s="152"/>
      <c r="I61" s="153"/>
      <c r="J61" s="154">
        <f>J222</f>
        <v>0</v>
      </c>
      <c r="K61" s="150"/>
      <c r="L61" s="155"/>
    </row>
    <row r="62" spans="1:47" s="10" customFormat="1" ht="14.85" customHeight="1">
      <c r="B62" s="149"/>
      <c r="C62" s="150"/>
      <c r="D62" s="151" t="s">
        <v>90</v>
      </c>
      <c r="E62" s="152"/>
      <c r="F62" s="152"/>
      <c r="G62" s="152"/>
      <c r="H62" s="152"/>
      <c r="I62" s="153"/>
      <c r="J62" s="154">
        <f>J313</f>
        <v>0</v>
      </c>
      <c r="K62" s="150"/>
      <c r="L62" s="155"/>
    </row>
    <row r="63" spans="1:47" s="10" customFormat="1" ht="19.899999999999999" customHeight="1">
      <c r="B63" s="149"/>
      <c r="C63" s="150"/>
      <c r="D63" s="151" t="s">
        <v>91</v>
      </c>
      <c r="E63" s="152"/>
      <c r="F63" s="152"/>
      <c r="G63" s="152"/>
      <c r="H63" s="152"/>
      <c r="I63" s="153"/>
      <c r="J63" s="154">
        <f>J362</f>
        <v>0</v>
      </c>
      <c r="K63" s="150"/>
      <c r="L63" s="155"/>
    </row>
    <row r="64" spans="1:47" s="10" customFormat="1" ht="14.85" customHeight="1">
      <c r="B64" s="149"/>
      <c r="C64" s="150"/>
      <c r="D64" s="151" t="s">
        <v>92</v>
      </c>
      <c r="E64" s="152"/>
      <c r="F64" s="152"/>
      <c r="G64" s="152"/>
      <c r="H64" s="152"/>
      <c r="I64" s="153"/>
      <c r="J64" s="154">
        <f>J363</f>
        <v>0</v>
      </c>
      <c r="K64" s="150"/>
      <c r="L64" s="155"/>
    </row>
    <row r="65" spans="2:12" s="10" customFormat="1" ht="14.85" customHeight="1">
      <c r="B65" s="149"/>
      <c r="C65" s="150"/>
      <c r="D65" s="151" t="s">
        <v>93</v>
      </c>
      <c r="E65" s="152"/>
      <c r="F65" s="152"/>
      <c r="G65" s="152"/>
      <c r="H65" s="152"/>
      <c r="I65" s="153"/>
      <c r="J65" s="154">
        <f>J377</f>
        <v>0</v>
      </c>
      <c r="K65" s="150"/>
      <c r="L65" s="155"/>
    </row>
    <row r="66" spans="2:12" s="10" customFormat="1" ht="14.85" customHeight="1">
      <c r="B66" s="149"/>
      <c r="C66" s="150"/>
      <c r="D66" s="151" t="s">
        <v>94</v>
      </c>
      <c r="E66" s="152"/>
      <c r="F66" s="152"/>
      <c r="G66" s="152"/>
      <c r="H66" s="152"/>
      <c r="I66" s="153"/>
      <c r="J66" s="154">
        <f>J380</f>
        <v>0</v>
      </c>
      <c r="K66" s="150"/>
      <c r="L66" s="155"/>
    </row>
    <row r="67" spans="2:12" s="10" customFormat="1" ht="14.85" customHeight="1">
      <c r="B67" s="149"/>
      <c r="C67" s="150"/>
      <c r="D67" s="151" t="s">
        <v>95</v>
      </c>
      <c r="E67" s="152"/>
      <c r="F67" s="152"/>
      <c r="G67" s="152"/>
      <c r="H67" s="152"/>
      <c r="I67" s="153"/>
      <c r="J67" s="154">
        <f>J391</f>
        <v>0</v>
      </c>
      <c r="K67" s="150"/>
      <c r="L67" s="155"/>
    </row>
    <row r="68" spans="2:12" s="10" customFormat="1" ht="14.85" customHeight="1">
      <c r="B68" s="149"/>
      <c r="C68" s="150"/>
      <c r="D68" s="151" t="s">
        <v>96</v>
      </c>
      <c r="E68" s="152"/>
      <c r="F68" s="152"/>
      <c r="G68" s="152"/>
      <c r="H68" s="152"/>
      <c r="I68" s="153"/>
      <c r="J68" s="154">
        <f>J474</f>
        <v>0</v>
      </c>
      <c r="K68" s="150"/>
      <c r="L68" s="155"/>
    </row>
    <row r="69" spans="2:12" s="10" customFormat="1" ht="19.899999999999999" customHeight="1">
      <c r="B69" s="149"/>
      <c r="C69" s="150"/>
      <c r="D69" s="151" t="s">
        <v>97</v>
      </c>
      <c r="E69" s="152"/>
      <c r="F69" s="152"/>
      <c r="G69" s="152"/>
      <c r="H69" s="152"/>
      <c r="I69" s="153"/>
      <c r="J69" s="154">
        <f>J592</f>
        <v>0</v>
      </c>
      <c r="K69" s="150"/>
      <c r="L69" s="155"/>
    </row>
    <row r="70" spans="2:12" s="10" customFormat="1" ht="19.899999999999999" customHeight="1">
      <c r="B70" s="149"/>
      <c r="C70" s="150"/>
      <c r="D70" s="151" t="s">
        <v>98</v>
      </c>
      <c r="E70" s="152"/>
      <c r="F70" s="152"/>
      <c r="G70" s="152"/>
      <c r="H70" s="152"/>
      <c r="I70" s="153"/>
      <c r="J70" s="154">
        <f>J602</f>
        <v>0</v>
      </c>
      <c r="K70" s="150"/>
      <c r="L70" s="155"/>
    </row>
    <row r="71" spans="2:12" s="9" customFormat="1" ht="24.95" customHeight="1">
      <c r="B71" s="142"/>
      <c r="C71" s="143"/>
      <c r="D71" s="144" t="s">
        <v>99</v>
      </c>
      <c r="E71" s="145"/>
      <c r="F71" s="145"/>
      <c r="G71" s="145"/>
      <c r="H71" s="145"/>
      <c r="I71" s="146"/>
      <c r="J71" s="147">
        <f>J605</f>
        <v>0</v>
      </c>
      <c r="K71" s="143"/>
      <c r="L71" s="148"/>
    </row>
    <row r="72" spans="2:12" s="10" customFormat="1" ht="19.899999999999999" customHeight="1">
      <c r="B72" s="149"/>
      <c r="C72" s="150"/>
      <c r="D72" s="151" t="s">
        <v>100</v>
      </c>
      <c r="E72" s="152"/>
      <c r="F72" s="152"/>
      <c r="G72" s="152"/>
      <c r="H72" s="152"/>
      <c r="I72" s="153"/>
      <c r="J72" s="154">
        <f>J606</f>
        <v>0</v>
      </c>
      <c r="K72" s="150"/>
      <c r="L72" s="155"/>
    </row>
    <row r="73" spans="2:12" s="10" customFormat="1" ht="19.899999999999999" customHeight="1">
      <c r="B73" s="149"/>
      <c r="C73" s="150"/>
      <c r="D73" s="151" t="s">
        <v>101</v>
      </c>
      <c r="E73" s="152"/>
      <c r="F73" s="152"/>
      <c r="G73" s="152"/>
      <c r="H73" s="152"/>
      <c r="I73" s="153"/>
      <c r="J73" s="154">
        <f>J654</f>
        <v>0</v>
      </c>
      <c r="K73" s="150"/>
      <c r="L73" s="155"/>
    </row>
    <row r="74" spans="2:12" s="10" customFormat="1" ht="19.899999999999999" customHeight="1">
      <c r="B74" s="149"/>
      <c r="C74" s="150"/>
      <c r="D74" s="151" t="s">
        <v>102</v>
      </c>
      <c r="E74" s="152"/>
      <c r="F74" s="152"/>
      <c r="G74" s="152"/>
      <c r="H74" s="152"/>
      <c r="I74" s="153"/>
      <c r="J74" s="154">
        <f>J656</f>
        <v>0</v>
      </c>
      <c r="K74" s="150"/>
      <c r="L74" s="155"/>
    </row>
    <row r="75" spans="2:12" s="10" customFormat="1" ht="19.899999999999999" customHeight="1">
      <c r="B75" s="149"/>
      <c r="C75" s="150"/>
      <c r="D75" s="151" t="s">
        <v>103</v>
      </c>
      <c r="E75" s="152"/>
      <c r="F75" s="152"/>
      <c r="G75" s="152"/>
      <c r="H75" s="152"/>
      <c r="I75" s="153"/>
      <c r="J75" s="154">
        <f>J658</f>
        <v>0</v>
      </c>
      <c r="K75" s="150"/>
      <c r="L75" s="155"/>
    </row>
    <row r="76" spans="2:12" s="10" customFormat="1" ht="19.899999999999999" customHeight="1">
      <c r="B76" s="149"/>
      <c r="C76" s="150"/>
      <c r="D76" s="151" t="s">
        <v>104</v>
      </c>
      <c r="E76" s="152"/>
      <c r="F76" s="152"/>
      <c r="G76" s="152"/>
      <c r="H76" s="152"/>
      <c r="I76" s="153"/>
      <c r="J76" s="154">
        <f>J700</f>
        <v>0</v>
      </c>
      <c r="K76" s="150"/>
      <c r="L76" s="155"/>
    </row>
    <row r="77" spans="2:12" s="10" customFormat="1" ht="19.899999999999999" customHeight="1">
      <c r="B77" s="149"/>
      <c r="C77" s="150"/>
      <c r="D77" s="151" t="s">
        <v>105</v>
      </c>
      <c r="E77" s="152"/>
      <c r="F77" s="152"/>
      <c r="G77" s="152"/>
      <c r="H77" s="152"/>
      <c r="I77" s="153"/>
      <c r="J77" s="154">
        <f>J713</f>
        <v>0</v>
      </c>
      <c r="K77" s="150"/>
      <c r="L77" s="155"/>
    </row>
    <row r="78" spans="2:12" s="10" customFormat="1" ht="19.899999999999999" customHeight="1">
      <c r="B78" s="149"/>
      <c r="C78" s="150"/>
      <c r="D78" s="151" t="s">
        <v>106</v>
      </c>
      <c r="E78" s="152"/>
      <c r="F78" s="152"/>
      <c r="G78" s="152"/>
      <c r="H78" s="152"/>
      <c r="I78" s="153"/>
      <c r="J78" s="154">
        <f>J724</f>
        <v>0</v>
      </c>
      <c r="K78" s="150"/>
      <c r="L78" s="155"/>
    </row>
    <row r="79" spans="2:12" s="10" customFormat="1" ht="19.899999999999999" customHeight="1">
      <c r="B79" s="149"/>
      <c r="C79" s="150"/>
      <c r="D79" s="151" t="s">
        <v>107</v>
      </c>
      <c r="E79" s="152"/>
      <c r="F79" s="152"/>
      <c r="G79" s="152"/>
      <c r="H79" s="152"/>
      <c r="I79" s="153"/>
      <c r="J79" s="154">
        <f>J740</f>
        <v>0</v>
      </c>
      <c r="K79" s="150"/>
      <c r="L79" s="155"/>
    </row>
    <row r="80" spans="2:12" s="10" customFormat="1" ht="19.899999999999999" customHeight="1">
      <c r="B80" s="149"/>
      <c r="C80" s="150"/>
      <c r="D80" s="151" t="s">
        <v>108</v>
      </c>
      <c r="E80" s="152"/>
      <c r="F80" s="152"/>
      <c r="G80" s="152"/>
      <c r="H80" s="152"/>
      <c r="I80" s="153"/>
      <c r="J80" s="154">
        <f>J753</f>
        <v>0</v>
      </c>
      <c r="K80" s="150"/>
      <c r="L80" s="155"/>
    </row>
    <row r="81" spans="1:31" s="10" customFormat="1" ht="19.899999999999999" customHeight="1">
      <c r="B81" s="149"/>
      <c r="C81" s="150"/>
      <c r="D81" s="151" t="s">
        <v>109</v>
      </c>
      <c r="E81" s="152"/>
      <c r="F81" s="152"/>
      <c r="G81" s="152"/>
      <c r="H81" s="152"/>
      <c r="I81" s="153"/>
      <c r="J81" s="154">
        <f>J781</f>
        <v>0</v>
      </c>
      <c r="K81" s="150"/>
      <c r="L81" s="155"/>
    </row>
    <row r="82" spans="1:31" s="10" customFormat="1" ht="19.899999999999999" customHeight="1">
      <c r="B82" s="149"/>
      <c r="C82" s="150"/>
      <c r="D82" s="151" t="s">
        <v>110</v>
      </c>
      <c r="E82" s="152"/>
      <c r="F82" s="152"/>
      <c r="G82" s="152"/>
      <c r="H82" s="152"/>
      <c r="I82" s="153"/>
      <c r="J82" s="154">
        <f>J799</f>
        <v>0</v>
      </c>
      <c r="K82" s="150"/>
      <c r="L82" s="155"/>
    </row>
    <row r="83" spans="1:31" s="9" customFormat="1" ht="24.95" customHeight="1">
      <c r="B83" s="142"/>
      <c r="C83" s="143"/>
      <c r="D83" s="144" t="s">
        <v>111</v>
      </c>
      <c r="E83" s="145"/>
      <c r="F83" s="145"/>
      <c r="G83" s="145"/>
      <c r="H83" s="145"/>
      <c r="I83" s="146"/>
      <c r="J83" s="147">
        <f>J894</f>
        <v>0</v>
      </c>
      <c r="K83" s="143"/>
      <c r="L83" s="148"/>
    </row>
    <row r="84" spans="1:31" s="10" customFormat="1" ht="19.899999999999999" customHeight="1">
      <c r="B84" s="149"/>
      <c r="C84" s="150"/>
      <c r="D84" s="151" t="s">
        <v>112</v>
      </c>
      <c r="E84" s="152"/>
      <c r="F84" s="152"/>
      <c r="G84" s="152"/>
      <c r="H84" s="152"/>
      <c r="I84" s="153"/>
      <c r="J84" s="154">
        <f>J895</f>
        <v>0</v>
      </c>
      <c r="K84" s="150"/>
      <c r="L84" s="155"/>
    </row>
    <row r="85" spans="1:31" s="9" customFormat="1" ht="24.95" customHeight="1">
      <c r="B85" s="142"/>
      <c r="C85" s="143"/>
      <c r="D85" s="144" t="s">
        <v>113</v>
      </c>
      <c r="E85" s="145"/>
      <c r="F85" s="145"/>
      <c r="G85" s="145"/>
      <c r="H85" s="145"/>
      <c r="I85" s="146"/>
      <c r="J85" s="147">
        <f>J897</f>
        <v>0</v>
      </c>
      <c r="K85" s="143"/>
      <c r="L85" s="148"/>
    </row>
    <row r="86" spans="1:31" s="10" customFormat="1" ht="19.899999999999999" customHeight="1">
      <c r="B86" s="149"/>
      <c r="C86" s="150"/>
      <c r="D86" s="151" t="s">
        <v>114</v>
      </c>
      <c r="E86" s="152"/>
      <c r="F86" s="152"/>
      <c r="G86" s="152"/>
      <c r="H86" s="152"/>
      <c r="I86" s="153"/>
      <c r="J86" s="154">
        <f>J898</f>
        <v>0</v>
      </c>
      <c r="K86" s="150"/>
      <c r="L86" s="155"/>
    </row>
    <row r="87" spans="1:31" s="10" customFormat="1" ht="19.899999999999999" customHeight="1">
      <c r="B87" s="149"/>
      <c r="C87" s="150"/>
      <c r="D87" s="151" t="s">
        <v>115</v>
      </c>
      <c r="E87" s="152"/>
      <c r="F87" s="152"/>
      <c r="G87" s="152"/>
      <c r="H87" s="152"/>
      <c r="I87" s="153"/>
      <c r="J87" s="154">
        <f>J900</f>
        <v>0</v>
      </c>
      <c r="K87" s="150"/>
      <c r="L87" s="155"/>
    </row>
    <row r="88" spans="1:31" s="10" customFormat="1" ht="19.899999999999999" customHeight="1">
      <c r="B88" s="149"/>
      <c r="C88" s="150"/>
      <c r="D88" s="151" t="s">
        <v>116</v>
      </c>
      <c r="E88" s="152"/>
      <c r="F88" s="152"/>
      <c r="G88" s="152"/>
      <c r="H88" s="152"/>
      <c r="I88" s="153"/>
      <c r="J88" s="154">
        <f>J902</f>
        <v>0</v>
      </c>
      <c r="K88" s="150"/>
      <c r="L88" s="155"/>
    </row>
    <row r="89" spans="1:31" s="2" customFormat="1" ht="21.75" customHeight="1">
      <c r="A89" s="36"/>
      <c r="B89" s="37"/>
      <c r="C89" s="38"/>
      <c r="D89" s="38"/>
      <c r="E89" s="38"/>
      <c r="F89" s="38"/>
      <c r="G89" s="38"/>
      <c r="H89" s="38"/>
      <c r="I89" s="105"/>
      <c r="J89" s="38"/>
      <c r="K89" s="38"/>
      <c r="L89" s="10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49"/>
      <c r="C90" s="50"/>
      <c r="D90" s="50"/>
      <c r="E90" s="50"/>
      <c r="F90" s="50"/>
      <c r="G90" s="50"/>
      <c r="H90" s="50"/>
      <c r="I90" s="133"/>
      <c r="J90" s="50"/>
      <c r="K90" s="50"/>
      <c r="L90" s="10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4" spans="1:31" s="2" customFormat="1" ht="6.95" customHeight="1">
      <c r="A94" s="36"/>
      <c r="B94" s="51"/>
      <c r="C94" s="52"/>
      <c r="D94" s="52"/>
      <c r="E94" s="52"/>
      <c r="F94" s="52"/>
      <c r="G94" s="52"/>
      <c r="H94" s="52"/>
      <c r="I94" s="136"/>
      <c r="J94" s="52"/>
      <c r="K94" s="52"/>
      <c r="L94" s="10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24.95" customHeight="1">
      <c r="A95" s="36"/>
      <c r="B95" s="37"/>
      <c r="C95" s="25" t="s">
        <v>117</v>
      </c>
      <c r="D95" s="38"/>
      <c r="E95" s="38"/>
      <c r="F95" s="38"/>
      <c r="G95" s="38"/>
      <c r="H95" s="38"/>
      <c r="I95" s="105"/>
      <c r="J95" s="38"/>
      <c r="K95" s="38"/>
      <c r="L95" s="10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6.95" customHeight="1">
      <c r="A96" s="36"/>
      <c r="B96" s="37"/>
      <c r="C96" s="38"/>
      <c r="D96" s="38"/>
      <c r="E96" s="38"/>
      <c r="F96" s="38"/>
      <c r="G96" s="38"/>
      <c r="H96" s="38"/>
      <c r="I96" s="105"/>
      <c r="J96" s="38"/>
      <c r="K96" s="38"/>
      <c r="L96" s="10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2" customHeight="1">
      <c r="A97" s="36"/>
      <c r="B97" s="37"/>
      <c r="C97" s="31" t="s">
        <v>16</v>
      </c>
      <c r="D97" s="38"/>
      <c r="E97" s="38"/>
      <c r="F97" s="38"/>
      <c r="G97" s="38"/>
      <c r="H97" s="38"/>
      <c r="I97" s="105"/>
      <c r="J97" s="38"/>
      <c r="K97" s="38"/>
      <c r="L97" s="10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6.5" customHeight="1">
      <c r="A98" s="36"/>
      <c r="B98" s="37"/>
      <c r="C98" s="38"/>
      <c r="D98" s="38"/>
      <c r="E98" s="351" t="str">
        <f>E7</f>
        <v>Úprava části kláštera</v>
      </c>
      <c r="F98" s="382"/>
      <c r="G98" s="382"/>
      <c r="H98" s="382"/>
      <c r="I98" s="105"/>
      <c r="J98" s="38"/>
      <c r="K98" s="38"/>
      <c r="L98" s="10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6.95" customHeight="1">
      <c r="A99" s="36"/>
      <c r="B99" s="37"/>
      <c r="C99" s="38"/>
      <c r="D99" s="38"/>
      <c r="E99" s="38"/>
      <c r="F99" s="38"/>
      <c r="G99" s="38"/>
      <c r="H99" s="38"/>
      <c r="I99" s="105"/>
      <c r="J99" s="38"/>
      <c r="K99" s="38"/>
      <c r="L99" s="10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2" customHeight="1">
      <c r="A100" s="36"/>
      <c r="B100" s="37"/>
      <c r="C100" s="31" t="s">
        <v>21</v>
      </c>
      <c r="D100" s="38"/>
      <c r="E100" s="38"/>
      <c r="F100" s="29" t="str">
        <f>F10</f>
        <v>Šternberk</v>
      </c>
      <c r="G100" s="38"/>
      <c r="H100" s="38"/>
      <c r="I100" s="108" t="s">
        <v>23</v>
      </c>
      <c r="J100" s="61" t="str">
        <f>IF(J10="","",J10)</f>
        <v>9. 8. 2018</v>
      </c>
      <c r="K100" s="38"/>
      <c r="L100" s="10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2" customFormat="1" ht="6.95" customHeight="1">
      <c r="A101" s="36"/>
      <c r="B101" s="37"/>
      <c r="C101" s="38"/>
      <c r="D101" s="38"/>
      <c r="E101" s="38"/>
      <c r="F101" s="38"/>
      <c r="G101" s="38"/>
      <c r="H101" s="38"/>
      <c r="I101" s="105"/>
      <c r="J101" s="38"/>
      <c r="K101" s="38"/>
      <c r="L101" s="10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65" s="2" customFormat="1" ht="15.2" customHeight="1">
      <c r="A102" s="36"/>
      <c r="B102" s="37"/>
      <c r="C102" s="31" t="s">
        <v>25</v>
      </c>
      <c r="D102" s="38"/>
      <c r="E102" s="38"/>
      <c r="F102" s="29" t="str">
        <f>E13</f>
        <v xml:space="preserve"> </v>
      </c>
      <c r="G102" s="38"/>
      <c r="H102" s="38"/>
      <c r="I102" s="108" t="s">
        <v>32</v>
      </c>
      <c r="J102" s="34" t="str">
        <f>E19</f>
        <v xml:space="preserve"> </v>
      </c>
      <c r="K102" s="38"/>
      <c r="L102" s="10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65" s="2" customFormat="1" ht="15.2" customHeight="1">
      <c r="A103" s="36"/>
      <c r="B103" s="37"/>
      <c r="C103" s="31" t="s">
        <v>30</v>
      </c>
      <c r="D103" s="38"/>
      <c r="E103" s="38"/>
      <c r="F103" s="29" t="str">
        <f>IF(E16="","",E16)</f>
        <v>Vyplň údaj</v>
      </c>
      <c r="G103" s="38"/>
      <c r="H103" s="38"/>
      <c r="I103" s="108" t="s">
        <v>34</v>
      </c>
      <c r="J103" s="34" t="str">
        <f>E22</f>
        <v xml:space="preserve"> </v>
      </c>
      <c r="K103" s="38"/>
      <c r="L103" s="10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65" s="2" customFormat="1" ht="10.35" customHeight="1">
      <c r="A104" s="36"/>
      <c r="B104" s="37"/>
      <c r="C104" s="38"/>
      <c r="D104" s="38"/>
      <c r="E104" s="38"/>
      <c r="F104" s="38"/>
      <c r="G104" s="38"/>
      <c r="H104" s="38"/>
      <c r="I104" s="105"/>
      <c r="J104" s="38"/>
      <c r="K104" s="38"/>
      <c r="L104" s="10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65" s="11" customFormat="1" ht="29.25" customHeight="1">
      <c r="A105" s="156"/>
      <c r="B105" s="157"/>
      <c r="C105" s="158" t="s">
        <v>118</v>
      </c>
      <c r="D105" s="159" t="s">
        <v>56</v>
      </c>
      <c r="E105" s="159" t="s">
        <v>52</v>
      </c>
      <c r="F105" s="159" t="s">
        <v>53</v>
      </c>
      <c r="G105" s="159" t="s">
        <v>119</v>
      </c>
      <c r="H105" s="159" t="s">
        <v>120</v>
      </c>
      <c r="I105" s="160" t="s">
        <v>121</v>
      </c>
      <c r="J105" s="159" t="s">
        <v>82</v>
      </c>
      <c r="K105" s="161" t="s">
        <v>122</v>
      </c>
      <c r="L105" s="162"/>
      <c r="M105" s="70" t="s">
        <v>19</v>
      </c>
      <c r="N105" s="71" t="s">
        <v>41</v>
      </c>
      <c r="O105" s="71" t="s">
        <v>123</v>
      </c>
      <c r="P105" s="71" t="s">
        <v>124</v>
      </c>
      <c r="Q105" s="71" t="s">
        <v>125</v>
      </c>
      <c r="R105" s="71" t="s">
        <v>126</v>
      </c>
      <c r="S105" s="71" t="s">
        <v>127</v>
      </c>
      <c r="T105" s="72" t="s">
        <v>128</v>
      </c>
      <c r="U105" s="156"/>
      <c r="V105" s="156"/>
      <c r="W105" s="156"/>
      <c r="X105" s="156"/>
      <c r="Y105" s="156"/>
      <c r="Z105" s="156"/>
      <c r="AA105" s="156"/>
      <c r="AB105" s="156"/>
      <c r="AC105" s="156"/>
      <c r="AD105" s="156"/>
      <c r="AE105" s="156"/>
    </row>
    <row r="106" spans="1:65" s="2" customFormat="1" ht="22.9" customHeight="1">
      <c r="A106" s="36"/>
      <c r="B106" s="37"/>
      <c r="C106" s="77" t="s">
        <v>129</v>
      </c>
      <c r="D106" s="38"/>
      <c r="E106" s="38"/>
      <c r="F106" s="38"/>
      <c r="G106" s="38"/>
      <c r="H106" s="38"/>
      <c r="I106" s="105"/>
      <c r="J106" s="163">
        <f>BK106</f>
        <v>0</v>
      </c>
      <c r="K106" s="38"/>
      <c r="L106" s="41"/>
      <c r="M106" s="73"/>
      <c r="N106" s="164"/>
      <c r="O106" s="74"/>
      <c r="P106" s="165">
        <f>P107+P605+P894+P897</f>
        <v>0</v>
      </c>
      <c r="Q106" s="74"/>
      <c r="R106" s="165">
        <f>R107+R605+R894+R897</f>
        <v>164.32411291999998</v>
      </c>
      <c r="S106" s="74"/>
      <c r="T106" s="166">
        <f>T107+T605+T894+T897</f>
        <v>38.358586000000003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70</v>
      </c>
      <c r="AU106" s="19" t="s">
        <v>83</v>
      </c>
      <c r="BK106" s="167">
        <f>BK107+BK605+BK894+BK897</f>
        <v>0</v>
      </c>
    </row>
    <row r="107" spans="1:65" s="12" customFormat="1" ht="25.9" customHeight="1">
      <c r="B107" s="168"/>
      <c r="C107" s="169"/>
      <c r="D107" s="170" t="s">
        <v>70</v>
      </c>
      <c r="E107" s="171" t="s">
        <v>130</v>
      </c>
      <c r="F107" s="171" t="s">
        <v>131</v>
      </c>
      <c r="G107" s="169"/>
      <c r="H107" s="169"/>
      <c r="I107" s="172"/>
      <c r="J107" s="173">
        <f>BK107</f>
        <v>0</v>
      </c>
      <c r="K107" s="169"/>
      <c r="L107" s="174"/>
      <c r="M107" s="175"/>
      <c r="N107" s="176"/>
      <c r="O107" s="176"/>
      <c r="P107" s="177">
        <f>P108+P180+P216+P221+P362+P592+P602</f>
        <v>0</v>
      </c>
      <c r="Q107" s="176"/>
      <c r="R107" s="177">
        <f>R108+R180+R216+R221+R362+R592+R602</f>
        <v>160.50925172999999</v>
      </c>
      <c r="S107" s="176"/>
      <c r="T107" s="178">
        <f>T108+T180+T216+T221+T362+T592+T602</f>
        <v>38.358586000000003</v>
      </c>
      <c r="AR107" s="179" t="s">
        <v>76</v>
      </c>
      <c r="AT107" s="180" t="s">
        <v>70</v>
      </c>
      <c r="AU107" s="180" t="s">
        <v>71</v>
      </c>
      <c r="AY107" s="179" t="s">
        <v>132</v>
      </c>
      <c r="BK107" s="181">
        <f>BK108+BK180+BK216+BK221+BK362+BK592+BK602</f>
        <v>0</v>
      </c>
    </row>
    <row r="108" spans="1:65" s="12" customFormat="1" ht="22.9" customHeight="1">
      <c r="B108" s="168"/>
      <c r="C108" s="169"/>
      <c r="D108" s="170" t="s">
        <v>70</v>
      </c>
      <c r="E108" s="182" t="s">
        <v>76</v>
      </c>
      <c r="F108" s="182" t="s">
        <v>133</v>
      </c>
      <c r="G108" s="169"/>
      <c r="H108" s="169"/>
      <c r="I108" s="172"/>
      <c r="J108" s="183">
        <f>BK108</f>
        <v>0</v>
      </c>
      <c r="K108" s="169"/>
      <c r="L108" s="174"/>
      <c r="M108" s="175"/>
      <c r="N108" s="176"/>
      <c r="O108" s="176"/>
      <c r="P108" s="177">
        <f>SUM(P109:P179)</f>
        <v>0</v>
      </c>
      <c r="Q108" s="176"/>
      <c r="R108" s="177">
        <f>SUM(R109:R179)</f>
        <v>3.36</v>
      </c>
      <c r="S108" s="176"/>
      <c r="T108" s="178">
        <f>SUM(T109:T179)</f>
        <v>0</v>
      </c>
      <c r="AR108" s="179" t="s">
        <v>76</v>
      </c>
      <c r="AT108" s="180" t="s">
        <v>70</v>
      </c>
      <c r="AU108" s="180" t="s">
        <v>76</v>
      </c>
      <c r="AY108" s="179" t="s">
        <v>132</v>
      </c>
      <c r="BK108" s="181">
        <f>SUM(BK109:BK179)</f>
        <v>0</v>
      </c>
    </row>
    <row r="109" spans="1:65" s="2" customFormat="1" ht="24" customHeight="1">
      <c r="A109" s="36"/>
      <c r="B109" s="37"/>
      <c r="C109" s="184" t="s">
        <v>76</v>
      </c>
      <c r="D109" s="184" t="s">
        <v>134</v>
      </c>
      <c r="E109" s="185" t="s">
        <v>135</v>
      </c>
      <c r="F109" s="186" t="s">
        <v>136</v>
      </c>
      <c r="G109" s="187" t="s">
        <v>137</v>
      </c>
      <c r="H109" s="188">
        <v>20</v>
      </c>
      <c r="I109" s="189"/>
      <c r="J109" s="190">
        <f>ROUND(I109*H109,2)</f>
        <v>0</v>
      </c>
      <c r="K109" s="186" t="s">
        <v>138</v>
      </c>
      <c r="L109" s="41"/>
      <c r="M109" s="191" t="s">
        <v>19</v>
      </c>
      <c r="N109" s="192" t="s">
        <v>42</v>
      </c>
      <c r="O109" s="66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5" t="s">
        <v>139</v>
      </c>
      <c r="AT109" s="195" t="s">
        <v>134</v>
      </c>
      <c r="AU109" s="195" t="s">
        <v>78</v>
      </c>
      <c r="AY109" s="19" t="s">
        <v>132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9" t="s">
        <v>76</v>
      </c>
      <c r="BK109" s="196">
        <f>ROUND(I109*H109,2)</f>
        <v>0</v>
      </c>
      <c r="BL109" s="19" t="s">
        <v>139</v>
      </c>
      <c r="BM109" s="195" t="s">
        <v>140</v>
      </c>
    </row>
    <row r="110" spans="1:65" s="2" customFormat="1" ht="107.25">
      <c r="A110" s="36"/>
      <c r="B110" s="37"/>
      <c r="C110" s="38"/>
      <c r="D110" s="197" t="s">
        <v>141</v>
      </c>
      <c r="E110" s="38"/>
      <c r="F110" s="198" t="s">
        <v>142</v>
      </c>
      <c r="G110" s="38"/>
      <c r="H110" s="38"/>
      <c r="I110" s="105"/>
      <c r="J110" s="38"/>
      <c r="K110" s="38"/>
      <c r="L110" s="41"/>
      <c r="M110" s="199"/>
      <c r="N110" s="200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141</v>
      </c>
      <c r="AU110" s="19" t="s">
        <v>78</v>
      </c>
    </row>
    <row r="111" spans="1:65" s="13" customFormat="1" ht="11.25">
      <c r="B111" s="201"/>
      <c r="C111" s="202"/>
      <c r="D111" s="197" t="s">
        <v>143</v>
      </c>
      <c r="E111" s="203" t="s">
        <v>19</v>
      </c>
      <c r="F111" s="204" t="s">
        <v>144</v>
      </c>
      <c r="G111" s="202"/>
      <c r="H111" s="203" t="s">
        <v>19</v>
      </c>
      <c r="I111" s="205"/>
      <c r="J111" s="202"/>
      <c r="K111" s="202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143</v>
      </c>
      <c r="AU111" s="210" t="s">
        <v>78</v>
      </c>
      <c r="AV111" s="13" t="s">
        <v>76</v>
      </c>
      <c r="AW111" s="13" t="s">
        <v>33</v>
      </c>
      <c r="AX111" s="13" t="s">
        <v>71</v>
      </c>
      <c r="AY111" s="210" t="s">
        <v>132</v>
      </c>
    </row>
    <row r="112" spans="1:65" s="14" customFormat="1" ht="11.25">
      <c r="B112" s="211"/>
      <c r="C112" s="212"/>
      <c r="D112" s="197" t="s">
        <v>143</v>
      </c>
      <c r="E112" s="213" t="s">
        <v>19</v>
      </c>
      <c r="F112" s="214" t="s">
        <v>145</v>
      </c>
      <c r="G112" s="212"/>
      <c r="H112" s="215">
        <v>20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143</v>
      </c>
      <c r="AU112" s="221" t="s">
        <v>78</v>
      </c>
      <c r="AV112" s="14" t="s">
        <v>78</v>
      </c>
      <c r="AW112" s="14" t="s">
        <v>33</v>
      </c>
      <c r="AX112" s="14" t="s">
        <v>76</v>
      </c>
      <c r="AY112" s="221" t="s">
        <v>132</v>
      </c>
    </row>
    <row r="113" spans="1:65" s="2" customFormat="1" ht="16.5" customHeight="1">
      <c r="A113" s="36"/>
      <c r="B113" s="37"/>
      <c r="C113" s="184" t="s">
        <v>78</v>
      </c>
      <c r="D113" s="184" t="s">
        <v>134</v>
      </c>
      <c r="E113" s="185" t="s">
        <v>146</v>
      </c>
      <c r="F113" s="186" t="s">
        <v>147</v>
      </c>
      <c r="G113" s="187" t="s">
        <v>137</v>
      </c>
      <c r="H113" s="188">
        <v>24.381</v>
      </c>
      <c r="I113" s="189"/>
      <c r="J113" s="190">
        <f>ROUND(I113*H113,2)</f>
        <v>0</v>
      </c>
      <c r="K113" s="186" t="s">
        <v>138</v>
      </c>
      <c r="L113" s="41"/>
      <c r="M113" s="191" t="s">
        <v>19</v>
      </c>
      <c r="N113" s="192" t="s">
        <v>42</v>
      </c>
      <c r="O113" s="66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5" t="s">
        <v>139</v>
      </c>
      <c r="AT113" s="195" t="s">
        <v>134</v>
      </c>
      <c r="AU113" s="195" t="s">
        <v>78</v>
      </c>
      <c r="AY113" s="19" t="s">
        <v>132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9" t="s">
        <v>76</v>
      </c>
      <c r="BK113" s="196">
        <f>ROUND(I113*H113,2)</f>
        <v>0</v>
      </c>
      <c r="BL113" s="19" t="s">
        <v>139</v>
      </c>
      <c r="BM113" s="195" t="s">
        <v>148</v>
      </c>
    </row>
    <row r="114" spans="1:65" s="2" customFormat="1" ht="39">
      <c r="A114" s="36"/>
      <c r="B114" s="37"/>
      <c r="C114" s="38"/>
      <c r="D114" s="197" t="s">
        <v>141</v>
      </c>
      <c r="E114" s="38"/>
      <c r="F114" s="198" t="s">
        <v>149</v>
      </c>
      <c r="G114" s="38"/>
      <c r="H114" s="38"/>
      <c r="I114" s="105"/>
      <c r="J114" s="38"/>
      <c r="K114" s="38"/>
      <c r="L114" s="41"/>
      <c r="M114" s="199"/>
      <c r="N114" s="200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141</v>
      </c>
      <c r="AU114" s="19" t="s">
        <v>78</v>
      </c>
    </row>
    <row r="115" spans="1:65" s="13" customFormat="1" ht="11.25">
      <c r="B115" s="201"/>
      <c r="C115" s="202"/>
      <c r="D115" s="197" t="s">
        <v>143</v>
      </c>
      <c r="E115" s="203" t="s">
        <v>19</v>
      </c>
      <c r="F115" s="204" t="s">
        <v>150</v>
      </c>
      <c r="G115" s="202"/>
      <c r="H115" s="203" t="s">
        <v>19</v>
      </c>
      <c r="I115" s="205"/>
      <c r="J115" s="202"/>
      <c r="K115" s="202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143</v>
      </c>
      <c r="AU115" s="210" t="s">
        <v>78</v>
      </c>
      <c r="AV115" s="13" t="s">
        <v>76</v>
      </c>
      <c r="AW115" s="13" t="s">
        <v>33</v>
      </c>
      <c r="AX115" s="13" t="s">
        <v>71</v>
      </c>
      <c r="AY115" s="210" t="s">
        <v>132</v>
      </c>
    </row>
    <row r="116" spans="1:65" s="13" customFormat="1" ht="11.25">
      <c r="B116" s="201"/>
      <c r="C116" s="202"/>
      <c r="D116" s="197" t="s">
        <v>143</v>
      </c>
      <c r="E116" s="203" t="s">
        <v>19</v>
      </c>
      <c r="F116" s="204" t="s">
        <v>151</v>
      </c>
      <c r="G116" s="202"/>
      <c r="H116" s="203" t="s">
        <v>19</v>
      </c>
      <c r="I116" s="205"/>
      <c r="J116" s="202"/>
      <c r="K116" s="202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143</v>
      </c>
      <c r="AU116" s="210" t="s">
        <v>78</v>
      </c>
      <c r="AV116" s="13" t="s">
        <v>76</v>
      </c>
      <c r="AW116" s="13" t="s">
        <v>33</v>
      </c>
      <c r="AX116" s="13" t="s">
        <v>71</v>
      </c>
      <c r="AY116" s="210" t="s">
        <v>132</v>
      </c>
    </row>
    <row r="117" spans="1:65" s="14" customFormat="1" ht="11.25">
      <c r="B117" s="211"/>
      <c r="C117" s="212"/>
      <c r="D117" s="197" t="s">
        <v>143</v>
      </c>
      <c r="E117" s="213" t="s">
        <v>19</v>
      </c>
      <c r="F117" s="214" t="s">
        <v>152</v>
      </c>
      <c r="G117" s="212"/>
      <c r="H117" s="215">
        <v>3.2759999999999998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143</v>
      </c>
      <c r="AU117" s="221" t="s">
        <v>78</v>
      </c>
      <c r="AV117" s="14" t="s">
        <v>78</v>
      </c>
      <c r="AW117" s="14" t="s">
        <v>33</v>
      </c>
      <c r="AX117" s="14" t="s">
        <v>71</v>
      </c>
      <c r="AY117" s="221" t="s">
        <v>132</v>
      </c>
    </row>
    <row r="118" spans="1:65" s="13" customFormat="1" ht="11.25">
      <c r="B118" s="201"/>
      <c r="C118" s="202"/>
      <c r="D118" s="197" t="s">
        <v>143</v>
      </c>
      <c r="E118" s="203" t="s">
        <v>19</v>
      </c>
      <c r="F118" s="204" t="s">
        <v>153</v>
      </c>
      <c r="G118" s="202"/>
      <c r="H118" s="203" t="s">
        <v>19</v>
      </c>
      <c r="I118" s="205"/>
      <c r="J118" s="202"/>
      <c r="K118" s="202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143</v>
      </c>
      <c r="AU118" s="210" t="s">
        <v>78</v>
      </c>
      <c r="AV118" s="13" t="s">
        <v>76</v>
      </c>
      <c r="AW118" s="13" t="s">
        <v>33</v>
      </c>
      <c r="AX118" s="13" t="s">
        <v>71</v>
      </c>
      <c r="AY118" s="210" t="s">
        <v>132</v>
      </c>
    </row>
    <row r="119" spans="1:65" s="14" customFormat="1" ht="11.25">
      <c r="B119" s="211"/>
      <c r="C119" s="212"/>
      <c r="D119" s="197" t="s">
        <v>143</v>
      </c>
      <c r="E119" s="213" t="s">
        <v>19</v>
      </c>
      <c r="F119" s="214" t="s">
        <v>154</v>
      </c>
      <c r="G119" s="212"/>
      <c r="H119" s="215">
        <v>8.24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143</v>
      </c>
      <c r="AU119" s="221" t="s">
        <v>78</v>
      </c>
      <c r="AV119" s="14" t="s">
        <v>78</v>
      </c>
      <c r="AW119" s="14" t="s">
        <v>33</v>
      </c>
      <c r="AX119" s="14" t="s">
        <v>71</v>
      </c>
      <c r="AY119" s="221" t="s">
        <v>132</v>
      </c>
    </row>
    <row r="120" spans="1:65" s="13" customFormat="1" ht="11.25">
      <c r="B120" s="201"/>
      <c r="C120" s="202"/>
      <c r="D120" s="197" t="s">
        <v>143</v>
      </c>
      <c r="E120" s="203" t="s">
        <v>19</v>
      </c>
      <c r="F120" s="204" t="s">
        <v>155</v>
      </c>
      <c r="G120" s="202"/>
      <c r="H120" s="203" t="s">
        <v>19</v>
      </c>
      <c r="I120" s="205"/>
      <c r="J120" s="202"/>
      <c r="K120" s="202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143</v>
      </c>
      <c r="AU120" s="210" t="s">
        <v>78</v>
      </c>
      <c r="AV120" s="13" t="s">
        <v>76</v>
      </c>
      <c r="AW120" s="13" t="s">
        <v>33</v>
      </c>
      <c r="AX120" s="13" t="s">
        <v>71</v>
      </c>
      <c r="AY120" s="210" t="s">
        <v>132</v>
      </c>
    </row>
    <row r="121" spans="1:65" s="14" customFormat="1" ht="11.25">
      <c r="B121" s="211"/>
      <c r="C121" s="212"/>
      <c r="D121" s="197" t="s">
        <v>143</v>
      </c>
      <c r="E121" s="213" t="s">
        <v>19</v>
      </c>
      <c r="F121" s="214" t="s">
        <v>156</v>
      </c>
      <c r="G121" s="212"/>
      <c r="H121" s="215">
        <v>6.85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143</v>
      </c>
      <c r="AU121" s="221" t="s">
        <v>78</v>
      </c>
      <c r="AV121" s="14" t="s">
        <v>78</v>
      </c>
      <c r="AW121" s="14" t="s">
        <v>33</v>
      </c>
      <c r="AX121" s="14" t="s">
        <v>71</v>
      </c>
      <c r="AY121" s="221" t="s">
        <v>132</v>
      </c>
    </row>
    <row r="122" spans="1:65" s="13" customFormat="1" ht="11.25">
      <c r="B122" s="201"/>
      <c r="C122" s="202"/>
      <c r="D122" s="197" t="s">
        <v>143</v>
      </c>
      <c r="E122" s="203" t="s">
        <v>19</v>
      </c>
      <c r="F122" s="204" t="s">
        <v>157</v>
      </c>
      <c r="G122" s="202"/>
      <c r="H122" s="203" t="s">
        <v>19</v>
      </c>
      <c r="I122" s="205"/>
      <c r="J122" s="202"/>
      <c r="K122" s="202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143</v>
      </c>
      <c r="AU122" s="210" t="s">
        <v>78</v>
      </c>
      <c r="AV122" s="13" t="s">
        <v>76</v>
      </c>
      <c r="AW122" s="13" t="s">
        <v>33</v>
      </c>
      <c r="AX122" s="13" t="s">
        <v>71</v>
      </c>
      <c r="AY122" s="210" t="s">
        <v>132</v>
      </c>
    </row>
    <row r="123" spans="1:65" s="14" customFormat="1" ht="11.25">
      <c r="B123" s="211"/>
      <c r="C123" s="212"/>
      <c r="D123" s="197" t="s">
        <v>143</v>
      </c>
      <c r="E123" s="213" t="s">
        <v>19</v>
      </c>
      <c r="F123" s="214" t="s">
        <v>158</v>
      </c>
      <c r="G123" s="212"/>
      <c r="H123" s="215">
        <v>1.375</v>
      </c>
      <c r="I123" s="216"/>
      <c r="J123" s="212"/>
      <c r="K123" s="212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143</v>
      </c>
      <c r="AU123" s="221" t="s">
        <v>78</v>
      </c>
      <c r="AV123" s="14" t="s">
        <v>78</v>
      </c>
      <c r="AW123" s="14" t="s">
        <v>33</v>
      </c>
      <c r="AX123" s="14" t="s">
        <v>71</v>
      </c>
      <c r="AY123" s="221" t="s">
        <v>132</v>
      </c>
    </row>
    <row r="124" spans="1:65" s="15" customFormat="1" ht="11.25">
      <c r="B124" s="222"/>
      <c r="C124" s="223"/>
      <c r="D124" s="197" t="s">
        <v>143</v>
      </c>
      <c r="E124" s="224" t="s">
        <v>19</v>
      </c>
      <c r="F124" s="225" t="s">
        <v>159</v>
      </c>
      <c r="G124" s="223"/>
      <c r="H124" s="226">
        <v>19.741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143</v>
      </c>
      <c r="AU124" s="232" t="s">
        <v>78</v>
      </c>
      <c r="AV124" s="15" t="s">
        <v>160</v>
      </c>
      <c r="AW124" s="15" t="s">
        <v>33</v>
      </c>
      <c r="AX124" s="15" t="s">
        <v>71</v>
      </c>
      <c r="AY124" s="232" t="s">
        <v>132</v>
      </c>
    </row>
    <row r="125" spans="1:65" s="13" customFormat="1" ht="11.25">
      <c r="B125" s="201"/>
      <c r="C125" s="202"/>
      <c r="D125" s="197" t="s">
        <v>143</v>
      </c>
      <c r="E125" s="203" t="s">
        <v>19</v>
      </c>
      <c r="F125" s="204" t="s">
        <v>161</v>
      </c>
      <c r="G125" s="202"/>
      <c r="H125" s="203" t="s">
        <v>19</v>
      </c>
      <c r="I125" s="205"/>
      <c r="J125" s="202"/>
      <c r="K125" s="202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143</v>
      </c>
      <c r="AU125" s="210" t="s">
        <v>78</v>
      </c>
      <c r="AV125" s="13" t="s">
        <v>76</v>
      </c>
      <c r="AW125" s="13" t="s">
        <v>33</v>
      </c>
      <c r="AX125" s="13" t="s">
        <v>71</v>
      </c>
      <c r="AY125" s="210" t="s">
        <v>132</v>
      </c>
    </row>
    <row r="126" spans="1:65" s="14" customFormat="1" ht="11.25">
      <c r="B126" s="211"/>
      <c r="C126" s="212"/>
      <c r="D126" s="197" t="s">
        <v>143</v>
      </c>
      <c r="E126" s="213" t="s">
        <v>19</v>
      </c>
      <c r="F126" s="214" t="s">
        <v>162</v>
      </c>
      <c r="G126" s="212"/>
      <c r="H126" s="215">
        <v>3.84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143</v>
      </c>
      <c r="AU126" s="221" t="s">
        <v>78</v>
      </c>
      <c r="AV126" s="14" t="s">
        <v>78</v>
      </c>
      <c r="AW126" s="14" t="s">
        <v>33</v>
      </c>
      <c r="AX126" s="14" t="s">
        <v>71</v>
      </c>
      <c r="AY126" s="221" t="s">
        <v>132</v>
      </c>
    </row>
    <row r="127" spans="1:65" s="15" customFormat="1" ht="11.25">
      <c r="B127" s="222"/>
      <c r="C127" s="223"/>
      <c r="D127" s="197" t="s">
        <v>143</v>
      </c>
      <c r="E127" s="224" t="s">
        <v>19</v>
      </c>
      <c r="F127" s="225" t="s">
        <v>159</v>
      </c>
      <c r="G127" s="223"/>
      <c r="H127" s="226">
        <v>3.84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143</v>
      </c>
      <c r="AU127" s="232" t="s">
        <v>78</v>
      </c>
      <c r="AV127" s="15" t="s">
        <v>160</v>
      </c>
      <c r="AW127" s="15" t="s">
        <v>33</v>
      </c>
      <c r="AX127" s="15" t="s">
        <v>71</v>
      </c>
      <c r="AY127" s="232" t="s">
        <v>132</v>
      </c>
    </row>
    <row r="128" spans="1:65" s="13" customFormat="1" ht="11.25">
      <c r="B128" s="201"/>
      <c r="C128" s="202"/>
      <c r="D128" s="197" t="s">
        <v>143</v>
      </c>
      <c r="E128" s="203" t="s">
        <v>19</v>
      </c>
      <c r="F128" s="204" t="s">
        <v>163</v>
      </c>
      <c r="G128" s="202"/>
      <c r="H128" s="203" t="s">
        <v>19</v>
      </c>
      <c r="I128" s="205"/>
      <c r="J128" s="202"/>
      <c r="K128" s="202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143</v>
      </c>
      <c r="AU128" s="210" t="s">
        <v>78</v>
      </c>
      <c r="AV128" s="13" t="s">
        <v>76</v>
      </c>
      <c r="AW128" s="13" t="s">
        <v>33</v>
      </c>
      <c r="AX128" s="13" t="s">
        <v>71</v>
      </c>
      <c r="AY128" s="210" t="s">
        <v>132</v>
      </c>
    </row>
    <row r="129" spans="1:65" s="14" customFormat="1" ht="11.25">
      <c r="B129" s="211"/>
      <c r="C129" s="212"/>
      <c r="D129" s="197" t="s">
        <v>143</v>
      </c>
      <c r="E129" s="213" t="s">
        <v>19</v>
      </c>
      <c r="F129" s="214" t="s">
        <v>164</v>
      </c>
      <c r="G129" s="212"/>
      <c r="H129" s="215">
        <v>0.8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143</v>
      </c>
      <c r="AU129" s="221" t="s">
        <v>78</v>
      </c>
      <c r="AV129" s="14" t="s">
        <v>78</v>
      </c>
      <c r="AW129" s="14" t="s">
        <v>33</v>
      </c>
      <c r="AX129" s="14" t="s">
        <v>71</v>
      </c>
      <c r="AY129" s="221" t="s">
        <v>132</v>
      </c>
    </row>
    <row r="130" spans="1:65" s="16" customFormat="1" ht="11.25">
      <c r="B130" s="233"/>
      <c r="C130" s="234"/>
      <c r="D130" s="197" t="s">
        <v>143</v>
      </c>
      <c r="E130" s="235" t="s">
        <v>19</v>
      </c>
      <c r="F130" s="236" t="s">
        <v>165</v>
      </c>
      <c r="G130" s="234"/>
      <c r="H130" s="237">
        <v>24.381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143</v>
      </c>
      <c r="AU130" s="243" t="s">
        <v>78</v>
      </c>
      <c r="AV130" s="16" t="s">
        <v>139</v>
      </c>
      <c r="AW130" s="16" t="s">
        <v>33</v>
      </c>
      <c r="AX130" s="16" t="s">
        <v>76</v>
      </c>
      <c r="AY130" s="243" t="s">
        <v>132</v>
      </c>
    </row>
    <row r="131" spans="1:65" s="2" customFormat="1" ht="24" customHeight="1">
      <c r="A131" s="36"/>
      <c r="B131" s="37"/>
      <c r="C131" s="184" t="s">
        <v>160</v>
      </c>
      <c r="D131" s="184" t="s">
        <v>134</v>
      </c>
      <c r="E131" s="185" t="s">
        <v>166</v>
      </c>
      <c r="F131" s="186" t="s">
        <v>167</v>
      </c>
      <c r="G131" s="187" t="s">
        <v>137</v>
      </c>
      <c r="H131" s="188">
        <v>22.221</v>
      </c>
      <c r="I131" s="189"/>
      <c r="J131" s="190">
        <f>ROUND(I131*H131,2)</f>
        <v>0</v>
      </c>
      <c r="K131" s="186" t="s">
        <v>138</v>
      </c>
      <c r="L131" s="41"/>
      <c r="M131" s="191" t="s">
        <v>19</v>
      </c>
      <c r="N131" s="192" t="s">
        <v>42</v>
      </c>
      <c r="O131" s="66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5" t="s">
        <v>139</v>
      </c>
      <c r="AT131" s="195" t="s">
        <v>134</v>
      </c>
      <c r="AU131" s="195" t="s">
        <v>78</v>
      </c>
      <c r="AY131" s="19" t="s">
        <v>132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9" t="s">
        <v>76</v>
      </c>
      <c r="BK131" s="196">
        <f>ROUND(I131*H131,2)</f>
        <v>0</v>
      </c>
      <c r="BL131" s="19" t="s">
        <v>139</v>
      </c>
      <c r="BM131" s="195" t="s">
        <v>168</v>
      </c>
    </row>
    <row r="132" spans="1:65" s="13" customFormat="1" ht="11.25">
      <c r="B132" s="201"/>
      <c r="C132" s="202"/>
      <c r="D132" s="197" t="s">
        <v>143</v>
      </c>
      <c r="E132" s="203" t="s">
        <v>19</v>
      </c>
      <c r="F132" s="204" t="s">
        <v>169</v>
      </c>
      <c r="G132" s="202"/>
      <c r="H132" s="203" t="s">
        <v>19</v>
      </c>
      <c r="I132" s="205"/>
      <c r="J132" s="202"/>
      <c r="K132" s="202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143</v>
      </c>
      <c r="AU132" s="210" t="s">
        <v>78</v>
      </c>
      <c r="AV132" s="13" t="s">
        <v>76</v>
      </c>
      <c r="AW132" s="13" t="s">
        <v>33</v>
      </c>
      <c r="AX132" s="13" t="s">
        <v>71</v>
      </c>
      <c r="AY132" s="210" t="s">
        <v>132</v>
      </c>
    </row>
    <row r="133" spans="1:65" s="14" customFormat="1" ht="11.25">
      <c r="B133" s="211"/>
      <c r="C133" s="212"/>
      <c r="D133" s="197" t="s">
        <v>143</v>
      </c>
      <c r="E133" s="213" t="s">
        <v>19</v>
      </c>
      <c r="F133" s="214" t="s">
        <v>170</v>
      </c>
      <c r="G133" s="212"/>
      <c r="H133" s="215">
        <v>24.381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143</v>
      </c>
      <c r="AU133" s="221" t="s">
        <v>78</v>
      </c>
      <c r="AV133" s="14" t="s">
        <v>78</v>
      </c>
      <c r="AW133" s="14" t="s">
        <v>33</v>
      </c>
      <c r="AX133" s="14" t="s">
        <v>71</v>
      </c>
      <c r="AY133" s="221" t="s">
        <v>132</v>
      </c>
    </row>
    <row r="134" spans="1:65" s="13" customFormat="1" ht="11.25">
      <c r="B134" s="201"/>
      <c r="C134" s="202"/>
      <c r="D134" s="197" t="s">
        <v>143</v>
      </c>
      <c r="E134" s="203" t="s">
        <v>19</v>
      </c>
      <c r="F134" s="204" t="s">
        <v>171</v>
      </c>
      <c r="G134" s="202"/>
      <c r="H134" s="203" t="s">
        <v>19</v>
      </c>
      <c r="I134" s="205"/>
      <c r="J134" s="202"/>
      <c r="K134" s="202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143</v>
      </c>
      <c r="AU134" s="210" t="s">
        <v>78</v>
      </c>
      <c r="AV134" s="13" t="s">
        <v>76</v>
      </c>
      <c r="AW134" s="13" t="s">
        <v>33</v>
      </c>
      <c r="AX134" s="13" t="s">
        <v>71</v>
      </c>
      <c r="AY134" s="210" t="s">
        <v>132</v>
      </c>
    </row>
    <row r="135" spans="1:65" s="14" customFormat="1" ht="11.25">
      <c r="B135" s="211"/>
      <c r="C135" s="212"/>
      <c r="D135" s="197" t="s">
        <v>143</v>
      </c>
      <c r="E135" s="213" t="s">
        <v>19</v>
      </c>
      <c r="F135" s="214" t="s">
        <v>172</v>
      </c>
      <c r="G135" s="212"/>
      <c r="H135" s="215">
        <v>-2.16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143</v>
      </c>
      <c r="AU135" s="221" t="s">
        <v>78</v>
      </c>
      <c r="AV135" s="14" t="s">
        <v>78</v>
      </c>
      <c r="AW135" s="14" t="s">
        <v>33</v>
      </c>
      <c r="AX135" s="14" t="s">
        <v>71</v>
      </c>
      <c r="AY135" s="221" t="s">
        <v>132</v>
      </c>
    </row>
    <row r="136" spans="1:65" s="16" customFormat="1" ht="11.25">
      <c r="B136" s="233"/>
      <c r="C136" s="234"/>
      <c r="D136" s="197" t="s">
        <v>143</v>
      </c>
      <c r="E136" s="235" t="s">
        <v>19</v>
      </c>
      <c r="F136" s="236" t="s">
        <v>165</v>
      </c>
      <c r="G136" s="234"/>
      <c r="H136" s="237">
        <v>22.221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143</v>
      </c>
      <c r="AU136" s="243" t="s">
        <v>78</v>
      </c>
      <c r="AV136" s="16" t="s">
        <v>139</v>
      </c>
      <c r="AW136" s="16" t="s">
        <v>33</v>
      </c>
      <c r="AX136" s="16" t="s">
        <v>76</v>
      </c>
      <c r="AY136" s="243" t="s">
        <v>132</v>
      </c>
    </row>
    <row r="137" spans="1:65" s="2" customFormat="1" ht="24" customHeight="1">
      <c r="A137" s="36"/>
      <c r="B137" s="37"/>
      <c r="C137" s="184" t="s">
        <v>139</v>
      </c>
      <c r="D137" s="184" t="s">
        <v>134</v>
      </c>
      <c r="E137" s="185" t="s">
        <v>173</v>
      </c>
      <c r="F137" s="186" t="s">
        <v>174</v>
      </c>
      <c r="G137" s="187" t="s">
        <v>137</v>
      </c>
      <c r="H137" s="188">
        <v>88.884</v>
      </c>
      <c r="I137" s="189"/>
      <c r="J137" s="190">
        <f>ROUND(I137*H137,2)</f>
        <v>0</v>
      </c>
      <c r="K137" s="186" t="s">
        <v>138</v>
      </c>
      <c r="L137" s="41"/>
      <c r="M137" s="191" t="s">
        <v>19</v>
      </c>
      <c r="N137" s="192" t="s">
        <v>42</v>
      </c>
      <c r="O137" s="66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5" t="s">
        <v>139</v>
      </c>
      <c r="AT137" s="195" t="s">
        <v>134</v>
      </c>
      <c r="AU137" s="195" t="s">
        <v>78</v>
      </c>
      <c r="AY137" s="19" t="s">
        <v>132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9" t="s">
        <v>76</v>
      </c>
      <c r="BK137" s="196">
        <f>ROUND(I137*H137,2)</f>
        <v>0</v>
      </c>
      <c r="BL137" s="19" t="s">
        <v>139</v>
      </c>
      <c r="BM137" s="195" t="s">
        <v>175</v>
      </c>
    </row>
    <row r="138" spans="1:65" s="14" customFormat="1" ht="11.25">
      <c r="B138" s="211"/>
      <c r="C138" s="212"/>
      <c r="D138" s="197" t="s">
        <v>143</v>
      </c>
      <c r="E138" s="213" t="s">
        <v>19</v>
      </c>
      <c r="F138" s="214" t="s">
        <v>176</v>
      </c>
      <c r="G138" s="212"/>
      <c r="H138" s="215">
        <v>88.884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143</v>
      </c>
      <c r="AU138" s="221" t="s">
        <v>78</v>
      </c>
      <c r="AV138" s="14" t="s">
        <v>78</v>
      </c>
      <c r="AW138" s="14" t="s">
        <v>33</v>
      </c>
      <c r="AX138" s="14" t="s">
        <v>76</v>
      </c>
      <c r="AY138" s="221" t="s">
        <v>132</v>
      </c>
    </row>
    <row r="139" spans="1:65" s="2" customFormat="1" ht="24" customHeight="1">
      <c r="A139" s="36"/>
      <c r="B139" s="37"/>
      <c r="C139" s="184" t="s">
        <v>177</v>
      </c>
      <c r="D139" s="184" t="s">
        <v>134</v>
      </c>
      <c r="E139" s="185" t="s">
        <v>178</v>
      </c>
      <c r="F139" s="186" t="s">
        <v>179</v>
      </c>
      <c r="G139" s="187" t="s">
        <v>137</v>
      </c>
      <c r="H139" s="188">
        <v>29.420999999999999</v>
      </c>
      <c r="I139" s="189"/>
      <c r="J139" s="190">
        <f>ROUND(I139*H139,2)</f>
        <v>0</v>
      </c>
      <c r="K139" s="186" t="s">
        <v>138</v>
      </c>
      <c r="L139" s="41"/>
      <c r="M139" s="191" t="s">
        <v>19</v>
      </c>
      <c r="N139" s="192" t="s">
        <v>42</v>
      </c>
      <c r="O139" s="66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5" t="s">
        <v>139</v>
      </c>
      <c r="AT139" s="195" t="s">
        <v>134</v>
      </c>
      <c r="AU139" s="195" t="s">
        <v>78</v>
      </c>
      <c r="AY139" s="19" t="s">
        <v>132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9" t="s">
        <v>76</v>
      </c>
      <c r="BK139" s="196">
        <f>ROUND(I139*H139,2)</f>
        <v>0</v>
      </c>
      <c r="BL139" s="19" t="s">
        <v>139</v>
      </c>
      <c r="BM139" s="195" t="s">
        <v>180</v>
      </c>
    </row>
    <row r="140" spans="1:65" s="2" customFormat="1" ht="165.75">
      <c r="A140" s="36"/>
      <c r="B140" s="37"/>
      <c r="C140" s="38"/>
      <c r="D140" s="197" t="s">
        <v>141</v>
      </c>
      <c r="E140" s="38"/>
      <c r="F140" s="198" t="s">
        <v>181</v>
      </c>
      <c r="G140" s="38"/>
      <c r="H140" s="38"/>
      <c r="I140" s="105"/>
      <c r="J140" s="38"/>
      <c r="K140" s="38"/>
      <c r="L140" s="41"/>
      <c r="M140" s="199"/>
      <c r="N140" s="200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141</v>
      </c>
      <c r="AU140" s="19" t="s">
        <v>78</v>
      </c>
    </row>
    <row r="141" spans="1:65" s="13" customFormat="1" ht="11.25">
      <c r="B141" s="201"/>
      <c r="C141" s="202"/>
      <c r="D141" s="197" t="s">
        <v>143</v>
      </c>
      <c r="E141" s="203" t="s">
        <v>19</v>
      </c>
      <c r="F141" s="204" t="s">
        <v>169</v>
      </c>
      <c r="G141" s="202"/>
      <c r="H141" s="203" t="s">
        <v>19</v>
      </c>
      <c r="I141" s="205"/>
      <c r="J141" s="202"/>
      <c r="K141" s="202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143</v>
      </c>
      <c r="AU141" s="210" t="s">
        <v>78</v>
      </c>
      <c r="AV141" s="13" t="s">
        <v>76</v>
      </c>
      <c r="AW141" s="13" t="s">
        <v>33</v>
      </c>
      <c r="AX141" s="13" t="s">
        <v>71</v>
      </c>
      <c r="AY141" s="210" t="s">
        <v>132</v>
      </c>
    </row>
    <row r="142" spans="1:65" s="14" customFormat="1" ht="11.25">
      <c r="B142" s="211"/>
      <c r="C142" s="212"/>
      <c r="D142" s="197" t="s">
        <v>143</v>
      </c>
      <c r="E142" s="213" t="s">
        <v>19</v>
      </c>
      <c r="F142" s="214" t="s">
        <v>170</v>
      </c>
      <c r="G142" s="212"/>
      <c r="H142" s="215">
        <v>24.381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143</v>
      </c>
      <c r="AU142" s="221" t="s">
        <v>78</v>
      </c>
      <c r="AV142" s="14" t="s">
        <v>78</v>
      </c>
      <c r="AW142" s="14" t="s">
        <v>33</v>
      </c>
      <c r="AX142" s="14" t="s">
        <v>71</v>
      </c>
      <c r="AY142" s="221" t="s">
        <v>132</v>
      </c>
    </row>
    <row r="143" spans="1:65" s="14" customFormat="1" ht="11.25">
      <c r="B143" s="211"/>
      <c r="C143" s="212"/>
      <c r="D143" s="197" t="s">
        <v>143</v>
      </c>
      <c r="E143" s="213" t="s">
        <v>19</v>
      </c>
      <c r="F143" s="214" t="s">
        <v>182</v>
      </c>
      <c r="G143" s="212"/>
      <c r="H143" s="215">
        <v>-2.16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143</v>
      </c>
      <c r="AU143" s="221" t="s">
        <v>78</v>
      </c>
      <c r="AV143" s="14" t="s">
        <v>78</v>
      </c>
      <c r="AW143" s="14" t="s">
        <v>33</v>
      </c>
      <c r="AX143" s="14" t="s">
        <v>71</v>
      </c>
      <c r="AY143" s="221" t="s">
        <v>132</v>
      </c>
    </row>
    <row r="144" spans="1:65" s="13" customFormat="1" ht="11.25">
      <c r="B144" s="201"/>
      <c r="C144" s="202"/>
      <c r="D144" s="197" t="s">
        <v>143</v>
      </c>
      <c r="E144" s="203" t="s">
        <v>19</v>
      </c>
      <c r="F144" s="204" t="s">
        <v>183</v>
      </c>
      <c r="G144" s="202"/>
      <c r="H144" s="203" t="s">
        <v>19</v>
      </c>
      <c r="I144" s="205"/>
      <c r="J144" s="202"/>
      <c r="K144" s="202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143</v>
      </c>
      <c r="AU144" s="210" t="s">
        <v>78</v>
      </c>
      <c r="AV144" s="13" t="s">
        <v>76</v>
      </c>
      <c r="AW144" s="13" t="s">
        <v>33</v>
      </c>
      <c r="AX144" s="13" t="s">
        <v>71</v>
      </c>
      <c r="AY144" s="210" t="s">
        <v>132</v>
      </c>
    </row>
    <row r="145" spans="1:65" s="14" customFormat="1" ht="11.25">
      <c r="B145" s="211"/>
      <c r="C145" s="212"/>
      <c r="D145" s="197" t="s">
        <v>143</v>
      </c>
      <c r="E145" s="213" t="s">
        <v>19</v>
      </c>
      <c r="F145" s="214" t="s">
        <v>184</v>
      </c>
      <c r="G145" s="212"/>
      <c r="H145" s="215">
        <v>20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143</v>
      </c>
      <c r="AU145" s="221" t="s">
        <v>78</v>
      </c>
      <c r="AV145" s="14" t="s">
        <v>78</v>
      </c>
      <c r="AW145" s="14" t="s">
        <v>33</v>
      </c>
      <c r="AX145" s="14" t="s">
        <v>71</v>
      </c>
      <c r="AY145" s="221" t="s">
        <v>132</v>
      </c>
    </row>
    <row r="146" spans="1:65" s="14" customFormat="1" ht="11.25">
      <c r="B146" s="211"/>
      <c r="C146" s="212"/>
      <c r="D146" s="197" t="s">
        <v>143</v>
      </c>
      <c r="E146" s="213" t="s">
        <v>19</v>
      </c>
      <c r="F146" s="214" t="s">
        <v>185</v>
      </c>
      <c r="G146" s="212"/>
      <c r="H146" s="215">
        <v>-12.8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143</v>
      </c>
      <c r="AU146" s="221" t="s">
        <v>78</v>
      </c>
      <c r="AV146" s="14" t="s">
        <v>78</v>
      </c>
      <c r="AW146" s="14" t="s">
        <v>33</v>
      </c>
      <c r="AX146" s="14" t="s">
        <v>71</v>
      </c>
      <c r="AY146" s="221" t="s">
        <v>132</v>
      </c>
    </row>
    <row r="147" spans="1:65" s="16" customFormat="1" ht="11.25">
      <c r="B147" s="233"/>
      <c r="C147" s="234"/>
      <c r="D147" s="197" t="s">
        <v>143</v>
      </c>
      <c r="E147" s="235" t="s">
        <v>19</v>
      </c>
      <c r="F147" s="236" t="s">
        <v>165</v>
      </c>
      <c r="G147" s="234"/>
      <c r="H147" s="237">
        <v>29.420999999999999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143</v>
      </c>
      <c r="AU147" s="243" t="s">
        <v>78</v>
      </c>
      <c r="AV147" s="16" t="s">
        <v>139</v>
      </c>
      <c r="AW147" s="16" t="s">
        <v>33</v>
      </c>
      <c r="AX147" s="16" t="s">
        <v>76</v>
      </c>
      <c r="AY147" s="243" t="s">
        <v>132</v>
      </c>
    </row>
    <row r="148" spans="1:65" s="2" customFormat="1" ht="36" customHeight="1">
      <c r="A148" s="36"/>
      <c r="B148" s="37"/>
      <c r="C148" s="184" t="s">
        <v>186</v>
      </c>
      <c r="D148" s="184" t="s">
        <v>134</v>
      </c>
      <c r="E148" s="185" t="s">
        <v>187</v>
      </c>
      <c r="F148" s="186" t="s">
        <v>188</v>
      </c>
      <c r="G148" s="187" t="s">
        <v>137</v>
      </c>
      <c r="H148" s="188">
        <v>147.10499999999999</v>
      </c>
      <c r="I148" s="189"/>
      <c r="J148" s="190">
        <f>ROUND(I148*H148,2)</f>
        <v>0</v>
      </c>
      <c r="K148" s="186" t="s">
        <v>138</v>
      </c>
      <c r="L148" s="41"/>
      <c r="M148" s="191" t="s">
        <v>19</v>
      </c>
      <c r="N148" s="192" t="s">
        <v>42</v>
      </c>
      <c r="O148" s="66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5" t="s">
        <v>139</v>
      </c>
      <c r="AT148" s="195" t="s">
        <v>134</v>
      </c>
      <c r="AU148" s="195" t="s">
        <v>78</v>
      </c>
      <c r="AY148" s="19" t="s">
        <v>132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9" t="s">
        <v>76</v>
      </c>
      <c r="BK148" s="196">
        <f>ROUND(I148*H148,2)</f>
        <v>0</v>
      </c>
      <c r="BL148" s="19" t="s">
        <v>139</v>
      </c>
      <c r="BM148" s="195" t="s">
        <v>189</v>
      </c>
    </row>
    <row r="149" spans="1:65" s="2" customFormat="1" ht="165.75">
      <c r="A149" s="36"/>
      <c r="B149" s="37"/>
      <c r="C149" s="38"/>
      <c r="D149" s="197" t="s">
        <v>141</v>
      </c>
      <c r="E149" s="38"/>
      <c r="F149" s="198" t="s">
        <v>181</v>
      </c>
      <c r="G149" s="38"/>
      <c r="H149" s="38"/>
      <c r="I149" s="105"/>
      <c r="J149" s="38"/>
      <c r="K149" s="38"/>
      <c r="L149" s="41"/>
      <c r="M149" s="199"/>
      <c r="N149" s="200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141</v>
      </c>
      <c r="AU149" s="19" t="s">
        <v>78</v>
      </c>
    </row>
    <row r="150" spans="1:65" s="14" customFormat="1" ht="11.25">
      <c r="B150" s="211"/>
      <c r="C150" s="212"/>
      <c r="D150" s="197" t="s">
        <v>143</v>
      </c>
      <c r="E150" s="213" t="s">
        <v>19</v>
      </c>
      <c r="F150" s="214" t="s">
        <v>190</v>
      </c>
      <c r="G150" s="212"/>
      <c r="H150" s="215">
        <v>147.10499999999999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143</v>
      </c>
      <c r="AU150" s="221" t="s">
        <v>78</v>
      </c>
      <c r="AV150" s="14" t="s">
        <v>78</v>
      </c>
      <c r="AW150" s="14" t="s">
        <v>33</v>
      </c>
      <c r="AX150" s="14" t="s">
        <v>76</v>
      </c>
      <c r="AY150" s="221" t="s">
        <v>132</v>
      </c>
    </row>
    <row r="151" spans="1:65" s="2" customFormat="1" ht="16.5" customHeight="1">
      <c r="A151" s="36"/>
      <c r="B151" s="37"/>
      <c r="C151" s="184" t="s">
        <v>191</v>
      </c>
      <c r="D151" s="184" t="s">
        <v>134</v>
      </c>
      <c r="E151" s="185" t="s">
        <v>192</v>
      </c>
      <c r="F151" s="186" t="s">
        <v>193</v>
      </c>
      <c r="G151" s="187" t="s">
        <v>137</v>
      </c>
      <c r="H151" s="188">
        <v>29.420999999999999</v>
      </c>
      <c r="I151" s="189"/>
      <c r="J151" s="190">
        <f>ROUND(I151*H151,2)</f>
        <v>0</v>
      </c>
      <c r="K151" s="186" t="s">
        <v>138</v>
      </c>
      <c r="L151" s="41"/>
      <c r="M151" s="191" t="s">
        <v>19</v>
      </c>
      <c r="N151" s="192" t="s">
        <v>42</v>
      </c>
      <c r="O151" s="66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5" t="s">
        <v>139</v>
      </c>
      <c r="AT151" s="195" t="s">
        <v>134</v>
      </c>
      <c r="AU151" s="195" t="s">
        <v>78</v>
      </c>
      <c r="AY151" s="19" t="s">
        <v>132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9" t="s">
        <v>76</v>
      </c>
      <c r="BK151" s="196">
        <f>ROUND(I151*H151,2)</f>
        <v>0</v>
      </c>
      <c r="BL151" s="19" t="s">
        <v>139</v>
      </c>
      <c r="BM151" s="195" t="s">
        <v>194</v>
      </c>
    </row>
    <row r="152" spans="1:65" s="2" customFormat="1" ht="273">
      <c r="A152" s="36"/>
      <c r="B152" s="37"/>
      <c r="C152" s="38"/>
      <c r="D152" s="197" t="s">
        <v>141</v>
      </c>
      <c r="E152" s="38"/>
      <c r="F152" s="198" t="s">
        <v>195</v>
      </c>
      <c r="G152" s="38"/>
      <c r="H152" s="38"/>
      <c r="I152" s="105"/>
      <c r="J152" s="38"/>
      <c r="K152" s="38"/>
      <c r="L152" s="41"/>
      <c r="M152" s="199"/>
      <c r="N152" s="200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141</v>
      </c>
      <c r="AU152" s="19" t="s">
        <v>78</v>
      </c>
    </row>
    <row r="153" spans="1:65" s="2" customFormat="1" ht="16.5" customHeight="1">
      <c r="A153" s="36"/>
      <c r="B153" s="37"/>
      <c r="C153" s="184" t="s">
        <v>196</v>
      </c>
      <c r="D153" s="184" t="s">
        <v>134</v>
      </c>
      <c r="E153" s="185" t="s">
        <v>197</v>
      </c>
      <c r="F153" s="186" t="s">
        <v>198</v>
      </c>
      <c r="G153" s="187" t="s">
        <v>199</v>
      </c>
      <c r="H153" s="188">
        <v>47.073999999999998</v>
      </c>
      <c r="I153" s="189"/>
      <c r="J153" s="190">
        <f>ROUND(I153*H153,2)</f>
        <v>0</v>
      </c>
      <c r="K153" s="186" t="s">
        <v>138</v>
      </c>
      <c r="L153" s="41"/>
      <c r="M153" s="191" t="s">
        <v>19</v>
      </c>
      <c r="N153" s="192" t="s">
        <v>42</v>
      </c>
      <c r="O153" s="66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5" t="s">
        <v>139</v>
      </c>
      <c r="AT153" s="195" t="s">
        <v>134</v>
      </c>
      <c r="AU153" s="195" t="s">
        <v>78</v>
      </c>
      <c r="AY153" s="19" t="s">
        <v>132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9" t="s">
        <v>76</v>
      </c>
      <c r="BK153" s="196">
        <f>ROUND(I153*H153,2)</f>
        <v>0</v>
      </c>
      <c r="BL153" s="19" t="s">
        <v>139</v>
      </c>
      <c r="BM153" s="195" t="s">
        <v>200</v>
      </c>
    </row>
    <row r="154" spans="1:65" s="2" customFormat="1" ht="273">
      <c r="A154" s="36"/>
      <c r="B154" s="37"/>
      <c r="C154" s="38"/>
      <c r="D154" s="197" t="s">
        <v>141</v>
      </c>
      <c r="E154" s="38"/>
      <c r="F154" s="198" t="s">
        <v>195</v>
      </c>
      <c r="G154" s="38"/>
      <c r="H154" s="38"/>
      <c r="I154" s="105"/>
      <c r="J154" s="38"/>
      <c r="K154" s="38"/>
      <c r="L154" s="41"/>
      <c r="M154" s="199"/>
      <c r="N154" s="200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141</v>
      </c>
      <c r="AU154" s="19" t="s">
        <v>78</v>
      </c>
    </row>
    <row r="155" spans="1:65" s="14" customFormat="1" ht="11.25">
      <c r="B155" s="211"/>
      <c r="C155" s="212"/>
      <c r="D155" s="197" t="s">
        <v>143</v>
      </c>
      <c r="E155" s="213" t="s">
        <v>19</v>
      </c>
      <c r="F155" s="214" t="s">
        <v>201</v>
      </c>
      <c r="G155" s="212"/>
      <c r="H155" s="215">
        <v>47.073999999999998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143</v>
      </c>
      <c r="AU155" s="221" t="s">
        <v>78</v>
      </c>
      <c r="AV155" s="14" t="s">
        <v>78</v>
      </c>
      <c r="AW155" s="14" t="s">
        <v>33</v>
      </c>
      <c r="AX155" s="14" t="s">
        <v>76</v>
      </c>
      <c r="AY155" s="221" t="s">
        <v>132</v>
      </c>
    </row>
    <row r="156" spans="1:65" s="2" customFormat="1" ht="24" customHeight="1">
      <c r="A156" s="36"/>
      <c r="B156" s="37"/>
      <c r="C156" s="184" t="s">
        <v>202</v>
      </c>
      <c r="D156" s="184" t="s">
        <v>134</v>
      </c>
      <c r="E156" s="185" t="s">
        <v>203</v>
      </c>
      <c r="F156" s="186" t="s">
        <v>204</v>
      </c>
      <c r="G156" s="187" t="s">
        <v>137</v>
      </c>
      <c r="H156" s="188">
        <v>12.8</v>
      </c>
      <c r="I156" s="189"/>
      <c r="J156" s="190">
        <f>ROUND(I156*H156,2)</f>
        <v>0</v>
      </c>
      <c r="K156" s="186" t="s">
        <v>138</v>
      </c>
      <c r="L156" s="41"/>
      <c r="M156" s="191" t="s">
        <v>19</v>
      </c>
      <c r="N156" s="192" t="s">
        <v>42</v>
      </c>
      <c r="O156" s="66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5" t="s">
        <v>139</v>
      </c>
      <c r="AT156" s="195" t="s">
        <v>134</v>
      </c>
      <c r="AU156" s="195" t="s">
        <v>78</v>
      </c>
      <c r="AY156" s="19" t="s">
        <v>132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9" t="s">
        <v>76</v>
      </c>
      <c r="BK156" s="196">
        <f>ROUND(I156*H156,2)</f>
        <v>0</v>
      </c>
      <c r="BL156" s="19" t="s">
        <v>139</v>
      </c>
      <c r="BM156" s="195" t="s">
        <v>205</v>
      </c>
    </row>
    <row r="157" spans="1:65" s="2" customFormat="1" ht="399.75">
      <c r="A157" s="36"/>
      <c r="B157" s="37"/>
      <c r="C157" s="38"/>
      <c r="D157" s="197" t="s">
        <v>141</v>
      </c>
      <c r="E157" s="38"/>
      <c r="F157" s="198" t="s">
        <v>206</v>
      </c>
      <c r="G157" s="38"/>
      <c r="H157" s="38"/>
      <c r="I157" s="105"/>
      <c r="J157" s="38"/>
      <c r="K157" s="38"/>
      <c r="L157" s="41"/>
      <c r="M157" s="199"/>
      <c r="N157" s="200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141</v>
      </c>
      <c r="AU157" s="19" t="s">
        <v>78</v>
      </c>
    </row>
    <row r="158" spans="1:65" s="13" customFormat="1" ht="11.25">
      <c r="B158" s="201"/>
      <c r="C158" s="202"/>
      <c r="D158" s="197" t="s">
        <v>143</v>
      </c>
      <c r="E158" s="203" t="s">
        <v>19</v>
      </c>
      <c r="F158" s="204" t="s">
        <v>207</v>
      </c>
      <c r="G158" s="202"/>
      <c r="H158" s="203" t="s">
        <v>19</v>
      </c>
      <c r="I158" s="205"/>
      <c r="J158" s="202"/>
      <c r="K158" s="202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143</v>
      </c>
      <c r="AU158" s="210" t="s">
        <v>78</v>
      </c>
      <c r="AV158" s="13" t="s">
        <v>76</v>
      </c>
      <c r="AW158" s="13" t="s">
        <v>33</v>
      </c>
      <c r="AX158" s="13" t="s">
        <v>71</v>
      </c>
      <c r="AY158" s="210" t="s">
        <v>132</v>
      </c>
    </row>
    <row r="159" spans="1:65" s="14" customFormat="1" ht="11.25">
      <c r="B159" s="211"/>
      <c r="C159" s="212"/>
      <c r="D159" s="197" t="s">
        <v>143</v>
      </c>
      <c r="E159" s="213" t="s">
        <v>19</v>
      </c>
      <c r="F159" s="214" t="s">
        <v>208</v>
      </c>
      <c r="G159" s="212"/>
      <c r="H159" s="215">
        <v>20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143</v>
      </c>
      <c r="AU159" s="221" t="s">
        <v>78</v>
      </c>
      <c r="AV159" s="14" t="s">
        <v>78</v>
      </c>
      <c r="AW159" s="14" t="s">
        <v>33</v>
      </c>
      <c r="AX159" s="14" t="s">
        <v>71</v>
      </c>
      <c r="AY159" s="221" t="s">
        <v>132</v>
      </c>
    </row>
    <row r="160" spans="1:65" s="13" customFormat="1" ht="11.25">
      <c r="B160" s="201"/>
      <c r="C160" s="202"/>
      <c r="D160" s="197" t="s">
        <v>143</v>
      </c>
      <c r="E160" s="203" t="s">
        <v>19</v>
      </c>
      <c r="F160" s="204" t="s">
        <v>209</v>
      </c>
      <c r="G160" s="202"/>
      <c r="H160" s="203" t="s">
        <v>19</v>
      </c>
      <c r="I160" s="205"/>
      <c r="J160" s="202"/>
      <c r="K160" s="202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143</v>
      </c>
      <c r="AU160" s="210" t="s">
        <v>78</v>
      </c>
      <c r="AV160" s="13" t="s">
        <v>76</v>
      </c>
      <c r="AW160" s="13" t="s">
        <v>33</v>
      </c>
      <c r="AX160" s="13" t="s">
        <v>71</v>
      </c>
      <c r="AY160" s="210" t="s">
        <v>132</v>
      </c>
    </row>
    <row r="161" spans="1:65" s="14" customFormat="1" ht="11.25">
      <c r="B161" s="211"/>
      <c r="C161" s="212"/>
      <c r="D161" s="197" t="s">
        <v>143</v>
      </c>
      <c r="E161" s="213" t="s">
        <v>19</v>
      </c>
      <c r="F161" s="214" t="s">
        <v>210</v>
      </c>
      <c r="G161" s="212"/>
      <c r="H161" s="215">
        <v>-7.2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143</v>
      </c>
      <c r="AU161" s="221" t="s">
        <v>78</v>
      </c>
      <c r="AV161" s="14" t="s">
        <v>78</v>
      </c>
      <c r="AW161" s="14" t="s">
        <v>33</v>
      </c>
      <c r="AX161" s="14" t="s">
        <v>71</v>
      </c>
      <c r="AY161" s="221" t="s">
        <v>132</v>
      </c>
    </row>
    <row r="162" spans="1:65" s="16" customFormat="1" ht="11.25">
      <c r="B162" s="233"/>
      <c r="C162" s="234"/>
      <c r="D162" s="197" t="s">
        <v>143</v>
      </c>
      <c r="E162" s="235" t="s">
        <v>19</v>
      </c>
      <c r="F162" s="236" t="s">
        <v>165</v>
      </c>
      <c r="G162" s="234"/>
      <c r="H162" s="237">
        <v>12.8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143</v>
      </c>
      <c r="AU162" s="243" t="s">
        <v>78</v>
      </c>
      <c r="AV162" s="16" t="s">
        <v>139</v>
      </c>
      <c r="AW162" s="16" t="s">
        <v>33</v>
      </c>
      <c r="AX162" s="16" t="s">
        <v>76</v>
      </c>
      <c r="AY162" s="243" t="s">
        <v>132</v>
      </c>
    </row>
    <row r="163" spans="1:65" s="2" customFormat="1" ht="24" customHeight="1">
      <c r="A163" s="36"/>
      <c r="B163" s="37"/>
      <c r="C163" s="184" t="s">
        <v>211</v>
      </c>
      <c r="D163" s="184" t="s">
        <v>134</v>
      </c>
      <c r="E163" s="185" t="s">
        <v>212</v>
      </c>
      <c r="F163" s="186" t="s">
        <v>213</v>
      </c>
      <c r="G163" s="187" t="s">
        <v>137</v>
      </c>
      <c r="H163" s="188">
        <v>2.16</v>
      </c>
      <c r="I163" s="189"/>
      <c r="J163" s="190">
        <f>ROUND(I163*H163,2)</f>
        <v>0</v>
      </c>
      <c r="K163" s="186" t="s">
        <v>138</v>
      </c>
      <c r="L163" s="41"/>
      <c r="M163" s="191" t="s">
        <v>19</v>
      </c>
      <c r="N163" s="192" t="s">
        <v>42</v>
      </c>
      <c r="O163" s="66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5" t="s">
        <v>139</v>
      </c>
      <c r="AT163" s="195" t="s">
        <v>134</v>
      </c>
      <c r="AU163" s="195" t="s">
        <v>78</v>
      </c>
      <c r="AY163" s="19" t="s">
        <v>132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9" t="s">
        <v>76</v>
      </c>
      <c r="BK163" s="196">
        <f>ROUND(I163*H163,2)</f>
        <v>0</v>
      </c>
      <c r="BL163" s="19" t="s">
        <v>139</v>
      </c>
      <c r="BM163" s="195" t="s">
        <v>214</v>
      </c>
    </row>
    <row r="164" spans="1:65" s="2" customFormat="1" ht="399.75">
      <c r="A164" s="36"/>
      <c r="B164" s="37"/>
      <c r="C164" s="38"/>
      <c r="D164" s="197" t="s">
        <v>141</v>
      </c>
      <c r="E164" s="38"/>
      <c r="F164" s="198" t="s">
        <v>206</v>
      </c>
      <c r="G164" s="38"/>
      <c r="H164" s="38"/>
      <c r="I164" s="105"/>
      <c r="J164" s="38"/>
      <c r="K164" s="38"/>
      <c r="L164" s="41"/>
      <c r="M164" s="199"/>
      <c r="N164" s="200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141</v>
      </c>
      <c r="AU164" s="19" t="s">
        <v>78</v>
      </c>
    </row>
    <row r="165" spans="1:65" s="13" customFormat="1" ht="11.25">
      <c r="B165" s="201"/>
      <c r="C165" s="202"/>
      <c r="D165" s="197" t="s">
        <v>143</v>
      </c>
      <c r="E165" s="203" t="s">
        <v>19</v>
      </c>
      <c r="F165" s="204" t="s">
        <v>215</v>
      </c>
      <c r="G165" s="202"/>
      <c r="H165" s="203" t="s">
        <v>19</v>
      </c>
      <c r="I165" s="205"/>
      <c r="J165" s="202"/>
      <c r="K165" s="202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143</v>
      </c>
      <c r="AU165" s="210" t="s">
        <v>78</v>
      </c>
      <c r="AV165" s="13" t="s">
        <v>76</v>
      </c>
      <c r="AW165" s="13" t="s">
        <v>33</v>
      </c>
      <c r="AX165" s="13" t="s">
        <v>71</v>
      </c>
      <c r="AY165" s="210" t="s">
        <v>132</v>
      </c>
    </row>
    <row r="166" spans="1:65" s="14" customFormat="1" ht="11.25">
      <c r="B166" s="211"/>
      <c r="C166" s="212"/>
      <c r="D166" s="197" t="s">
        <v>143</v>
      </c>
      <c r="E166" s="213" t="s">
        <v>19</v>
      </c>
      <c r="F166" s="214" t="s">
        <v>216</v>
      </c>
      <c r="G166" s="212"/>
      <c r="H166" s="215">
        <v>3.84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143</v>
      </c>
      <c r="AU166" s="221" t="s">
        <v>78</v>
      </c>
      <c r="AV166" s="14" t="s">
        <v>78</v>
      </c>
      <c r="AW166" s="14" t="s">
        <v>33</v>
      </c>
      <c r="AX166" s="14" t="s">
        <v>71</v>
      </c>
      <c r="AY166" s="221" t="s">
        <v>132</v>
      </c>
    </row>
    <row r="167" spans="1:65" s="13" customFormat="1" ht="11.25">
      <c r="B167" s="201"/>
      <c r="C167" s="202"/>
      <c r="D167" s="197" t="s">
        <v>143</v>
      </c>
      <c r="E167" s="203" t="s">
        <v>19</v>
      </c>
      <c r="F167" s="204" t="s">
        <v>209</v>
      </c>
      <c r="G167" s="202"/>
      <c r="H167" s="203" t="s">
        <v>19</v>
      </c>
      <c r="I167" s="205"/>
      <c r="J167" s="202"/>
      <c r="K167" s="202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143</v>
      </c>
      <c r="AU167" s="210" t="s">
        <v>78</v>
      </c>
      <c r="AV167" s="13" t="s">
        <v>76</v>
      </c>
      <c r="AW167" s="13" t="s">
        <v>33</v>
      </c>
      <c r="AX167" s="13" t="s">
        <v>71</v>
      </c>
      <c r="AY167" s="210" t="s">
        <v>132</v>
      </c>
    </row>
    <row r="168" spans="1:65" s="14" customFormat="1" ht="11.25">
      <c r="B168" s="211"/>
      <c r="C168" s="212"/>
      <c r="D168" s="197" t="s">
        <v>143</v>
      </c>
      <c r="E168" s="213" t="s">
        <v>19</v>
      </c>
      <c r="F168" s="214" t="s">
        <v>217</v>
      </c>
      <c r="G168" s="212"/>
      <c r="H168" s="215">
        <v>-1.68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143</v>
      </c>
      <c r="AU168" s="221" t="s">
        <v>78</v>
      </c>
      <c r="AV168" s="14" t="s">
        <v>78</v>
      </c>
      <c r="AW168" s="14" t="s">
        <v>33</v>
      </c>
      <c r="AX168" s="14" t="s">
        <v>71</v>
      </c>
      <c r="AY168" s="221" t="s">
        <v>132</v>
      </c>
    </row>
    <row r="169" spans="1:65" s="16" customFormat="1" ht="11.25">
      <c r="B169" s="233"/>
      <c r="C169" s="234"/>
      <c r="D169" s="197" t="s">
        <v>143</v>
      </c>
      <c r="E169" s="235" t="s">
        <v>19</v>
      </c>
      <c r="F169" s="236" t="s">
        <v>165</v>
      </c>
      <c r="G169" s="234"/>
      <c r="H169" s="237">
        <v>2.16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143</v>
      </c>
      <c r="AU169" s="243" t="s">
        <v>78</v>
      </c>
      <c r="AV169" s="16" t="s">
        <v>139</v>
      </c>
      <c r="AW169" s="16" t="s">
        <v>33</v>
      </c>
      <c r="AX169" s="16" t="s">
        <v>76</v>
      </c>
      <c r="AY169" s="243" t="s">
        <v>132</v>
      </c>
    </row>
    <row r="170" spans="1:65" s="2" customFormat="1" ht="24" customHeight="1">
      <c r="A170" s="36"/>
      <c r="B170" s="37"/>
      <c r="C170" s="184" t="s">
        <v>218</v>
      </c>
      <c r="D170" s="184" t="s">
        <v>134</v>
      </c>
      <c r="E170" s="185" t="s">
        <v>219</v>
      </c>
      <c r="F170" s="186" t="s">
        <v>220</v>
      </c>
      <c r="G170" s="187" t="s">
        <v>137</v>
      </c>
      <c r="H170" s="188">
        <v>1.68</v>
      </c>
      <c r="I170" s="189"/>
      <c r="J170" s="190">
        <f>ROUND(I170*H170,2)</f>
        <v>0</v>
      </c>
      <c r="K170" s="186" t="s">
        <v>138</v>
      </c>
      <c r="L170" s="41"/>
      <c r="M170" s="191" t="s">
        <v>19</v>
      </c>
      <c r="N170" s="192" t="s">
        <v>42</v>
      </c>
      <c r="O170" s="66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5" t="s">
        <v>139</v>
      </c>
      <c r="AT170" s="195" t="s">
        <v>134</v>
      </c>
      <c r="AU170" s="195" t="s">
        <v>78</v>
      </c>
      <c r="AY170" s="19" t="s">
        <v>132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9" t="s">
        <v>76</v>
      </c>
      <c r="BK170" s="196">
        <f>ROUND(I170*H170,2)</f>
        <v>0</v>
      </c>
      <c r="BL170" s="19" t="s">
        <v>139</v>
      </c>
      <c r="BM170" s="195" t="s">
        <v>221</v>
      </c>
    </row>
    <row r="171" spans="1:65" s="2" customFormat="1" ht="78">
      <c r="A171" s="36"/>
      <c r="B171" s="37"/>
      <c r="C171" s="38"/>
      <c r="D171" s="197" t="s">
        <v>141</v>
      </c>
      <c r="E171" s="38"/>
      <c r="F171" s="198" t="s">
        <v>222</v>
      </c>
      <c r="G171" s="38"/>
      <c r="H171" s="38"/>
      <c r="I171" s="105"/>
      <c r="J171" s="38"/>
      <c r="K171" s="38"/>
      <c r="L171" s="41"/>
      <c r="M171" s="199"/>
      <c r="N171" s="200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141</v>
      </c>
      <c r="AU171" s="19" t="s">
        <v>78</v>
      </c>
    </row>
    <row r="172" spans="1:65" s="13" customFormat="1" ht="11.25">
      <c r="B172" s="201"/>
      <c r="C172" s="202"/>
      <c r="D172" s="197" t="s">
        <v>143</v>
      </c>
      <c r="E172" s="203" t="s">
        <v>19</v>
      </c>
      <c r="F172" s="204" t="s">
        <v>223</v>
      </c>
      <c r="G172" s="202"/>
      <c r="H172" s="203" t="s">
        <v>19</v>
      </c>
      <c r="I172" s="205"/>
      <c r="J172" s="202"/>
      <c r="K172" s="202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143</v>
      </c>
      <c r="AU172" s="210" t="s">
        <v>78</v>
      </c>
      <c r="AV172" s="13" t="s">
        <v>76</v>
      </c>
      <c r="AW172" s="13" t="s">
        <v>33</v>
      </c>
      <c r="AX172" s="13" t="s">
        <v>71</v>
      </c>
      <c r="AY172" s="210" t="s">
        <v>132</v>
      </c>
    </row>
    <row r="173" spans="1:65" s="14" customFormat="1" ht="11.25">
      <c r="B173" s="211"/>
      <c r="C173" s="212"/>
      <c r="D173" s="197" t="s">
        <v>143</v>
      </c>
      <c r="E173" s="213" t="s">
        <v>19</v>
      </c>
      <c r="F173" s="214" t="s">
        <v>224</v>
      </c>
      <c r="G173" s="212"/>
      <c r="H173" s="215">
        <v>1.68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143</v>
      </c>
      <c r="AU173" s="221" t="s">
        <v>78</v>
      </c>
      <c r="AV173" s="14" t="s">
        <v>78</v>
      </c>
      <c r="AW173" s="14" t="s">
        <v>33</v>
      </c>
      <c r="AX173" s="14" t="s">
        <v>76</v>
      </c>
      <c r="AY173" s="221" t="s">
        <v>132</v>
      </c>
    </row>
    <row r="174" spans="1:65" s="2" customFormat="1" ht="24" customHeight="1">
      <c r="A174" s="36"/>
      <c r="B174" s="37"/>
      <c r="C174" s="184" t="s">
        <v>225</v>
      </c>
      <c r="D174" s="184" t="s">
        <v>134</v>
      </c>
      <c r="E174" s="185" t="s">
        <v>226</v>
      </c>
      <c r="F174" s="186" t="s">
        <v>227</v>
      </c>
      <c r="G174" s="187" t="s">
        <v>137</v>
      </c>
      <c r="H174" s="188">
        <v>7.2</v>
      </c>
      <c r="I174" s="189"/>
      <c r="J174" s="190">
        <f>ROUND(I174*H174,2)</f>
        <v>0</v>
      </c>
      <c r="K174" s="186" t="s">
        <v>138</v>
      </c>
      <c r="L174" s="41"/>
      <c r="M174" s="191" t="s">
        <v>19</v>
      </c>
      <c r="N174" s="192" t="s">
        <v>42</v>
      </c>
      <c r="O174" s="66"/>
      <c r="P174" s="193">
        <f>O174*H174</f>
        <v>0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5" t="s">
        <v>139</v>
      </c>
      <c r="AT174" s="195" t="s">
        <v>134</v>
      </c>
      <c r="AU174" s="195" t="s">
        <v>78</v>
      </c>
      <c r="AY174" s="19" t="s">
        <v>132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9" t="s">
        <v>76</v>
      </c>
      <c r="BK174" s="196">
        <f>ROUND(I174*H174,2)</f>
        <v>0</v>
      </c>
      <c r="BL174" s="19" t="s">
        <v>139</v>
      </c>
      <c r="BM174" s="195" t="s">
        <v>228</v>
      </c>
    </row>
    <row r="175" spans="1:65" s="2" customFormat="1" ht="97.5">
      <c r="A175" s="36"/>
      <c r="B175" s="37"/>
      <c r="C175" s="38"/>
      <c r="D175" s="197" t="s">
        <v>141</v>
      </c>
      <c r="E175" s="38"/>
      <c r="F175" s="198" t="s">
        <v>229</v>
      </c>
      <c r="G175" s="38"/>
      <c r="H175" s="38"/>
      <c r="I175" s="105"/>
      <c r="J175" s="38"/>
      <c r="K175" s="38"/>
      <c r="L175" s="41"/>
      <c r="M175" s="199"/>
      <c r="N175" s="200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141</v>
      </c>
      <c r="AU175" s="19" t="s">
        <v>78</v>
      </c>
    </row>
    <row r="176" spans="1:65" s="13" customFormat="1" ht="11.25">
      <c r="B176" s="201"/>
      <c r="C176" s="202"/>
      <c r="D176" s="197" t="s">
        <v>143</v>
      </c>
      <c r="E176" s="203" t="s">
        <v>19</v>
      </c>
      <c r="F176" s="204" t="s">
        <v>144</v>
      </c>
      <c r="G176" s="202"/>
      <c r="H176" s="203" t="s">
        <v>19</v>
      </c>
      <c r="I176" s="205"/>
      <c r="J176" s="202"/>
      <c r="K176" s="202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143</v>
      </c>
      <c r="AU176" s="210" t="s">
        <v>78</v>
      </c>
      <c r="AV176" s="13" t="s">
        <v>76</v>
      </c>
      <c r="AW176" s="13" t="s">
        <v>33</v>
      </c>
      <c r="AX176" s="13" t="s">
        <v>71</v>
      </c>
      <c r="AY176" s="210" t="s">
        <v>132</v>
      </c>
    </row>
    <row r="177" spans="1:65" s="14" customFormat="1" ht="11.25">
      <c r="B177" s="211"/>
      <c r="C177" s="212"/>
      <c r="D177" s="197" t="s">
        <v>143</v>
      </c>
      <c r="E177" s="213" t="s">
        <v>19</v>
      </c>
      <c r="F177" s="214" t="s">
        <v>230</v>
      </c>
      <c r="G177" s="212"/>
      <c r="H177" s="215">
        <v>7.2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143</v>
      </c>
      <c r="AU177" s="221" t="s">
        <v>78</v>
      </c>
      <c r="AV177" s="14" t="s">
        <v>78</v>
      </c>
      <c r="AW177" s="14" t="s">
        <v>33</v>
      </c>
      <c r="AX177" s="14" t="s">
        <v>76</v>
      </c>
      <c r="AY177" s="221" t="s">
        <v>132</v>
      </c>
    </row>
    <row r="178" spans="1:65" s="2" customFormat="1" ht="16.5" customHeight="1">
      <c r="A178" s="36"/>
      <c r="B178" s="37"/>
      <c r="C178" s="244" t="s">
        <v>231</v>
      </c>
      <c r="D178" s="244" t="s">
        <v>232</v>
      </c>
      <c r="E178" s="245" t="s">
        <v>233</v>
      </c>
      <c r="F178" s="246" t="s">
        <v>234</v>
      </c>
      <c r="G178" s="247" t="s">
        <v>199</v>
      </c>
      <c r="H178" s="248">
        <v>3.36</v>
      </c>
      <c r="I178" s="249"/>
      <c r="J178" s="250">
        <f>ROUND(I178*H178,2)</f>
        <v>0</v>
      </c>
      <c r="K178" s="246" t="s">
        <v>138</v>
      </c>
      <c r="L178" s="251"/>
      <c r="M178" s="252" t="s">
        <v>19</v>
      </c>
      <c r="N178" s="253" t="s">
        <v>42</v>
      </c>
      <c r="O178" s="66"/>
      <c r="P178" s="193">
        <f>O178*H178</f>
        <v>0</v>
      </c>
      <c r="Q178" s="193">
        <v>1</v>
      </c>
      <c r="R178" s="193">
        <f>Q178*H178</f>
        <v>3.36</v>
      </c>
      <c r="S178" s="193">
        <v>0</v>
      </c>
      <c r="T178" s="19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5" t="s">
        <v>196</v>
      </c>
      <c r="AT178" s="195" t="s">
        <v>232</v>
      </c>
      <c r="AU178" s="195" t="s">
        <v>78</v>
      </c>
      <c r="AY178" s="19" t="s">
        <v>132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9" t="s">
        <v>76</v>
      </c>
      <c r="BK178" s="196">
        <f>ROUND(I178*H178,2)</f>
        <v>0</v>
      </c>
      <c r="BL178" s="19" t="s">
        <v>139</v>
      </c>
      <c r="BM178" s="195" t="s">
        <v>235</v>
      </c>
    </row>
    <row r="179" spans="1:65" s="14" customFormat="1" ht="11.25">
      <c r="B179" s="211"/>
      <c r="C179" s="212"/>
      <c r="D179" s="197" t="s">
        <v>143</v>
      </c>
      <c r="E179" s="212"/>
      <c r="F179" s="214" t="s">
        <v>236</v>
      </c>
      <c r="G179" s="212"/>
      <c r="H179" s="215">
        <v>3.36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143</v>
      </c>
      <c r="AU179" s="221" t="s">
        <v>78</v>
      </c>
      <c r="AV179" s="14" t="s">
        <v>78</v>
      </c>
      <c r="AW179" s="14" t="s">
        <v>4</v>
      </c>
      <c r="AX179" s="14" t="s">
        <v>76</v>
      </c>
      <c r="AY179" s="221" t="s">
        <v>132</v>
      </c>
    </row>
    <row r="180" spans="1:65" s="12" customFormat="1" ht="22.9" customHeight="1">
      <c r="B180" s="168"/>
      <c r="C180" s="169"/>
      <c r="D180" s="170" t="s">
        <v>70</v>
      </c>
      <c r="E180" s="182" t="s">
        <v>160</v>
      </c>
      <c r="F180" s="182" t="s">
        <v>237</v>
      </c>
      <c r="G180" s="169"/>
      <c r="H180" s="169"/>
      <c r="I180" s="172"/>
      <c r="J180" s="183">
        <f>BK180</f>
        <v>0</v>
      </c>
      <c r="K180" s="169"/>
      <c r="L180" s="174"/>
      <c r="M180" s="175"/>
      <c r="N180" s="176"/>
      <c r="O180" s="176"/>
      <c r="P180" s="177">
        <f>SUM(P181:P215)</f>
        <v>0</v>
      </c>
      <c r="Q180" s="176"/>
      <c r="R180" s="177">
        <f>SUM(R181:R215)</f>
        <v>2.2736665899999999</v>
      </c>
      <c r="S180" s="176"/>
      <c r="T180" s="178">
        <f>SUM(T181:T215)</f>
        <v>0</v>
      </c>
      <c r="AR180" s="179" t="s">
        <v>76</v>
      </c>
      <c r="AT180" s="180" t="s">
        <v>70</v>
      </c>
      <c r="AU180" s="180" t="s">
        <v>76</v>
      </c>
      <c r="AY180" s="179" t="s">
        <v>132</v>
      </c>
      <c r="BK180" s="181">
        <f>SUM(BK181:BK215)</f>
        <v>0</v>
      </c>
    </row>
    <row r="181" spans="1:65" s="2" customFormat="1" ht="24" customHeight="1">
      <c r="A181" s="36"/>
      <c r="B181" s="37"/>
      <c r="C181" s="184" t="s">
        <v>238</v>
      </c>
      <c r="D181" s="184" t="s">
        <v>134</v>
      </c>
      <c r="E181" s="185" t="s">
        <v>239</v>
      </c>
      <c r="F181" s="186" t="s">
        <v>240</v>
      </c>
      <c r="G181" s="187" t="s">
        <v>241</v>
      </c>
      <c r="H181" s="188">
        <v>4.0910000000000002</v>
      </c>
      <c r="I181" s="189"/>
      <c r="J181" s="190">
        <f>ROUND(I181*H181,2)</f>
        <v>0</v>
      </c>
      <c r="K181" s="186" t="s">
        <v>138</v>
      </c>
      <c r="L181" s="41"/>
      <c r="M181" s="191" t="s">
        <v>19</v>
      </c>
      <c r="N181" s="192" t="s">
        <v>42</v>
      </c>
      <c r="O181" s="66"/>
      <c r="P181" s="193">
        <f>O181*H181</f>
        <v>0</v>
      </c>
      <c r="Q181" s="193">
        <v>4.8430000000000001E-2</v>
      </c>
      <c r="R181" s="193">
        <f>Q181*H181</f>
        <v>0.19812713000000001</v>
      </c>
      <c r="S181" s="193">
        <v>0</v>
      </c>
      <c r="T181" s="19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5" t="s">
        <v>139</v>
      </c>
      <c r="AT181" s="195" t="s">
        <v>134</v>
      </c>
      <c r="AU181" s="195" t="s">
        <v>78</v>
      </c>
      <c r="AY181" s="19" t="s">
        <v>132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9" t="s">
        <v>76</v>
      </c>
      <c r="BK181" s="196">
        <f>ROUND(I181*H181,2)</f>
        <v>0</v>
      </c>
      <c r="BL181" s="19" t="s">
        <v>139</v>
      </c>
      <c r="BM181" s="195" t="s">
        <v>242</v>
      </c>
    </row>
    <row r="182" spans="1:65" s="13" customFormat="1" ht="11.25">
      <c r="B182" s="201"/>
      <c r="C182" s="202"/>
      <c r="D182" s="197" t="s">
        <v>143</v>
      </c>
      <c r="E182" s="203" t="s">
        <v>19</v>
      </c>
      <c r="F182" s="204" t="s">
        <v>243</v>
      </c>
      <c r="G182" s="202"/>
      <c r="H182" s="203" t="s">
        <v>19</v>
      </c>
      <c r="I182" s="205"/>
      <c r="J182" s="202"/>
      <c r="K182" s="202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143</v>
      </c>
      <c r="AU182" s="210" t="s">
        <v>78</v>
      </c>
      <c r="AV182" s="13" t="s">
        <v>76</v>
      </c>
      <c r="AW182" s="13" t="s">
        <v>33</v>
      </c>
      <c r="AX182" s="13" t="s">
        <v>71</v>
      </c>
      <c r="AY182" s="210" t="s">
        <v>132</v>
      </c>
    </row>
    <row r="183" spans="1:65" s="14" customFormat="1" ht="11.25">
      <c r="B183" s="211"/>
      <c r="C183" s="212"/>
      <c r="D183" s="197" t="s">
        <v>143</v>
      </c>
      <c r="E183" s="213" t="s">
        <v>19</v>
      </c>
      <c r="F183" s="214" t="s">
        <v>139</v>
      </c>
      <c r="G183" s="212"/>
      <c r="H183" s="215">
        <v>4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143</v>
      </c>
      <c r="AU183" s="221" t="s">
        <v>78</v>
      </c>
      <c r="AV183" s="14" t="s">
        <v>78</v>
      </c>
      <c r="AW183" s="14" t="s">
        <v>33</v>
      </c>
      <c r="AX183" s="14" t="s">
        <v>71</v>
      </c>
      <c r="AY183" s="221" t="s">
        <v>132</v>
      </c>
    </row>
    <row r="184" spans="1:65" s="13" customFormat="1" ht="11.25">
      <c r="B184" s="201"/>
      <c r="C184" s="202"/>
      <c r="D184" s="197" t="s">
        <v>143</v>
      </c>
      <c r="E184" s="203" t="s">
        <v>19</v>
      </c>
      <c r="F184" s="204" t="s">
        <v>244</v>
      </c>
      <c r="G184" s="202"/>
      <c r="H184" s="203" t="s">
        <v>19</v>
      </c>
      <c r="I184" s="205"/>
      <c r="J184" s="202"/>
      <c r="K184" s="202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143</v>
      </c>
      <c r="AU184" s="210" t="s">
        <v>78</v>
      </c>
      <c r="AV184" s="13" t="s">
        <v>76</v>
      </c>
      <c r="AW184" s="13" t="s">
        <v>33</v>
      </c>
      <c r="AX184" s="13" t="s">
        <v>71</v>
      </c>
      <c r="AY184" s="210" t="s">
        <v>132</v>
      </c>
    </row>
    <row r="185" spans="1:65" s="14" customFormat="1" ht="11.25">
      <c r="B185" s="211"/>
      <c r="C185" s="212"/>
      <c r="D185" s="197" t="s">
        <v>143</v>
      </c>
      <c r="E185" s="213" t="s">
        <v>19</v>
      </c>
      <c r="F185" s="214" t="s">
        <v>245</v>
      </c>
      <c r="G185" s="212"/>
      <c r="H185" s="215">
        <v>6.4000000000000001E-2</v>
      </c>
      <c r="I185" s="216"/>
      <c r="J185" s="212"/>
      <c r="K185" s="212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143</v>
      </c>
      <c r="AU185" s="221" t="s">
        <v>78</v>
      </c>
      <c r="AV185" s="14" t="s">
        <v>78</v>
      </c>
      <c r="AW185" s="14" t="s">
        <v>33</v>
      </c>
      <c r="AX185" s="14" t="s">
        <v>71</v>
      </c>
      <c r="AY185" s="221" t="s">
        <v>132</v>
      </c>
    </row>
    <row r="186" spans="1:65" s="14" customFormat="1" ht="11.25">
      <c r="B186" s="211"/>
      <c r="C186" s="212"/>
      <c r="D186" s="197" t="s">
        <v>143</v>
      </c>
      <c r="E186" s="213" t="s">
        <v>19</v>
      </c>
      <c r="F186" s="214" t="s">
        <v>246</v>
      </c>
      <c r="G186" s="212"/>
      <c r="H186" s="215">
        <v>2.7E-2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143</v>
      </c>
      <c r="AU186" s="221" t="s">
        <v>78</v>
      </c>
      <c r="AV186" s="14" t="s">
        <v>78</v>
      </c>
      <c r="AW186" s="14" t="s">
        <v>33</v>
      </c>
      <c r="AX186" s="14" t="s">
        <v>71</v>
      </c>
      <c r="AY186" s="221" t="s">
        <v>132</v>
      </c>
    </row>
    <row r="187" spans="1:65" s="16" customFormat="1" ht="11.25">
      <c r="B187" s="233"/>
      <c r="C187" s="234"/>
      <c r="D187" s="197" t="s">
        <v>143</v>
      </c>
      <c r="E187" s="235" t="s">
        <v>19</v>
      </c>
      <c r="F187" s="236" t="s">
        <v>165</v>
      </c>
      <c r="G187" s="234"/>
      <c r="H187" s="237">
        <v>4.0910000000000002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143</v>
      </c>
      <c r="AU187" s="243" t="s">
        <v>78</v>
      </c>
      <c r="AV187" s="16" t="s">
        <v>139</v>
      </c>
      <c r="AW187" s="16" t="s">
        <v>33</v>
      </c>
      <c r="AX187" s="16" t="s">
        <v>76</v>
      </c>
      <c r="AY187" s="243" t="s">
        <v>132</v>
      </c>
    </row>
    <row r="188" spans="1:65" s="2" customFormat="1" ht="24" customHeight="1">
      <c r="A188" s="36"/>
      <c r="B188" s="37"/>
      <c r="C188" s="184" t="s">
        <v>8</v>
      </c>
      <c r="D188" s="184" t="s">
        <v>134</v>
      </c>
      <c r="E188" s="185" t="s">
        <v>247</v>
      </c>
      <c r="F188" s="186" t="s">
        <v>248</v>
      </c>
      <c r="G188" s="187" t="s">
        <v>137</v>
      </c>
      <c r="H188" s="188">
        <v>0.378</v>
      </c>
      <c r="I188" s="189"/>
      <c r="J188" s="190">
        <f>ROUND(I188*H188,2)</f>
        <v>0</v>
      </c>
      <c r="K188" s="186" t="s">
        <v>138</v>
      </c>
      <c r="L188" s="41"/>
      <c r="M188" s="191" t="s">
        <v>19</v>
      </c>
      <c r="N188" s="192" t="s">
        <v>42</v>
      </c>
      <c r="O188" s="66"/>
      <c r="P188" s="193">
        <f>O188*H188</f>
        <v>0</v>
      </c>
      <c r="Q188" s="193">
        <v>1.07965</v>
      </c>
      <c r="R188" s="193">
        <f>Q188*H188</f>
        <v>0.40810770000000002</v>
      </c>
      <c r="S188" s="193">
        <v>0</v>
      </c>
      <c r="T188" s="19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5" t="s">
        <v>139</v>
      </c>
      <c r="AT188" s="195" t="s">
        <v>134</v>
      </c>
      <c r="AU188" s="195" t="s">
        <v>78</v>
      </c>
      <c r="AY188" s="19" t="s">
        <v>132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9" t="s">
        <v>76</v>
      </c>
      <c r="BK188" s="196">
        <f>ROUND(I188*H188,2)</f>
        <v>0</v>
      </c>
      <c r="BL188" s="19" t="s">
        <v>139</v>
      </c>
      <c r="BM188" s="195" t="s">
        <v>249</v>
      </c>
    </row>
    <row r="189" spans="1:65" s="13" customFormat="1" ht="11.25">
      <c r="B189" s="201"/>
      <c r="C189" s="202"/>
      <c r="D189" s="197" t="s">
        <v>143</v>
      </c>
      <c r="E189" s="203" t="s">
        <v>19</v>
      </c>
      <c r="F189" s="204" t="s">
        <v>250</v>
      </c>
      <c r="G189" s="202"/>
      <c r="H189" s="203" t="s">
        <v>19</v>
      </c>
      <c r="I189" s="205"/>
      <c r="J189" s="202"/>
      <c r="K189" s="202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143</v>
      </c>
      <c r="AU189" s="210" t="s">
        <v>78</v>
      </c>
      <c r="AV189" s="13" t="s">
        <v>76</v>
      </c>
      <c r="AW189" s="13" t="s">
        <v>33</v>
      </c>
      <c r="AX189" s="13" t="s">
        <v>71</v>
      </c>
      <c r="AY189" s="210" t="s">
        <v>132</v>
      </c>
    </row>
    <row r="190" spans="1:65" s="14" customFormat="1" ht="11.25">
      <c r="B190" s="211"/>
      <c r="C190" s="212"/>
      <c r="D190" s="197" t="s">
        <v>143</v>
      </c>
      <c r="E190" s="213" t="s">
        <v>19</v>
      </c>
      <c r="F190" s="214" t="s">
        <v>251</v>
      </c>
      <c r="G190" s="212"/>
      <c r="H190" s="215">
        <v>0.378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143</v>
      </c>
      <c r="AU190" s="221" t="s">
        <v>78</v>
      </c>
      <c r="AV190" s="14" t="s">
        <v>78</v>
      </c>
      <c r="AW190" s="14" t="s">
        <v>33</v>
      </c>
      <c r="AX190" s="14" t="s">
        <v>76</v>
      </c>
      <c r="AY190" s="221" t="s">
        <v>132</v>
      </c>
    </row>
    <row r="191" spans="1:65" s="2" customFormat="1" ht="24" customHeight="1">
      <c r="A191" s="36"/>
      <c r="B191" s="37"/>
      <c r="C191" s="184" t="s">
        <v>252</v>
      </c>
      <c r="D191" s="184" t="s">
        <v>134</v>
      </c>
      <c r="E191" s="185" t="s">
        <v>253</v>
      </c>
      <c r="F191" s="186" t="s">
        <v>254</v>
      </c>
      <c r="G191" s="187" t="s">
        <v>137</v>
      </c>
      <c r="H191" s="188">
        <v>1.609</v>
      </c>
      <c r="I191" s="189"/>
      <c r="J191" s="190">
        <f>ROUND(I191*H191,2)</f>
        <v>0</v>
      </c>
      <c r="K191" s="186" t="s">
        <v>138</v>
      </c>
      <c r="L191" s="41"/>
      <c r="M191" s="191" t="s">
        <v>19</v>
      </c>
      <c r="N191" s="192" t="s">
        <v>42</v>
      </c>
      <c r="O191" s="66"/>
      <c r="P191" s="193">
        <f>O191*H191</f>
        <v>0</v>
      </c>
      <c r="Q191" s="193">
        <v>0.74970000000000003</v>
      </c>
      <c r="R191" s="193">
        <f>Q191*H191</f>
        <v>1.2062673000000002</v>
      </c>
      <c r="S191" s="193">
        <v>0</v>
      </c>
      <c r="T191" s="19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5" t="s">
        <v>139</v>
      </c>
      <c r="AT191" s="195" t="s">
        <v>134</v>
      </c>
      <c r="AU191" s="195" t="s">
        <v>78</v>
      </c>
      <c r="AY191" s="19" t="s">
        <v>132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9" t="s">
        <v>76</v>
      </c>
      <c r="BK191" s="196">
        <f>ROUND(I191*H191,2)</f>
        <v>0</v>
      </c>
      <c r="BL191" s="19" t="s">
        <v>139</v>
      </c>
      <c r="BM191" s="195" t="s">
        <v>255</v>
      </c>
    </row>
    <row r="192" spans="1:65" s="13" customFormat="1" ht="11.25">
      <c r="B192" s="201"/>
      <c r="C192" s="202"/>
      <c r="D192" s="197" t="s">
        <v>143</v>
      </c>
      <c r="E192" s="203" t="s">
        <v>19</v>
      </c>
      <c r="F192" s="204" t="s">
        <v>157</v>
      </c>
      <c r="G192" s="202"/>
      <c r="H192" s="203" t="s">
        <v>19</v>
      </c>
      <c r="I192" s="205"/>
      <c r="J192" s="202"/>
      <c r="K192" s="202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143</v>
      </c>
      <c r="AU192" s="210" t="s">
        <v>78</v>
      </c>
      <c r="AV192" s="13" t="s">
        <v>76</v>
      </c>
      <c r="AW192" s="13" t="s">
        <v>33</v>
      </c>
      <c r="AX192" s="13" t="s">
        <v>71</v>
      </c>
      <c r="AY192" s="210" t="s">
        <v>132</v>
      </c>
    </row>
    <row r="193" spans="1:65" s="14" customFormat="1" ht="11.25">
      <c r="B193" s="211"/>
      <c r="C193" s="212"/>
      <c r="D193" s="197" t="s">
        <v>143</v>
      </c>
      <c r="E193" s="213" t="s">
        <v>19</v>
      </c>
      <c r="F193" s="214" t="s">
        <v>256</v>
      </c>
      <c r="G193" s="212"/>
      <c r="H193" s="215">
        <v>1.609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143</v>
      </c>
      <c r="AU193" s="221" t="s">
        <v>78</v>
      </c>
      <c r="AV193" s="14" t="s">
        <v>78</v>
      </c>
      <c r="AW193" s="14" t="s">
        <v>33</v>
      </c>
      <c r="AX193" s="14" t="s">
        <v>76</v>
      </c>
      <c r="AY193" s="221" t="s">
        <v>132</v>
      </c>
    </row>
    <row r="194" spans="1:65" s="2" customFormat="1" ht="16.5" customHeight="1">
      <c r="A194" s="36"/>
      <c r="B194" s="37"/>
      <c r="C194" s="184" t="s">
        <v>257</v>
      </c>
      <c r="D194" s="184" t="s">
        <v>134</v>
      </c>
      <c r="E194" s="185" t="s">
        <v>258</v>
      </c>
      <c r="F194" s="186" t="s">
        <v>259</v>
      </c>
      <c r="G194" s="187" t="s">
        <v>137</v>
      </c>
      <c r="H194" s="188">
        <v>0.121</v>
      </c>
      <c r="I194" s="189"/>
      <c r="J194" s="190">
        <f>ROUND(I194*H194,2)</f>
        <v>0</v>
      </c>
      <c r="K194" s="186" t="s">
        <v>138</v>
      </c>
      <c r="L194" s="41"/>
      <c r="M194" s="191" t="s">
        <v>19</v>
      </c>
      <c r="N194" s="192" t="s">
        <v>42</v>
      </c>
      <c r="O194" s="66"/>
      <c r="P194" s="193">
        <f>O194*H194</f>
        <v>0</v>
      </c>
      <c r="Q194" s="193">
        <v>1.94302</v>
      </c>
      <c r="R194" s="193">
        <f>Q194*H194</f>
        <v>0.23510541999999998</v>
      </c>
      <c r="S194" s="193">
        <v>0</v>
      </c>
      <c r="T194" s="19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5" t="s">
        <v>139</v>
      </c>
      <c r="AT194" s="195" t="s">
        <v>134</v>
      </c>
      <c r="AU194" s="195" t="s">
        <v>78</v>
      </c>
      <c r="AY194" s="19" t="s">
        <v>132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9" t="s">
        <v>76</v>
      </c>
      <c r="BK194" s="196">
        <f>ROUND(I194*H194,2)</f>
        <v>0</v>
      </c>
      <c r="BL194" s="19" t="s">
        <v>139</v>
      </c>
      <c r="BM194" s="195" t="s">
        <v>260</v>
      </c>
    </row>
    <row r="195" spans="1:65" s="2" customFormat="1" ht="78">
      <c r="A195" s="36"/>
      <c r="B195" s="37"/>
      <c r="C195" s="38"/>
      <c r="D195" s="197" t="s">
        <v>141</v>
      </c>
      <c r="E195" s="38"/>
      <c r="F195" s="198" t="s">
        <v>261</v>
      </c>
      <c r="G195" s="38"/>
      <c r="H195" s="38"/>
      <c r="I195" s="105"/>
      <c r="J195" s="38"/>
      <c r="K195" s="38"/>
      <c r="L195" s="41"/>
      <c r="M195" s="199"/>
      <c r="N195" s="200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141</v>
      </c>
      <c r="AU195" s="19" t="s">
        <v>78</v>
      </c>
    </row>
    <row r="196" spans="1:65" s="13" customFormat="1" ht="11.25">
      <c r="B196" s="201"/>
      <c r="C196" s="202"/>
      <c r="D196" s="197" t="s">
        <v>143</v>
      </c>
      <c r="E196" s="203" t="s">
        <v>19</v>
      </c>
      <c r="F196" s="204" t="s">
        <v>262</v>
      </c>
      <c r="G196" s="202"/>
      <c r="H196" s="203" t="s">
        <v>19</v>
      </c>
      <c r="I196" s="205"/>
      <c r="J196" s="202"/>
      <c r="K196" s="202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143</v>
      </c>
      <c r="AU196" s="210" t="s">
        <v>78</v>
      </c>
      <c r="AV196" s="13" t="s">
        <v>76</v>
      </c>
      <c r="AW196" s="13" t="s">
        <v>33</v>
      </c>
      <c r="AX196" s="13" t="s">
        <v>71</v>
      </c>
      <c r="AY196" s="210" t="s">
        <v>132</v>
      </c>
    </row>
    <row r="197" spans="1:65" s="14" customFormat="1" ht="11.25">
      <c r="B197" s="211"/>
      <c r="C197" s="212"/>
      <c r="D197" s="197" t="s">
        <v>143</v>
      </c>
      <c r="E197" s="213" t="s">
        <v>19</v>
      </c>
      <c r="F197" s="214" t="s">
        <v>263</v>
      </c>
      <c r="G197" s="212"/>
      <c r="H197" s="215">
        <v>7.1999999999999995E-2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143</v>
      </c>
      <c r="AU197" s="221" t="s">
        <v>78</v>
      </c>
      <c r="AV197" s="14" t="s">
        <v>78</v>
      </c>
      <c r="AW197" s="14" t="s">
        <v>33</v>
      </c>
      <c r="AX197" s="14" t="s">
        <v>71</v>
      </c>
      <c r="AY197" s="221" t="s">
        <v>132</v>
      </c>
    </row>
    <row r="198" spans="1:65" s="13" customFormat="1" ht="11.25">
      <c r="B198" s="201"/>
      <c r="C198" s="202"/>
      <c r="D198" s="197" t="s">
        <v>143</v>
      </c>
      <c r="E198" s="203" t="s">
        <v>19</v>
      </c>
      <c r="F198" s="204" t="s">
        <v>264</v>
      </c>
      <c r="G198" s="202"/>
      <c r="H198" s="203" t="s">
        <v>19</v>
      </c>
      <c r="I198" s="205"/>
      <c r="J198" s="202"/>
      <c r="K198" s="202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143</v>
      </c>
      <c r="AU198" s="210" t="s">
        <v>78</v>
      </c>
      <c r="AV198" s="13" t="s">
        <v>76</v>
      </c>
      <c r="AW198" s="13" t="s">
        <v>33</v>
      </c>
      <c r="AX198" s="13" t="s">
        <v>71</v>
      </c>
      <c r="AY198" s="210" t="s">
        <v>132</v>
      </c>
    </row>
    <row r="199" spans="1:65" s="14" customFormat="1" ht="11.25">
      <c r="B199" s="211"/>
      <c r="C199" s="212"/>
      <c r="D199" s="197" t="s">
        <v>143</v>
      </c>
      <c r="E199" s="213" t="s">
        <v>19</v>
      </c>
      <c r="F199" s="214" t="s">
        <v>265</v>
      </c>
      <c r="G199" s="212"/>
      <c r="H199" s="215">
        <v>4.9000000000000002E-2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143</v>
      </c>
      <c r="AU199" s="221" t="s">
        <v>78</v>
      </c>
      <c r="AV199" s="14" t="s">
        <v>78</v>
      </c>
      <c r="AW199" s="14" t="s">
        <v>33</v>
      </c>
      <c r="AX199" s="14" t="s">
        <v>71</v>
      </c>
      <c r="AY199" s="221" t="s">
        <v>132</v>
      </c>
    </row>
    <row r="200" spans="1:65" s="16" customFormat="1" ht="11.25">
      <c r="B200" s="233"/>
      <c r="C200" s="234"/>
      <c r="D200" s="197" t="s">
        <v>143</v>
      </c>
      <c r="E200" s="235" t="s">
        <v>19</v>
      </c>
      <c r="F200" s="236" t="s">
        <v>165</v>
      </c>
      <c r="G200" s="234"/>
      <c r="H200" s="237">
        <v>0.121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143</v>
      </c>
      <c r="AU200" s="243" t="s">
        <v>78</v>
      </c>
      <c r="AV200" s="16" t="s">
        <v>139</v>
      </c>
      <c r="AW200" s="16" t="s">
        <v>33</v>
      </c>
      <c r="AX200" s="16" t="s">
        <v>76</v>
      </c>
      <c r="AY200" s="243" t="s">
        <v>132</v>
      </c>
    </row>
    <row r="201" spans="1:65" s="2" customFormat="1" ht="24" customHeight="1">
      <c r="A201" s="36"/>
      <c r="B201" s="37"/>
      <c r="C201" s="184" t="s">
        <v>266</v>
      </c>
      <c r="D201" s="184" t="s">
        <v>134</v>
      </c>
      <c r="E201" s="185" t="s">
        <v>267</v>
      </c>
      <c r="F201" s="186" t="s">
        <v>268</v>
      </c>
      <c r="G201" s="187" t="s">
        <v>199</v>
      </c>
      <c r="H201" s="188">
        <v>7.3999999999999996E-2</v>
      </c>
      <c r="I201" s="189"/>
      <c r="J201" s="190">
        <f>ROUND(I201*H201,2)</f>
        <v>0</v>
      </c>
      <c r="K201" s="186" t="s">
        <v>138</v>
      </c>
      <c r="L201" s="41"/>
      <c r="M201" s="191" t="s">
        <v>19</v>
      </c>
      <c r="N201" s="192" t="s">
        <v>42</v>
      </c>
      <c r="O201" s="66"/>
      <c r="P201" s="193">
        <f>O201*H201</f>
        <v>0</v>
      </c>
      <c r="Q201" s="193">
        <v>1.9539999999999998E-2</v>
      </c>
      <c r="R201" s="193">
        <f>Q201*H201</f>
        <v>1.4459599999999998E-3</v>
      </c>
      <c r="S201" s="193">
        <v>0</v>
      </c>
      <c r="T201" s="19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5" t="s">
        <v>139</v>
      </c>
      <c r="AT201" s="195" t="s">
        <v>134</v>
      </c>
      <c r="AU201" s="195" t="s">
        <v>78</v>
      </c>
      <c r="AY201" s="19" t="s">
        <v>132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9" t="s">
        <v>76</v>
      </c>
      <c r="BK201" s="196">
        <f>ROUND(I201*H201,2)</f>
        <v>0</v>
      </c>
      <c r="BL201" s="19" t="s">
        <v>139</v>
      </c>
      <c r="BM201" s="195" t="s">
        <v>269</v>
      </c>
    </row>
    <row r="202" spans="1:65" s="2" customFormat="1" ht="58.5">
      <c r="A202" s="36"/>
      <c r="B202" s="37"/>
      <c r="C202" s="38"/>
      <c r="D202" s="197" t="s">
        <v>141</v>
      </c>
      <c r="E202" s="38"/>
      <c r="F202" s="198" t="s">
        <v>270</v>
      </c>
      <c r="G202" s="38"/>
      <c r="H202" s="38"/>
      <c r="I202" s="105"/>
      <c r="J202" s="38"/>
      <c r="K202" s="38"/>
      <c r="L202" s="41"/>
      <c r="M202" s="199"/>
      <c r="N202" s="200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141</v>
      </c>
      <c r="AU202" s="19" t="s">
        <v>78</v>
      </c>
    </row>
    <row r="203" spans="1:65" s="13" customFormat="1" ht="11.25">
      <c r="B203" s="201"/>
      <c r="C203" s="202"/>
      <c r="D203" s="197" t="s">
        <v>143</v>
      </c>
      <c r="E203" s="203" t="s">
        <v>19</v>
      </c>
      <c r="F203" s="204" t="s">
        <v>262</v>
      </c>
      <c r="G203" s="202"/>
      <c r="H203" s="203" t="s">
        <v>19</v>
      </c>
      <c r="I203" s="205"/>
      <c r="J203" s="202"/>
      <c r="K203" s="202"/>
      <c r="L203" s="206"/>
      <c r="M203" s="207"/>
      <c r="N203" s="208"/>
      <c r="O203" s="208"/>
      <c r="P203" s="208"/>
      <c r="Q203" s="208"/>
      <c r="R203" s="208"/>
      <c r="S203" s="208"/>
      <c r="T203" s="209"/>
      <c r="AT203" s="210" t="s">
        <v>143</v>
      </c>
      <c r="AU203" s="210" t="s">
        <v>78</v>
      </c>
      <c r="AV203" s="13" t="s">
        <v>76</v>
      </c>
      <c r="AW203" s="13" t="s">
        <v>33</v>
      </c>
      <c r="AX203" s="13" t="s">
        <v>71</v>
      </c>
      <c r="AY203" s="210" t="s">
        <v>132</v>
      </c>
    </row>
    <row r="204" spans="1:65" s="14" customFormat="1" ht="11.25">
      <c r="B204" s="211"/>
      <c r="C204" s="212"/>
      <c r="D204" s="197" t="s">
        <v>143</v>
      </c>
      <c r="E204" s="213" t="s">
        <v>19</v>
      </c>
      <c r="F204" s="214" t="s">
        <v>271</v>
      </c>
      <c r="G204" s="212"/>
      <c r="H204" s="215">
        <v>4.3999999999999997E-2</v>
      </c>
      <c r="I204" s="216"/>
      <c r="J204" s="212"/>
      <c r="K204" s="212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143</v>
      </c>
      <c r="AU204" s="221" t="s">
        <v>78</v>
      </c>
      <c r="AV204" s="14" t="s">
        <v>78</v>
      </c>
      <c r="AW204" s="14" t="s">
        <v>33</v>
      </c>
      <c r="AX204" s="14" t="s">
        <v>71</v>
      </c>
      <c r="AY204" s="221" t="s">
        <v>132</v>
      </c>
    </row>
    <row r="205" spans="1:65" s="13" customFormat="1" ht="11.25">
      <c r="B205" s="201"/>
      <c r="C205" s="202"/>
      <c r="D205" s="197" t="s">
        <v>143</v>
      </c>
      <c r="E205" s="203" t="s">
        <v>19</v>
      </c>
      <c r="F205" s="204" t="s">
        <v>264</v>
      </c>
      <c r="G205" s="202"/>
      <c r="H205" s="203" t="s">
        <v>19</v>
      </c>
      <c r="I205" s="205"/>
      <c r="J205" s="202"/>
      <c r="K205" s="202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143</v>
      </c>
      <c r="AU205" s="210" t="s">
        <v>78</v>
      </c>
      <c r="AV205" s="13" t="s">
        <v>76</v>
      </c>
      <c r="AW205" s="13" t="s">
        <v>33</v>
      </c>
      <c r="AX205" s="13" t="s">
        <v>71</v>
      </c>
      <c r="AY205" s="210" t="s">
        <v>132</v>
      </c>
    </row>
    <row r="206" spans="1:65" s="14" customFormat="1" ht="11.25">
      <c r="B206" s="211"/>
      <c r="C206" s="212"/>
      <c r="D206" s="197" t="s">
        <v>143</v>
      </c>
      <c r="E206" s="213" t="s">
        <v>19</v>
      </c>
      <c r="F206" s="214" t="s">
        <v>272</v>
      </c>
      <c r="G206" s="212"/>
      <c r="H206" s="215">
        <v>0.03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143</v>
      </c>
      <c r="AU206" s="221" t="s">
        <v>78</v>
      </c>
      <c r="AV206" s="14" t="s">
        <v>78</v>
      </c>
      <c r="AW206" s="14" t="s">
        <v>33</v>
      </c>
      <c r="AX206" s="14" t="s">
        <v>71</v>
      </c>
      <c r="AY206" s="221" t="s">
        <v>132</v>
      </c>
    </row>
    <row r="207" spans="1:65" s="16" customFormat="1" ht="11.25">
      <c r="B207" s="233"/>
      <c r="C207" s="234"/>
      <c r="D207" s="197" t="s">
        <v>143</v>
      </c>
      <c r="E207" s="235" t="s">
        <v>19</v>
      </c>
      <c r="F207" s="236" t="s">
        <v>165</v>
      </c>
      <c r="G207" s="234"/>
      <c r="H207" s="237">
        <v>7.3999999999999996E-2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143</v>
      </c>
      <c r="AU207" s="243" t="s">
        <v>78</v>
      </c>
      <c r="AV207" s="16" t="s">
        <v>139</v>
      </c>
      <c r="AW207" s="16" t="s">
        <v>33</v>
      </c>
      <c r="AX207" s="16" t="s">
        <v>76</v>
      </c>
      <c r="AY207" s="243" t="s">
        <v>132</v>
      </c>
    </row>
    <row r="208" spans="1:65" s="2" customFormat="1" ht="16.5" customHeight="1">
      <c r="A208" s="36"/>
      <c r="B208" s="37"/>
      <c r="C208" s="244" t="s">
        <v>273</v>
      </c>
      <c r="D208" s="244" t="s">
        <v>232</v>
      </c>
      <c r="E208" s="245" t="s">
        <v>274</v>
      </c>
      <c r="F208" s="246" t="s">
        <v>275</v>
      </c>
      <c r="G208" s="247" t="s">
        <v>199</v>
      </c>
      <c r="H208" s="248">
        <v>8.1000000000000003E-2</v>
      </c>
      <c r="I208" s="249"/>
      <c r="J208" s="250">
        <f>ROUND(I208*H208,2)</f>
        <v>0</v>
      </c>
      <c r="K208" s="246" t="s">
        <v>138</v>
      </c>
      <c r="L208" s="251"/>
      <c r="M208" s="252" t="s">
        <v>19</v>
      </c>
      <c r="N208" s="253" t="s">
        <v>42</v>
      </c>
      <c r="O208" s="66"/>
      <c r="P208" s="193">
        <f>O208*H208</f>
        <v>0</v>
      </c>
      <c r="Q208" s="193">
        <v>1</v>
      </c>
      <c r="R208" s="193">
        <f>Q208*H208</f>
        <v>8.1000000000000003E-2</v>
      </c>
      <c r="S208" s="193">
        <v>0</v>
      </c>
      <c r="T208" s="194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5" t="s">
        <v>196</v>
      </c>
      <c r="AT208" s="195" t="s">
        <v>232</v>
      </c>
      <c r="AU208" s="195" t="s">
        <v>78</v>
      </c>
      <c r="AY208" s="19" t="s">
        <v>132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9" t="s">
        <v>76</v>
      </c>
      <c r="BK208" s="196">
        <f>ROUND(I208*H208,2)</f>
        <v>0</v>
      </c>
      <c r="BL208" s="19" t="s">
        <v>139</v>
      </c>
      <c r="BM208" s="195" t="s">
        <v>276</v>
      </c>
    </row>
    <row r="209" spans="1:65" s="14" customFormat="1" ht="11.25">
      <c r="B209" s="211"/>
      <c r="C209" s="212"/>
      <c r="D209" s="197" t="s">
        <v>143</v>
      </c>
      <c r="E209" s="212"/>
      <c r="F209" s="214" t="s">
        <v>277</v>
      </c>
      <c r="G209" s="212"/>
      <c r="H209" s="215">
        <v>8.1000000000000003E-2</v>
      </c>
      <c r="I209" s="216"/>
      <c r="J209" s="212"/>
      <c r="K209" s="212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143</v>
      </c>
      <c r="AU209" s="221" t="s">
        <v>78</v>
      </c>
      <c r="AV209" s="14" t="s">
        <v>78</v>
      </c>
      <c r="AW209" s="14" t="s">
        <v>4</v>
      </c>
      <c r="AX209" s="14" t="s">
        <v>76</v>
      </c>
      <c r="AY209" s="221" t="s">
        <v>132</v>
      </c>
    </row>
    <row r="210" spans="1:65" s="2" customFormat="1" ht="16.5" customHeight="1">
      <c r="A210" s="36"/>
      <c r="B210" s="37"/>
      <c r="C210" s="184" t="s">
        <v>278</v>
      </c>
      <c r="D210" s="184" t="s">
        <v>134</v>
      </c>
      <c r="E210" s="185" t="s">
        <v>279</v>
      </c>
      <c r="F210" s="186" t="s">
        <v>280</v>
      </c>
      <c r="G210" s="187" t="s">
        <v>281</v>
      </c>
      <c r="H210" s="188">
        <v>0.80600000000000005</v>
      </c>
      <c r="I210" s="189"/>
      <c r="J210" s="190">
        <f>ROUND(I210*H210,2)</f>
        <v>0</v>
      </c>
      <c r="K210" s="186" t="s">
        <v>138</v>
      </c>
      <c r="L210" s="41"/>
      <c r="M210" s="191" t="s">
        <v>19</v>
      </c>
      <c r="N210" s="192" t="s">
        <v>42</v>
      </c>
      <c r="O210" s="66"/>
      <c r="P210" s="193">
        <f>O210*H210</f>
        <v>0</v>
      </c>
      <c r="Q210" s="193">
        <v>0.17818000000000001</v>
      </c>
      <c r="R210" s="193">
        <f>Q210*H210</f>
        <v>0.14361308</v>
      </c>
      <c r="S210" s="193">
        <v>0</v>
      </c>
      <c r="T210" s="19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5" t="s">
        <v>139</v>
      </c>
      <c r="AT210" s="195" t="s">
        <v>134</v>
      </c>
      <c r="AU210" s="195" t="s">
        <v>78</v>
      </c>
      <c r="AY210" s="19" t="s">
        <v>132</v>
      </c>
      <c r="BE210" s="196">
        <f>IF(N210="základní",J210,0)</f>
        <v>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19" t="s">
        <v>76</v>
      </c>
      <c r="BK210" s="196">
        <f>ROUND(I210*H210,2)</f>
        <v>0</v>
      </c>
      <c r="BL210" s="19" t="s">
        <v>139</v>
      </c>
      <c r="BM210" s="195" t="s">
        <v>282</v>
      </c>
    </row>
    <row r="211" spans="1:65" s="13" customFormat="1" ht="11.25">
      <c r="B211" s="201"/>
      <c r="C211" s="202"/>
      <c r="D211" s="197" t="s">
        <v>143</v>
      </c>
      <c r="E211" s="203" t="s">
        <v>19</v>
      </c>
      <c r="F211" s="204" t="s">
        <v>262</v>
      </c>
      <c r="G211" s="202"/>
      <c r="H211" s="203" t="s">
        <v>19</v>
      </c>
      <c r="I211" s="205"/>
      <c r="J211" s="202"/>
      <c r="K211" s="202"/>
      <c r="L211" s="206"/>
      <c r="M211" s="207"/>
      <c r="N211" s="208"/>
      <c r="O211" s="208"/>
      <c r="P211" s="208"/>
      <c r="Q211" s="208"/>
      <c r="R211" s="208"/>
      <c r="S211" s="208"/>
      <c r="T211" s="209"/>
      <c r="AT211" s="210" t="s">
        <v>143</v>
      </c>
      <c r="AU211" s="210" t="s">
        <v>78</v>
      </c>
      <c r="AV211" s="13" t="s">
        <v>76</v>
      </c>
      <c r="AW211" s="13" t="s">
        <v>33</v>
      </c>
      <c r="AX211" s="13" t="s">
        <v>71</v>
      </c>
      <c r="AY211" s="210" t="s">
        <v>132</v>
      </c>
    </row>
    <row r="212" spans="1:65" s="14" customFormat="1" ht="11.25">
      <c r="B212" s="211"/>
      <c r="C212" s="212"/>
      <c r="D212" s="197" t="s">
        <v>143</v>
      </c>
      <c r="E212" s="213" t="s">
        <v>19</v>
      </c>
      <c r="F212" s="214" t="s">
        <v>283</v>
      </c>
      <c r="G212" s="212"/>
      <c r="H212" s="215">
        <v>0.48</v>
      </c>
      <c r="I212" s="216"/>
      <c r="J212" s="212"/>
      <c r="K212" s="212"/>
      <c r="L212" s="217"/>
      <c r="M212" s="218"/>
      <c r="N212" s="219"/>
      <c r="O212" s="219"/>
      <c r="P212" s="219"/>
      <c r="Q212" s="219"/>
      <c r="R212" s="219"/>
      <c r="S212" s="219"/>
      <c r="T212" s="220"/>
      <c r="AT212" s="221" t="s">
        <v>143</v>
      </c>
      <c r="AU212" s="221" t="s">
        <v>78</v>
      </c>
      <c r="AV212" s="14" t="s">
        <v>78</v>
      </c>
      <c r="AW212" s="14" t="s">
        <v>33</v>
      </c>
      <c r="AX212" s="14" t="s">
        <v>71</v>
      </c>
      <c r="AY212" s="221" t="s">
        <v>132</v>
      </c>
    </row>
    <row r="213" spans="1:65" s="13" customFormat="1" ht="11.25">
      <c r="B213" s="201"/>
      <c r="C213" s="202"/>
      <c r="D213" s="197" t="s">
        <v>143</v>
      </c>
      <c r="E213" s="203" t="s">
        <v>19</v>
      </c>
      <c r="F213" s="204" t="s">
        <v>264</v>
      </c>
      <c r="G213" s="202"/>
      <c r="H213" s="203" t="s">
        <v>19</v>
      </c>
      <c r="I213" s="205"/>
      <c r="J213" s="202"/>
      <c r="K213" s="202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143</v>
      </c>
      <c r="AU213" s="210" t="s">
        <v>78</v>
      </c>
      <c r="AV213" s="13" t="s">
        <v>76</v>
      </c>
      <c r="AW213" s="13" t="s">
        <v>33</v>
      </c>
      <c r="AX213" s="13" t="s">
        <v>71</v>
      </c>
      <c r="AY213" s="210" t="s">
        <v>132</v>
      </c>
    </row>
    <row r="214" spans="1:65" s="14" customFormat="1" ht="11.25">
      <c r="B214" s="211"/>
      <c r="C214" s="212"/>
      <c r="D214" s="197" t="s">
        <v>143</v>
      </c>
      <c r="E214" s="213" t="s">
        <v>19</v>
      </c>
      <c r="F214" s="214" t="s">
        <v>284</v>
      </c>
      <c r="G214" s="212"/>
      <c r="H214" s="215">
        <v>0.32600000000000001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143</v>
      </c>
      <c r="AU214" s="221" t="s">
        <v>78</v>
      </c>
      <c r="AV214" s="14" t="s">
        <v>78</v>
      </c>
      <c r="AW214" s="14" t="s">
        <v>33</v>
      </c>
      <c r="AX214" s="14" t="s">
        <v>71</v>
      </c>
      <c r="AY214" s="221" t="s">
        <v>132</v>
      </c>
    </row>
    <row r="215" spans="1:65" s="16" customFormat="1" ht="11.25">
      <c r="B215" s="233"/>
      <c r="C215" s="234"/>
      <c r="D215" s="197" t="s">
        <v>143</v>
      </c>
      <c r="E215" s="235" t="s">
        <v>19</v>
      </c>
      <c r="F215" s="236" t="s">
        <v>165</v>
      </c>
      <c r="G215" s="234"/>
      <c r="H215" s="237">
        <v>0.80600000000000005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143</v>
      </c>
      <c r="AU215" s="243" t="s">
        <v>78</v>
      </c>
      <c r="AV215" s="16" t="s">
        <v>139</v>
      </c>
      <c r="AW215" s="16" t="s">
        <v>33</v>
      </c>
      <c r="AX215" s="16" t="s">
        <v>76</v>
      </c>
      <c r="AY215" s="243" t="s">
        <v>132</v>
      </c>
    </row>
    <row r="216" spans="1:65" s="12" customFormat="1" ht="22.9" customHeight="1">
      <c r="B216" s="168"/>
      <c r="C216" s="169"/>
      <c r="D216" s="170" t="s">
        <v>70</v>
      </c>
      <c r="E216" s="182" t="s">
        <v>139</v>
      </c>
      <c r="F216" s="182" t="s">
        <v>285</v>
      </c>
      <c r="G216" s="169"/>
      <c r="H216" s="169"/>
      <c r="I216" s="172"/>
      <c r="J216" s="183">
        <f>BK216</f>
        <v>0</v>
      </c>
      <c r="K216" s="169"/>
      <c r="L216" s="174"/>
      <c r="M216" s="175"/>
      <c r="N216" s="176"/>
      <c r="O216" s="176"/>
      <c r="P216" s="177">
        <f>SUM(P217:P220)</f>
        <v>0</v>
      </c>
      <c r="Q216" s="176"/>
      <c r="R216" s="177">
        <f>SUM(R217:R220)</f>
        <v>0</v>
      </c>
      <c r="S216" s="176"/>
      <c r="T216" s="178">
        <f>SUM(T217:T220)</f>
        <v>0</v>
      </c>
      <c r="AR216" s="179" t="s">
        <v>76</v>
      </c>
      <c r="AT216" s="180" t="s">
        <v>70</v>
      </c>
      <c r="AU216" s="180" t="s">
        <v>76</v>
      </c>
      <c r="AY216" s="179" t="s">
        <v>132</v>
      </c>
      <c r="BK216" s="181">
        <f>SUM(BK217:BK220)</f>
        <v>0</v>
      </c>
    </row>
    <row r="217" spans="1:65" s="2" customFormat="1" ht="16.5" customHeight="1">
      <c r="A217" s="36"/>
      <c r="B217" s="37"/>
      <c r="C217" s="184" t="s">
        <v>7</v>
      </c>
      <c r="D217" s="184" t="s">
        <v>134</v>
      </c>
      <c r="E217" s="185" t="s">
        <v>286</v>
      </c>
      <c r="F217" s="186" t="s">
        <v>287</v>
      </c>
      <c r="G217" s="187" t="s">
        <v>137</v>
      </c>
      <c r="H217" s="188">
        <v>0.48</v>
      </c>
      <c r="I217" s="189"/>
      <c r="J217" s="190">
        <f>ROUND(I217*H217,2)</f>
        <v>0</v>
      </c>
      <c r="K217" s="186" t="s">
        <v>138</v>
      </c>
      <c r="L217" s="41"/>
      <c r="M217" s="191" t="s">
        <v>19</v>
      </c>
      <c r="N217" s="192" t="s">
        <v>42</v>
      </c>
      <c r="O217" s="66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5" t="s">
        <v>139</v>
      </c>
      <c r="AT217" s="195" t="s">
        <v>134</v>
      </c>
      <c r="AU217" s="195" t="s">
        <v>78</v>
      </c>
      <c r="AY217" s="19" t="s">
        <v>132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9" t="s">
        <v>76</v>
      </c>
      <c r="BK217" s="196">
        <f>ROUND(I217*H217,2)</f>
        <v>0</v>
      </c>
      <c r="BL217" s="19" t="s">
        <v>139</v>
      </c>
      <c r="BM217" s="195" t="s">
        <v>288</v>
      </c>
    </row>
    <row r="218" spans="1:65" s="2" customFormat="1" ht="48.75">
      <c r="A218" s="36"/>
      <c r="B218" s="37"/>
      <c r="C218" s="38"/>
      <c r="D218" s="197" t="s">
        <v>141</v>
      </c>
      <c r="E218" s="38"/>
      <c r="F218" s="198" t="s">
        <v>289</v>
      </c>
      <c r="G218" s="38"/>
      <c r="H218" s="38"/>
      <c r="I218" s="105"/>
      <c r="J218" s="38"/>
      <c r="K218" s="38"/>
      <c r="L218" s="41"/>
      <c r="M218" s="199"/>
      <c r="N218" s="200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141</v>
      </c>
      <c r="AU218" s="19" t="s">
        <v>78</v>
      </c>
    </row>
    <row r="219" spans="1:65" s="13" customFormat="1" ht="11.25">
      <c r="B219" s="201"/>
      <c r="C219" s="202"/>
      <c r="D219" s="197" t="s">
        <v>143</v>
      </c>
      <c r="E219" s="203" t="s">
        <v>19</v>
      </c>
      <c r="F219" s="204" t="s">
        <v>223</v>
      </c>
      <c r="G219" s="202"/>
      <c r="H219" s="203" t="s">
        <v>19</v>
      </c>
      <c r="I219" s="205"/>
      <c r="J219" s="202"/>
      <c r="K219" s="202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143</v>
      </c>
      <c r="AU219" s="210" t="s">
        <v>78</v>
      </c>
      <c r="AV219" s="13" t="s">
        <v>76</v>
      </c>
      <c r="AW219" s="13" t="s">
        <v>33</v>
      </c>
      <c r="AX219" s="13" t="s">
        <v>71</v>
      </c>
      <c r="AY219" s="210" t="s">
        <v>132</v>
      </c>
    </row>
    <row r="220" spans="1:65" s="14" customFormat="1" ht="11.25">
      <c r="B220" s="211"/>
      <c r="C220" s="212"/>
      <c r="D220" s="197" t="s">
        <v>143</v>
      </c>
      <c r="E220" s="213" t="s">
        <v>19</v>
      </c>
      <c r="F220" s="214" t="s">
        <v>290</v>
      </c>
      <c r="G220" s="212"/>
      <c r="H220" s="215">
        <v>0.48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143</v>
      </c>
      <c r="AU220" s="221" t="s">
        <v>78</v>
      </c>
      <c r="AV220" s="14" t="s">
        <v>78</v>
      </c>
      <c r="AW220" s="14" t="s">
        <v>33</v>
      </c>
      <c r="AX220" s="14" t="s">
        <v>76</v>
      </c>
      <c r="AY220" s="221" t="s">
        <v>132</v>
      </c>
    </row>
    <row r="221" spans="1:65" s="12" customFormat="1" ht="22.9" customHeight="1">
      <c r="B221" s="168"/>
      <c r="C221" s="169"/>
      <c r="D221" s="170" t="s">
        <v>70</v>
      </c>
      <c r="E221" s="182" t="s">
        <v>186</v>
      </c>
      <c r="F221" s="182" t="s">
        <v>291</v>
      </c>
      <c r="G221" s="169"/>
      <c r="H221" s="169"/>
      <c r="I221" s="172"/>
      <c r="J221" s="183">
        <f>BK221</f>
        <v>0</v>
      </c>
      <c r="K221" s="169"/>
      <c r="L221" s="174"/>
      <c r="M221" s="175"/>
      <c r="N221" s="176"/>
      <c r="O221" s="176"/>
      <c r="P221" s="177">
        <f>P222+P313</f>
        <v>0</v>
      </c>
      <c r="Q221" s="176"/>
      <c r="R221" s="177">
        <f>R222+R313</f>
        <v>152.44995234000001</v>
      </c>
      <c r="S221" s="176"/>
      <c r="T221" s="178">
        <f>T222+T313</f>
        <v>0</v>
      </c>
      <c r="AR221" s="179" t="s">
        <v>76</v>
      </c>
      <c r="AT221" s="180" t="s">
        <v>70</v>
      </c>
      <c r="AU221" s="180" t="s">
        <v>76</v>
      </c>
      <c r="AY221" s="179" t="s">
        <v>132</v>
      </c>
      <c r="BK221" s="181">
        <f>BK222+BK313</f>
        <v>0</v>
      </c>
    </row>
    <row r="222" spans="1:65" s="12" customFormat="1" ht="20.85" customHeight="1">
      <c r="B222" s="168"/>
      <c r="C222" s="169"/>
      <c r="D222" s="170" t="s">
        <v>70</v>
      </c>
      <c r="E222" s="182" t="s">
        <v>292</v>
      </c>
      <c r="F222" s="182" t="s">
        <v>293</v>
      </c>
      <c r="G222" s="169"/>
      <c r="H222" s="169"/>
      <c r="I222" s="172"/>
      <c r="J222" s="183">
        <f>BK222</f>
        <v>0</v>
      </c>
      <c r="K222" s="169"/>
      <c r="L222" s="174"/>
      <c r="M222" s="175"/>
      <c r="N222" s="176"/>
      <c r="O222" s="176"/>
      <c r="P222" s="177">
        <f>SUM(P223:P312)</f>
        <v>0</v>
      </c>
      <c r="Q222" s="176"/>
      <c r="R222" s="177">
        <f>SUM(R223:R312)</f>
        <v>50.330919520000002</v>
      </c>
      <c r="S222" s="176"/>
      <c r="T222" s="178">
        <f>SUM(T223:T312)</f>
        <v>0</v>
      </c>
      <c r="AR222" s="179" t="s">
        <v>76</v>
      </c>
      <c r="AT222" s="180" t="s">
        <v>70</v>
      </c>
      <c r="AU222" s="180" t="s">
        <v>78</v>
      </c>
      <c r="AY222" s="179" t="s">
        <v>132</v>
      </c>
      <c r="BK222" s="181">
        <f>SUM(BK223:BK312)</f>
        <v>0</v>
      </c>
    </row>
    <row r="223" spans="1:65" s="2" customFormat="1" ht="24" customHeight="1">
      <c r="A223" s="36"/>
      <c r="B223" s="37"/>
      <c r="C223" s="184" t="s">
        <v>294</v>
      </c>
      <c r="D223" s="184" t="s">
        <v>134</v>
      </c>
      <c r="E223" s="185" t="s">
        <v>295</v>
      </c>
      <c r="F223" s="186" t="s">
        <v>296</v>
      </c>
      <c r="G223" s="187" t="s">
        <v>281</v>
      </c>
      <c r="H223" s="188">
        <v>17.715</v>
      </c>
      <c r="I223" s="189"/>
      <c r="J223" s="190">
        <f>ROUND(I223*H223,2)</f>
        <v>0</v>
      </c>
      <c r="K223" s="186" t="s">
        <v>138</v>
      </c>
      <c r="L223" s="41"/>
      <c r="M223" s="191" t="s">
        <v>19</v>
      </c>
      <c r="N223" s="192" t="s">
        <v>42</v>
      </c>
      <c r="O223" s="66"/>
      <c r="P223" s="193">
        <f>O223*H223</f>
        <v>0</v>
      </c>
      <c r="Q223" s="193">
        <v>4.8900000000000002E-3</v>
      </c>
      <c r="R223" s="193">
        <f>Q223*H223</f>
        <v>8.6626350000000005E-2</v>
      </c>
      <c r="S223" s="193">
        <v>0</v>
      </c>
      <c r="T223" s="194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5" t="s">
        <v>139</v>
      </c>
      <c r="AT223" s="195" t="s">
        <v>134</v>
      </c>
      <c r="AU223" s="195" t="s">
        <v>160</v>
      </c>
      <c r="AY223" s="19" t="s">
        <v>132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19" t="s">
        <v>76</v>
      </c>
      <c r="BK223" s="196">
        <f>ROUND(I223*H223,2)</f>
        <v>0</v>
      </c>
      <c r="BL223" s="19" t="s">
        <v>139</v>
      </c>
      <c r="BM223" s="195" t="s">
        <v>297</v>
      </c>
    </row>
    <row r="224" spans="1:65" s="2" customFormat="1" ht="29.25">
      <c r="A224" s="36"/>
      <c r="B224" s="37"/>
      <c r="C224" s="38"/>
      <c r="D224" s="197" t="s">
        <v>141</v>
      </c>
      <c r="E224" s="38"/>
      <c r="F224" s="198" t="s">
        <v>298</v>
      </c>
      <c r="G224" s="38"/>
      <c r="H224" s="38"/>
      <c r="I224" s="105"/>
      <c r="J224" s="38"/>
      <c r="K224" s="38"/>
      <c r="L224" s="41"/>
      <c r="M224" s="199"/>
      <c r="N224" s="200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141</v>
      </c>
      <c r="AU224" s="19" t="s">
        <v>160</v>
      </c>
    </row>
    <row r="225" spans="1:65" s="13" customFormat="1" ht="11.25">
      <c r="B225" s="201"/>
      <c r="C225" s="202"/>
      <c r="D225" s="197" t="s">
        <v>143</v>
      </c>
      <c r="E225" s="203" t="s">
        <v>19</v>
      </c>
      <c r="F225" s="204" t="s">
        <v>157</v>
      </c>
      <c r="G225" s="202"/>
      <c r="H225" s="203" t="s">
        <v>19</v>
      </c>
      <c r="I225" s="205"/>
      <c r="J225" s="202"/>
      <c r="K225" s="202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143</v>
      </c>
      <c r="AU225" s="210" t="s">
        <v>160</v>
      </c>
      <c r="AV225" s="13" t="s">
        <v>76</v>
      </c>
      <c r="AW225" s="13" t="s">
        <v>33</v>
      </c>
      <c r="AX225" s="13" t="s">
        <v>71</v>
      </c>
      <c r="AY225" s="210" t="s">
        <v>132</v>
      </c>
    </row>
    <row r="226" spans="1:65" s="14" customFormat="1" ht="11.25">
      <c r="B226" s="211"/>
      <c r="C226" s="212"/>
      <c r="D226" s="197" t="s">
        <v>143</v>
      </c>
      <c r="E226" s="213" t="s">
        <v>19</v>
      </c>
      <c r="F226" s="214" t="s">
        <v>299</v>
      </c>
      <c r="G226" s="212"/>
      <c r="H226" s="215">
        <v>9.4600000000000009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143</v>
      </c>
      <c r="AU226" s="221" t="s">
        <v>160</v>
      </c>
      <c r="AV226" s="14" t="s">
        <v>78</v>
      </c>
      <c r="AW226" s="14" t="s">
        <v>33</v>
      </c>
      <c r="AX226" s="14" t="s">
        <v>71</v>
      </c>
      <c r="AY226" s="221" t="s">
        <v>132</v>
      </c>
    </row>
    <row r="227" spans="1:65" s="14" customFormat="1" ht="11.25">
      <c r="B227" s="211"/>
      <c r="C227" s="212"/>
      <c r="D227" s="197" t="s">
        <v>143</v>
      </c>
      <c r="E227" s="213" t="s">
        <v>19</v>
      </c>
      <c r="F227" s="214" t="s">
        <v>300</v>
      </c>
      <c r="G227" s="212"/>
      <c r="H227" s="215">
        <v>7.5250000000000004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143</v>
      </c>
      <c r="AU227" s="221" t="s">
        <v>160</v>
      </c>
      <c r="AV227" s="14" t="s">
        <v>78</v>
      </c>
      <c r="AW227" s="14" t="s">
        <v>33</v>
      </c>
      <c r="AX227" s="14" t="s">
        <v>71</v>
      </c>
      <c r="AY227" s="221" t="s">
        <v>132</v>
      </c>
    </row>
    <row r="228" spans="1:65" s="14" customFormat="1" ht="11.25">
      <c r="B228" s="211"/>
      <c r="C228" s="212"/>
      <c r="D228" s="197" t="s">
        <v>143</v>
      </c>
      <c r="E228" s="213" t="s">
        <v>19</v>
      </c>
      <c r="F228" s="214" t="s">
        <v>301</v>
      </c>
      <c r="G228" s="212"/>
      <c r="H228" s="215">
        <v>0.73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143</v>
      </c>
      <c r="AU228" s="221" t="s">
        <v>160</v>
      </c>
      <c r="AV228" s="14" t="s">
        <v>78</v>
      </c>
      <c r="AW228" s="14" t="s">
        <v>33</v>
      </c>
      <c r="AX228" s="14" t="s">
        <v>71</v>
      </c>
      <c r="AY228" s="221" t="s">
        <v>132</v>
      </c>
    </row>
    <row r="229" spans="1:65" s="16" customFormat="1" ht="11.25">
      <c r="B229" s="233"/>
      <c r="C229" s="234"/>
      <c r="D229" s="197" t="s">
        <v>143</v>
      </c>
      <c r="E229" s="235" t="s">
        <v>19</v>
      </c>
      <c r="F229" s="236" t="s">
        <v>165</v>
      </c>
      <c r="G229" s="234"/>
      <c r="H229" s="237">
        <v>17.715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143</v>
      </c>
      <c r="AU229" s="243" t="s">
        <v>160</v>
      </c>
      <c r="AV229" s="16" t="s">
        <v>139</v>
      </c>
      <c r="AW229" s="16" t="s">
        <v>33</v>
      </c>
      <c r="AX229" s="16" t="s">
        <v>76</v>
      </c>
      <c r="AY229" s="243" t="s">
        <v>132</v>
      </c>
    </row>
    <row r="230" spans="1:65" s="2" customFormat="1" ht="16.5" customHeight="1">
      <c r="A230" s="36"/>
      <c r="B230" s="37"/>
      <c r="C230" s="184" t="s">
        <v>302</v>
      </c>
      <c r="D230" s="184" t="s">
        <v>134</v>
      </c>
      <c r="E230" s="185" t="s">
        <v>303</v>
      </c>
      <c r="F230" s="186" t="s">
        <v>304</v>
      </c>
      <c r="G230" s="187" t="s">
        <v>281</v>
      </c>
      <c r="H230" s="188">
        <v>5.8650000000000002</v>
      </c>
      <c r="I230" s="189"/>
      <c r="J230" s="190">
        <f>ROUND(I230*H230,2)</f>
        <v>0</v>
      </c>
      <c r="K230" s="186" t="s">
        <v>138</v>
      </c>
      <c r="L230" s="41"/>
      <c r="M230" s="191" t="s">
        <v>19</v>
      </c>
      <c r="N230" s="192" t="s">
        <v>42</v>
      </c>
      <c r="O230" s="66"/>
      <c r="P230" s="193">
        <f>O230*H230</f>
        <v>0</v>
      </c>
      <c r="Q230" s="193">
        <v>3.0000000000000001E-3</v>
      </c>
      <c r="R230" s="193">
        <f>Q230*H230</f>
        <v>1.7595E-2</v>
      </c>
      <c r="S230" s="193">
        <v>0</v>
      </c>
      <c r="T230" s="194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5" t="s">
        <v>139</v>
      </c>
      <c r="AT230" s="195" t="s">
        <v>134</v>
      </c>
      <c r="AU230" s="195" t="s">
        <v>160</v>
      </c>
      <c r="AY230" s="19" t="s">
        <v>132</v>
      </c>
      <c r="BE230" s="196">
        <f>IF(N230="základní",J230,0)</f>
        <v>0</v>
      </c>
      <c r="BF230" s="196">
        <f>IF(N230="snížená",J230,0)</f>
        <v>0</v>
      </c>
      <c r="BG230" s="196">
        <f>IF(N230="zákl. přenesená",J230,0)</f>
        <v>0</v>
      </c>
      <c r="BH230" s="196">
        <f>IF(N230="sníž. přenesená",J230,0)</f>
        <v>0</v>
      </c>
      <c r="BI230" s="196">
        <f>IF(N230="nulová",J230,0)</f>
        <v>0</v>
      </c>
      <c r="BJ230" s="19" t="s">
        <v>76</v>
      </c>
      <c r="BK230" s="196">
        <f>ROUND(I230*H230,2)</f>
        <v>0</v>
      </c>
      <c r="BL230" s="19" t="s">
        <v>139</v>
      </c>
      <c r="BM230" s="195" t="s">
        <v>305</v>
      </c>
    </row>
    <row r="231" spans="1:65" s="13" customFormat="1" ht="11.25">
      <c r="B231" s="201"/>
      <c r="C231" s="202"/>
      <c r="D231" s="197" t="s">
        <v>143</v>
      </c>
      <c r="E231" s="203" t="s">
        <v>19</v>
      </c>
      <c r="F231" s="204" t="s">
        <v>157</v>
      </c>
      <c r="G231" s="202"/>
      <c r="H231" s="203" t="s">
        <v>19</v>
      </c>
      <c r="I231" s="205"/>
      <c r="J231" s="202"/>
      <c r="K231" s="202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143</v>
      </c>
      <c r="AU231" s="210" t="s">
        <v>160</v>
      </c>
      <c r="AV231" s="13" t="s">
        <v>76</v>
      </c>
      <c r="AW231" s="13" t="s">
        <v>33</v>
      </c>
      <c r="AX231" s="13" t="s">
        <v>71</v>
      </c>
      <c r="AY231" s="210" t="s">
        <v>132</v>
      </c>
    </row>
    <row r="232" spans="1:65" s="14" customFormat="1" ht="11.25">
      <c r="B232" s="211"/>
      <c r="C232" s="212"/>
      <c r="D232" s="197" t="s">
        <v>143</v>
      </c>
      <c r="E232" s="213" t="s">
        <v>19</v>
      </c>
      <c r="F232" s="214" t="s">
        <v>306</v>
      </c>
      <c r="G232" s="212"/>
      <c r="H232" s="215">
        <v>2.86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143</v>
      </c>
      <c r="AU232" s="221" t="s">
        <v>160</v>
      </c>
      <c r="AV232" s="14" t="s">
        <v>78</v>
      </c>
      <c r="AW232" s="14" t="s">
        <v>33</v>
      </c>
      <c r="AX232" s="14" t="s">
        <v>71</v>
      </c>
      <c r="AY232" s="221" t="s">
        <v>132</v>
      </c>
    </row>
    <row r="233" spans="1:65" s="14" customFormat="1" ht="11.25">
      <c r="B233" s="211"/>
      <c r="C233" s="212"/>
      <c r="D233" s="197" t="s">
        <v>143</v>
      </c>
      <c r="E233" s="213" t="s">
        <v>19</v>
      </c>
      <c r="F233" s="214" t="s">
        <v>307</v>
      </c>
      <c r="G233" s="212"/>
      <c r="H233" s="215">
        <v>2.2749999999999999</v>
      </c>
      <c r="I233" s="216"/>
      <c r="J233" s="212"/>
      <c r="K233" s="212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143</v>
      </c>
      <c r="AU233" s="221" t="s">
        <v>160</v>
      </c>
      <c r="AV233" s="14" t="s">
        <v>78</v>
      </c>
      <c r="AW233" s="14" t="s">
        <v>33</v>
      </c>
      <c r="AX233" s="14" t="s">
        <v>71</v>
      </c>
      <c r="AY233" s="221" t="s">
        <v>132</v>
      </c>
    </row>
    <row r="234" spans="1:65" s="14" customFormat="1" ht="11.25">
      <c r="B234" s="211"/>
      <c r="C234" s="212"/>
      <c r="D234" s="197" t="s">
        <v>143</v>
      </c>
      <c r="E234" s="213" t="s">
        <v>19</v>
      </c>
      <c r="F234" s="214" t="s">
        <v>301</v>
      </c>
      <c r="G234" s="212"/>
      <c r="H234" s="215">
        <v>0.73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143</v>
      </c>
      <c r="AU234" s="221" t="s">
        <v>160</v>
      </c>
      <c r="AV234" s="14" t="s">
        <v>78</v>
      </c>
      <c r="AW234" s="14" t="s">
        <v>33</v>
      </c>
      <c r="AX234" s="14" t="s">
        <v>71</v>
      </c>
      <c r="AY234" s="221" t="s">
        <v>132</v>
      </c>
    </row>
    <row r="235" spans="1:65" s="16" customFormat="1" ht="11.25">
      <c r="B235" s="233"/>
      <c r="C235" s="234"/>
      <c r="D235" s="197" t="s">
        <v>143</v>
      </c>
      <c r="E235" s="235" t="s">
        <v>19</v>
      </c>
      <c r="F235" s="236" t="s">
        <v>165</v>
      </c>
      <c r="G235" s="234"/>
      <c r="H235" s="237">
        <v>5.8650000000000002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143</v>
      </c>
      <c r="AU235" s="243" t="s">
        <v>160</v>
      </c>
      <c r="AV235" s="16" t="s">
        <v>139</v>
      </c>
      <c r="AW235" s="16" t="s">
        <v>33</v>
      </c>
      <c r="AX235" s="16" t="s">
        <v>76</v>
      </c>
      <c r="AY235" s="243" t="s">
        <v>132</v>
      </c>
    </row>
    <row r="236" spans="1:65" s="2" customFormat="1" ht="24" customHeight="1">
      <c r="A236" s="36"/>
      <c r="B236" s="37"/>
      <c r="C236" s="184" t="s">
        <v>308</v>
      </c>
      <c r="D236" s="184" t="s">
        <v>134</v>
      </c>
      <c r="E236" s="185" t="s">
        <v>309</v>
      </c>
      <c r="F236" s="186" t="s">
        <v>310</v>
      </c>
      <c r="G236" s="187" t="s">
        <v>281</v>
      </c>
      <c r="H236" s="188">
        <v>381.62400000000002</v>
      </c>
      <c r="I236" s="189"/>
      <c r="J236" s="190">
        <f>ROUND(I236*H236,2)</f>
        <v>0</v>
      </c>
      <c r="K236" s="186" t="s">
        <v>138</v>
      </c>
      <c r="L236" s="41"/>
      <c r="M236" s="191" t="s">
        <v>19</v>
      </c>
      <c r="N236" s="192" t="s">
        <v>42</v>
      </c>
      <c r="O236" s="66"/>
      <c r="P236" s="193">
        <f>O236*H236</f>
        <v>0</v>
      </c>
      <c r="Q236" s="193">
        <v>1.8380000000000001E-2</v>
      </c>
      <c r="R236" s="193">
        <f>Q236*H236</f>
        <v>7.0142491200000006</v>
      </c>
      <c r="S236" s="193">
        <v>0</v>
      </c>
      <c r="T236" s="194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5" t="s">
        <v>139</v>
      </c>
      <c r="AT236" s="195" t="s">
        <v>134</v>
      </c>
      <c r="AU236" s="195" t="s">
        <v>160</v>
      </c>
      <c r="AY236" s="19" t="s">
        <v>132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9" t="s">
        <v>76</v>
      </c>
      <c r="BK236" s="196">
        <f>ROUND(I236*H236,2)</f>
        <v>0</v>
      </c>
      <c r="BL236" s="19" t="s">
        <v>139</v>
      </c>
      <c r="BM236" s="195" t="s">
        <v>311</v>
      </c>
    </row>
    <row r="237" spans="1:65" s="2" customFormat="1" ht="68.25">
      <c r="A237" s="36"/>
      <c r="B237" s="37"/>
      <c r="C237" s="38"/>
      <c r="D237" s="197" t="s">
        <v>141</v>
      </c>
      <c r="E237" s="38"/>
      <c r="F237" s="198" t="s">
        <v>312</v>
      </c>
      <c r="G237" s="38"/>
      <c r="H237" s="38"/>
      <c r="I237" s="105"/>
      <c r="J237" s="38"/>
      <c r="K237" s="38"/>
      <c r="L237" s="41"/>
      <c r="M237" s="199"/>
      <c r="N237" s="200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141</v>
      </c>
      <c r="AU237" s="19" t="s">
        <v>160</v>
      </c>
    </row>
    <row r="238" spans="1:65" s="13" customFormat="1" ht="11.25">
      <c r="B238" s="201"/>
      <c r="C238" s="202"/>
      <c r="D238" s="197" t="s">
        <v>143</v>
      </c>
      <c r="E238" s="203" t="s">
        <v>19</v>
      </c>
      <c r="F238" s="204" t="s">
        <v>313</v>
      </c>
      <c r="G238" s="202"/>
      <c r="H238" s="203" t="s">
        <v>19</v>
      </c>
      <c r="I238" s="205"/>
      <c r="J238" s="202"/>
      <c r="K238" s="202"/>
      <c r="L238" s="206"/>
      <c r="M238" s="207"/>
      <c r="N238" s="208"/>
      <c r="O238" s="208"/>
      <c r="P238" s="208"/>
      <c r="Q238" s="208"/>
      <c r="R238" s="208"/>
      <c r="S238" s="208"/>
      <c r="T238" s="209"/>
      <c r="AT238" s="210" t="s">
        <v>143</v>
      </c>
      <c r="AU238" s="210" t="s">
        <v>160</v>
      </c>
      <c r="AV238" s="13" t="s">
        <v>76</v>
      </c>
      <c r="AW238" s="13" t="s">
        <v>33</v>
      </c>
      <c r="AX238" s="13" t="s">
        <v>71</v>
      </c>
      <c r="AY238" s="210" t="s">
        <v>132</v>
      </c>
    </row>
    <row r="239" spans="1:65" s="13" customFormat="1" ht="11.25">
      <c r="B239" s="201"/>
      <c r="C239" s="202"/>
      <c r="D239" s="197" t="s">
        <v>143</v>
      </c>
      <c r="E239" s="203" t="s">
        <v>19</v>
      </c>
      <c r="F239" s="204" t="s">
        <v>151</v>
      </c>
      <c r="G239" s="202"/>
      <c r="H239" s="203" t="s">
        <v>19</v>
      </c>
      <c r="I239" s="205"/>
      <c r="J239" s="202"/>
      <c r="K239" s="202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143</v>
      </c>
      <c r="AU239" s="210" t="s">
        <v>160</v>
      </c>
      <c r="AV239" s="13" t="s">
        <v>76</v>
      </c>
      <c r="AW239" s="13" t="s">
        <v>33</v>
      </c>
      <c r="AX239" s="13" t="s">
        <v>71</v>
      </c>
      <c r="AY239" s="210" t="s">
        <v>132</v>
      </c>
    </row>
    <row r="240" spans="1:65" s="14" customFormat="1" ht="11.25">
      <c r="B240" s="211"/>
      <c r="C240" s="212"/>
      <c r="D240" s="197" t="s">
        <v>143</v>
      </c>
      <c r="E240" s="213" t="s">
        <v>19</v>
      </c>
      <c r="F240" s="214" t="s">
        <v>314</v>
      </c>
      <c r="G240" s="212"/>
      <c r="H240" s="215">
        <v>67.319999999999993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143</v>
      </c>
      <c r="AU240" s="221" t="s">
        <v>160</v>
      </c>
      <c r="AV240" s="14" t="s">
        <v>78</v>
      </c>
      <c r="AW240" s="14" t="s">
        <v>33</v>
      </c>
      <c r="AX240" s="14" t="s">
        <v>71</v>
      </c>
      <c r="AY240" s="221" t="s">
        <v>132</v>
      </c>
    </row>
    <row r="241" spans="2:51" s="14" customFormat="1" ht="11.25">
      <c r="B241" s="211"/>
      <c r="C241" s="212"/>
      <c r="D241" s="197" t="s">
        <v>143</v>
      </c>
      <c r="E241" s="213" t="s">
        <v>19</v>
      </c>
      <c r="F241" s="214" t="s">
        <v>315</v>
      </c>
      <c r="G241" s="212"/>
      <c r="H241" s="215">
        <v>1.9039999999999999</v>
      </c>
      <c r="I241" s="216"/>
      <c r="J241" s="212"/>
      <c r="K241" s="212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143</v>
      </c>
      <c r="AU241" s="221" t="s">
        <v>160</v>
      </c>
      <c r="AV241" s="14" t="s">
        <v>78</v>
      </c>
      <c r="AW241" s="14" t="s">
        <v>33</v>
      </c>
      <c r="AX241" s="14" t="s">
        <v>71</v>
      </c>
      <c r="AY241" s="221" t="s">
        <v>132</v>
      </c>
    </row>
    <row r="242" spans="2:51" s="14" customFormat="1" ht="11.25">
      <c r="B242" s="211"/>
      <c r="C242" s="212"/>
      <c r="D242" s="197" t="s">
        <v>143</v>
      </c>
      <c r="E242" s="213" t="s">
        <v>19</v>
      </c>
      <c r="F242" s="214" t="s">
        <v>316</v>
      </c>
      <c r="G242" s="212"/>
      <c r="H242" s="215">
        <v>173.25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143</v>
      </c>
      <c r="AU242" s="221" t="s">
        <v>160</v>
      </c>
      <c r="AV242" s="14" t="s">
        <v>78</v>
      </c>
      <c r="AW242" s="14" t="s">
        <v>33</v>
      </c>
      <c r="AX242" s="14" t="s">
        <v>71</v>
      </c>
      <c r="AY242" s="221" t="s">
        <v>132</v>
      </c>
    </row>
    <row r="243" spans="2:51" s="14" customFormat="1" ht="11.25">
      <c r="B243" s="211"/>
      <c r="C243" s="212"/>
      <c r="D243" s="197" t="s">
        <v>143</v>
      </c>
      <c r="E243" s="213" t="s">
        <v>19</v>
      </c>
      <c r="F243" s="214" t="s">
        <v>317</v>
      </c>
      <c r="G243" s="212"/>
      <c r="H243" s="215">
        <v>-2.99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143</v>
      </c>
      <c r="AU243" s="221" t="s">
        <v>160</v>
      </c>
      <c r="AV243" s="14" t="s">
        <v>78</v>
      </c>
      <c r="AW243" s="14" t="s">
        <v>33</v>
      </c>
      <c r="AX243" s="14" t="s">
        <v>71</v>
      </c>
      <c r="AY243" s="221" t="s">
        <v>132</v>
      </c>
    </row>
    <row r="244" spans="2:51" s="14" customFormat="1" ht="11.25">
      <c r="B244" s="211"/>
      <c r="C244" s="212"/>
      <c r="D244" s="197" t="s">
        <v>143</v>
      </c>
      <c r="E244" s="213" t="s">
        <v>19</v>
      </c>
      <c r="F244" s="214" t="s">
        <v>318</v>
      </c>
      <c r="G244" s="212"/>
      <c r="H244" s="215">
        <v>-2.645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143</v>
      </c>
      <c r="AU244" s="221" t="s">
        <v>160</v>
      </c>
      <c r="AV244" s="14" t="s">
        <v>78</v>
      </c>
      <c r="AW244" s="14" t="s">
        <v>33</v>
      </c>
      <c r="AX244" s="14" t="s">
        <v>71</v>
      </c>
      <c r="AY244" s="221" t="s">
        <v>132</v>
      </c>
    </row>
    <row r="245" spans="2:51" s="14" customFormat="1" ht="11.25">
      <c r="B245" s="211"/>
      <c r="C245" s="212"/>
      <c r="D245" s="197" t="s">
        <v>143</v>
      </c>
      <c r="E245" s="213" t="s">
        <v>19</v>
      </c>
      <c r="F245" s="214" t="s">
        <v>319</v>
      </c>
      <c r="G245" s="212"/>
      <c r="H245" s="215">
        <v>-2.4300000000000002</v>
      </c>
      <c r="I245" s="216"/>
      <c r="J245" s="212"/>
      <c r="K245" s="212"/>
      <c r="L245" s="217"/>
      <c r="M245" s="218"/>
      <c r="N245" s="219"/>
      <c r="O245" s="219"/>
      <c r="P245" s="219"/>
      <c r="Q245" s="219"/>
      <c r="R245" s="219"/>
      <c r="S245" s="219"/>
      <c r="T245" s="220"/>
      <c r="AT245" s="221" t="s">
        <v>143</v>
      </c>
      <c r="AU245" s="221" t="s">
        <v>160</v>
      </c>
      <c r="AV245" s="14" t="s">
        <v>78</v>
      </c>
      <c r="AW245" s="14" t="s">
        <v>33</v>
      </c>
      <c r="AX245" s="14" t="s">
        <v>71</v>
      </c>
      <c r="AY245" s="221" t="s">
        <v>132</v>
      </c>
    </row>
    <row r="246" spans="2:51" s="13" customFormat="1" ht="11.25">
      <c r="B246" s="201"/>
      <c r="C246" s="202"/>
      <c r="D246" s="197" t="s">
        <v>143</v>
      </c>
      <c r="E246" s="203" t="s">
        <v>19</v>
      </c>
      <c r="F246" s="204" t="s">
        <v>320</v>
      </c>
      <c r="G246" s="202"/>
      <c r="H246" s="203" t="s">
        <v>19</v>
      </c>
      <c r="I246" s="205"/>
      <c r="J246" s="202"/>
      <c r="K246" s="202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143</v>
      </c>
      <c r="AU246" s="210" t="s">
        <v>160</v>
      </c>
      <c r="AV246" s="13" t="s">
        <v>76</v>
      </c>
      <c r="AW246" s="13" t="s">
        <v>33</v>
      </c>
      <c r="AX246" s="13" t="s">
        <v>71</v>
      </c>
      <c r="AY246" s="210" t="s">
        <v>132</v>
      </c>
    </row>
    <row r="247" spans="2:51" s="14" customFormat="1" ht="11.25">
      <c r="B247" s="211"/>
      <c r="C247" s="212"/>
      <c r="D247" s="197" t="s">
        <v>143</v>
      </c>
      <c r="E247" s="213" t="s">
        <v>19</v>
      </c>
      <c r="F247" s="214" t="s">
        <v>321</v>
      </c>
      <c r="G247" s="212"/>
      <c r="H247" s="215">
        <v>30.875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143</v>
      </c>
      <c r="AU247" s="221" t="s">
        <v>160</v>
      </c>
      <c r="AV247" s="14" t="s">
        <v>78</v>
      </c>
      <c r="AW247" s="14" t="s">
        <v>33</v>
      </c>
      <c r="AX247" s="14" t="s">
        <v>71</v>
      </c>
      <c r="AY247" s="221" t="s">
        <v>132</v>
      </c>
    </row>
    <row r="248" spans="2:51" s="14" customFormat="1" ht="11.25">
      <c r="B248" s="211"/>
      <c r="C248" s="212"/>
      <c r="D248" s="197" t="s">
        <v>143</v>
      </c>
      <c r="E248" s="213" t="s">
        <v>19</v>
      </c>
      <c r="F248" s="214" t="s">
        <v>322</v>
      </c>
      <c r="G248" s="212"/>
      <c r="H248" s="215">
        <v>5.58</v>
      </c>
      <c r="I248" s="216"/>
      <c r="J248" s="212"/>
      <c r="K248" s="212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143</v>
      </c>
      <c r="AU248" s="221" t="s">
        <v>160</v>
      </c>
      <c r="AV248" s="14" t="s">
        <v>78</v>
      </c>
      <c r="AW248" s="14" t="s">
        <v>33</v>
      </c>
      <c r="AX248" s="14" t="s">
        <v>71</v>
      </c>
      <c r="AY248" s="221" t="s">
        <v>132</v>
      </c>
    </row>
    <row r="249" spans="2:51" s="14" customFormat="1" ht="11.25">
      <c r="B249" s="211"/>
      <c r="C249" s="212"/>
      <c r="D249" s="197" t="s">
        <v>143</v>
      </c>
      <c r="E249" s="213" t="s">
        <v>19</v>
      </c>
      <c r="F249" s="214" t="s">
        <v>323</v>
      </c>
      <c r="G249" s="212"/>
      <c r="H249" s="215">
        <v>2.25</v>
      </c>
      <c r="I249" s="216"/>
      <c r="J249" s="212"/>
      <c r="K249" s="212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143</v>
      </c>
      <c r="AU249" s="221" t="s">
        <v>160</v>
      </c>
      <c r="AV249" s="14" t="s">
        <v>78</v>
      </c>
      <c r="AW249" s="14" t="s">
        <v>33</v>
      </c>
      <c r="AX249" s="14" t="s">
        <v>71</v>
      </c>
      <c r="AY249" s="221" t="s">
        <v>132</v>
      </c>
    </row>
    <row r="250" spans="2:51" s="14" customFormat="1" ht="11.25">
      <c r="B250" s="211"/>
      <c r="C250" s="212"/>
      <c r="D250" s="197" t="s">
        <v>143</v>
      </c>
      <c r="E250" s="213" t="s">
        <v>19</v>
      </c>
      <c r="F250" s="214" t="s">
        <v>324</v>
      </c>
      <c r="G250" s="212"/>
      <c r="H250" s="215">
        <v>-3.4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143</v>
      </c>
      <c r="AU250" s="221" t="s">
        <v>160</v>
      </c>
      <c r="AV250" s="14" t="s">
        <v>78</v>
      </c>
      <c r="AW250" s="14" t="s">
        <v>33</v>
      </c>
      <c r="AX250" s="14" t="s">
        <v>71</v>
      </c>
      <c r="AY250" s="221" t="s">
        <v>132</v>
      </c>
    </row>
    <row r="251" spans="2:51" s="13" customFormat="1" ht="11.25">
      <c r="B251" s="201"/>
      <c r="C251" s="202"/>
      <c r="D251" s="197" t="s">
        <v>143</v>
      </c>
      <c r="E251" s="203" t="s">
        <v>19</v>
      </c>
      <c r="F251" s="204" t="s">
        <v>153</v>
      </c>
      <c r="G251" s="202"/>
      <c r="H251" s="203" t="s">
        <v>19</v>
      </c>
      <c r="I251" s="205"/>
      <c r="J251" s="202"/>
      <c r="K251" s="202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143</v>
      </c>
      <c r="AU251" s="210" t="s">
        <v>160</v>
      </c>
      <c r="AV251" s="13" t="s">
        <v>76</v>
      </c>
      <c r="AW251" s="13" t="s">
        <v>33</v>
      </c>
      <c r="AX251" s="13" t="s">
        <v>71</v>
      </c>
      <c r="AY251" s="210" t="s">
        <v>132</v>
      </c>
    </row>
    <row r="252" spans="2:51" s="14" customFormat="1" ht="11.25">
      <c r="B252" s="211"/>
      <c r="C252" s="212"/>
      <c r="D252" s="197" t="s">
        <v>143</v>
      </c>
      <c r="E252" s="213" t="s">
        <v>19</v>
      </c>
      <c r="F252" s="214" t="s">
        <v>325</v>
      </c>
      <c r="G252" s="212"/>
      <c r="H252" s="215">
        <v>77.944999999999993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143</v>
      </c>
      <c r="AU252" s="221" t="s">
        <v>160</v>
      </c>
      <c r="AV252" s="14" t="s">
        <v>78</v>
      </c>
      <c r="AW252" s="14" t="s">
        <v>33</v>
      </c>
      <c r="AX252" s="14" t="s">
        <v>71</v>
      </c>
      <c r="AY252" s="221" t="s">
        <v>132</v>
      </c>
    </row>
    <row r="253" spans="2:51" s="14" customFormat="1" ht="11.25">
      <c r="B253" s="211"/>
      <c r="C253" s="212"/>
      <c r="D253" s="197" t="s">
        <v>143</v>
      </c>
      <c r="E253" s="213" t="s">
        <v>19</v>
      </c>
      <c r="F253" s="214" t="s">
        <v>326</v>
      </c>
      <c r="G253" s="212"/>
      <c r="H253" s="215">
        <v>5.31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143</v>
      </c>
      <c r="AU253" s="221" t="s">
        <v>160</v>
      </c>
      <c r="AV253" s="14" t="s">
        <v>78</v>
      </c>
      <c r="AW253" s="14" t="s">
        <v>33</v>
      </c>
      <c r="AX253" s="14" t="s">
        <v>71</v>
      </c>
      <c r="AY253" s="221" t="s">
        <v>132</v>
      </c>
    </row>
    <row r="254" spans="2:51" s="14" customFormat="1" ht="11.25">
      <c r="B254" s="211"/>
      <c r="C254" s="212"/>
      <c r="D254" s="197" t="s">
        <v>143</v>
      </c>
      <c r="E254" s="213" t="s">
        <v>19</v>
      </c>
      <c r="F254" s="214" t="s">
        <v>327</v>
      </c>
      <c r="G254" s="212"/>
      <c r="H254" s="215">
        <v>1.53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143</v>
      </c>
      <c r="AU254" s="221" t="s">
        <v>160</v>
      </c>
      <c r="AV254" s="14" t="s">
        <v>78</v>
      </c>
      <c r="AW254" s="14" t="s">
        <v>33</v>
      </c>
      <c r="AX254" s="14" t="s">
        <v>71</v>
      </c>
      <c r="AY254" s="221" t="s">
        <v>132</v>
      </c>
    </row>
    <row r="255" spans="2:51" s="14" customFormat="1" ht="11.25">
      <c r="B255" s="211"/>
      <c r="C255" s="212"/>
      <c r="D255" s="197" t="s">
        <v>143</v>
      </c>
      <c r="E255" s="213" t="s">
        <v>19</v>
      </c>
      <c r="F255" s="214" t="s">
        <v>328</v>
      </c>
      <c r="G255" s="212"/>
      <c r="H255" s="215">
        <v>12.72</v>
      </c>
      <c r="I255" s="216"/>
      <c r="J255" s="212"/>
      <c r="K255" s="212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143</v>
      </c>
      <c r="AU255" s="221" t="s">
        <v>160</v>
      </c>
      <c r="AV255" s="14" t="s">
        <v>78</v>
      </c>
      <c r="AW255" s="14" t="s">
        <v>33</v>
      </c>
      <c r="AX255" s="14" t="s">
        <v>71</v>
      </c>
      <c r="AY255" s="221" t="s">
        <v>132</v>
      </c>
    </row>
    <row r="256" spans="2:51" s="14" customFormat="1" ht="11.25">
      <c r="B256" s="211"/>
      <c r="C256" s="212"/>
      <c r="D256" s="197" t="s">
        <v>143</v>
      </c>
      <c r="E256" s="213" t="s">
        <v>19</v>
      </c>
      <c r="F256" s="214" t="s">
        <v>329</v>
      </c>
      <c r="G256" s="212"/>
      <c r="H256" s="215">
        <v>4.5599999999999996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143</v>
      </c>
      <c r="AU256" s="221" t="s">
        <v>160</v>
      </c>
      <c r="AV256" s="14" t="s">
        <v>78</v>
      </c>
      <c r="AW256" s="14" t="s">
        <v>33</v>
      </c>
      <c r="AX256" s="14" t="s">
        <v>71</v>
      </c>
      <c r="AY256" s="221" t="s">
        <v>132</v>
      </c>
    </row>
    <row r="257" spans="2:51" s="14" customFormat="1" ht="11.25">
      <c r="B257" s="211"/>
      <c r="C257" s="212"/>
      <c r="D257" s="197" t="s">
        <v>143</v>
      </c>
      <c r="E257" s="213" t="s">
        <v>19</v>
      </c>
      <c r="F257" s="214" t="s">
        <v>330</v>
      </c>
      <c r="G257" s="212"/>
      <c r="H257" s="215">
        <v>-2.76</v>
      </c>
      <c r="I257" s="216"/>
      <c r="J257" s="212"/>
      <c r="K257" s="212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143</v>
      </c>
      <c r="AU257" s="221" t="s">
        <v>160</v>
      </c>
      <c r="AV257" s="14" t="s">
        <v>78</v>
      </c>
      <c r="AW257" s="14" t="s">
        <v>33</v>
      </c>
      <c r="AX257" s="14" t="s">
        <v>71</v>
      </c>
      <c r="AY257" s="221" t="s">
        <v>132</v>
      </c>
    </row>
    <row r="258" spans="2:51" s="14" customFormat="1" ht="11.25">
      <c r="B258" s="211"/>
      <c r="C258" s="212"/>
      <c r="D258" s="197" t="s">
        <v>143</v>
      </c>
      <c r="E258" s="213" t="s">
        <v>19</v>
      </c>
      <c r="F258" s="214" t="s">
        <v>331</v>
      </c>
      <c r="G258" s="212"/>
      <c r="H258" s="215">
        <v>-3.4</v>
      </c>
      <c r="I258" s="216"/>
      <c r="J258" s="212"/>
      <c r="K258" s="212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143</v>
      </c>
      <c r="AU258" s="221" t="s">
        <v>160</v>
      </c>
      <c r="AV258" s="14" t="s">
        <v>78</v>
      </c>
      <c r="AW258" s="14" t="s">
        <v>33</v>
      </c>
      <c r="AX258" s="14" t="s">
        <v>71</v>
      </c>
      <c r="AY258" s="221" t="s">
        <v>132</v>
      </c>
    </row>
    <row r="259" spans="2:51" s="14" customFormat="1" ht="11.25">
      <c r="B259" s="211"/>
      <c r="C259" s="212"/>
      <c r="D259" s="197" t="s">
        <v>143</v>
      </c>
      <c r="E259" s="213" t="s">
        <v>19</v>
      </c>
      <c r="F259" s="214" t="s">
        <v>332</v>
      </c>
      <c r="G259" s="212"/>
      <c r="H259" s="215">
        <v>-6.12</v>
      </c>
      <c r="I259" s="216"/>
      <c r="J259" s="212"/>
      <c r="K259" s="212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143</v>
      </c>
      <c r="AU259" s="221" t="s">
        <v>160</v>
      </c>
      <c r="AV259" s="14" t="s">
        <v>78</v>
      </c>
      <c r="AW259" s="14" t="s">
        <v>33</v>
      </c>
      <c r="AX259" s="14" t="s">
        <v>71</v>
      </c>
      <c r="AY259" s="221" t="s">
        <v>132</v>
      </c>
    </row>
    <row r="260" spans="2:51" s="14" customFormat="1" ht="11.25">
      <c r="B260" s="211"/>
      <c r="C260" s="212"/>
      <c r="D260" s="197" t="s">
        <v>143</v>
      </c>
      <c r="E260" s="213" t="s">
        <v>19</v>
      </c>
      <c r="F260" s="214" t="s">
        <v>333</v>
      </c>
      <c r="G260" s="212"/>
      <c r="H260" s="215">
        <v>-2.2789999999999999</v>
      </c>
      <c r="I260" s="216"/>
      <c r="J260" s="212"/>
      <c r="K260" s="212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143</v>
      </c>
      <c r="AU260" s="221" t="s">
        <v>160</v>
      </c>
      <c r="AV260" s="14" t="s">
        <v>78</v>
      </c>
      <c r="AW260" s="14" t="s">
        <v>33</v>
      </c>
      <c r="AX260" s="14" t="s">
        <v>71</v>
      </c>
      <c r="AY260" s="221" t="s">
        <v>132</v>
      </c>
    </row>
    <row r="261" spans="2:51" s="13" customFormat="1" ht="11.25">
      <c r="B261" s="201"/>
      <c r="C261" s="202"/>
      <c r="D261" s="197" t="s">
        <v>143</v>
      </c>
      <c r="E261" s="203" t="s">
        <v>19</v>
      </c>
      <c r="F261" s="204" t="s">
        <v>155</v>
      </c>
      <c r="G261" s="202"/>
      <c r="H261" s="203" t="s">
        <v>19</v>
      </c>
      <c r="I261" s="205"/>
      <c r="J261" s="202"/>
      <c r="K261" s="202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143</v>
      </c>
      <c r="AU261" s="210" t="s">
        <v>160</v>
      </c>
      <c r="AV261" s="13" t="s">
        <v>76</v>
      </c>
      <c r="AW261" s="13" t="s">
        <v>33</v>
      </c>
      <c r="AX261" s="13" t="s">
        <v>71</v>
      </c>
      <c r="AY261" s="210" t="s">
        <v>132</v>
      </c>
    </row>
    <row r="262" spans="2:51" s="14" customFormat="1" ht="11.25">
      <c r="B262" s="211"/>
      <c r="C262" s="212"/>
      <c r="D262" s="197" t="s">
        <v>143</v>
      </c>
      <c r="E262" s="213" t="s">
        <v>19</v>
      </c>
      <c r="F262" s="214" t="s">
        <v>334</v>
      </c>
      <c r="G262" s="212"/>
      <c r="H262" s="215">
        <v>60.027000000000001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143</v>
      </c>
      <c r="AU262" s="221" t="s">
        <v>160</v>
      </c>
      <c r="AV262" s="14" t="s">
        <v>78</v>
      </c>
      <c r="AW262" s="14" t="s">
        <v>33</v>
      </c>
      <c r="AX262" s="14" t="s">
        <v>71</v>
      </c>
      <c r="AY262" s="221" t="s">
        <v>132</v>
      </c>
    </row>
    <row r="263" spans="2:51" s="14" customFormat="1" ht="11.25">
      <c r="B263" s="211"/>
      <c r="C263" s="212"/>
      <c r="D263" s="197" t="s">
        <v>143</v>
      </c>
      <c r="E263" s="213" t="s">
        <v>19</v>
      </c>
      <c r="F263" s="214" t="s">
        <v>335</v>
      </c>
      <c r="G263" s="212"/>
      <c r="H263" s="215">
        <v>5.13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143</v>
      </c>
      <c r="AU263" s="221" t="s">
        <v>160</v>
      </c>
      <c r="AV263" s="14" t="s">
        <v>78</v>
      </c>
      <c r="AW263" s="14" t="s">
        <v>33</v>
      </c>
      <c r="AX263" s="14" t="s">
        <v>71</v>
      </c>
      <c r="AY263" s="221" t="s">
        <v>132</v>
      </c>
    </row>
    <row r="264" spans="2:51" s="14" customFormat="1" ht="11.25">
      <c r="B264" s="211"/>
      <c r="C264" s="212"/>
      <c r="D264" s="197" t="s">
        <v>143</v>
      </c>
      <c r="E264" s="213" t="s">
        <v>19</v>
      </c>
      <c r="F264" s="214" t="s">
        <v>336</v>
      </c>
      <c r="G264" s="212"/>
      <c r="H264" s="215">
        <v>3.9129999999999998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143</v>
      </c>
      <c r="AU264" s="221" t="s">
        <v>160</v>
      </c>
      <c r="AV264" s="14" t="s">
        <v>78</v>
      </c>
      <c r="AW264" s="14" t="s">
        <v>33</v>
      </c>
      <c r="AX264" s="14" t="s">
        <v>71</v>
      </c>
      <c r="AY264" s="221" t="s">
        <v>132</v>
      </c>
    </row>
    <row r="265" spans="2:51" s="14" customFormat="1" ht="11.25">
      <c r="B265" s="211"/>
      <c r="C265" s="212"/>
      <c r="D265" s="197" t="s">
        <v>143</v>
      </c>
      <c r="E265" s="213" t="s">
        <v>19</v>
      </c>
      <c r="F265" s="214" t="s">
        <v>337</v>
      </c>
      <c r="G265" s="212"/>
      <c r="H265" s="215">
        <v>3.5419999999999998</v>
      </c>
      <c r="I265" s="216"/>
      <c r="J265" s="212"/>
      <c r="K265" s="212"/>
      <c r="L265" s="217"/>
      <c r="M265" s="218"/>
      <c r="N265" s="219"/>
      <c r="O265" s="219"/>
      <c r="P265" s="219"/>
      <c r="Q265" s="219"/>
      <c r="R265" s="219"/>
      <c r="S265" s="219"/>
      <c r="T265" s="220"/>
      <c r="AT265" s="221" t="s">
        <v>143</v>
      </c>
      <c r="AU265" s="221" t="s">
        <v>160</v>
      </c>
      <c r="AV265" s="14" t="s">
        <v>78</v>
      </c>
      <c r="AW265" s="14" t="s">
        <v>33</v>
      </c>
      <c r="AX265" s="14" t="s">
        <v>71</v>
      </c>
      <c r="AY265" s="221" t="s">
        <v>132</v>
      </c>
    </row>
    <row r="266" spans="2:51" s="14" customFormat="1" ht="11.25">
      <c r="B266" s="211"/>
      <c r="C266" s="212"/>
      <c r="D266" s="197" t="s">
        <v>143</v>
      </c>
      <c r="E266" s="213" t="s">
        <v>19</v>
      </c>
      <c r="F266" s="214" t="s">
        <v>338</v>
      </c>
      <c r="G266" s="212"/>
      <c r="H266" s="215">
        <v>6.12</v>
      </c>
      <c r="I266" s="216"/>
      <c r="J266" s="212"/>
      <c r="K266" s="212"/>
      <c r="L266" s="217"/>
      <c r="M266" s="218"/>
      <c r="N266" s="219"/>
      <c r="O266" s="219"/>
      <c r="P266" s="219"/>
      <c r="Q266" s="219"/>
      <c r="R266" s="219"/>
      <c r="S266" s="219"/>
      <c r="T266" s="220"/>
      <c r="AT266" s="221" t="s">
        <v>143</v>
      </c>
      <c r="AU266" s="221" t="s">
        <v>160</v>
      </c>
      <c r="AV266" s="14" t="s">
        <v>78</v>
      </c>
      <c r="AW266" s="14" t="s">
        <v>33</v>
      </c>
      <c r="AX266" s="14" t="s">
        <v>71</v>
      </c>
      <c r="AY266" s="221" t="s">
        <v>132</v>
      </c>
    </row>
    <row r="267" spans="2:51" s="14" customFormat="1" ht="11.25">
      <c r="B267" s="211"/>
      <c r="C267" s="212"/>
      <c r="D267" s="197" t="s">
        <v>143</v>
      </c>
      <c r="E267" s="213" t="s">
        <v>19</v>
      </c>
      <c r="F267" s="214" t="s">
        <v>339</v>
      </c>
      <c r="G267" s="212"/>
      <c r="H267" s="215">
        <v>-2.5299999999999998</v>
      </c>
      <c r="I267" s="216"/>
      <c r="J267" s="212"/>
      <c r="K267" s="212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143</v>
      </c>
      <c r="AU267" s="221" t="s">
        <v>160</v>
      </c>
      <c r="AV267" s="14" t="s">
        <v>78</v>
      </c>
      <c r="AW267" s="14" t="s">
        <v>33</v>
      </c>
      <c r="AX267" s="14" t="s">
        <v>71</v>
      </c>
      <c r="AY267" s="221" t="s">
        <v>132</v>
      </c>
    </row>
    <row r="268" spans="2:51" s="14" customFormat="1" ht="11.25">
      <c r="B268" s="211"/>
      <c r="C268" s="212"/>
      <c r="D268" s="197" t="s">
        <v>143</v>
      </c>
      <c r="E268" s="213" t="s">
        <v>19</v>
      </c>
      <c r="F268" s="214" t="s">
        <v>340</v>
      </c>
      <c r="G268" s="212"/>
      <c r="H268" s="215">
        <v>-2.286</v>
      </c>
      <c r="I268" s="216"/>
      <c r="J268" s="212"/>
      <c r="K268" s="212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143</v>
      </c>
      <c r="AU268" s="221" t="s">
        <v>160</v>
      </c>
      <c r="AV268" s="14" t="s">
        <v>78</v>
      </c>
      <c r="AW268" s="14" t="s">
        <v>33</v>
      </c>
      <c r="AX268" s="14" t="s">
        <v>71</v>
      </c>
      <c r="AY268" s="221" t="s">
        <v>132</v>
      </c>
    </row>
    <row r="269" spans="2:51" s="14" customFormat="1" ht="11.25">
      <c r="B269" s="211"/>
      <c r="C269" s="212"/>
      <c r="D269" s="197" t="s">
        <v>143</v>
      </c>
      <c r="E269" s="213" t="s">
        <v>19</v>
      </c>
      <c r="F269" s="214" t="s">
        <v>341</v>
      </c>
      <c r="G269" s="212"/>
      <c r="H269" s="215">
        <v>-2.12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143</v>
      </c>
      <c r="AU269" s="221" t="s">
        <v>160</v>
      </c>
      <c r="AV269" s="14" t="s">
        <v>78</v>
      </c>
      <c r="AW269" s="14" t="s">
        <v>33</v>
      </c>
      <c r="AX269" s="14" t="s">
        <v>71</v>
      </c>
      <c r="AY269" s="221" t="s">
        <v>132</v>
      </c>
    </row>
    <row r="270" spans="2:51" s="13" customFormat="1" ht="11.25">
      <c r="B270" s="201"/>
      <c r="C270" s="202"/>
      <c r="D270" s="197" t="s">
        <v>143</v>
      </c>
      <c r="E270" s="203" t="s">
        <v>19</v>
      </c>
      <c r="F270" s="204" t="s">
        <v>342</v>
      </c>
      <c r="G270" s="202"/>
      <c r="H270" s="203" t="s">
        <v>19</v>
      </c>
      <c r="I270" s="205"/>
      <c r="J270" s="202"/>
      <c r="K270" s="202"/>
      <c r="L270" s="206"/>
      <c r="M270" s="207"/>
      <c r="N270" s="208"/>
      <c r="O270" s="208"/>
      <c r="P270" s="208"/>
      <c r="Q270" s="208"/>
      <c r="R270" s="208"/>
      <c r="S270" s="208"/>
      <c r="T270" s="209"/>
      <c r="AT270" s="210" t="s">
        <v>143</v>
      </c>
      <c r="AU270" s="210" t="s">
        <v>160</v>
      </c>
      <c r="AV270" s="13" t="s">
        <v>76</v>
      </c>
      <c r="AW270" s="13" t="s">
        <v>33</v>
      </c>
      <c r="AX270" s="13" t="s">
        <v>71</v>
      </c>
      <c r="AY270" s="210" t="s">
        <v>132</v>
      </c>
    </row>
    <row r="271" spans="2:51" s="14" customFormat="1" ht="11.25">
      <c r="B271" s="211"/>
      <c r="C271" s="212"/>
      <c r="D271" s="197" t="s">
        <v>143</v>
      </c>
      <c r="E271" s="213" t="s">
        <v>19</v>
      </c>
      <c r="F271" s="214" t="s">
        <v>343</v>
      </c>
      <c r="G271" s="212"/>
      <c r="H271" s="215">
        <v>50.53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143</v>
      </c>
      <c r="AU271" s="221" t="s">
        <v>160</v>
      </c>
      <c r="AV271" s="14" t="s">
        <v>78</v>
      </c>
      <c r="AW271" s="14" t="s">
        <v>33</v>
      </c>
      <c r="AX271" s="14" t="s">
        <v>71</v>
      </c>
      <c r="AY271" s="221" t="s">
        <v>132</v>
      </c>
    </row>
    <row r="272" spans="2:51" s="14" customFormat="1" ht="11.25">
      <c r="B272" s="211"/>
      <c r="C272" s="212"/>
      <c r="D272" s="197" t="s">
        <v>143</v>
      </c>
      <c r="E272" s="213" t="s">
        <v>19</v>
      </c>
      <c r="F272" s="214" t="s">
        <v>344</v>
      </c>
      <c r="G272" s="212"/>
      <c r="H272" s="215">
        <v>3.738</v>
      </c>
      <c r="I272" s="216"/>
      <c r="J272" s="212"/>
      <c r="K272" s="212"/>
      <c r="L272" s="217"/>
      <c r="M272" s="218"/>
      <c r="N272" s="219"/>
      <c r="O272" s="219"/>
      <c r="P272" s="219"/>
      <c r="Q272" s="219"/>
      <c r="R272" s="219"/>
      <c r="S272" s="219"/>
      <c r="T272" s="220"/>
      <c r="AT272" s="221" t="s">
        <v>143</v>
      </c>
      <c r="AU272" s="221" t="s">
        <v>160</v>
      </c>
      <c r="AV272" s="14" t="s">
        <v>78</v>
      </c>
      <c r="AW272" s="14" t="s">
        <v>33</v>
      </c>
      <c r="AX272" s="14" t="s">
        <v>71</v>
      </c>
      <c r="AY272" s="221" t="s">
        <v>132</v>
      </c>
    </row>
    <row r="273" spans="1:65" s="14" customFormat="1" ht="11.25">
      <c r="B273" s="211"/>
      <c r="C273" s="212"/>
      <c r="D273" s="197" t="s">
        <v>143</v>
      </c>
      <c r="E273" s="213" t="s">
        <v>19</v>
      </c>
      <c r="F273" s="214" t="s">
        <v>345</v>
      </c>
      <c r="G273" s="212"/>
      <c r="H273" s="215">
        <v>5.8650000000000002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143</v>
      </c>
      <c r="AU273" s="221" t="s">
        <v>160</v>
      </c>
      <c r="AV273" s="14" t="s">
        <v>78</v>
      </c>
      <c r="AW273" s="14" t="s">
        <v>33</v>
      </c>
      <c r="AX273" s="14" t="s">
        <v>71</v>
      </c>
      <c r="AY273" s="221" t="s">
        <v>132</v>
      </c>
    </row>
    <row r="274" spans="1:65" s="14" customFormat="1" ht="11.25">
      <c r="B274" s="211"/>
      <c r="C274" s="212"/>
      <c r="D274" s="197" t="s">
        <v>143</v>
      </c>
      <c r="E274" s="213" t="s">
        <v>19</v>
      </c>
      <c r="F274" s="214" t="s">
        <v>346</v>
      </c>
      <c r="G274" s="212"/>
      <c r="H274" s="215">
        <v>-2.645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143</v>
      </c>
      <c r="AU274" s="221" t="s">
        <v>160</v>
      </c>
      <c r="AV274" s="14" t="s">
        <v>78</v>
      </c>
      <c r="AW274" s="14" t="s">
        <v>33</v>
      </c>
      <c r="AX274" s="14" t="s">
        <v>71</v>
      </c>
      <c r="AY274" s="221" t="s">
        <v>132</v>
      </c>
    </row>
    <row r="275" spans="1:65" s="14" customFormat="1" ht="11.25">
      <c r="B275" s="211"/>
      <c r="C275" s="212"/>
      <c r="D275" s="197" t="s">
        <v>143</v>
      </c>
      <c r="E275" s="213" t="s">
        <v>19</v>
      </c>
      <c r="F275" s="214" t="s">
        <v>347</v>
      </c>
      <c r="G275" s="212"/>
      <c r="H275" s="215">
        <v>-2.16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143</v>
      </c>
      <c r="AU275" s="221" t="s">
        <v>160</v>
      </c>
      <c r="AV275" s="14" t="s">
        <v>78</v>
      </c>
      <c r="AW275" s="14" t="s">
        <v>33</v>
      </c>
      <c r="AX275" s="14" t="s">
        <v>71</v>
      </c>
      <c r="AY275" s="221" t="s">
        <v>132</v>
      </c>
    </row>
    <row r="276" spans="1:65" s="15" customFormat="1" ht="11.25">
      <c r="B276" s="222"/>
      <c r="C276" s="223"/>
      <c r="D276" s="197" t="s">
        <v>143</v>
      </c>
      <c r="E276" s="224" t="s">
        <v>19</v>
      </c>
      <c r="F276" s="225" t="s">
        <v>159</v>
      </c>
      <c r="G276" s="223"/>
      <c r="H276" s="226">
        <v>484.34399999999999</v>
      </c>
      <c r="I276" s="227"/>
      <c r="J276" s="223"/>
      <c r="K276" s="223"/>
      <c r="L276" s="228"/>
      <c r="M276" s="229"/>
      <c r="N276" s="230"/>
      <c r="O276" s="230"/>
      <c r="P276" s="230"/>
      <c r="Q276" s="230"/>
      <c r="R276" s="230"/>
      <c r="S276" s="230"/>
      <c r="T276" s="231"/>
      <c r="AT276" s="232" t="s">
        <v>143</v>
      </c>
      <c r="AU276" s="232" t="s">
        <v>160</v>
      </c>
      <c r="AV276" s="15" t="s">
        <v>160</v>
      </c>
      <c r="AW276" s="15" t="s">
        <v>33</v>
      </c>
      <c r="AX276" s="15" t="s">
        <v>71</v>
      </c>
      <c r="AY276" s="232" t="s">
        <v>132</v>
      </c>
    </row>
    <row r="277" spans="1:65" s="14" customFormat="1" ht="11.25">
      <c r="B277" s="211"/>
      <c r="C277" s="212"/>
      <c r="D277" s="197" t="s">
        <v>143</v>
      </c>
      <c r="E277" s="213" t="s">
        <v>19</v>
      </c>
      <c r="F277" s="214" t="s">
        <v>348</v>
      </c>
      <c r="G277" s="212"/>
      <c r="H277" s="215">
        <v>-102.72</v>
      </c>
      <c r="I277" s="216"/>
      <c r="J277" s="212"/>
      <c r="K277" s="212"/>
      <c r="L277" s="217"/>
      <c r="M277" s="218"/>
      <c r="N277" s="219"/>
      <c r="O277" s="219"/>
      <c r="P277" s="219"/>
      <c r="Q277" s="219"/>
      <c r="R277" s="219"/>
      <c r="S277" s="219"/>
      <c r="T277" s="220"/>
      <c r="AT277" s="221" t="s">
        <v>143</v>
      </c>
      <c r="AU277" s="221" t="s">
        <v>160</v>
      </c>
      <c r="AV277" s="14" t="s">
        <v>78</v>
      </c>
      <c r="AW277" s="14" t="s">
        <v>33</v>
      </c>
      <c r="AX277" s="14" t="s">
        <v>71</v>
      </c>
      <c r="AY277" s="221" t="s">
        <v>132</v>
      </c>
    </row>
    <row r="278" spans="1:65" s="16" customFormat="1" ht="11.25">
      <c r="B278" s="233"/>
      <c r="C278" s="234"/>
      <c r="D278" s="197" t="s">
        <v>143</v>
      </c>
      <c r="E278" s="235" t="s">
        <v>19</v>
      </c>
      <c r="F278" s="236" t="s">
        <v>165</v>
      </c>
      <c r="G278" s="234"/>
      <c r="H278" s="237">
        <v>381.62400000000002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AT278" s="243" t="s">
        <v>143</v>
      </c>
      <c r="AU278" s="243" t="s">
        <v>160</v>
      </c>
      <c r="AV278" s="16" t="s">
        <v>139</v>
      </c>
      <c r="AW278" s="16" t="s">
        <v>33</v>
      </c>
      <c r="AX278" s="16" t="s">
        <v>76</v>
      </c>
      <c r="AY278" s="243" t="s">
        <v>132</v>
      </c>
    </row>
    <row r="279" spans="1:65" s="2" customFormat="1" ht="24" customHeight="1">
      <c r="A279" s="36"/>
      <c r="B279" s="37"/>
      <c r="C279" s="184" t="s">
        <v>349</v>
      </c>
      <c r="D279" s="184" t="s">
        <v>134</v>
      </c>
      <c r="E279" s="185" t="s">
        <v>350</v>
      </c>
      <c r="F279" s="186" t="s">
        <v>351</v>
      </c>
      <c r="G279" s="187" t="s">
        <v>281</v>
      </c>
      <c r="H279" s="188">
        <v>1528.7919999999999</v>
      </c>
      <c r="I279" s="189"/>
      <c r="J279" s="190">
        <f>ROUND(I279*H279,2)</f>
        <v>0</v>
      </c>
      <c r="K279" s="186" t="s">
        <v>138</v>
      </c>
      <c r="L279" s="41"/>
      <c r="M279" s="191" t="s">
        <v>19</v>
      </c>
      <c r="N279" s="192" t="s">
        <v>42</v>
      </c>
      <c r="O279" s="66"/>
      <c r="P279" s="193">
        <f>O279*H279</f>
        <v>0</v>
      </c>
      <c r="Q279" s="193">
        <v>7.9000000000000008E-3</v>
      </c>
      <c r="R279" s="193">
        <f>Q279*H279</f>
        <v>12.0774568</v>
      </c>
      <c r="S279" s="193">
        <v>0</v>
      </c>
      <c r="T279" s="194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5" t="s">
        <v>139</v>
      </c>
      <c r="AT279" s="195" t="s">
        <v>134</v>
      </c>
      <c r="AU279" s="195" t="s">
        <v>160</v>
      </c>
      <c r="AY279" s="19" t="s">
        <v>132</v>
      </c>
      <c r="BE279" s="196">
        <f>IF(N279="základní",J279,0)</f>
        <v>0</v>
      </c>
      <c r="BF279" s="196">
        <f>IF(N279="snížená",J279,0)</f>
        <v>0</v>
      </c>
      <c r="BG279" s="196">
        <f>IF(N279="zákl. přenesená",J279,0)</f>
        <v>0</v>
      </c>
      <c r="BH279" s="196">
        <f>IF(N279="sníž. přenesená",J279,0)</f>
        <v>0</v>
      </c>
      <c r="BI279" s="196">
        <f>IF(N279="nulová",J279,0)</f>
        <v>0</v>
      </c>
      <c r="BJ279" s="19" t="s">
        <v>76</v>
      </c>
      <c r="BK279" s="196">
        <f>ROUND(I279*H279,2)</f>
        <v>0</v>
      </c>
      <c r="BL279" s="19" t="s">
        <v>139</v>
      </c>
      <c r="BM279" s="195" t="s">
        <v>352</v>
      </c>
    </row>
    <row r="280" spans="1:65" s="2" customFormat="1" ht="68.25">
      <c r="A280" s="36"/>
      <c r="B280" s="37"/>
      <c r="C280" s="38"/>
      <c r="D280" s="197" t="s">
        <v>141</v>
      </c>
      <c r="E280" s="38"/>
      <c r="F280" s="198" t="s">
        <v>312</v>
      </c>
      <c r="G280" s="38"/>
      <c r="H280" s="38"/>
      <c r="I280" s="105"/>
      <c r="J280" s="38"/>
      <c r="K280" s="38"/>
      <c r="L280" s="41"/>
      <c r="M280" s="199"/>
      <c r="N280" s="200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141</v>
      </c>
      <c r="AU280" s="19" t="s">
        <v>160</v>
      </c>
    </row>
    <row r="281" spans="1:65" s="13" customFormat="1" ht="11.25">
      <c r="B281" s="201"/>
      <c r="C281" s="202"/>
      <c r="D281" s="197" t="s">
        <v>143</v>
      </c>
      <c r="E281" s="203" t="s">
        <v>19</v>
      </c>
      <c r="F281" s="204" t="s">
        <v>353</v>
      </c>
      <c r="G281" s="202"/>
      <c r="H281" s="203" t="s">
        <v>19</v>
      </c>
      <c r="I281" s="205"/>
      <c r="J281" s="202"/>
      <c r="K281" s="202"/>
      <c r="L281" s="206"/>
      <c r="M281" s="207"/>
      <c r="N281" s="208"/>
      <c r="O281" s="208"/>
      <c r="P281" s="208"/>
      <c r="Q281" s="208"/>
      <c r="R281" s="208"/>
      <c r="S281" s="208"/>
      <c r="T281" s="209"/>
      <c r="AT281" s="210" t="s">
        <v>143</v>
      </c>
      <c r="AU281" s="210" t="s">
        <v>160</v>
      </c>
      <c r="AV281" s="13" t="s">
        <v>76</v>
      </c>
      <c r="AW281" s="13" t="s">
        <v>33</v>
      </c>
      <c r="AX281" s="13" t="s">
        <v>71</v>
      </c>
      <c r="AY281" s="210" t="s">
        <v>132</v>
      </c>
    </row>
    <row r="282" spans="1:65" s="14" customFormat="1" ht="11.25">
      <c r="B282" s="211"/>
      <c r="C282" s="212"/>
      <c r="D282" s="197" t="s">
        <v>143</v>
      </c>
      <c r="E282" s="213" t="s">
        <v>19</v>
      </c>
      <c r="F282" s="214" t="s">
        <v>354</v>
      </c>
      <c r="G282" s="212"/>
      <c r="H282" s="215">
        <v>1528.7919999999999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143</v>
      </c>
      <c r="AU282" s="221" t="s">
        <v>160</v>
      </c>
      <c r="AV282" s="14" t="s">
        <v>78</v>
      </c>
      <c r="AW282" s="14" t="s">
        <v>33</v>
      </c>
      <c r="AX282" s="14" t="s">
        <v>76</v>
      </c>
      <c r="AY282" s="221" t="s">
        <v>132</v>
      </c>
    </row>
    <row r="283" spans="1:65" s="2" customFormat="1" ht="24" customHeight="1">
      <c r="A283" s="36"/>
      <c r="B283" s="37"/>
      <c r="C283" s="184" t="s">
        <v>355</v>
      </c>
      <c r="D283" s="184" t="s">
        <v>134</v>
      </c>
      <c r="E283" s="185" t="s">
        <v>356</v>
      </c>
      <c r="F283" s="186" t="s">
        <v>357</v>
      </c>
      <c r="G283" s="187" t="s">
        <v>241</v>
      </c>
      <c r="H283" s="188">
        <v>1</v>
      </c>
      <c r="I283" s="189"/>
      <c r="J283" s="190">
        <f>ROUND(I283*H283,2)</f>
        <v>0</v>
      </c>
      <c r="K283" s="186" t="s">
        <v>138</v>
      </c>
      <c r="L283" s="41"/>
      <c r="M283" s="191" t="s">
        <v>19</v>
      </c>
      <c r="N283" s="192" t="s">
        <v>42</v>
      </c>
      <c r="O283" s="66"/>
      <c r="P283" s="193">
        <f>O283*H283</f>
        <v>0</v>
      </c>
      <c r="Q283" s="193">
        <v>0.1575</v>
      </c>
      <c r="R283" s="193">
        <f>Q283*H283</f>
        <v>0.1575</v>
      </c>
      <c r="S283" s="193">
        <v>0</v>
      </c>
      <c r="T283" s="194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95" t="s">
        <v>139</v>
      </c>
      <c r="AT283" s="195" t="s">
        <v>134</v>
      </c>
      <c r="AU283" s="195" t="s">
        <v>160</v>
      </c>
      <c r="AY283" s="19" t="s">
        <v>132</v>
      </c>
      <c r="BE283" s="196">
        <f>IF(N283="základní",J283,0)</f>
        <v>0</v>
      </c>
      <c r="BF283" s="196">
        <f>IF(N283="snížená",J283,0)</f>
        <v>0</v>
      </c>
      <c r="BG283" s="196">
        <f>IF(N283="zákl. přenesená",J283,0)</f>
        <v>0</v>
      </c>
      <c r="BH283" s="196">
        <f>IF(N283="sníž. přenesená",J283,0)</f>
        <v>0</v>
      </c>
      <c r="BI283" s="196">
        <f>IF(N283="nulová",J283,0)</f>
        <v>0</v>
      </c>
      <c r="BJ283" s="19" t="s">
        <v>76</v>
      </c>
      <c r="BK283" s="196">
        <f>ROUND(I283*H283,2)</f>
        <v>0</v>
      </c>
      <c r="BL283" s="19" t="s">
        <v>139</v>
      </c>
      <c r="BM283" s="195" t="s">
        <v>358</v>
      </c>
    </row>
    <row r="284" spans="1:65" s="13" customFormat="1" ht="11.25">
      <c r="B284" s="201"/>
      <c r="C284" s="202"/>
      <c r="D284" s="197" t="s">
        <v>143</v>
      </c>
      <c r="E284" s="203" t="s">
        <v>19</v>
      </c>
      <c r="F284" s="204" t="s">
        <v>359</v>
      </c>
      <c r="G284" s="202"/>
      <c r="H284" s="203" t="s">
        <v>19</v>
      </c>
      <c r="I284" s="205"/>
      <c r="J284" s="202"/>
      <c r="K284" s="202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143</v>
      </c>
      <c r="AU284" s="210" t="s">
        <v>160</v>
      </c>
      <c r="AV284" s="13" t="s">
        <v>76</v>
      </c>
      <c r="AW284" s="13" t="s">
        <v>33</v>
      </c>
      <c r="AX284" s="13" t="s">
        <v>71</v>
      </c>
      <c r="AY284" s="210" t="s">
        <v>132</v>
      </c>
    </row>
    <row r="285" spans="1:65" s="14" customFormat="1" ht="11.25">
      <c r="B285" s="211"/>
      <c r="C285" s="212"/>
      <c r="D285" s="197" t="s">
        <v>143</v>
      </c>
      <c r="E285" s="213" t="s">
        <v>19</v>
      </c>
      <c r="F285" s="214" t="s">
        <v>76</v>
      </c>
      <c r="G285" s="212"/>
      <c r="H285" s="215">
        <v>1</v>
      </c>
      <c r="I285" s="216"/>
      <c r="J285" s="212"/>
      <c r="K285" s="212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143</v>
      </c>
      <c r="AU285" s="221" t="s">
        <v>160</v>
      </c>
      <c r="AV285" s="14" t="s">
        <v>78</v>
      </c>
      <c r="AW285" s="14" t="s">
        <v>33</v>
      </c>
      <c r="AX285" s="14" t="s">
        <v>76</v>
      </c>
      <c r="AY285" s="221" t="s">
        <v>132</v>
      </c>
    </row>
    <row r="286" spans="1:65" s="2" customFormat="1" ht="16.5" customHeight="1">
      <c r="A286" s="36"/>
      <c r="B286" s="37"/>
      <c r="C286" s="184" t="s">
        <v>360</v>
      </c>
      <c r="D286" s="184" t="s">
        <v>134</v>
      </c>
      <c r="E286" s="185" t="s">
        <v>361</v>
      </c>
      <c r="F286" s="186" t="s">
        <v>362</v>
      </c>
      <c r="G286" s="187" t="s">
        <v>281</v>
      </c>
      <c r="H286" s="188">
        <v>4.5</v>
      </c>
      <c r="I286" s="189"/>
      <c r="J286" s="190">
        <f>ROUND(I286*H286,2)</f>
        <v>0</v>
      </c>
      <c r="K286" s="186" t="s">
        <v>138</v>
      </c>
      <c r="L286" s="41"/>
      <c r="M286" s="191" t="s">
        <v>19</v>
      </c>
      <c r="N286" s="192" t="s">
        <v>42</v>
      </c>
      <c r="O286" s="66"/>
      <c r="P286" s="193">
        <f>O286*H286</f>
        <v>0</v>
      </c>
      <c r="Q286" s="193">
        <v>0.04</v>
      </c>
      <c r="R286" s="193">
        <f>Q286*H286</f>
        <v>0.18</v>
      </c>
      <c r="S286" s="193">
        <v>0</v>
      </c>
      <c r="T286" s="194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5" t="s">
        <v>139</v>
      </c>
      <c r="AT286" s="195" t="s">
        <v>134</v>
      </c>
      <c r="AU286" s="195" t="s">
        <v>160</v>
      </c>
      <c r="AY286" s="19" t="s">
        <v>132</v>
      </c>
      <c r="BE286" s="196">
        <f>IF(N286="základní",J286,0)</f>
        <v>0</v>
      </c>
      <c r="BF286" s="196">
        <f>IF(N286="snížená",J286,0)</f>
        <v>0</v>
      </c>
      <c r="BG286" s="196">
        <f>IF(N286="zákl. přenesená",J286,0)</f>
        <v>0</v>
      </c>
      <c r="BH286" s="196">
        <f>IF(N286="sníž. přenesená",J286,0)</f>
        <v>0</v>
      </c>
      <c r="BI286" s="196">
        <f>IF(N286="nulová",J286,0)</f>
        <v>0</v>
      </c>
      <c r="BJ286" s="19" t="s">
        <v>76</v>
      </c>
      <c r="BK286" s="196">
        <f>ROUND(I286*H286,2)</f>
        <v>0</v>
      </c>
      <c r="BL286" s="19" t="s">
        <v>139</v>
      </c>
      <c r="BM286" s="195" t="s">
        <v>363</v>
      </c>
    </row>
    <row r="287" spans="1:65" s="2" customFormat="1" ht="39">
      <c r="A287" s="36"/>
      <c r="B287" s="37"/>
      <c r="C287" s="38"/>
      <c r="D287" s="197" t="s">
        <v>141</v>
      </c>
      <c r="E287" s="38"/>
      <c r="F287" s="198" t="s">
        <v>364</v>
      </c>
      <c r="G287" s="38"/>
      <c r="H287" s="38"/>
      <c r="I287" s="105"/>
      <c r="J287" s="38"/>
      <c r="K287" s="38"/>
      <c r="L287" s="41"/>
      <c r="M287" s="199"/>
      <c r="N287" s="200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141</v>
      </c>
      <c r="AU287" s="19" t="s">
        <v>160</v>
      </c>
    </row>
    <row r="288" spans="1:65" s="13" customFormat="1" ht="11.25">
      <c r="B288" s="201"/>
      <c r="C288" s="202"/>
      <c r="D288" s="197" t="s">
        <v>143</v>
      </c>
      <c r="E288" s="203" t="s">
        <v>19</v>
      </c>
      <c r="F288" s="204" t="s">
        <v>365</v>
      </c>
      <c r="G288" s="202"/>
      <c r="H288" s="203" t="s">
        <v>19</v>
      </c>
      <c r="I288" s="205"/>
      <c r="J288" s="202"/>
      <c r="K288" s="202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143</v>
      </c>
      <c r="AU288" s="210" t="s">
        <v>160</v>
      </c>
      <c r="AV288" s="13" t="s">
        <v>76</v>
      </c>
      <c r="AW288" s="13" t="s">
        <v>33</v>
      </c>
      <c r="AX288" s="13" t="s">
        <v>71</v>
      </c>
      <c r="AY288" s="210" t="s">
        <v>132</v>
      </c>
    </row>
    <row r="289" spans="1:65" s="14" customFormat="1" ht="11.25">
      <c r="B289" s="211"/>
      <c r="C289" s="212"/>
      <c r="D289" s="197" t="s">
        <v>143</v>
      </c>
      <c r="E289" s="213" t="s">
        <v>19</v>
      </c>
      <c r="F289" s="214" t="s">
        <v>366</v>
      </c>
      <c r="G289" s="212"/>
      <c r="H289" s="215">
        <v>4.5</v>
      </c>
      <c r="I289" s="216"/>
      <c r="J289" s="212"/>
      <c r="K289" s="212"/>
      <c r="L289" s="217"/>
      <c r="M289" s="218"/>
      <c r="N289" s="219"/>
      <c r="O289" s="219"/>
      <c r="P289" s="219"/>
      <c r="Q289" s="219"/>
      <c r="R289" s="219"/>
      <c r="S289" s="219"/>
      <c r="T289" s="220"/>
      <c r="AT289" s="221" t="s">
        <v>143</v>
      </c>
      <c r="AU289" s="221" t="s">
        <v>160</v>
      </c>
      <c r="AV289" s="14" t="s">
        <v>78</v>
      </c>
      <c r="AW289" s="14" t="s">
        <v>33</v>
      </c>
      <c r="AX289" s="14" t="s">
        <v>76</v>
      </c>
      <c r="AY289" s="221" t="s">
        <v>132</v>
      </c>
    </row>
    <row r="290" spans="1:65" s="2" customFormat="1" ht="24" customHeight="1">
      <c r="A290" s="36"/>
      <c r="B290" s="37"/>
      <c r="C290" s="184" t="s">
        <v>367</v>
      </c>
      <c r="D290" s="184" t="s">
        <v>134</v>
      </c>
      <c r="E290" s="185" t="s">
        <v>368</v>
      </c>
      <c r="F290" s="186" t="s">
        <v>369</v>
      </c>
      <c r="G290" s="187" t="s">
        <v>281</v>
      </c>
      <c r="H290" s="188">
        <v>20.625</v>
      </c>
      <c r="I290" s="189"/>
      <c r="J290" s="190">
        <f>ROUND(I290*H290,2)</f>
        <v>0</v>
      </c>
      <c r="K290" s="186" t="s">
        <v>138</v>
      </c>
      <c r="L290" s="41"/>
      <c r="M290" s="191" t="s">
        <v>19</v>
      </c>
      <c r="N290" s="192" t="s">
        <v>42</v>
      </c>
      <c r="O290" s="66"/>
      <c r="P290" s="193">
        <f>O290*H290</f>
        <v>0</v>
      </c>
      <c r="Q290" s="193">
        <v>3.4499999999999999E-3</v>
      </c>
      <c r="R290" s="193">
        <f>Q290*H290</f>
        <v>7.1156250000000004E-2</v>
      </c>
      <c r="S290" s="193">
        <v>0</v>
      </c>
      <c r="T290" s="194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95" t="s">
        <v>139</v>
      </c>
      <c r="AT290" s="195" t="s">
        <v>134</v>
      </c>
      <c r="AU290" s="195" t="s">
        <v>160</v>
      </c>
      <c r="AY290" s="19" t="s">
        <v>132</v>
      </c>
      <c r="BE290" s="196">
        <f>IF(N290="základní",J290,0)</f>
        <v>0</v>
      </c>
      <c r="BF290" s="196">
        <f>IF(N290="snížená",J290,0)</f>
        <v>0</v>
      </c>
      <c r="BG290" s="196">
        <f>IF(N290="zákl. přenesená",J290,0)</f>
        <v>0</v>
      </c>
      <c r="BH290" s="196">
        <f>IF(N290="sníž. přenesená",J290,0)</f>
        <v>0</v>
      </c>
      <c r="BI290" s="196">
        <f>IF(N290="nulová",J290,0)</f>
        <v>0</v>
      </c>
      <c r="BJ290" s="19" t="s">
        <v>76</v>
      </c>
      <c r="BK290" s="196">
        <f>ROUND(I290*H290,2)</f>
        <v>0</v>
      </c>
      <c r="BL290" s="19" t="s">
        <v>139</v>
      </c>
      <c r="BM290" s="195" t="s">
        <v>370</v>
      </c>
    </row>
    <row r="291" spans="1:65" s="2" customFormat="1" ht="107.25">
      <c r="A291" s="36"/>
      <c r="B291" s="37"/>
      <c r="C291" s="38"/>
      <c r="D291" s="197" t="s">
        <v>141</v>
      </c>
      <c r="E291" s="38"/>
      <c r="F291" s="198" t="s">
        <v>371</v>
      </c>
      <c r="G291" s="38"/>
      <c r="H291" s="38"/>
      <c r="I291" s="105"/>
      <c r="J291" s="38"/>
      <c r="K291" s="38"/>
      <c r="L291" s="41"/>
      <c r="M291" s="199"/>
      <c r="N291" s="200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9" t="s">
        <v>141</v>
      </c>
      <c r="AU291" s="19" t="s">
        <v>160</v>
      </c>
    </row>
    <row r="292" spans="1:65" s="13" customFormat="1" ht="11.25">
      <c r="B292" s="201"/>
      <c r="C292" s="202"/>
      <c r="D292" s="197" t="s">
        <v>143</v>
      </c>
      <c r="E292" s="203" t="s">
        <v>19</v>
      </c>
      <c r="F292" s="204" t="s">
        <v>372</v>
      </c>
      <c r="G292" s="202"/>
      <c r="H292" s="203" t="s">
        <v>19</v>
      </c>
      <c r="I292" s="205"/>
      <c r="J292" s="202"/>
      <c r="K292" s="202"/>
      <c r="L292" s="206"/>
      <c r="M292" s="207"/>
      <c r="N292" s="208"/>
      <c r="O292" s="208"/>
      <c r="P292" s="208"/>
      <c r="Q292" s="208"/>
      <c r="R292" s="208"/>
      <c r="S292" s="208"/>
      <c r="T292" s="209"/>
      <c r="AT292" s="210" t="s">
        <v>143</v>
      </c>
      <c r="AU292" s="210" t="s">
        <v>160</v>
      </c>
      <c r="AV292" s="13" t="s">
        <v>76</v>
      </c>
      <c r="AW292" s="13" t="s">
        <v>33</v>
      </c>
      <c r="AX292" s="13" t="s">
        <v>71</v>
      </c>
      <c r="AY292" s="210" t="s">
        <v>132</v>
      </c>
    </row>
    <row r="293" spans="1:65" s="13" customFormat="1" ht="11.25">
      <c r="B293" s="201"/>
      <c r="C293" s="202"/>
      <c r="D293" s="197" t="s">
        <v>143</v>
      </c>
      <c r="E293" s="203" t="s">
        <v>19</v>
      </c>
      <c r="F293" s="204" t="s">
        <v>342</v>
      </c>
      <c r="G293" s="202"/>
      <c r="H293" s="203" t="s">
        <v>19</v>
      </c>
      <c r="I293" s="205"/>
      <c r="J293" s="202"/>
      <c r="K293" s="202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143</v>
      </c>
      <c r="AU293" s="210" t="s">
        <v>160</v>
      </c>
      <c r="AV293" s="13" t="s">
        <v>76</v>
      </c>
      <c r="AW293" s="13" t="s">
        <v>33</v>
      </c>
      <c r="AX293" s="13" t="s">
        <v>71</v>
      </c>
      <c r="AY293" s="210" t="s">
        <v>132</v>
      </c>
    </row>
    <row r="294" spans="1:65" s="14" customFormat="1" ht="11.25">
      <c r="B294" s="211"/>
      <c r="C294" s="212"/>
      <c r="D294" s="197" t="s">
        <v>143</v>
      </c>
      <c r="E294" s="213" t="s">
        <v>19</v>
      </c>
      <c r="F294" s="214" t="s">
        <v>373</v>
      </c>
      <c r="G294" s="212"/>
      <c r="H294" s="215">
        <v>22.35</v>
      </c>
      <c r="I294" s="216"/>
      <c r="J294" s="212"/>
      <c r="K294" s="212"/>
      <c r="L294" s="217"/>
      <c r="M294" s="218"/>
      <c r="N294" s="219"/>
      <c r="O294" s="219"/>
      <c r="P294" s="219"/>
      <c r="Q294" s="219"/>
      <c r="R294" s="219"/>
      <c r="S294" s="219"/>
      <c r="T294" s="220"/>
      <c r="AT294" s="221" t="s">
        <v>143</v>
      </c>
      <c r="AU294" s="221" t="s">
        <v>160</v>
      </c>
      <c r="AV294" s="14" t="s">
        <v>78</v>
      </c>
      <c r="AW294" s="14" t="s">
        <v>33</v>
      </c>
      <c r="AX294" s="14" t="s">
        <v>71</v>
      </c>
      <c r="AY294" s="221" t="s">
        <v>132</v>
      </c>
    </row>
    <row r="295" spans="1:65" s="14" customFormat="1" ht="11.25">
      <c r="B295" s="211"/>
      <c r="C295" s="212"/>
      <c r="D295" s="197" t="s">
        <v>143</v>
      </c>
      <c r="E295" s="213" t="s">
        <v>19</v>
      </c>
      <c r="F295" s="214" t="s">
        <v>374</v>
      </c>
      <c r="G295" s="212"/>
      <c r="H295" s="215">
        <v>-1.7250000000000001</v>
      </c>
      <c r="I295" s="216"/>
      <c r="J295" s="212"/>
      <c r="K295" s="212"/>
      <c r="L295" s="217"/>
      <c r="M295" s="218"/>
      <c r="N295" s="219"/>
      <c r="O295" s="219"/>
      <c r="P295" s="219"/>
      <c r="Q295" s="219"/>
      <c r="R295" s="219"/>
      <c r="S295" s="219"/>
      <c r="T295" s="220"/>
      <c r="AT295" s="221" t="s">
        <v>143</v>
      </c>
      <c r="AU295" s="221" t="s">
        <v>160</v>
      </c>
      <c r="AV295" s="14" t="s">
        <v>78</v>
      </c>
      <c r="AW295" s="14" t="s">
        <v>33</v>
      </c>
      <c r="AX295" s="14" t="s">
        <v>71</v>
      </c>
      <c r="AY295" s="221" t="s">
        <v>132</v>
      </c>
    </row>
    <row r="296" spans="1:65" s="16" customFormat="1" ht="11.25">
      <c r="B296" s="233"/>
      <c r="C296" s="234"/>
      <c r="D296" s="197" t="s">
        <v>143</v>
      </c>
      <c r="E296" s="235" t="s">
        <v>19</v>
      </c>
      <c r="F296" s="236" t="s">
        <v>165</v>
      </c>
      <c r="G296" s="234"/>
      <c r="H296" s="237">
        <v>20.625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AT296" s="243" t="s">
        <v>143</v>
      </c>
      <c r="AU296" s="243" t="s">
        <v>160</v>
      </c>
      <c r="AV296" s="16" t="s">
        <v>139</v>
      </c>
      <c r="AW296" s="16" t="s">
        <v>33</v>
      </c>
      <c r="AX296" s="16" t="s">
        <v>76</v>
      </c>
      <c r="AY296" s="243" t="s">
        <v>132</v>
      </c>
    </row>
    <row r="297" spans="1:65" s="2" customFormat="1" ht="16.5" customHeight="1">
      <c r="A297" s="36"/>
      <c r="B297" s="37"/>
      <c r="C297" s="244" t="s">
        <v>375</v>
      </c>
      <c r="D297" s="244" t="s">
        <v>232</v>
      </c>
      <c r="E297" s="245" t="s">
        <v>376</v>
      </c>
      <c r="F297" s="246" t="s">
        <v>377</v>
      </c>
      <c r="G297" s="247" t="s">
        <v>281</v>
      </c>
      <c r="H297" s="248">
        <v>22.687999999999999</v>
      </c>
      <c r="I297" s="249"/>
      <c r="J297" s="250">
        <f>ROUND(I297*H297,2)</f>
        <v>0</v>
      </c>
      <c r="K297" s="246" t="s">
        <v>19</v>
      </c>
      <c r="L297" s="251"/>
      <c r="M297" s="252" t="s">
        <v>19</v>
      </c>
      <c r="N297" s="253" t="s">
        <v>42</v>
      </c>
      <c r="O297" s="66"/>
      <c r="P297" s="193">
        <f>O297*H297</f>
        <v>0</v>
      </c>
      <c r="Q297" s="193">
        <v>1</v>
      </c>
      <c r="R297" s="193">
        <f>Q297*H297</f>
        <v>22.687999999999999</v>
      </c>
      <c r="S297" s="193">
        <v>0</v>
      </c>
      <c r="T297" s="194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5" t="s">
        <v>196</v>
      </c>
      <c r="AT297" s="195" t="s">
        <v>232</v>
      </c>
      <c r="AU297" s="195" t="s">
        <v>160</v>
      </c>
      <c r="AY297" s="19" t="s">
        <v>132</v>
      </c>
      <c r="BE297" s="196">
        <f>IF(N297="základní",J297,0)</f>
        <v>0</v>
      </c>
      <c r="BF297" s="196">
        <f>IF(N297="snížená",J297,0)</f>
        <v>0</v>
      </c>
      <c r="BG297" s="196">
        <f>IF(N297="zákl. přenesená",J297,0)</f>
        <v>0</v>
      </c>
      <c r="BH297" s="196">
        <f>IF(N297="sníž. přenesená",J297,0)</f>
        <v>0</v>
      </c>
      <c r="BI297" s="196">
        <f>IF(N297="nulová",J297,0)</f>
        <v>0</v>
      </c>
      <c r="BJ297" s="19" t="s">
        <v>76</v>
      </c>
      <c r="BK297" s="196">
        <f>ROUND(I297*H297,2)</f>
        <v>0</v>
      </c>
      <c r="BL297" s="19" t="s">
        <v>139</v>
      </c>
      <c r="BM297" s="195" t="s">
        <v>378</v>
      </c>
    </row>
    <row r="298" spans="1:65" s="14" customFormat="1" ht="11.25">
      <c r="B298" s="211"/>
      <c r="C298" s="212"/>
      <c r="D298" s="197" t="s">
        <v>143</v>
      </c>
      <c r="E298" s="212"/>
      <c r="F298" s="214" t="s">
        <v>379</v>
      </c>
      <c r="G298" s="212"/>
      <c r="H298" s="215">
        <v>22.687999999999999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143</v>
      </c>
      <c r="AU298" s="221" t="s">
        <v>160</v>
      </c>
      <c r="AV298" s="14" t="s">
        <v>78</v>
      </c>
      <c r="AW298" s="14" t="s">
        <v>4</v>
      </c>
      <c r="AX298" s="14" t="s">
        <v>76</v>
      </c>
      <c r="AY298" s="221" t="s">
        <v>132</v>
      </c>
    </row>
    <row r="299" spans="1:65" s="2" customFormat="1" ht="24" customHeight="1">
      <c r="A299" s="36"/>
      <c r="B299" s="37"/>
      <c r="C299" s="184" t="s">
        <v>380</v>
      </c>
      <c r="D299" s="184" t="s">
        <v>134</v>
      </c>
      <c r="E299" s="185" t="s">
        <v>381</v>
      </c>
      <c r="F299" s="186" t="s">
        <v>382</v>
      </c>
      <c r="G299" s="187" t="s">
        <v>281</v>
      </c>
      <c r="H299" s="188">
        <v>227.2</v>
      </c>
      <c r="I299" s="189"/>
      <c r="J299" s="190">
        <f>ROUND(I299*H299,2)</f>
        <v>0</v>
      </c>
      <c r="K299" s="186" t="s">
        <v>138</v>
      </c>
      <c r="L299" s="41"/>
      <c r="M299" s="191" t="s">
        <v>19</v>
      </c>
      <c r="N299" s="192" t="s">
        <v>42</v>
      </c>
      <c r="O299" s="66"/>
      <c r="P299" s="193">
        <f>O299*H299</f>
        <v>0</v>
      </c>
      <c r="Q299" s="193">
        <v>3.5380000000000002E-2</v>
      </c>
      <c r="R299" s="193">
        <f>Q299*H299</f>
        <v>8.0383359999999993</v>
      </c>
      <c r="S299" s="193">
        <v>0</v>
      </c>
      <c r="T299" s="194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95" t="s">
        <v>139</v>
      </c>
      <c r="AT299" s="195" t="s">
        <v>134</v>
      </c>
      <c r="AU299" s="195" t="s">
        <v>160</v>
      </c>
      <c r="AY299" s="19" t="s">
        <v>132</v>
      </c>
      <c r="BE299" s="196">
        <f>IF(N299="základní",J299,0)</f>
        <v>0</v>
      </c>
      <c r="BF299" s="196">
        <f>IF(N299="snížená",J299,0)</f>
        <v>0</v>
      </c>
      <c r="BG299" s="196">
        <f>IF(N299="zákl. přenesená",J299,0)</f>
        <v>0</v>
      </c>
      <c r="BH299" s="196">
        <f>IF(N299="sníž. přenesená",J299,0)</f>
        <v>0</v>
      </c>
      <c r="BI299" s="196">
        <f>IF(N299="nulová",J299,0)</f>
        <v>0</v>
      </c>
      <c r="BJ299" s="19" t="s">
        <v>76</v>
      </c>
      <c r="BK299" s="196">
        <f>ROUND(I299*H299,2)</f>
        <v>0</v>
      </c>
      <c r="BL299" s="19" t="s">
        <v>139</v>
      </c>
      <c r="BM299" s="195" t="s">
        <v>383</v>
      </c>
    </row>
    <row r="300" spans="1:65" s="13" customFormat="1" ht="22.5">
      <c r="B300" s="201"/>
      <c r="C300" s="202"/>
      <c r="D300" s="197" t="s">
        <v>143</v>
      </c>
      <c r="E300" s="203" t="s">
        <v>19</v>
      </c>
      <c r="F300" s="204" t="s">
        <v>384</v>
      </c>
      <c r="G300" s="202"/>
      <c r="H300" s="203" t="s">
        <v>19</v>
      </c>
      <c r="I300" s="205"/>
      <c r="J300" s="202"/>
      <c r="K300" s="202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143</v>
      </c>
      <c r="AU300" s="210" t="s">
        <v>160</v>
      </c>
      <c r="AV300" s="13" t="s">
        <v>76</v>
      </c>
      <c r="AW300" s="13" t="s">
        <v>33</v>
      </c>
      <c r="AX300" s="13" t="s">
        <v>71</v>
      </c>
      <c r="AY300" s="210" t="s">
        <v>132</v>
      </c>
    </row>
    <row r="301" spans="1:65" s="13" customFormat="1" ht="22.5">
      <c r="B301" s="201"/>
      <c r="C301" s="202"/>
      <c r="D301" s="197" t="s">
        <v>143</v>
      </c>
      <c r="E301" s="203" t="s">
        <v>19</v>
      </c>
      <c r="F301" s="204" t="s">
        <v>385</v>
      </c>
      <c r="G301" s="202"/>
      <c r="H301" s="203" t="s">
        <v>19</v>
      </c>
      <c r="I301" s="205"/>
      <c r="J301" s="202"/>
      <c r="K301" s="202"/>
      <c r="L301" s="206"/>
      <c r="M301" s="207"/>
      <c r="N301" s="208"/>
      <c r="O301" s="208"/>
      <c r="P301" s="208"/>
      <c r="Q301" s="208"/>
      <c r="R301" s="208"/>
      <c r="S301" s="208"/>
      <c r="T301" s="209"/>
      <c r="AT301" s="210" t="s">
        <v>143</v>
      </c>
      <c r="AU301" s="210" t="s">
        <v>160</v>
      </c>
      <c r="AV301" s="13" t="s">
        <v>76</v>
      </c>
      <c r="AW301" s="13" t="s">
        <v>33</v>
      </c>
      <c r="AX301" s="13" t="s">
        <v>71</v>
      </c>
      <c r="AY301" s="210" t="s">
        <v>132</v>
      </c>
    </row>
    <row r="302" spans="1:65" s="13" customFormat="1" ht="11.25">
      <c r="B302" s="201"/>
      <c r="C302" s="202"/>
      <c r="D302" s="197" t="s">
        <v>143</v>
      </c>
      <c r="E302" s="203" t="s">
        <v>19</v>
      </c>
      <c r="F302" s="204" t="s">
        <v>151</v>
      </c>
      <c r="G302" s="202"/>
      <c r="H302" s="203" t="s">
        <v>19</v>
      </c>
      <c r="I302" s="205"/>
      <c r="J302" s="202"/>
      <c r="K302" s="202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143</v>
      </c>
      <c r="AU302" s="210" t="s">
        <v>160</v>
      </c>
      <c r="AV302" s="13" t="s">
        <v>76</v>
      </c>
      <c r="AW302" s="13" t="s">
        <v>33</v>
      </c>
      <c r="AX302" s="13" t="s">
        <v>71</v>
      </c>
      <c r="AY302" s="210" t="s">
        <v>132</v>
      </c>
    </row>
    <row r="303" spans="1:65" s="14" customFormat="1" ht="11.25">
      <c r="B303" s="211"/>
      <c r="C303" s="212"/>
      <c r="D303" s="197" t="s">
        <v>143</v>
      </c>
      <c r="E303" s="213" t="s">
        <v>19</v>
      </c>
      <c r="F303" s="214" t="s">
        <v>386</v>
      </c>
      <c r="G303" s="212"/>
      <c r="H303" s="215">
        <v>52.415999999999997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143</v>
      </c>
      <c r="AU303" s="221" t="s">
        <v>160</v>
      </c>
      <c r="AV303" s="14" t="s">
        <v>78</v>
      </c>
      <c r="AW303" s="14" t="s">
        <v>33</v>
      </c>
      <c r="AX303" s="14" t="s">
        <v>71</v>
      </c>
      <c r="AY303" s="221" t="s">
        <v>132</v>
      </c>
    </row>
    <row r="304" spans="1:65" s="13" customFormat="1" ht="11.25">
      <c r="B304" s="201"/>
      <c r="C304" s="202"/>
      <c r="D304" s="197" t="s">
        <v>143</v>
      </c>
      <c r="E304" s="203" t="s">
        <v>19</v>
      </c>
      <c r="F304" s="204" t="s">
        <v>320</v>
      </c>
      <c r="G304" s="202"/>
      <c r="H304" s="203" t="s">
        <v>19</v>
      </c>
      <c r="I304" s="205"/>
      <c r="J304" s="202"/>
      <c r="K304" s="202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143</v>
      </c>
      <c r="AU304" s="210" t="s">
        <v>160</v>
      </c>
      <c r="AV304" s="13" t="s">
        <v>76</v>
      </c>
      <c r="AW304" s="13" t="s">
        <v>33</v>
      </c>
      <c r="AX304" s="13" t="s">
        <v>71</v>
      </c>
      <c r="AY304" s="210" t="s">
        <v>132</v>
      </c>
    </row>
    <row r="305" spans="1:65" s="14" customFormat="1" ht="11.25">
      <c r="B305" s="211"/>
      <c r="C305" s="212"/>
      <c r="D305" s="197" t="s">
        <v>143</v>
      </c>
      <c r="E305" s="213" t="s">
        <v>19</v>
      </c>
      <c r="F305" s="214" t="s">
        <v>387</v>
      </c>
      <c r="G305" s="212"/>
      <c r="H305" s="215">
        <v>11.087999999999999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143</v>
      </c>
      <c r="AU305" s="221" t="s">
        <v>160</v>
      </c>
      <c r="AV305" s="14" t="s">
        <v>78</v>
      </c>
      <c r="AW305" s="14" t="s">
        <v>33</v>
      </c>
      <c r="AX305" s="14" t="s">
        <v>71</v>
      </c>
      <c r="AY305" s="221" t="s">
        <v>132</v>
      </c>
    </row>
    <row r="306" spans="1:65" s="13" customFormat="1" ht="11.25">
      <c r="B306" s="201"/>
      <c r="C306" s="202"/>
      <c r="D306" s="197" t="s">
        <v>143</v>
      </c>
      <c r="E306" s="203" t="s">
        <v>19</v>
      </c>
      <c r="F306" s="204" t="s">
        <v>153</v>
      </c>
      <c r="G306" s="202"/>
      <c r="H306" s="203" t="s">
        <v>19</v>
      </c>
      <c r="I306" s="205"/>
      <c r="J306" s="202"/>
      <c r="K306" s="202"/>
      <c r="L306" s="206"/>
      <c r="M306" s="207"/>
      <c r="N306" s="208"/>
      <c r="O306" s="208"/>
      <c r="P306" s="208"/>
      <c r="Q306" s="208"/>
      <c r="R306" s="208"/>
      <c r="S306" s="208"/>
      <c r="T306" s="209"/>
      <c r="AT306" s="210" t="s">
        <v>143</v>
      </c>
      <c r="AU306" s="210" t="s">
        <v>160</v>
      </c>
      <c r="AV306" s="13" t="s">
        <v>76</v>
      </c>
      <c r="AW306" s="13" t="s">
        <v>33</v>
      </c>
      <c r="AX306" s="13" t="s">
        <v>71</v>
      </c>
      <c r="AY306" s="210" t="s">
        <v>132</v>
      </c>
    </row>
    <row r="307" spans="1:65" s="14" customFormat="1" ht="11.25">
      <c r="B307" s="211"/>
      <c r="C307" s="212"/>
      <c r="D307" s="197" t="s">
        <v>143</v>
      </c>
      <c r="E307" s="213" t="s">
        <v>19</v>
      </c>
      <c r="F307" s="214" t="s">
        <v>388</v>
      </c>
      <c r="G307" s="212"/>
      <c r="H307" s="215">
        <v>87.888000000000005</v>
      </c>
      <c r="I307" s="216"/>
      <c r="J307" s="212"/>
      <c r="K307" s="212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143</v>
      </c>
      <c r="AU307" s="221" t="s">
        <v>160</v>
      </c>
      <c r="AV307" s="14" t="s">
        <v>78</v>
      </c>
      <c r="AW307" s="14" t="s">
        <v>33</v>
      </c>
      <c r="AX307" s="14" t="s">
        <v>71</v>
      </c>
      <c r="AY307" s="221" t="s">
        <v>132</v>
      </c>
    </row>
    <row r="308" spans="1:65" s="13" customFormat="1" ht="11.25">
      <c r="B308" s="201"/>
      <c r="C308" s="202"/>
      <c r="D308" s="197" t="s">
        <v>143</v>
      </c>
      <c r="E308" s="203" t="s">
        <v>19</v>
      </c>
      <c r="F308" s="204" t="s">
        <v>155</v>
      </c>
      <c r="G308" s="202"/>
      <c r="H308" s="203" t="s">
        <v>19</v>
      </c>
      <c r="I308" s="205"/>
      <c r="J308" s="202"/>
      <c r="K308" s="202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143</v>
      </c>
      <c r="AU308" s="210" t="s">
        <v>160</v>
      </c>
      <c r="AV308" s="13" t="s">
        <v>76</v>
      </c>
      <c r="AW308" s="13" t="s">
        <v>33</v>
      </c>
      <c r="AX308" s="13" t="s">
        <v>71</v>
      </c>
      <c r="AY308" s="210" t="s">
        <v>132</v>
      </c>
    </row>
    <row r="309" spans="1:65" s="14" customFormat="1" ht="11.25">
      <c r="B309" s="211"/>
      <c r="C309" s="212"/>
      <c r="D309" s="197" t="s">
        <v>143</v>
      </c>
      <c r="E309" s="213" t="s">
        <v>19</v>
      </c>
      <c r="F309" s="214" t="s">
        <v>389</v>
      </c>
      <c r="G309" s="212"/>
      <c r="H309" s="215">
        <v>54.8</v>
      </c>
      <c r="I309" s="216"/>
      <c r="J309" s="212"/>
      <c r="K309" s="212"/>
      <c r="L309" s="217"/>
      <c r="M309" s="218"/>
      <c r="N309" s="219"/>
      <c r="O309" s="219"/>
      <c r="P309" s="219"/>
      <c r="Q309" s="219"/>
      <c r="R309" s="219"/>
      <c r="S309" s="219"/>
      <c r="T309" s="220"/>
      <c r="AT309" s="221" t="s">
        <v>143</v>
      </c>
      <c r="AU309" s="221" t="s">
        <v>160</v>
      </c>
      <c r="AV309" s="14" t="s">
        <v>78</v>
      </c>
      <c r="AW309" s="14" t="s">
        <v>33</v>
      </c>
      <c r="AX309" s="14" t="s">
        <v>71</v>
      </c>
      <c r="AY309" s="221" t="s">
        <v>132</v>
      </c>
    </row>
    <row r="310" spans="1:65" s="13" customFormat="1" ht="11.25">
      <c r="B310" s="201"/>
      <c r="C310" s="202"/>
      <c r="D310" s="197" t="s">
        <v>143</v>
      </c>
      <c r="E310" s="203" t="s">
        <v>19</v>
      </c>
      <c r="F310" s="204" t="s">
        <v>342</v>
      </c>
      <c r="G310" s="202"/>
      <c r="H310" s="203" t="s">
        <v>19</v>
      </c>
      <c r="I310" s="205"/>
      <c r="J310" s="202"/>
      <c r="K310" s="202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143</v>
      </c>
      <c r="AU310" s="210" t="s">
        <v>160</v>
      </c>
      <c r="AV310" s="13" t="s">
        <v>76</v>
      </c>
      <c r="AW310" s="13" t="s">
        <v>33</v>
      </c>
      <c r="AX310" s="13" t="s">
        <v>71</v>
      </c>
      <c r="AY310" s="210" t="s">
        <v>132</v>
      </c>
    </row>
    <row r="311" spans="1:65" s="14" customFormat="1" ht="11.25">
      <c r="B311" s="211"/>
      <c r="C311" s="212"/>
      <c r="D311" s="197" t="s">
        <v>143</v>
      </c>
      <c r="E311" s="213" t="s">
        <v>19</v>
      </c>
      <c r="F311" s="214" t="s">
        <v>390</v>
      </c>
      <c r="G311" s="212"/>
      <c r="H311" s="215">
        <v>21.007999999999999</v>
      </c>
      <c r="I311" s="216"/>
      <c r="J311" s="212"/>
      <c r="K311" s="212"/>
      <c r="L311" s="217"/>
      <c r="M311" s="218"/>
      <c r="N311" s="219"/>
      <c r="O311" s="219"/>
      <c r="P311" s="219"/>
      <c r="Q311" s="219"/>
      <c r="R311" s="219"/>
      <c r="S311" s="219"/>
      <c r="T311" s="220"/>
      <c r="AT311" s="221" t="s">
        <v>143</v>
      </c>
      <c r="AU311" s="221" t="s">
        <v>160</v>
      </c>
      <c r="AV311" s="14" t="s">
        <v>78</v>
      </c>
      <c r="AW311" s="14" t="s">
        <v>33</v>
      </c>
      <c r="AX311" s="14" t="s">
        <v>71</v>
      </c>
      <c r="AY311" s="221" t="s">
        <v>132</v>
      </c>
    </row>
    <row r="312" spans="1:65" s="16" customFormat="1" ht="11.25">
      <c r="B312" s="233"/>
      <c r="C312" s="234"/>
      <c r="D312" s="197" t="s">
        <v>143</v>
      </c>
      <c r="E312" s="235" t="s">
        <v>19</v>
      </c>
      <c r="F312" s="236" t="s">
        <v>165</v>
      </c>
      <c r="G312" s="234"/>
      <c r="H312" s="237">
        <v>227.2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AT312" s="243" t="s">
        <v>143</v>
      </c>
      <c r="AU312" s="243" t="s">
        <v>160</v>
      </c>
      <c r="AV312" s="16" t="s">
        <v>139</v>
      </c>
      <c r="AW312" s="16" t="s">
        <v>33</v>
      </c>
      <c r="AX312" s="16" t="s">
        <v>76</v>
      </c>
      <c r="AY312" s="243" t="s">
        <v>132</v>
      </c>
    </row>
    <row r="313" spans="1:65" s="12" customFormat="1" ht="20.85" customHeight="1">
      <c r="B313" s="168"/>
      <c r="C313" s="169"/>
      <c r="D313" s="170" t="s">
        <v>70</v>
      </c>
      <c r="E313" s="182" t="s">
        <v>391</v>
      </c>
      <c r="F313" s="182" t="s">
        <v>392</v>
      </c>
      <c r="G313" s="169"/>
      <c r="H313" s="169"/>
      <c r="I313" s="172"/>
      <c r="J313" s="183">
        <f>BK313</f>
        <v>0</v>
      </c>
      <c r="K313" s="169"/>
      <c r="L313" s="174"/>
      <c r="M313" s="175"/>
      <c r="N313" s="176"/>
      <c r="O313" s="176"/>
      <c r="P313" s="177">
        <f>SUM(P314:P361)</f>
        <v>0</v>
      </c>
      <c r="Q313" s="176"/>
      <c r="R313" s="177">
        <f>SUM(R314:R361)</f>
        <v>102.11903282000002</v>
      </c>
      <c r="S313" s="176"/>
      <c r="T313" s="178">
        <f>SUM(T314:T361)</f>
        <v>0</v>
      </c>
      <c r="AR313" s="179" t="s">
        <v>76</v>
      </c>
      <c r="AT313" s="180" t="s">
        <v>70</v>
      </c>
      <c r="AU313" s="180" t="s">
        <v>78</v>
      </c>
      <c r="AY313" s="179" t="s">
        <v>132</v>
      </c>
      <c r="BK313" s="181">
        <f>SUM(BK314:BK361)</f>
        <v>0</v>
      </c>
    </row>
    <row r="314" spans="1:65" s="2" customFormat="1" ht="16.5" customHeight="1">
      <c r="A314" s="36"/>
      <c r="B314" s="37"/>
      <c r="C314" s="184" t="s">
        <v>393</v>
      </c>
      <c r="D314" s="184" t="s">
        <v>134</v>
      </c>
      <c r="E314" s="185" t="s">
        <v>394</v>
      </c>
      <c r="F314" s="186" t="s">
        <v>395</v>
      </c>
      <c r="G314" s="187" t="s">
        <v>137</v>
      </c>
      <c r="H314" s="188">
        <v>2.0630000000000002</v>
      </c>
      <c r="I314" s="189"/>
      <c r="J314" s="190">
        <f>ROUND(I314*H314,2)</f>
        <v>0</v>
      </c>
      <c r="K314" s="186" t="s">
        <v>138</v>
      </c>
      <c r="L314" s="41"/>
      <c r="M314" s="191" t="s">
        <v>19</v>
      </c>
      <c r="N314" s="192" t="s">
        <v>42</v>
      </c>
      <c r="O314" s="66"/>
      <c r="P314" s="193">
        <f>O314*H314</f>
        <v>0</v>
      </c>
      <c r="Q314" s="193">
        <v>2.2563399999999998</v>
      </c>
      <c r="R314" s="193">
        <f>Q314*H314</f>
        <v>4.6548294199999996</v>
      </c>
      <c r="S314" s="193">
        <v>0</v>
      </c>
      <c r="T314" s="194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95" t="s">
        <v>139</v>
      </c>
      <c r="AT314" s="195" t="s">
        <v>134</v>
      </c>
      <c r="AU314" s="195" t="s">
        <v>160</v>
      </c>
      <c r="AY314" s="19" t="s">
        <v>132</v>
      </c>
      <c r="BE314" s="196">
        <f>IF(N314="základní",J314,0)</f>
        <v>0</v>
      </c>
      <c r="BF314" s="196">
        <f>IF(N314="snížená",J314,0)</f>
        <v>0</v>
      </c>
      <c r="BG314" s="196">
        <f>IF(N314="zákl. přenesená",J314,0)</f>
        <v>0</v>
      </c>
      <c r="BH314" s="196">
        <f>IF(N314="sníž. přenesená",J314,0)</f>
        <v>0</v>
      </c>
      <c r="BI314" s="196">
        <f>IF(N314="nulová",J314,0)</f>
        <v>0</v>
      </c>
      <c r="BJ314" s="19" t="s">
        <v>76</v>
      </c>
      <c r="BK314" s="196">
        <f>ROUND(I314*H314,2)</f>
        <v>0</v>
      </c>
      <c r="BL314" s="19" t="s">
        <v>139</v>
      </c>
      <c r="BM314" s="195" t="s">
        <v>396</v>
      </c>
    </row>
    <row r="315" spans="1:65" s="2" customFormat="1" ht="165.75">
      <c r="A315" s="36"/>
      <c r="B315" s="37"/>
      <c r="C315" s="38"/>
      <c r="D315" s="197" t="s">
        <v>141</v>
      </c>
      <c r="E315" s="38"/>
      <c r="F315" s="198" t="s">
        <v>397</v>
      </c>
      <c r="G315" s="38"/>
      <c r="H315" s="38"/>
      <c r="I315" s="105"/>
      <c r="J315" s="38"/>
      <c r="K315" s="38"/>
      <c r="L315" s="41"/>
      <c r="M315" s="199"/>
      <c r="N315" s="200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141</v>
      </c>
      <c r="AU315" s="19" t="s">
        <v>160</v>
      </c>
    </row>
    <row r="316" spans="1:65" s="13" customFormat="1" ht="11.25">
      <c r="B316" s="201"/>
      <c r="C316" s="202"/>
      <c r="D316" s="197" t="s">
        <v>143</v>
      </c>
      <c r="E316" s="203" t="s">
        <v>19</v>
      </c>
      <c r="F316" s="204" t="s">
        <v>157</v>
      </c>
      <c r="G316" s="202"/>
      <c r="H316" s="203" t="s">
        <v>19</v>
      </c>
      <c r="I316" s="205"/>
      <c r="J316" s="202"/>
      <c r="K316" s="202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143</v>
      </c>
      <c r="AU316" s="210" t="s">
        <v>160</v>
      </c>
      <c r="AV316" s="13" t="s">
        <v>76</v>
      </c>
      <c r="AW316" s="13" t="s">
        <v>33</v>
      </c>
      <c r="AX316" s="13" t="s">
        <v>71</v>
      </c>
      <c r="AY316" s="210" t="s">
        <v>132</v>
      </c>
    </row>
    <row r="317" spans="1:65" s="14" customFormat="1" ht="11.25">
      <c r="B317" s="211"/>
      <c r="C317" s="212"/>
      <c r="D317" s="197" t="s">
        <v>143</v>
      </c>
      <c r="E317" s="213" t="s">
        <v>19</v>
      </c>
      <c r="F317" s="214" t="s">
        <v>398</v>
      </c>
      <c r="G317" s="212"/>
      <c r="H317" s="215">
        <v>2.0630000000000002</v>
      </c>
      <c r="I317" s="216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143</v>
      </c>
      <c r="AU317" s="221" t="s">
        <v>160</v>
      </c>
      <c r="AV317" s="14" t="s">
        <v>78</v>
      </c>
      <c r="AW317" s="14" t="s">
        <v>33</v>
      </c>
      <c r="AX317" s="14" t="s">
        <v>76</v>
      </c>
      <c r="AY317" s="221" t="s">
        <v>132</v>
      </c>
    </row>
    <row r="318" spans="1:65" s="2" customFormat="1" ht="16.5" customHeight="1">
      <c r="A318" s="36"/>
      <c r="B318" s="37"/>
      <c r="C318" s="184" t="s">
        <v>399</v>
      </c>
      <c r="D318" s="184" t="s">
        <v>134</v>
      </c>
      <c r="E318" s="185" t="s">
        <v>400</v>
      </c>
      <c r="F318" s="186" t="s">
        <v>401</v>
      </c>
      <c r="G318" s="187" t="s">
        <v>137</v>
      </c>
      <c r="H318" s="188">
        <v>2.0630000000000002</v>
      </c>
      <c r="I318" s="189"/>
      <c r="J318" s="190">
        <f>ROUND(I318*H318,2)</f>
        <v>0</v>
      </c>
      <c r="K318" s="186" t="s">
        <v>138</v>
      </c>
      <c r="L318" s="41"/>
      <c r="M318" s="191" t="s">
        <v>19</v>
      </c>
      <c r="N318" s="192" t="s">
        <v>42</v>
      </c>
      <c r="O318" s="66"/>
      <c r="P318" s="193">
        <f>O318*H318</f>
        <v>0</v>
      </c>
      <c r="Q318" s="193">
        <v>0</v>
      </c>
      <c r="R318" s="193">
        <f>Q318*H318</f>
        <v>0</v>
      </c>
      <c r="S318" s="193">
        <v>0</v>
      </c>
      <c r="T318" s="194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5" t="s">
        <v>139</v>
      </c>
      <c r="AT318" s="195" t="s">
        <v>134</v>
      </c>
      <c r="AU318" s="195" t="s">
        <v>160</v>
      </c>
      <c r="AY318" s="19" t="s">
        <v>132</v>
      </c>
      <c r="BE318" s="196">
        <f>IF(N318="základní",J318,0)</f>
        <v>0</v>
      </c>
      <c r="BF318" s="196">
        <f>IF(N318="snížená",J318,0)</f>
        <v>0</v>
      </c>
      <c r="BG318" s="196">
        <f>IF(N318="zákl. přenesená",J318,0)</f>
        <v>0</v>
      </c>
      <c r="BH318" s="196">
        <f>IF(N318="sníž. přenesená",J318,0)</f>
        <v>0</v>
      </c>
      <c r="BI318" s="196">
        <f>IF(N318="nulová",J318,0)</f>
        <v>0</v>
      </c>
      <c r="BJ318" s="19" t="s">
        <v>76</v>
      </c>
      <c r="BK318" s="196">
        <f>ROUND(I318*H318,2)</f>
        <v>0</v>
      </c>
      <c r="BL318" s="19" t="s">
        <v>139</v>
      </c>
      <c r="BM318" s="195" t="s">
        <v>402</v>
      </c>
    </row>
    <row r="319" spans="1:65" s="2" customFormat="1" ht="78">
      <c r="A319" s="36"/>
      <c r="B319" s="37"/>
      <c r="C319" s="38"/>
      <c r="D319" s="197" t="s">
        <v>141</v>
      </c>
      <c r="E319" s="38"/>
      <c r="F319" s="198" t="s">
        <v>403</v>
      </c>
      <c r="G319" s="38"/>
      <c r="H319" s="38"/>
      <c r="I319" s="105"/>
      <c r="J319" s="38"/>
      <c r="K319" s="38"/>
      <c r="L319" s="41"/>
      <c r="M319" s="199"/>
      <c r="N319" s="200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141</v>
      </c>
      <c r="AU319" s="19" t="s">
        <v>160</v>
      </c>
    </row>
    <row r="320" spans="1:65" s="2" customFormat="1" ht="24" customHeight="1">
      <c r="A320" s="36"/>
      <c r="B320" s="37"/>
      <c r="C320" s="184" t="s">
        <v>404</v>
      </c>
      <c r="D320" s="184" t="s">
        <v>134</v>
      </c>
      <c r="E320" s="185" t="s">
        <v>405</v>
      </c>
      <c r="F320" s="186" t="s">
        <v>406</v>
      </c>
      <c r="G320" s="187" t="s">
        <v>137</v>
      </c>
      <c r="H320" s="188">
        <v>6.3E-2</v>
      </c>
      <c r="I320" s="189"/>
      <c r="J320" s="190">
        <f>ROUND(I320*H320,2)</f>
        <v>0</v>
      </c>
      <c r="K320" s="186" t="s">
        <v>138</v>
      </c>
      <c r="L320" s="41"/>
      <c r="M320" s="191" t="s">
        <v>19</v>
      </c>
      <c r="N320" s="192" t="s">
        <v>42</v>
      </c>
      <c r="O320" s="66"/>
      <c r="P320" s="193">
        <f>O320*H320</f>
        <v>0</v>
      </c>
      <c r="Q320" s="193">
        <v>0</v>
      </c>
      <c r="R320" s="193">
        <f>Q320*H320</f>
        <v>0</v>
      </c>
      <c r="S320" s="193">
        <v>0</v>
      </c>
      <c r="T320" s="194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95" t="s">
        <v>139</v>
      </c>
      <c r="AT320" s="195" t="s">
        <v>134</v>
      </c>
      <c r="AU320" s="195" t="s">
        <v>160</v>
      </c>
      <c r="AY320" s="19" t="s">
        <v>132</v>
      </c>
      <c r="BE320" s="196">
        <f>IF(N320="základní",J320,0)</f>
        <v>0</v>
      </c>
      <c r="BF320" s="196">
        <f>IF(N320="snížená",J320,0)</f>
        <v>0</v>
      </c>
      <c r="BG320" s="196">
        <f>IF(N320="zákl. přenesená",J320,0)</f>
        <v>0</v>
      </c>
      <c r="BH320" s="196">
        <f>IF(N320="sníž. přenesená",J320,0)</f>
        <v>0</v>
      </c>
      <c r="BI320" s="196">
        <f>IF(N320="nulová",J320,0)</f>
        <v>0</v>
      </c>
      <c r="BJ320" s="19" t="s">
        <v>76</v>
      </c>
      <c r="BK320" s="196">
        <f>ROUND(I320*H320,2)</f>
        <v>0</v>
      </c>
      <c r="BL320" s="19" t="s">
        <v>139</v>
      </c>
      <c r="BM320" s="195" t="s">
        <v>407</v>
      </c>
    </row>
    <row r="321" spans="1:65" s="2" customFormat="1" ht="78">
      <c r="A321" s="36"/>
      <c r="B321" s="37"/>
      <c r="C321" s="38"/>
      <c r="D321" s="197" t="s">
        <v>141</v>
      </c>
      <c r="E321" s="38"/>
      <c r="F321" s="198" t="s">
        <v>403</v>
      </c>
      <c r="G321" s="38"/>
      <c r="H321" s="38"/>
      <c r="I321" s="105"/>
      <c r="J321" s="38"/>
      <c r="K321" s="38"/>
      <c r="L321" s="41"/>
      <c r="M321" s="199"/>
      <c r="N321" s="200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141</v>
      </c>
      <c r="AU321" s="19" t="s">
        <v>160</v>
      </c>
    </row>
    <row r="322" spans="1:65" s="2" customFormat="1" ht="16.5" customHeight="1">
      <c r="A322" s="36"/>
      <c r="B322" s="37"/>
      <c r="C322" s="184" t="s">
        <v>408</v>
      </c>
      <c r="D322" s="184" t="s">
        <v>134</v>
      </c>
      <c r="E322" s="185" t="s">
        <v>409</v>
      </c>
      <c r="F322" s="186" t="s">
        <v>410</v>
      </c>
      <c r="G322" s="187" t="s">
        <v>137</v>
      </c>
      <c r="H322" s="188">
        <v>1.3480000000000001</v>
      </c>
      <c r="I322" s="189"/>
      <c r="J322" s="190">
        <f>ROUND(I322*H322,2)</f>
        <v>0</v>
      </c>
      <c r="K322" s="186" t="s">
        <v>138</v>
      </c>
      <c r="L322" s="41"/>
      <c r="M322" s="191" t="s">
        <v>19</v>
      </c>
      <c r="N322" s="192" t="s">
        <v>42</v>
      </c>
      <c r="O322" s="66"/>
      <c r="P322" s="193">
        <f>O322*H322</f>
        <v>0</v>
      </c>
      <c r="Q322" s="193">
        <v>2.2563399999999998</v>
      </c>
      <c r="R322" s="193">
        <f>Q322*H322</f>
        <v>3.0415463199999997</v>
      </c>
      <c r="S322" s="193">
        <v>0</v>
      </c>
      <c r="T322" s="194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5" t="s">
        <v>139</v>
      </c>
      <c r="AT322" s="195" t="s">
        <v>134</v>
      </c>
      <c r="AU322" s="195" t="s">
        <v>160</v>
      </c>
      <c r="AY322" s="19" t="s">
        <v>132</v>
      </c>
      <c r="BE322" s="196">
        <f>IF(N322="základní",J322,0)</f>
        <v>0</v>
      </c>
      <c r="BF322" s="196">
        <f>IF(N322="snížená",J322,0)</f>
        <v>0</v>
      </c>
      <c r="BG322" s="196">
        <f>IF(N322="zákl. přenesená",J322,0)</f>
        <v>0</v>
      </c>
      <c r="BH322" s="196">
        <f>IF(N322="sníž. přenesená",J322,0)</f>
        <v>0</v>
      </c>
      <c r="BI322" s="196">
        <f>IF(N322="nulová",J322,0)</f>
        <v>0</v>
      </c>
      <c r="BJ322" s="19" t="s">
        <v>76</v>
      </c>
      <c r="BK322" s="196">
        <f>ROUND(I322*H322,2)</f>
        <v>0</v>
      </c>
      <c r="BL322" s="19" t="s">
        <v>139</v>
      </c>
      <c r="BM322" s="195" t="s">
        <v>411</v>
      </c>
    </row>
    <row r="323" spans="1:65" s="2" customFormat="1" ht="165.75">
      <c r="A323" s="36"/>
      <c r="B323" s="37"/>
      <c r="C323" s="38"/>
      <c r="D323" s="197" t="s">
        <v>141</v>
      </c>
      <c r="E323" s="38"/>
      <c r="F323" s="198" t="s">
        <v>397</v>
      </c>
      <c r="G323" s="38"/>
      <c r="H323" s="38"/>
      <c r="I323" s="105"/>
      <c r="J323" s="38"/>
      <c r="K323" s="38"/>
      <c r="L323" s="41"/>
      <c r="M323" s="199"/>
      <c r="N323" s="200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141</v>
      </c>
      <c r="AU323" s="19" t="s">
        <v>160</v>
      </c>
    </row>
    <row r="324" spans="1:65" s="13" customFormat="1" ht="11.25">
      <c r="B324" s="201"/>
      <c r="C324" s="202"/>
      <c r="D324" s="197" t="s">
        <v>143</v>
      </c>
      <c r="E324" s="203" t="s">
        <v>19</v>
      </c>
      <c r="F324" s="204" t="s">
        <v>157</v>
      </c>
      <c r="G324" s="202"/>
      <c r="H324" s="203" t="s">
        <v>19</v>
      </c>
      <c r="I324" s="205"/>
      <c r="J324" s="202"/>
      <c r="K324" s="202"/>
      <c r="L324" s="206"/>
      <c r="M324" s="207"/>
      <c r="N324" s="208"/>
      <c r="O324" s="208"/>
      <c r="P324" s="208"/>
      <c r="Q324" s="208"/>
      <c r="R324" s="208"/>
      <c r="S324" s="208"/>
      <c r="T324" s="209"/>
      <c r="AT324" s="210" t="s">
        <v>143</v>
      </c>
      <c r="AU324" s="210" t="s">
        <v>160</v>
      </c>
      <c r="AV324" s="13" t="s">
        <v>76</v>
      </c>
      <c r="AW324" s="13" t="s">
        <v>33</v>
      </c>
      <c r="AX324" s="13" t="s">
        <v>71</v>
      </c>
      <c r="AY324" s="210" t="s">
        <v>132</v>
      </c>
    </row>
    <row r="325" spans="1:65" s="14" customFormat="1" ht="11.25">
      <c r="B325" s="211"/>
      <c r="C325" s="212"/>
      <c r="D325" s="197" t="s">
        <v>143</v>
      </c>
      <c r="E325" s="213" t="s">
        <v>19</v>
      </c>
      <c r="F325" s="214" t="s">
        <v>412</v>
      </c>
      <c r="G325" s="212"/>
      <c r="H325" s="215">
        <v>1.3480000000000001</v>
      </c>
      <c r="I325" s="216"/>
      <c r="J325" s="212"/>
      <c r="K325" s="212"/>
      <c r="L325" s="217"/>
      <c r="M325" s="218"/>
      <c r="N325" s="219"/>
      <c r="O325" s="219"/>
      <c r="P325" s="219"/>
      <c r="Q325" s="219"/>
      <c r="R325" s="219"/>
      <c r="S325" s="219"/>
      <c r="T325" s="220"/>
      <c r="AT325" s="221" t="s">
        <v>143</v>
      </c>
      <c r="AU325" s="221" t="s">
        <v>160</v>
      </c>
      <c r="AV325" s="14" t="s">
        <v>78</v>
      </c>
      <c r="AW325" s="14" t="s">
        <v>33</v>
      </c>
      <c r="AX325" s="14" t="s">
        <v>76</v>
      </c>
      <c r="AY325" s="221" t="s">
        <v>132</v>
      </c>
    </row>
    <row r="326" spans="1:65" s="2" customFormat="1" ht="16.5" customHeight="1">
      <c r="A326" s="36"/>
      <c r="B326" s="37"/>
      <c r="C326" s="184" t="s">
        <v>413</v>
      </c>
      <c r="D326" s="184" t="s">
        <v>134</v>
      </c>
      <c r="E326" s="185" t="s">
        <v>414</v>
      </c>
      <c r="F326" s="186" t="s">
        <v>415</v>
      </c>
      <c r="G326" s="187" t="s">
        <v>199</v>
      </c>
      <c r="H326" s="188">
        <v>9.2999999999999999E-2</v>
      </c>
      <c r="I326" s="189"/>
      <c r="J326" s="190">
        <f>ROUND(I326*H326,2)</f>
        <v>0</v>
      </c>
      <c r="K326" s="186" t="s">
        <v>138</v>
      </c>
      <c r="L326" s="41"/>
      <c r="M326" s="191" t="s">
        <v>19</v>
      </c>
      <c r="N326" s="192" t="s">
        <v>42</v>
      </c>
      <c r="O326" s="66"/>
      <c r="P326" s="193">
        <f>O326*H326</f>
        <v>0</v>
      </c>
      <c r="Q326" s="193">
        <v>1.0530600000000001</v>
      </c>
      <c r="R326" s="193">
        <f>Q326*H326</f>
        <v>9.7934580000000007E-2</v>
      </c>
      <c r="S326" s="193">
        <v>0</v>
      </c>
      <c r="T326" s="194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95" t="s">
        <v>139</v>
      </c>
      <c r="AT326" s="195" t="s">
        <v>134</v>
      </c>
      <c r="AU326" s="195" t="s">
        <v>160</v>
      </c>
      <c r="AY326" s="19" t="s">
        <v>132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9" t="s">
        <v>76</v>
      </c>
      <c r="BK326" s="196">
        <f>ROUND(I326*H326,2)</f>
        <v>0</v>
      </c>
      <c r="BL326" s="19" t="s">
        <v>139</v>
      </c>
      <c r="BM326" s="195" t="s">
        <v>416</v>
      </c>
    </row>
    <row r="327" spans="1:65" s="13" customFormat="1" ht="11.25">
      <c r="B327" s="201"/>
      <c r="C327" s="202"/>
      <c r="D327" s="197" t="s">
        <v>143</v>
      </c>
      <c r="E327" s="203" t="s">
        <v>19</v>
      </c>
      <c r="F327" s="204" t="s">
        <v>157</v>
      </c>
      <c r="G327" s="202"/>
      <c r="H327" s="203" t="s">
        <v>19</v>
      </c>
      <c r="I327" s="205"/>
      <c r="J327" s="202"/>
      <c r="K327" s="202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143</v>
      </c>
      <c r="AU327" s="210" t="s">
        <v>160</v>
      </c>
      <c r="AV327" s="13" t="s">
        <v>76</v>
      </c>
      <c r="AW327" s="13" t="s">
        <v>33</v>
      </c>
      <c r="AX327" s="13" t="s">
        <v>71</v>
      </c>
      <c r="AY327" s="210" t="s">
        <v>132</v>
      </c>
    </row>
    <row r="328" spans="1:65" s="14" customFormat="1" ht="11.25">
      <c r="B328" s="211"/>
      <c r="C328" s="212"/>
      <c r="D328" s="197" t="s">
        <v>143</v>
      </c>
      <c r="E328" s="213" t="s">
        <v>19</v>
      </c>
      <c r="F328" s="214" t="s">
        <v>417</v>
      </c>
      <c r="G328" s="212"/>
      <c r="H328" s="215">
        <v>9.2999999999999999E-2</v>
      </c>
      <c r="I328" s="216"/>
      <c r="J328" s="212"/>
      <c r="K328" s="212"/>
      <c r="L328" s="217"/>
      <c r="M328" s="218"/>
      <c r="N328" s="219"/>
      <c r="O328" s="219"/>
      <c r="P328" s="219"/>
      <c r="Q328" s="219"/>
      <c r="R328" s="219"/>
      <c r="S328" s="219"/>
      <c r="T328" s="220"/>
      <c r="AT328" s="221" t="s">
        <v>143</v>
      </c>
      <c r="AU328" s="221" t="s">
        <v>160</v>
      </c>
      <c r="AV328" s="14" t="s">
        <v>78</v>
      </c>
      <c r="AW328" s="14" t="s">
        <v>33</v>
      </c>
      <c r="AX328" s="14" t="s">
        <v>76</v>
      </c>
      <c r="AY328" s="221" t="s">
        <v>132</v>
      </c>
    </row>
    <row r="329" spans="1:65" s="2" customFormat="1" ht="16.5" customHeight="1">
      <c r="A329" s="36"/>
      <c r="B329" s="37"/>
      <c r="C329" s="184" t="s">
        <v>418</v>
      </c>
      <c r="D329" s="184" t="s">
        <v>134</v>
      </c>
      <c r="E329" s="185" t="s">
        <v>419</v>
      </c>
      <c r="F329" s="186" t="s">
        <v>420</v>
      </c>
      <c r="G329" s="187" t="s">
        <v>281</v>
      </c>
      <c r="H329" s="188">
        <v>9.048</v>
      </c>
      <c r="I329" s="189"/>
      <c r="J329" s="190">
        <f>ROUND(I329*H329,2)</f>
        <v>0</v>
      </c>
      <c r="K329" s="186" t="s">
        <v>138</v>
      </c>
      <c r="L329" s="41"/>
      <c r="M329" s="191" t="s">
        <v>19</v>
      </c>
      <c r="N329" s="192" t="s">
        <v>42</v>
      </c>
      <c r="O329" s="66"/>
      <c r="P329" s="193">
        <f>O329*H329</f>
        <v>0</v>
      </c>
      <c r="Q329" s="193">
        <v>0.105</v>
      </c>
      <c r="R329" s="193">
        <f>Q329*H329</f>
        <v>0.95004</v>
      </c>
      <c r="S329" s="193">
        <v>0</v>
      </c>
      <c r="T329" s="194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95" t="s">
        <v>139</v>
      </c>
      <c r="AT329" s="195" t="s">
        <v>134</v>
      </c>
      <c r="AU329" s="195" t="s">
        <v>160</v>
      </c>
      <c r="AY329" s="19" t="s">
        <v>132</v>
      </c>
      <c r="BE329" s="196">
        <f>IF(N329="základní",J329,0)</f>
        <v>0</v>
      </c>
      <c r="BF329" s="196">
        <f>IF(N329="snížená",J329,0)</f>
        <v>0</v>
      </c>
      <c r="BG329" s="196">
        <f>IF(N329="zákl. přenesená",J329,0)</f>
        <v>0</v>
      </c>
      <c r="BH329" s="196">
        <f>IF(N329="sníž. přenesená",J329,0)</f>
        <v>0</v>
      </c>
      <c r="BI329" s="196">
        <f>IF(N329="nulová",J329,0)</f>
        <v>0</v>
      </c>
      <c r="BJ329" s="19" t="s">
        <v>76</v>
      </c>
      <c r="BK329" s="196">
        <f>ROUND(I329*H329,2)</f>
        <v>0</v>
      </c>
      <c r="BL329" s="19" t="s">
        <v>139</v>
      </c>
      <c r="BM329" s="195" t="s">
        <v>421</v>
      </c>
    </row>
    <row r="330" spans="1:65" s="2" customFormat="1" ht="126.75">
      <c r="A330" s="36"/>
      <c r="B330" s="37"/>
      <c r="C330" s="38"/>
      <c r="D330" s="197" t="s">
        <v>141</v>
      </c>
      <c r="E330" s="38"/>
      <c r="F330" s="198" t="s">
        <v>422</v>
      </c>
      <c r="G330" s="38"/>
      <c r="H330" s="38"/>
      <c r="I330" s="105"/>
      <c r="J330" s="38"/>
      <c r="K330" s="38"/>
      <c r="L330" s="41"/>
      <c r="M330" s="199"/>
      <c r="N330" s="200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141</v>
      </c>
      <c r="AU330" s="19" t="s">
        <v>160</v>
      </c>
    </row>
    <row r="331" spans="1:65" s="13" customFormat="1" ht="11.25">
      <c r="B331" s="201"/>
      <c r="C331" s="202"/>
      <c r="D331" s="197" t="s">
        <v>143</v>
      </c>
      <c r="E331" s="203" t="s">
        <v>19</v>
      </c>
      <c r="F331" s="204" t="s">
        <v>423</v>
      </c>
      <c r="G331" s="202"/>
      <c r="H331" s="203" t="s">
        <v>19</v>
      </c>
      <c r="I331" s="205"/>
      <c r="J331" s="202"/>
      <c r="K331" s="202"/>
      <c r="L331" s="206"/>
      <c r="M331" s="207"/>
      <c r="N331" s="208"/>
      <c r="O331" s="208"/>
      <c r="P331" s="208"/>
      <c r="Q331" s="208"/>
      <c r="R331" s="208"/>
      <c r="S331" s="208"/>
      <c r="T331" s="209"/>
      <c r="AT331" s="210" t="s">
        <v>143</v>
      </c>
      <c r="AU331" s="210" t="s">
        <v>160</v>
      </c>
      <c r="AV331" s="13" t="s">
        <v>76</v>
      </c>
      <c r="AW331" s="13" t="s">
        <v>33</v>
      </c>
      <c r="AX331" s="13" t="s">
        <v>71</v>
      </c>
      <c r="AY331" s="210" t="s">
        <v>132</v>
      </c>
    </row>
    <row r="332" spans="1:65" s="13" customFormat="1" ht="11.25">
      <c r="B332" s="201"/>
      <c r="C332" s="202"/>
      <c r="D332" s="197" t="s">
        <v>143</v>
      </c>
      <c r="E332" s="203" t="s">
        <v>19</v>
      </c>
      <c r="F332" s="204" t="s">
        <v>151</v>
      </c>
      <c r="G332" s="202"/>
      <c r="H332" s="203" t="s">
        <v>19</v>
      </c>
      <c r="I332" s="205"/>
      <c r="J332" s="202"/>
      <c r="K332" s="202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143</v>
      </c>
      <c r="AU332" s="210" t="s">
        <v>160</v>
      </c>
      <c r="AV332" s="13" t="s">
        <v>76</v>
      </c>
      <c r="AW332" s="13" t="s">
        <v>33</v>
      </c>
      <c r="AX332" s="13" t="s">
        <v>71</v>
      </c>
      <c r="AY332" s="210" t="s">
        <v>132</v>
      </c>
    </row>
    <row r="333" spans="1:65" s="14" customFormat="1" ht="11.25">
      <c r="B333" s="211"/>
      <c r="C333" s="212"/>
      <c r="D333" s="197" t="s">
        <v>143</v>
      </c>
      <c r="E333" s="213" t="s">
        <v>19</v>
      </c>
      <c r="F333" s="214" t="s">
        <v>424</v>
      </c>
      <c r="G333" s="212"/>
      <c r="H333" s="215">
        <v>1.77</v>
      </c>
      <c r="I333" s="216"/>
      <c r="J333" s="212"/>
      <c r="K333" s="212"/>
      <c r="L333" s="217"/>
      <c r="M333" s="218"/>
      <c r="N333" s="219"/>
      <c r="O333" s="219"/>
      <c r="P333" s="219"/>
      <c r="Q333" s="219"/>
      <c r="R333" s="219"/>
      <c r="S333" s="219"/>
      <c r="T333" s="220"/>
      <c r="AT333" s="221" t="s">
        <v>143</v>
      </c>
      <c r="AU333" s="221" t="s">
        <v>160</v>
      </c>
      <c r="AV333" s="14" t="s">
        <v>78</v>
      </c>
      <c r="AW333" s="14" t="s">
        <v>33</v>
      </c>
      <c r="AX333" s="14" t="s">
        <v>71</v>
      </c>
      <c r="AY333" s="221" t="s">
        <v>132</v>
      </c>
    </row>
    <row r="334" spans="1:65" s="13" customFormat="1" ht="11.25">
      <c r="B334" s="201"/>
      <c r="C334" s="202"/>
      <c r="D334" s="197" t="s">
        <v>143</v>
      </c>
      <c r="E334" s="203" t="s">
        <v>19</v>
      </c>
      <c r="F334" s="204" t="s">
        <v>153</v>
      </c>
      <c r="G334" s="202"/>
      <c r="H334" s="203" t="s">
        <v>19</v>
      </c>
      <c r="I334" s="205"/>
      <c r="J334" s="202"/>
      <c r="K334" s="202"/>
      <c r="L334" s="206"/>
      <c r="M334" s="207"/>
      <c r="N334" s="208"/>
      <c r="O334" s="208"/>
      <c r="P334" s="208"/>
      <c r="Q334" s="208"/>
      <c r="R334" s="208"/>
      <c r="S334" s="208"/>
      <c r="T334" s="209"/>
      <c r="AT334" s="210" t="s">
        <v>143</v>
      </c>
      <c r="AU334" s="210" t="s">
        <v>160</v>
      </c>
      <c r="AV334" s="13" t="s">
        <v>76</v>
      </c>
      <c r="AW334" s="13" t="s">
        <v>33</v>
      </c>
      <c r="AX334" s="13" t="s">
        <v>71</v>
      </c>
      <c r="AY334" s="210" t="s">
        <v>132</v>
      </c>
    </row>
    <row r="335" spans="1:65" s="14" customFormat="1" ht="11.25">
      <c r="B335" s="211"/>
      <c r="C335" s="212"/>
      <c r="D335" s="197" t="s">
        <v>143</v>
      </c>
      <c r="E335" s="213" t="s">
        <v>19</v>
      </c>
      <c r="F335" s="214" t="s">
        <v>425</v>
      </c>
      <c r="G335" s="212"/>
      <c r="H335" s="215">
        <v>3.738</v>
      </c>
      <c r="I335" s="216"/>
      <c r="J335" s="212"/>
      <c r="K335" s="212"/>
      <c r="L335" s="217"/>
      <c r="M335" s="218"/>
      <c r="N335" s="219"/>
      <c r="O335" s="219"/>
      <c r="P335" s="219"/>
      <c r="Q335" s="219"/>
      <c r="R335" s="219"/>
      <c r="S335" s="219"/>
      <c r="T335" s="220"/>
      <c r="AT335" s="221" t="s">
        <v>143</v>
      </c>
      <c r="AU335" s="221" t="s">
        <v>160</v>
      </c>
      <c r="AV335" s="14" t="s">
        <v>78</v>
      </c>
      <c r="AW335" s="14" t="s">
        <v>33</v>
      </c>
      <c r="AX335" s="14" t="s">
        <v>71</v>
      </c>
      <c r="AY335" s="221" t="s">
        <v>132</v>
      </c>
    </row>
    <row r="336" spans="1:65" s="13" customFormat="1" ht="11.25">
      <c r="B336" s="201"/>
      <c r="C336" s="202"/>
      <c r="D336" s="197" t="s">
        <v>143</v>
      </c>
      <c r="E336" s="203" t="s">
        <v>19</v>
      </c>
      <c r="F336" s="204" t="s">
        <v>155</v>
      </c>
      <c r="G336" s="202"/>
      <c r="H336" s="203" t="s">
        <v>19</v>
      </c>
      <c r="I336" s="205"/>
      <c r="J336" s="202"/>
      <c r="K336" s="202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143</v>
      </c>
      <c r="AU336" s="210" t="s">
        <v>160</v>
      </c>
      <c r="AV336" s="13" t="s">
        <v>76</v>
      </c>
      <c r="AW336" s="13" t="s">
        <v>33</v>
      </c>
      <c r="AX336" s="13" t="s">
        <v>71</v>
      </c>
      <c r="AY336" s="210" t="s">
        <v>132</v>
      </c>
    </row>
    <row r="337" spans="1:65" s="14" customFormat="1" ht="11.25">
      <c r="B337" s="211"/>
      <c r="C337" s="212"/>
      <c r="D337" s="197" t="s">
        <v>143</v>
      </c>
      <c r="E337" s="213" t="s">
        <v>19</v>
      </c>
      <c r="F337" s="214" t="s">
        <v>424</v>
      </c>
      <c r="G337" s="212"/>
      <c r="H337" s="215">
        <v>1.77</v>
      </c>
      <c r="I337" s="216"/>
      <c r="J337" s="212"/>
      <c r="K337" s="212"/>
      <c r="L337" s="217"/>
      <c r="M337" s="218"/>
      <c r="N337" s="219"/>
      <c r="O337" s="219"/>
      <c r="P337" s="219"/>
      <c r="Q337" s="219"/>
      <c r="R337" s="219"/>
      <c r="S337" s="219"/>
      <c r="T337" s="220"/>
      <c r="AT337" s="221" t="s">
        <v>143</v>
      </c>
      <c r="AU337" s="221" t="s">
        <v>160</v>
      </c>
      <c r="AV337" s="14" t="s">
        <v>78</v>
      </c>
      <c r="AW337" s="14" t="s">
        <v>33</v>
      </c>
      <c r="AX337" s="14" t="s">
        <v>71</v>
      </c>
      <c r="AY337" s="221" t="s">
        <v>132</v>
      </c>
    </row>
    <row r="338" spans="1:65" s="13" customFormat="1" ht="11.25">
      <c r="B338" s="201"/>
      <c r="C338" s="202"/>
      <c r="D338" s="197" t="s">
        <v>143</v>
      </c>
      <c r="E338" s="203" t="s">
        <v>19</v>
      </c>
      <c r="F338" s="204" t="s">
        <v>426</v>
      </c>
      <c r="G338" s="202"/>
      <c r="H338" s="203" t="s">
        <v>19</v>
      </c>
      <c r="I338" s="205"/>
      <c r="J338" s="202"/>
      <c r="K338" s="202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143</v>
      </c>
      <c r="AU338" s="210" t="s">
        <v>160</v>
      </c>
      <c r="AV338" s="13" t="s">
        <v>76</v>
      </c>
      <c r="AW338" s="13" t="s">
        <v>33</v>
      </c>
      <c r="AX338" s="13" t="s">
        <v>71</v>
      </c>
      <c r="AY338" s="210" t="s">
        <v>132</v>
      </c>
    </row>
    <row r="339" spans="1:65" s="14" customFormat="1" ht="11.25">
      <c r="B339" s="211"/>
      <c r="C339" s="212"/>
      <c r="D339" s="197" t="s">
        <v>143</v>
      </c>
      <c r="E339" s="213" t="s">
        <v>19</v>
      </c>
      <c r="F339" s="214" t="s">
        <v>424</v>
      </c>
      <c r="G339" s="212"/>
      <c r="H339" s="215">
        <v>1.77</v>
      </c>
      <c r="I339" s="216"/>
      <c r="J339" s="212"/>
      <c r="K339" s="212"/>
      <c r="L339" s="217"/>
      <c r="M339" s="218"/>
      <c r="N339" s="219"/>
      <c r="O339" s="219"/>
      <c r="P339" s="219"/>
      <c r="Q339" s="219"/>
      <c r="R339" s="219"/>
      <c r="S339" s="219"/>
      <c r="T339" s="220"/>
      <c r="AT339" s="221" t="s">
        <v>143</v>
      </c>
      <c r="AU339" s="221" t="s">
        <v>160</v>
      </c>
      <c r="AV339" s="14" t="s">
        <v>78</v>
      </c>
      <c r="AW339" s="14" t="s">
        <v>33</v>
      </c>
      <c r="AX339" s="14" t="s">
        <v>71</v>
      </c>
      <c r="AY339" s="221" t="s">
        <v>132</v>
      </c>
    </row>
    <row r="340" spans="1:65" s="16" customFormat="1" ht="11.25">
      <c r="B340" s="233"/>
      <c r="C340" s="234"/>
      <c r="D340" s="197" t="s">
        <v>143</v>
      </c>
      <c r="E340" s="235" t="s">
        <v>19</v>
      </c>
      <c r="F340" s="236" t="s">
        <v>165</v>
      </c>
      <c r="G340" s="234"/>
      <c r="H340" s="237">
        <v>9.048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AT340" s="243" t="s">
        <v>143</v>
      </c>
      <c r="AU340" s="243" t="s">
        <v>160</v>
      </c>
      <c r="AV340" s="16" t="s">
        <v>139</v>
      </c>
      <c r="AW340" s="16" t="s">
        <v>33</v>
      </c>
      <c r="AX340" s="16" t="s">
        <v>76</v>
      </c>
      <c r="AY340" s="243" t="s">
        <v>132</v>
      </c>
    </row>
    <row r="341" spans="1:65" s="2" customFormat="1" ht="16.5" customHeight="1">
      <c r="A341" s="36"/>
      <c r="B341" s="37"/>
      <c r="C341" s="184" t="s">
        <v>427</v>
      </c>
      <c r="D341" s="184" t="s">
        <v>134</v>
      </c>
      <c r="E341" s="185" t="s">
        <v>428</v>
      </c>
      <c r="F341" s="186" t="s">
        <v>429</v>
      </c>
      <c r="G341" s="187" t="s">
        <v>137</v>
      </c>
      <c r="H341" s="188">
        <v>4.4530000000000003</v>
      </c>
      <c r="I341" s="189"/>
      <c r="J341" s="190">
        <f>ROUND(I341*H341,2)</f>
        <v>0</v>
      </c>
      <c r="K341" s="186" t="s">
        <v>138</v>
      </c>
      <c r="L341" s="41"/>
      <c r="M341" s="191" t="s">
        <v>19</v>
      </c>
      <c r="N341" s="192" t="s">
        <v>42</v>
      </c>
      <c r="O341" s="66"/>
      <c r="P341" s="193">
        <f>O341*H341</f>
        <v>0</v>
      </c>
      <c r="Q341" s="193">
        <v>1.98</v>
      </c>
      <c r="R341" s="193">
        <f>Q341*H341</f>
        <v>8.8169400000000007</v>
      </c>
      <c r="S341" s="193">
        <v>0</v>
      </c>
      <c r="T341" s="194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95" t="s">
        <v>139</v>
      </c>
      <c r="AT341" s="195" t="s">
        <v>134</v>
      </c>
      <c r="AU341" s="195" t="s">
        <v>160</v>
      </c>
      <c r="AY341" s="19" t="s">
        <v>132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9" t="s">
        <v>76</v>
      </c>
      <c r="BK341" s="196">
        <f>ROUND(I341*H341,2)</f>
        <v>0</v>
      </c>
      <c r="BL341" s="19" t="s">
        <v>139</v>
      </c>
      <c r="BM341" s="195" t="s">
        <v>430</v>
      </c>
    </row>
    <row r="342" spans="1:65" s="2" customFormat="1" ht="39">
      <c r="A342" s="36"/>
      <c r="B342" s="37"/>
      <c r="C342" s="38"/>
      <c r="D342" s="197" t="s">
        <v>141</v>
      </c>
      <c r="E342" s="38"/>
      <c r="F342" s="198" t="s">
        <v>431</v>
      </c>
      <c r="G342" s="38"/>
      <c r="H342" s="38"/>
      <c r="I342" s="105"/>
      <c r="J342" s="38"/>
      <c r="K342" s="38"/>
      <c r="L342" s="41"/>
      <c r="M342" s="199"/>
      <c r="N342" s="200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141</v>
      </c>
      <c r="AU342" s="19" t="s">
        <v>160</v>
      </c>
    </row>
    <row r="343" spans="1:65" s="13" customFormat="1" ht="11.25">
      <c r="B343" s="201"/>
      <c r="C343" s="202"/>
      <c r="D343" s="197" t="s">
        <v>143</v>
      </c>
      <c r="E343" s="203" t="s">
        <v>19</v>
      </c>
      <c r="F343" s="204" t="s">
        <v>155</v>
      </c>
      <c r="G343" s="202"/>
      <c r="H343" s="203" t="s">
        <v>19</v>
      </c>
      <c r="I343" s="205"/>
      <c r="J343" s="202"/>
      <c r="K343" s="202"/>
      <c r="L343" s="206"/>
      <c r="M343" s="207"/>
      <c r="N343" s="208"/>
      <c r="O343" s="208"/>
      <c r="P343" s="208"/>
      <c r="Q343" s="208"/>
      <c r="R343" s="208"/>
      <c r="S343" s="208"/>
      <c r="T343" s="209"/>
      <c r="AT343" s="210" t="s">
        <v>143</v>
      </c>
      <c r="AU343" s="210" t="s">
        <v>160</v>
      </c>
      <c r="AV343" s="13" t="s">
        <v>76</v>
      </c>
      <c r="AW343" s="13" t="s">
        <v>33</v>
      </c>
      <c r="AX343" s="13" t="s">
        <v>71</v>
      </c>
      <c r="AY343" s="210" t="s">
        <v>132</v>
      </c>
    </row>
    <row r="344" spans="1:65" s="14" customFormat="1" ht="11.25">
      <c r="B344" s="211"/>
      <c r="C344" s="212"/>
      <c r="D344" s="197" t="s">
        <v>143</v>
      </c>
      <c r="E344" s="213" t="s">
        <v>19</v>
      </c>
      <c r="F344" s="214" t="s">
        <v>432</v>
      </c>
      <c r="G344" s="212"/>
      <c r="H344" s="215">
        <v>4.4530000000000003</v>
      </c>
      <c r="I344" s="216"/>
      <c r="J344" s="212"/>
      <c r="K344" s="212"/>
      <c r="L344" s="217"/>
      <c r="M344" s="218"/>
      <c r="N344" s="219"/>
      <c r="O344" s="219"/>
      <c r="P344" s="219"/>
      <c r="Q344" s="219"/>
      <c r="R344" s="219"/>
      <c r="S344" s="219"/>
      <c r="T344" s="220"/>
      <c r="AT344" s="221" t="s">
        <v>143</v>
      </c>
      <c r="AU344" s="221" t="s">
        <v>160</v>
      </c>
      <c r="AV344" s="14" t="s">
        <v>78</v>
      </c>
      <c r="AW344" s="14" t="s">
        <v>33</v>
      </c>
      <c r="AX344" s="14" t="s">
        <v>76</v>
      </c>
      <c r="AY344" s="221" t="s">
        <v>132</v>
      </c>
    </row>
    <row r="345" spans="1:65" s="2" customFormat="1" ht="16.5" customHeight="1">
      <c r="A345" s="36"/>
      <c r="B345" s="37"/>
      <c r="C345" s="184" t="s">
        <v>433</v>
      </c>
      <c r="D345" s="184" t="s">
        <v>134</v>
      </c>
      <c r="E345" s="185" t="s">
        <v>434</v>
      </c>
      <c r="F345" s="186" t="s">
        <v>435</v>
      </c>
      <c r="G345" s="187" t="s">
        <v>137</v>
      </c>
      <c r="H345" s="188">
        <v>36.582000000000001</v>
      </c>
      <c r="I345" s="189"/>
      <c r="J345" s="190">
        <f>ROUND(I345*H345,2)</f>
        <v>0</v>
      </c>
      <c r="K345" s="186" t="s">
        <v>19</v>
      </c>
      <c r="L345" s="41"/>
      <c r="M345" s="191" t="s">
        <v>19</v>
      </c>
      <c r="N345" s="192" t="s">
        <v>42</v>
      </c>
      <c r="O345" s="66"/>
      <c r="P345" s="193">
        <f>O345*H345</f>
        <v>0</v>
      </c>
      <c r="Q345" s="193">
        <v>2.16</v>
      </c>
      <c r="R345" s="193">
        <f>Q345*H345</f>
        <v>79.017120000000006</v>
      </c>
      <c r="S345" s="193">
        <v>0</v>
      </c>
      <c r="T345" s="194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95" t="s">
        <v>139</v>
      </c>
      <c r="AT345" s="195" t="s">
        <v>134</v>
      </c>
      <c r="AU345" s="195" t="s">
        <v>160</v>
      </c>
      <c r="AY345" s="19" t="s">
        <v>132</v>
      </c>
      <c r="BE345" s="196">
        <f>IF(N345="základní",J345,0)</f>
        <v>0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9" t="s">
        <v>76</v>
      </c>
      <c r="BK345" s="196">
        <f>ROUND(I345*H345,2)</f>
        <v>0</v>
      </c>
      <c r="BL345" s="19" t="s">
        <v>139</v>
      </c>
      <c r="BM345" s="195" t="s">
        <v>436</v>
      </c>
    </row>
    <row r="346" spans="1:65" s="2" customFormat="1" ht="39">
      <c r="A346" s="36"/>
      <c r="B346" s="37"/>
      <c r="C346" s="38"/>
      <c r="D346" s="197" t="s">
        <v>141</v>
      </c>
      <c r="E346" s="38"/>
      <c r="F346" s="198" t="s">
        <v>431</v>
      </c>
      <c r="G346" s="38"/>
      <c r="H346" s="38"/>
      <c r="I346" s="105"/>
      <c r="J346" s="38"/>
      <c r="K346" s="38"/>
      <c r="L346" s="41"/>
      <c r="M346" s="199"/>
      <c r="N346" s="200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141</v>
      </c>
      <c r="AU346" s="19" t="s">
        <v>160</v>
      </c>
    </row>
    <row r="347" spans="1:65" s="13" customFormat="1" ht="11.25">
      <c r="B347" s="201"/>
      <c r="C347" s="202"/>
      <c r="D347" s="197" t="s">
        <v>143</v>
      </c>
      <c r="E347" s="203" t="s">
        <v>19</v>
      </c>
      <c r="F347" s="204" t="s">
        <v>151</v>
      </c>
      <c r="G347" s="202"/>
      <c r="H347" s="203" t="s">
        <v>19</v>
      </c>
      <c r="I347" s="205"/>
      <c r="J347" s="202"/>
      <c r="K347" s="202"/>
      <c r="L347" s="206"/>
      <c r="M347" s="207"/>
      <c r="N347" s="208"/>
      <c r="O347" s="208"/>
      <c r="P347" s="208"/>
      <c r="Q347" s="208"/>
      <c r="R347" s="208"/>
      <c r="S347" s="208"/>
      <c r="T347" s="209"/>
      <c r="AT347" s="210" t="s">
        <v>143</v>
      </c>
      <c r="AU347" s="210" t="s">
        <v>160</v>
      </c>
      <c r="AV347" s="13" t="s">
        <v>76</v>
      </c>
      <c r="AW347" s="13" t="s">
        <v>33</v>
      </c>
      <c r="AX347" s="13" t="s">
        <v>71</v>
      </c>
      <c r="AY347" s="210" t="s">
        <v>132</v>
      </c>
    </row>
    <row r="348" spans="1:65" s="14" customFormat="1" ht="11.25">
      <c r="B348" s="211"/>
      <c r="C348" s="212"/>
      <c r="D348" s="197" t="s">
        <v>143</v>
      </c>
      <c r="E348" s="213" t="s">
        <v>19</v>
      </c>
      <c r="F348" s="214" t="s">
        <v>437</v>
      </c>
      <c r="G348" s="212"/>
      <c r="H348" s="215">
        <v>9.8279999999999994</v>
      </c>
      <c r="I348" s="216"/>
      <c r="J348" s="212"/>
      <c r="K348" s="212"/>
      <c r="L348" s="217"/>
      <c r="M348" s="218"/>
      <c r="N348" s="219"/>
      <c r="O348" s="219"/>
      <c r="P348" s="219"/>
      <c r="Q348" s="219"/>
      <c r="R348" s="219"/>
      <c r="S348" s="219"/>
      <c r="T348" s="220"/>
      <c r="AT348" s="221" t="s">
        <v>143</v>
      </c>
      <c r="AU348" s="221" t="s">
        <v>160</v>
      </c>
      <c r="AV348" s="14" t="s">
        <v>78</v>
      </c>
      <c r="AW348" s="14" t="s">
        <v>33</v>
      </c>
      <c r="AX348" s="14" t="s">
        <v>71</v>
      </c>
      <c r="AY348" s="221" t="s">
        <v>132</v>
      </c>
    </row>
    <row r="349" spans="1:65" s="13" customFormat="1" ht="11.25">
      <c r="B349" s="201"/>
      <c r="C349" s="202"/>
      <c r="D349" s="197" t="s">
        <v>143</v>
      </c>
      <c r="E349" s="203" t="s">
        <v>19</v>
      </c>
      <c r="F349" s="204" t="s">
        <v>153</v>
      </c>
      <c r="G349" s="202"/>
      <c r="H349" s="203" t="s">
        <v>19</v>
      </c>
      <c r="I349" s="205"/>
      <c r="J349" s="202"/>
      <c r="K349" s="202"/>
      <c r="L349" s="206"/>
      <c r="M349" s="207"/>
      <c r="N349" s="208"/>
      <c r="O349" s="208"/>
      <c r="P349" s="208"/>
      <c r="Q349" s="208"/>
      <c r="R349" s="208"/>
      <c r="S349" s="208"/>
      <c r="T349" s="209"/>
      <c r="AT349" s="210" t="s">
        <v>143</v>
      </c>
      <c r="AU349" s="210" t="s">
        <v>160</v>
      </c>
      <c r="AV349" s="13" t="s">
        <v>76</v>
      </c>
      <c r="AW349" s="13" t="s">
        <v>33</v>
      </c>
      <c r="AX349" s="13" t="s">
        <v>71</v>
      </c>
      <c r="AY349" s="210" t="s">
        <v>132</v>
      </c>
    </row>
    <row r="350" spans="1:65" s="14" customFormat="1" ht="11.25">
      <c r="B350" s="211"/>
      <c r="C350" s="212"/>
      <c r="D350" s="197" t="s">
        <v>143</v>
      </c>
      <c r="E350" s="213" t="s">
        <v>19</v>
      </c>
      <c r="F350" s="214" t="s">
        <v>438</v>
      </c>
      <c r="G350" s="212"/>
      <c r="H350" s="215">
        <v>16.478999999999999</v>
      </c>
      <c r="I350" s="216"/>
      <c r="J350" s="212"/>
      <c r="K350" s="212"/>
      <c r="L350" s="217"/>
      <c r="M350" s="218"/>
      <c r="N350" s="219"/>
      <c r="O350" s="219"/>
      <c r="P350" s="219"/>
      <c r="Q350" s="219"/>
      <c r="R350" s="219"/>
      <c r="S350" s="219"/>
      <c r="T350" s="220"/>
      <c r="AT350" s="221" t="s">
        <v>143</v>
      </c>
      <c r="AU350" s="221" t="s">
        <v>160</v>
      </c>
      <c r="AV350" s="14" t="s">
        <v>78</v>
      </c>
      <c r="AW350" s="14" t="s">
        <v>33</v>
      </c>
      <c r="AX350" s="14" t="s">
        <v>71</v>
      </c>
      <c r="AY350" s="221" t="s">
        <v>132</v>
      </c>
    </row>
    <row r="351" spans="1:65" s="13" customFormat="1" ht="11.25">
      <c r="B351" s="201"/>
      <c r="C351" s="202"/>
      <c r="D351" s="197" t="s">
        <v>143</v>
      </c>
      <c r="E351" s="203" t="s">
        <v>19</v>
      </c>
      <c r="F351" s="204" t="s">
        <v>155</v>
      </c>
      <c r="G351" s="202"/>
      <c r="H351" s="203" t="s">
        <v>19</v>
      </c>
      <c r="I351" s="205"/>
      <c r="J351" s="202"/>
      <c r="K351" s="202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143</v>
      </c>
      <c r="AU351" s="210" t="s">
        <v>160</v>
      </c>
      <c r="AV351" s="13" t="s">
        <v>76</v>
      </c>
      <c r="AW351" s="13" t="s">
        <v>33</v>
      </c>
      <c r="AX351" s="13" t="s">
        <v>71</v>
      </c>
      <c r="AY351" s="210" t="s">
        <v>132</v>
      </c>
    </row>
    <row r="352" spans="1:65" s="14" customFormat="1" ht="11.25">
      <c r="B352" s="211"/>
      <c r="C352" s="212"/>
      <c r="D352" s="197" t="s">
        <v>143</v>
      </c>
      <c r="E352" s="213" t="s">
        <v>19</v>
      </c>
      <c r="F352" s="214" t="s">
        <v>439</v>
      </c>
      <c r="G352" s="212"/>
      <c r="H352" s="215">
        <v>10.275</v>
      </c>
      <c r="I352" s="216"/>
      <c r="J352" s="212"/>
      <c r="K352" s="212"/>
      <c r="L352" s="217"/>
      <c r="M352" s="218"/>
      <c r="N352" s="219"/>
      <c r="O352" s="219"/>
      <c r="P352" s="219"/>
      <c r="Q352" s="219"/>
      <c r="R352" s="219"/>
      <c r="S352" s="219"/>
      <c r="T352" s="220"/>
      <c r="AT352" s="221" t="s">
        <v>143</v>
      </c>
      <c r="AU352" s="221" t="s">
        <v>160</v>
      </c>
      <c r="AV352" s="14" t="s">
        <v>78</v>
      </c>
      <c r="AW352" s="14" t="s">
        <v>33</v>
      </c>
      <c r="AX352" s="14" t="s">
        <v>71</v>
      </c>
      <c r="AY352" s="221" t="s">
        <v>132</v>
      </c>
    </row>
    <row r="353" spans="1:65" s="16" customFormat="1" ht="11.25">
      <c r="B353" s="233"/>
      <c r="C353" s="234"/>
      <c r="D353" s="197" t="s">
        <v>143</v>
      </c>
      <c r="E353" s="235" t="s">
        <v>19</v>
      </c>
      <c r="F353" s="236" t="s">
        <v>165</v>
      </c>
      <c r="G353" s="234"/>
      <c r="H353" s="237">
        <v>36.582000000000001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AT353" s="243" t="s">
        <v>143</v>
      </c>
      <c r="AU353" s="243" t="s">
        <v>160</v>
      </c>
      <c r="AV353" s="16" t="s">
        <v>139</v>
      </c>
      <c r="AW353" s="16" t="s">
        <v>33</v>
      </c>
      <c r="AX353" s="16" t="s">
        <v>76</v>
      </c>
      <c r="AY353" s="243" t="s">
        <v>132</v>
      </c>
    </row>
    <row r="354" spans="1:65" s="2" customFormat="1" ht="24" customHeight="1">
      <c r="A354" s="36"/>
      <c r="B354" s="37"/>
      <c r="C354" s="184" t="s">
        <v>440</v>
      </c>
      <c r="D354" s="184" t="s">
        <v>134</v>
      </c>
      <c r="E354" s="185" t="s">
        <v>441</v>
      </c>
      <c r="F354" s="186" t="s">
        <v>442</v>
      </c>
      <c r="G354" s="187" t="s">
        <v>281</v>
      </c>
      <c r="H354" s="188">
        <v>17.125</v>
      </c>
      <c r="I354" s="189"/>
      <c r="J354" s="190">
        <f>ROUND(I354*H354,2)</f>
        <v>0</v>
      </c>
      <c r="K354" s="186" t="s">
        <v>138</v>
      </c>
      <c r="L354" s="41"/>
      <c r="M354" s="191" t="s">
        <v>19</v>
      </c>
      <c r="N354" s="192" t="s">
        <v>42</v>
      </c>
      <c r="O354" s="66"/>
      <c r="P354" s="193">
        <f>O354*H354</f>
        <v>0</v>
      </c>
      <c r="Q354" s="193">
        <v>0.16177</v>
      </c>
      <c r="R354" s="193">
        <f>Q354*H354</f>
        <v>2.7703112499999998</v>
      </c>
      <c r="S354" s="193">
        <v>0</v>
      </c>
      <c r="T354" s="194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95" t="s">
        <v>139</v>
      </c>
      <c r="AT354" s="195" t="s">
        <v>134</v>
      </c>
      <c r="AU354" s="195" t="s">
        <v>160</v>
      </c>
      <c r="AY354" s="19" t="s">
        <v>132</v>
      </c>
      <c r="BE354" s="196">
        <f>IF(N354="základní",J354,0)</f>
        <v>0</v>
      </c>
      <c r="BF354" s="196">
        <f>IF(N354="snížená",J354,0)</f>
        <v>0</v>
      </c>
      <c r="BG354" s="196">
        <f>IF(N354="zákl. přenesená",J354,0)</f>
        <v>0</v>
      </c>
      <c r="BH354" s="196">
        <f>IF(N354="sníž. přenesená",J354,0)</f>
        <v>0</v>
      </c>
      <c r="BI354" s="196">
        <f>IF(N354="nulová",J354,0)</f>
        <v>0</v>
      </c>
      <c r="BJ354" s="19" t="s">
        <v>76</v>
      </c>
      <c r="BK354" s="196">
        <f>ROUND(I354*H354,2)</f>
        <v>0</v>
      </c>
      <c r="BL354" s="19" t="s">
        <v>139</v>
      </c>
      <c r="BM354" s="195" t="s">
        <v>443</v>
      </c>
    </row>
    <row r="355" spans="1:65" s="2" customFormat="1" ht="48.75">
      <c r="A355" s="36"/>
      <c r="B355" s="37"/>
      <c r="C355" s="38"/>
      <c r="D355" s="197" t="s">
        <v>141</v>
      </c>
      <c r="E355" s="38"/>
      <c r="F355" s="198" t="s">
        <v>444</v>
      </c>
      <c r="G355" s="38"/>
      <c r="H355" s="38"/>
      <c r="I355" s="105"/>
      <c r="J355" s="38"/>
      <c r="K355" s="38"/>
      <c r="L355" s="41"/>
      <c r="M355" s="199"/>
      <c r="N355" s="200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141</v>
      </c>
      <c r="AU355" s="19" t="s">
        <v>160</v>
      </c>
    </row>
    <row r="356" spans="1:65" s="13" customFormat="1" ht="11.25">
      <c r="B356" s="201"/>
      <c r="C356" s="202"/>
      <c r="D356" s="197" t="s">
        <v>143</v>
      </c>
      <c r="E356" s="203" t="s">
        <v>19</v>
      </c>
      <c r="F356" s="204" t="s">
        <v>445</v>
      </c>
      <c r="G356" s="202"/>
      <c r="H356" s="203" t="s">
        <v>19</v>
      </c>
      <c r="I356" s="205"/>
      <c r="J356" s="202"/>
      <c r="K356" s="202"/>
      <c r="L356" s="206"/>
      <c r="M356" s="207"/>
      <c r="N356" s="208"/>
      <c r="O356" s="208"/>
      <c r="P356" s="208"/>
      <c r="Q356" s="208"/>
      <c r="R356" s="208"/>
      <c r="S356" s="208"/>
      <c r="T356" s="209"/>
      <c r="AT356" s="210" t="s">
        <v>143</v>
      </c>
      <c r="AU356" s="210" t="s">
        <v>160</v>
      </c>
      <c r="AV356" s="13" t="s">
        <v>76</v>
      </c>
      <c r="AW356" s="13" t="s">
        <v>33</v>
      </c>
      <c r="AX356" s="13" t="s">
        <v>71</v>
      </c>
      <c r="AY356" s="210" t="s">
        <v>132</v>
      </c>
    </row>
    <row r="357" spans="1:65" s="14" customFormat="1" ht="11.25">
      <c r="B357" s="211"/>
      <c r="C357" s="212"/>
      <c r="D357" s="197" t="s">
        <v>143</v>
      </c>
      <c r="E357" s="213" t="s">
        <v>19</v>
      </c>
      <c r="F357" s="214" t="s">
        <v>446</v>
      </c>
      <c r="G357" s="212"/>
      <c r="H357" s="215">
        <v>17.125</v>
      </c>
      <c r="I357" s="216"/>
      <c r="J357" s="212"/>
      <c r="K357" s="212"/>
      <c r="L357" s="217"/>
      <c r="M357" s="218"/>
      <c r="N357" s="219"/>
      <c r="O357" s="219"/>
      <c r="P357" s="219"/>
      <c r="Q357" s="219"/>
      <c r="R357" s="219"/>
      <c r="S357" s="219"/>
      <c r="T357" s="220"/>
      <c r="AT357" s="221" t="s">
        <v>143</v>
      </c>
      <c r="AU357" s="221" t="s">
        <v>160</v>
      </c>
      <c r="AV357" s="14" t="s">
        <v>78</v>
      </c>
      <c r="AW357" s="14" t="s">
        <v>33</v>
      </c>
      <c r="AX357" s="14" t="s">
        <v>76</v>
      </c>
      <c r="AY357" s="221" t="s">
        <v>132</v>
      </c>
    </row>
    <row r="358" spans="1:65" s="2" customFormat="1" ht="24" customHeight="1">
      <c r="A358" s="36"/>
      <c r="B358" s="37"/>
      <c r="C358" s="184" t="s">
        <v>447</v>
      </c>
      <c r="D358" s="184" t="s">
        <v>134</v>
      </c>
      <c r="E358" s="185" t="s">
        <v>448</v>
      </c>
      <c r="F358" s="186" t="s">
        <v>442</v>
      </c>
      <c r="G358" s="187" t="s">
        <v>281</v>
      </c>
      <c r="H358" s="188">
        <v>17.125</v>
      </c>
      <c r="I358" s="189"/>
      <c r="J358" s="190">
        <f>ROUND(I358*H358,2)</f>
        <v>0</v>
      </c>
      <c r="K358" s="186" t="s">
        <v>19</v>
      </c>
      <c r="L358" s="41"/>
      <c r="M358" s="191" t="s">
        <v>19</v>
      </c>
      <c r="N358" s="192" t="s">
        <v>42</v>
      </c>
      <c r="O358" s="66"/>
      <c r="P358" s="193">
        <f>O358*H358</f>
        <v>0</v>
      </c>
      <c r="Q358" s="193">
        <v>0.16177</v>
      </c>
      <c r="R358" s="193">
        <f>Q358*H358</f>
        <v>2.7703112499999998</v>
      </c>
      <c r="S358" s="193">
        <v>0</v>
      </c>
      <c r="T358" s="194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95" t="s">
        <v>139</v>
      </c>
      <c r="AT358" s="195" t="s">
        <v>134</v>
      </c>
      <c r="AU358" s="195" t="s">
        <v>160</v>
      </c>
      <c r="AY358" s="19" t="s">
        <v>132</v>
      </c>
      <c r="BE358" s="196">
        <f>IF(N358="základní",J358,0)</f>
        <v>0</v>
      </c>
      <c r="BF358" s="196">
        <f>IF(N358="snížená",J358,0)</f>
        <v>0</v>
      </c>
      <c r="BG358" s="196">
        <f>IF(N358="zákl. přenesená",J358,0)</f>
        <v>0</v>
      </c>
      <c r="BH358" s="196">
        <f>IF(N358="sníž. přenesená",J358,0)</f>
        <v>0</v>
      </c>
      <c r="BI358" s="196">
        <f>IF(N358="nulová",J358,0)</f>
        <v>0</v>
      </c>
      <c r="BJ358" s="19" t="s">
        <v>76</v>
      </c>
      <c r="BK358" s="196">
        <f>ROUND(I358*H358,2)</f>
        <v>0</v>
      </c>
      <c r="BL358" s="19" t="s">
        <v>139</v>
      </c>
      <c r="BM358" s="195" t="s">
        <v>449</v>
      </c>
    </row>
    <row r="359" spans="1:65" s="2" customFormat="1" ht="48.75">
      <c r="A359" s="36"/>
      <c r="B359" s="37"/>
      <c r="C359" s="38"/>
      <c r="D359" s="197" t="s">
        <v>141</v>
      </c>
      <c r="E359" s="38"/>
      <c r="F359" s="198" t="s">
        <v>444</v>
      </c>
      <c r="G359" s="38"/>
      <c r="H359" s="38"/>
      <c r="I359" s="105"/>
      <c r="J359" s="38"/>
      <c r="K359" s="38"/>
      <c r="L359" s="41"/>
      <c r="M359" s="199"/>
      <c r="N359" s="200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141</v>
      </c>
      <c r="AU359" s="19" t="s">
        <v>160</v>
      </c>
    </row>
    <row r="360" spans="1:65" s="13" customFormat="1" ht="11.25">
      <c r="B360" s="201"/>
      <c r="C360" s="202"/>
      <c r="D360" s="197" t="s">
        <v>143</v>
      </c>
      <c r="E360" s="203" t="s">
        <v>19</v>
      </c>
      <c r="F360" s="204" t="s">
        <v>450</v>
      </c>
      <c r="G360" s="202"/>
      <c r="H360" s="203" t="s">
        <v>19</v>
      </c>
      <c r="I360" s="205"/>
      <c r="J360" s="202"/>
      <c r="K360" s="202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143</v>
      </c>
      <c r="AU360" s="210" t="s">
        <v>160</v>
      </c>
      <c r="AV360" s="13" t="s">
        <v>76</v>
      </c>
      <c r="AW360" s="13" t="s">
        <v>33</v>
      </c>
      <c r="AX360" s="13" t="s">
        <v>71</v>
      </c>
      <c r="AY360" s="210" t="s">
        <v>132</v>
      </c>
    </row>
    <row r="361" spans="1:65" s="14" customFormat="1" ht="11.25">
      <c r="B361" s="211"/>
      <c r="C361" s="212"/>
      <c r="D361" s="197" t="s">
        <v>143</v>
      </c>
      <c r="E361" s="213" t="s">
        <v>19</v>
      </c>
      <c r="F361" s="214" t="s">
        <v>446</v>
      </c>
      <c r="G361" s="212"/>
      <c r="H361" s="215">
        <v>17.125</v>
      </c>
      <c r="I361" s="216"/>
      <c r="J361" s="212"/>
      <c r="K361" s="212"/>
      <c r="L361" s="217"/>
      <c r="M361" s="218"/>
      <c r="N361" s="219"/>
      <c r="O361" s="219"/>
      <c r="P361" s="219"/>
      <c r="Q361" s="219"/>
      <c r="R361" s="219"/>
      <c r="S361" s="219"/>
      <c r="T361" s="220"/>
      <c r="AT361" s="221" t="s">
        <v>143</v>
      </c>
      <c r="AU361" s="221" t="s">
        <v>160</v>
      </c>
      <c r="AV361" s="14" t="s">
        <v>78</v>
      </c>
      <c r="AW361" s="14" t="s">
        <v>33</v>
      </c>
      <c r="AX361" s="14" t="s">
        <v>76</v>
      </c>
      <c r="AY361" s="221" t="s">
        <v>132</v>
      </c>
    </row>
    <row r="362" spans="1:65" s="12" customFormat="1" ht="22.9" customHeight="1">
      <c r="B362" s="168"/>
      <c r="C362" s="169"/>
      <c r="D362" s="170" t="s">
        <v>70</v>
      </c>
      <c r="E362" s="182" t="s">
        <v>202</v>
      </c>
      <c r="F362" s="182" t="s">
        <v>451</v>
      </c>
      <c r="G362" s="169"/>
      <c r="H362" s="169"/>
      <c r="I362" s="172"/>
      <c r="J362" s="183">
        <f>BK362</f>
        <v>0</v>
      </c>
      <c r="K362" s="169"/>
      <c r="L362" s="174"/>
      <c r="M362" s="175"/>
      <c r="N362" s="176"/>
      <c r="O362" s="176"/>
      <c r="P362" s="177">
        <f>P363+P377+P380+P391+P474</f>
        <v>0</v>
      </c>
      <c r="Q362" s="176"/>
      <c r="R362" s="177">
        <f>R363+R377+R380+R391+R474</f>
        <v>2.4256327999999998</v>
      </c>
      <c r="S362" s="176"/>
      <c r="T362" s="178">
        <f>T363+T377+T380+T391+T474</f>
        <v>38.358586000000003</v>
      </c>
      <c r="AR362" s="179" t="s">
        <v>76</v>
      </c>
      <c r="AT362" s="180" t="s">
        <v>70</v>
      </c>
      <c r="AU362" s="180" t="s">
        <v>76</v>
      </c>
      <c r="AY362" s="179" t="s">
        <v>132</v>
      </c>
      <c r="BK362" s="181">
        <f>BK363+BK377+BK380+BK391+BK474</f>
        <v>0</v>
      </c>
    </row>
    <row r="363" spans="1:65" s="12" customFormat="1" ht="20.85" customHeight="1">
      <c r="B363" s="168"/>
      <c r="C363" s="169"/>
      <c r="D363" s="170" t="s">
        <v>70</v>
      </c>
      <c r="E363" s="182" t="s">
        <v>452</v>
      </c>
      <c r="F363" s="182" t="s">
        <v>453</v>
      </c>
      <c r="G363" s="169"/>
      <c r="H363" s="169"/>
      <c r="I363" s="172"/>
      <c r="J363" s="183">
        <f>BK363</f>
        <v>0</v>
      </c>
      <c r="K363" s="169"/>
      <c r="L363" s="174"/>
      <c r="M363" s="175"/>
      <c r="N363" s="176"/>
      <c r="O363" s="176"/>
      <c r="P363" s="177">
        <f>SUM(P364:P376)</f>
        <v>0</v>
      </c>
      <c r="Q363" s="176"/>
      <c r="R363" s="177">
        <f>SUM(R364:R376)</f>
        <v>2.9820000000000003E-2</v>
      </c>
      <c r="S363" s="176"/>
      <c r="T363" s="178">
        <f>SUM(T364:T376)</f>
        <v>0</v>
      </c>
      <c r="AR363" s="179" t="s">
        <v>76</v>
      </c>
      <c r="AT363" s="180" t="s">
        <v>70</v>
      </c>
      <c r="AU363" s="180" t="s">
        <v>78</v>
      </c>
      <c r="AY363" s="179" t="s">
        <v>132</v>
      </c>
      <c r="BK363" s="181">
        <f>SUM(BK364:BK376)</f>
        <v>0</v>
      </c>
    </row>
    <row r="364" spans="1:65" s="2" customFormat="1" ht="24" customHeight="1">
      <c r="A364" s="36"/>
      <c r="B364" s="37"/>
      <c r="C364" s="184" t="s">
        <v>454</v>
      </c>
      <c r="D364" s="184" t="s">
        <v>134</v>
      </c>
      <c r="E364" s="185" t="s">
        <v>455</v>
      </c>
      <c r="F364" s="186" t="s">
        <v>456</v>
      </c>
      <c r="G364" s="187" t="s">
        <v>281</v>
      </c>
      <c r="H364" s="188">
        <v>142</v>
      </c>
      <c r="I364" s="189"/>
      <c r="J364" s="190">
        <f>ROUND(I364*H364,2)</f>
        <v>0</v>
      </c>
      <c r="K364" s="186" t="s">
        <v>138</v>
      </c>
      <c r="L364" s="41"/>
      <c r="M364" s="191" t="s">
        <v>19</v>
      </c>
      <c r="N364" s="192" t="s">
        <v>42</v>
      </c>
      <c r="O364" s="66"/>
      <c r="P364" s="193">
        <f>O364*H364</f>
        <v>0</v>
      </c>
      <c r="Q364" s="193">
        <v>2.1000000000000001E-4</v>
      </c>
      <c r="R364" s="193">
        <f>Q364*H364</f>
        <v>2.9820000000000003E-2</v>
      </c>
      <c r="S364" s="193">
        <v>0</v>
      </c>
      <c r="T364" s="194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95" t="s">
        <v>139</v>
      </c>
      <c r="AT364" s="195" t="s">
        <v>134</v>
      </c>
      <c r="AU364" s="195" t="s">
        <v>160</v>
      </c>
      <c r="AY364" s="19" t="s">
        <v>132</v>
      </c>
      <c r="BE364" s="196">
        <f>IF(N364="základní",J364,0)</f>
        <v>0</v>
      </c>
      <c r="BF364" s="196">
        <f>IF(N364="snížená",J364,0)</f>
        <v>0</v>
      </c>
      <c r="BG364" s="196">
        <f>IF(N364="zákl. přenesená",J364,0)</f>
        <v>0</v>
      </c>
      <c r="BH364" s="196">
        <f>IF(N364="sníž. přenesená",J364,0)</f>
        <v>0</v>
      </c>
      <c r="BI364" s="196">
        <f>IF(N364="nulová",J364,0)</f>
        <v>0</v>
      </c>
      <c r="BJ364" s="19" t="s">
        <v>76</v>
      </c>
      <c r="BK364" s="196">
        <f>ROUND(I364*H364,2)</f>
        <v>0</v>
      </c>
      <c r="BL364" s="19" t="s">
        <v>139</v>
      </c>
      <c r="BM364" s="195" t="s">
        <v>457</v>
      </c>
    </row>
    <row r="365" spans="1:65" s="2" customFormat="1" ht="58.5">
      <c r="A365" s="36"/>
      <c r="B365" s="37"/>
      <c r="C365" s="38"/>
      <c r="D365" s="197" t="s">
        <v>141</v>
      </c>
      <c r="E365" s="38"/>
      <c r="F365" s="198" t="s">
        <v>458</v>
      </c>
      <c r="G365" s="38"/>
      <c r="H365" s="38"/>
      <c r="I365" s="105"/>
      <c r="J365" s="38"/>
      <c r="K365" s="38"/>
      <c r="L365" s="41"/>
      <c r="M365" s="199"/>
      <c r="N365" s="200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141</v>
      </c>
      <c r="AU365" s="19" t="s">
        <v>160</v>
      </c>
    </row>
    <row r="366" spans="1:65" s="13" customFormat="1" ht="11.25">
      <c r="B366" s="201"/>
      <c r="C366" s="202"/>
      <c r="D366" s="197" t="s">
        <v>143</v>
      </c>
      <c r="E366" s="203" t="s">
        <v>19</v>
      </c>
      <c r="F366" s="204" t="s">
        <v>151</v>
      </c>
      <c r="G366" s="202"/>
      <c r="H366" s="203" t="s">
        <v>19</v>
      </c>
      <c r="I366" s="205"/>
      <c r="J366" s="202"/>
      <c r="K366" s="202"/>
      <c r="L366" s="206"/>
      <c r="M366" s="207"/>
      <c r="N366" s="208"/>
      <c r="O366" s="208"/>
      <c r="P366" s="208"/>
      <c r="Q366" s="208"/>
      <c r="R366" s="208"/>
      <c r="S366" s="208"/>
      <c r="T366" s="209"/>
      <c r="AT366" s="210" t="s">
        <v>143</v>
      </c>
      <c r="AU366" s="210" t="s">
        <v>160</v>
      </c>
      <c r="AV366" s="13" t="s">
        <v>76</v>
      </c>
      <c r="AW366" s="13" t="s">
        <v>33</v>
      </c>
      <c r="AX366" s="13" t="s">
        <v>71</v>
      </c>
      <c r="AY366" s="210" t="s">
        <v>132</v>
      </c>
    </row>
    <row r="367" spans="1:65" s="14" customFormat="1" ht="11.25">
      <c r="B367" s="211"/>
      <c r="C367" s="212"/>
      <c r="D367" s="197" t="s">
        <v>143</v>
      </c>
      <c r="E367" s="213" t="s">
        <v>19</v>
      </c>
      <c r="F367" s="214" t="s">
        <v>459</v>
      </c>
      <c r="G367" s="212"/>
      <c r="H367" s="215">
        <v>32.76</v>
      </c>
      <c r="I367" s="216"/>
      <c r="J367" s="212"/>
      <c r="K367" s="212"/>
      <c r="L367" s="217"/>
      <c r="M367" s="218"/>
      <c r="N367" s="219"/>
      <c r="O367" s="219"/>
      <c r="P367" s="219"/>
      <c r="Q367" s="219"/>
      <c r="R367" s="219"/>
      <c r="S367" s="219"/>
      <c r="T367" s="220"/>
      <c r="AT367" s="221" t="s">
        <v>143</v>
      </c>
      <c r="AU367" s="221" t="s">
        <v>160</v>
      </c>
      <c r="AV367" s="14" t="s">
        <v>78</v>
      </c>
      <c r="AW367" s="14" t="s">
        <v>33</v>
      </c>
      <c r="AX367" s="14" t="s">
        <v>71</v>
      </c>
      <c r="AY367" s="221" t="s">
        <v>132</v>
      </c>
    </row>
    <row r="368" spans="1:65" s="13" customFormat="1" ht="11.25">
      <c r="B368" s="201"/>
      <c r="C368" s="202"/>
      <c r="D368" s="197" t="s">
        <v>143</v>
      </c>
      <c r="E368" s="203" t="s">
        <v>19</v>
      </c>
      <c r="F368" s="204" t="s">
        <v>320</v>
      </c>
      <c r="G368" s="202"/>
      <c r="H368" s="203" t="s">
        <v>19</v>
      </c>
      <c r="I368" s="205"/>
      <c r="J368" s="202"/>
      <c r="K368" s="202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143</v>
      </c>
      <c r="AU368" s="210" t="s">
        <v>160</v>
      </c>
      <c r="AV368" s="13" t="s">
        <v>76</v>
      </c>
      <c r="AW368" s="13" t="s">
        <v>33</v>
      </c>
      <c r="AX368" s="13" t="s">
        <v>71</v>
      </c>
      <c r="AY368" s="210" t="s">
        <v>132</v>
      </c>
    </row>
    <row r="369" spans="1:65" s="14" customFormat="1" ht="11.25">
      <c r="B369" s="211"/>
      <c r="C369" s="212"/>
      <c r="D369" s="197" t="s">
        <v>143</v>
      </c>
      <c r="E369" s="213" t="s">
        <v>19</v>
      </c>
      <c r="F369" s="214" t="s">
        <v>460</v>
      </c>
      <c r="G369" s="212"/>
      <c r="H369" s="215">
        <v>6.93</v>
      </c>
      <c r="I369" s="216"/>
      <c r="J369" s="212"/>
      <c r="K369" s="212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143</v>
      </c>
      <c r="AU369" s="221" t="s">
        <v>160</v>
      </c>
      <c r="AV369" s="14" t="s">
        <v>78</v>
      </c>
      <c r="AW369" s="14" t="s">
        <v>33</v>
      </c>
      <c r="AX369" s="14" t="s">
        <v>71</v>
      </c>
      <c r="AY369" s="221" t="s">
        <v>132</v>
      </c>
    </row>
    <row r="370" spans="1:65" s="13" customFormat="1" ht="11.25">
      <c r="B370" s="201"/>
      <c r="C370" s="202"/>
      <c r="D370" s="197" t="s">
        <v>143</v>
      </c>
      <c r="E370" s="203" t="s">
        <v>19</v>
      </c>
      <c r="F370" s="204" t="s">
        <v>153</v>
      </c>
      <c r="G370" s="202"/>
      <c r="H370" s="203" t="s">
        <v>19</v>
      </c>
      <c r="I370" s="205"/>
      <c r="J370" s="202"/>
      <c r="K370" s="202"/>
      <c r="L370" s="206"/>
      <c r="M370" s="207"/>
      <c r="N370" s="208"/>
      <c r="O370" s="208"/>
      <c r="P370" s="208"/>
      <c r="Q370" s="208"/>
      <c r="R370" s="208"/>
      <c r="S370" s="208"/>
      <c r="T370" s="209"/>
      <c r="AT370" s="210" t="s">
        <v>143</v>
      </c>
      <c r="AU370" s="210" t="s">
        <v>160</v>
      </c>
      <c r="AV370" s="13" t="s">
        <v>76</v>
      </c>
      <c r="AW370" s="13" t="s">
        <v>33</v>
      </c>
      <c r="AX370" s="13" t="s">
        <v>71</v>
      </c>
      <c r="AY370" s="210" t="s">
        <v>132</v>
      </c>
    </row>
    <row r="371" spans="1:65" s="14" customFormat="1" ht="11.25">
      <c r="B371" s="211"/>
      <c r="C371" s="212"/>
      <c r="D371" s="197" t="s">
        <v>143</v>
      </c>
      <c r="E371" s="213" t="s">
        <v>19</v>
      </c>
      <c r="F371" s="214" t="s">
        <v>461</v>
      </c>
      <c r="G371" s="212"/>
      <c r="H371" s="215">
        <v>54.93</v>
      </c>
      <c r="I371" s="216"/>
      <c r="J371" s="212"/>
      <c r="K371" s="212"/>
      <c r="L371" s="217"/>
      <c r="M371" s="218"/>
      <c r="N371" s="219"/>
      <c r="O371" s="219"/>
      <c r="P371" s="219"/>
      <c r="Q371" s="219"/>
      <c r="R371" s="219"/>
      <c r="S371" s="219"/>
      <c r="T371" s="220"/>
      <c r="AT371" s="221" t="s">
        <v>143</v>
      </c>
      <c r="AU371" s="221" t="s">
        <v>160</v>
      </c>
      <c r="AV371" s="14" t="s">
        <v>78</v>
      </c>
      <c r="AW371" s="14" t="s">
        <v>33</v>
      </c>
      <c r="AX371" s="14" t="s">
        <v>71</v>
      </c>
      <c r="AY371" s="221" t="s">
        <v>132</v>
      </c>
    </row>
    <row r="372" spans="1:65" s="13" customFormat="1" ht="11.25">
      <c r="B372" s="201"/>
      <c r="C372" s="202"/>
      <c r="D372" s="197" t="s">
        <v>143</v>
      </c>
      <c r="E372" s="203" t="s">
        <v>19</v>
      </c>
      <c r="F372" s="204" t="s">
        <v>155</v>
      </c>
      <c r="G372" s="202"/>
      <c r="H372" s="203" t="s">
        <v>19</v>
      </c>
      <c r="I372" s="205"/>
      <c r="J372" s="202"/>
      <c r="K372" s="202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143</v>
      </c>
      <c r="AU372" s="210" t="s">
        <v>160</v>
      </c>
      <c r="AV372" s="13" t="s">
        <v>76</v>
      </c>
      <c r="AW372" s="13" t="s">
        <v>33</v>
      </c>
      <c r="AX372" s="13" t="s">
        <v>71</v>
      </c>
      <c r="AY372" s="210" t="s">
        <v>132</v>
      </c>
    </row>
    <row r="373" spans="1:65" s="14" customFormat="1" ht="11.25">
      <c r="B373" s="211"/>
      <c r="C373" s="212"/>
      <c r="D373" s="197" t="s">
        <v>143</v>
      </c>
      <c r="E373" s="213" t="s">
        <v>19</v>
      </c>
      <c r="F373" s="214" t="s">
        <v>462</v>
      </c>
      <c r="G373" s="212"/>
      <c r="H373" s="215">
        <v>34.25</v>
      </c>
      <c r="I373" s="216"/>
      <c r="J373" s="212"/>
      <c r="K373" s="212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143</v>
      </c>
      <c r="AU373" s="221" t="s">
        <v>160</v>
      </c>
      <c r="AV373" s="14" t="s">
        <v>78</v>
      </c>
      <c r="AW373" s="14" t="s">
        <v>33</v>
      </c>
      <c r="AX373" s="14" t="s">
        <v>71</v>
      </c>
      <c r="AY373" s="221" t="s">
        <v>132</v>
      </c>
    </row>
    <row r="374" spans="1:65" s="13" customFormat="1" ht="11.25">
      <c r="B374" s="201"/>
      <c r="C374" s="202"/>
      <c r="D374" s="197" t="s">
        <v>143</v>
      </c>
      <c r="E374" s="203" t="s">
        <v>19</v>
      </c>
      <c r="F374" s="204" t="s">
        <v>342</v>
      </c>
      <c r="G374" s="202"/>
      <c r="H374" s="203" t="s">
        <v>19</v>
      </c>
      <c r="I374" s="205"/>
      <c r="J374" s="202"/>
      <c r="K374" s="202"/>
      <c r="L374" s="206"/>
      <c r="M374" s="207"/>
      <c r="N374" s="208"/>
      <c r="O374" s="208"/>
      <c r="P374" s="208"/>
      <c r="Q374" s="208"/>
      <c r="R374" s="208"/>
      <c r="S374" s="208"/>
      <c r="T374" s="209"/>
      <c r="AT374" s="210" t="s">
        <v>143</v>
      </c>
      <c r="AU374" s="210" t="s">
        <v>160</v>
      </c>
      <c r="AV374" s="13" t="s">
        <v>76</v>
      </c>
      <c r="AW374" s="13" t="s">
        <v>33</v>
      </c>
      <c r="AX374" s="13" t="s">
        <v>71</v>
      </c>
      <c r="AY374" s="210" t="s">
        <v>132</v>
      </c>
    </row>
    <row r="375" spans="1:65" s="14" customFormat="1" ht="11.25">
      <c r="B375" s="211"/>
      <c r="C375" s="212"/>
      <c r="D375" s="197" t="s">
        <v>143</v>
      </c>
      <c r="E375" s="213" t="s">
        <v>19</v>
      </c>
      <c r="F375" s="214" t="s">
        <v>463</v>
      </c>
      <c r="G375" s="212"/>
      <c r="H375" s="215">
        <v>13.13</v>
      </c>
      <c r="I375" s="216"/>
      <c r="J375" s="212"/>
      <c r="K375" s="212"/>
      <c r="L375" s="217"/>
      <c r="M375" s="218"/>
      <c r="N375" s="219"/>
      <c r="O375" s="219"/>
      <c r="P375" s="219"/>
      <c r="Q375" s="219"/>
      <c r="R375" s="219"/>
      <c r="S375" s="219"/>
      <c r="T375" s="220"/>
      <c r="AT375" s="221" t="s">
        <v>143</v>
      </c>
      <c r="AU375" s="221" t="s">
        <v>160</v>
      </c>
      <c r="AV375" s="14" t="s">
        <v>78</v>
      </c>
      <c r="AW375" s="14" t="s">
        <v>33</v>
      </c>
      <c r="AX375" s="14" t="s">
        <v>71</v>
      </c>
      <c r="AY375" s="221" t="s">
        <v>132</v>
      </c>
    </row>
    <row r="376" spans="1:65" s="16" customFormat="1" ht="11.25">
      <c r="B376" s="233"/>
      <c r="C376" s="234"/>
      <c r="D376" s="197" t="s">
        <v>143</v>
      </c>
      <c r="E376" s="235" t="s">
        <v>19</v>
      </c>
      <c r="F376" s="236" t="s">
        <v>165</v>
      </c>
      <c r="G376" s="234"/>
      <c r="H376" s="237">
        <v>142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AT376" s="243" t="s">
        <v>143</v>
      </c>
      <c r="AU376" s="243" t="s">
        <v>160</v>
      </c>
      <c r="AV376" s="16" t="s">
        <v>139</v>
      </c>
      <c r="AW376" s="16" t="s">
        <v>33</v>
      </c>
      <c r="AX376" s="16" t="s">
        <v>76</v>
      </c>
      <c r="AY376" s="243" t="s">
        <v>132</v>
      </c>
    </row>
    <row r="377" spans="1:65" s="12" customFormat="1" ht="20.85" customHeight="1">
      <c r="B377" s="168"/>
      <c r="C377" s="169"/>
      <c r="D377" s="170" t="s">
        <v>70</v>
      </c>
      <c r="E377" s="182" t="s">
        <v>464</v>
      </c>
      <c r="F377" s="182" t="s">
        <v>465</v>
      </c>
      <c r="G377" s="169"/>
      <c r="H377" s="169"/>
      <c r="I377" s="172"/>
      <c r="J377" s="183">
        <f>BK377</f>
        <v>0</v>
      </c>
      <c r="K377" s="169"/>
      <c r="L377" s="174"/>
      <c r="M377" s="175"/>
      <c r="N377" s="176"/>
      <c r="O377" s="176"/>
      <c r="P377" s="177">
        <f>SUM(P378:P379)</f>
        <v>0</v>
      </c>
      <c r="Q377" s="176"/>
      <c r="R377" s="177">
        <f>SUM(R378:R379)</f>
        <v>8.6E-3</v>
      </c>
      <c r="S377" s="176"/>
      <c r="T377" s="178">
        <f>SUM(T378:T379)</f>
        <v>0</v>
      </c>
      <c r="AR377" s="179" t="s">
        <v>76</v>
      </c>
      <c r="AT377" s="180" t="s">
        <v>70</v>
      </c>
      <c r="AU377" s="180" t="s">
        <v>78</v>
      </c>
      <c r="AY377" s="179" t="s">
        <v>132</v>
      </c>
      <c r="BK377" s="181">
        <f>SUM(BK378:BK379)</f>
        <v>0</v>
      </c>
    </row>
    <row r="378" spans="1:65" s="2" customFormat="1" ht="48" customHeight="1">
      <c r="A378" s="36"/>
      <c r="B378" s="37"/>
      <c r="C378" s="184" t="s">
        <v>466</v>
      </c>
      <c r="D378" s="184" t="s">
        <v>134</v>
      </c>
      <c r="E378" s="185" t="s">
        <v>467</v>
      </c>
      <c r="F378" s="186" t="s">
        <v>468</v>
      </c>
      <c r="G378" s="187" t="s">
        <v>281</v>
      </c>
      <c r="H378" s="188">
        <v>215</v>
      </c>
      <c r="I378" s="189"/>
      <c r="J378" s="190">
        <f>ROUND(I378*H378,2)</f>
        <v>0</v>
      </c>
      <c r="K378" s="186" t="s">
        <v>138</v>
      </c>
      <c r="L378" s="41"/>
      <c r="M378" s="191" t="s">
        <v>19</v>
      </c>
      <c r="N378" s="192" t="s">
        <v>42</v>
      </c>
      <c r="O378" s="66"/>
      <c r="P378" s="193">
        <f>O378*H378</f>
        <v>0</v>
      </c>
      <c r="Q378" s="193">
        <v>4.0000000000000003E-5</v>
      </c>
      <c r="R378" s="193">
        <f>Q378*H378</f>
        <v>8.6E-3</v>
      </c>
      <c r="S378" s="193">
        <v>0</v>
      </c>
      <c r="T378" s="194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95" t="s">
        <v>139</v>
      </c>
      <c r="AT378" s="195" t="s">
        <v>134</v>
      </c>
      <c r="AU378" s="195" t="s">
        <v>160</v>
      </c>
      <c r="AY378" s="19" t="s">
        <v>132</v>
      </c>
      <c r="BE378" s="196">
        <f>IF(N378="základní",J378,0)</f>
        <v>0</v>
      </c>
      <c r="BF378" s="196">
        <f>IF(N378="snížená",J378,0)</f>
        <v>0</v>
      </c>
      <c r="BG378" s="196">
        <f>IF(N378="zákl. přenesená",J378,0)</f>
        <v>0</v>
      </c>
      <c r="BH378" s="196">
        <f>IF(N378="sníž. přenesená",J378,0)</f>
        <v>0</v>
      </c>
      <c r="BI378" s="196">
        <f>IF(N378="nulová",J378,0)</f>
        <v>0</v>
      </c>
      <c r="BJ378" s="19" t="s">
        <v>76</v>
      </c>
      <c r="BK378" s="196">
        <f>ROUND(I378*H378,2)</f>
        <v>0</v>
      </c>
      <c r="BL378" s="19" t="s">
        <v>139</v>
      </c>
      <c r="BM378" s="195" t="s">
        <v>469</v>
      </c>
    </row>
    <row r="379" spans="1:65" s="2" customFormat="1" ht="78">
      <c r="A379" s="36"/>
      <c r="B379" s="37"/>
      <c r="C379" s="38"/>
      <c r="D379" s="197" t="s">
        <v>141</v>
      </c>
      <c r="E379" s="38"/>
      <c r="F379" s="198" t="s">
        <v>470</v>
      </c>
      <c r="G379" s="38"/>
      <c r="H379" s="38"/>
      <c r="I379" s="105"/>
      <c r="J379" s="38"/>
      <c r="K379" s="38"/>
      <c r="L379" s="41"/>
      <c r="M379" s="199"/>
      <c r="N379" s="200"/>
      <c r="O379" s="66"/>
      <c r="P379" s="66"/>
      <c r="Q379" s="66"/>
      <c r="R379" s="66"/>
      <c r="S379" s="66"/>
      <c r="T379" s="67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9" t="s">
        <v>141</v>
      </c>
      <c r="AU379" s="19" t="s">
        <v>160</v>
      </c>
    </row>
    <row r="380" spans="1:65" s="12" customFormat="1" ht="20.85" customHeight="1">
      <c r="B380" s="168"/>
      <c r="C380" s="169"/>
      <c r="D380" s="170" t="s">
        <v>70</v>
      </c>
      <c r="E380" s="182" t="s">
        <v>471</v>
      </c>
      <c r="F380" s="182" t="s">
        <v>472</v>
      </c>
      <c r="G380" s="169"/>
      <c r="H380" s="169"/>
      <c r="I380" s="172"/>
      <c r="J380" s="183">
        <f>BK380</f>
        <v>0</v>
      </c>
      <c r="K380" s="169"/>
      <c r="L380" s="174"/>
      <c r="M380" s="175"/>
      <c r="N380" s="176"/>
      <c r="O380" s="176"/>
      <c r="P380" s="177">
        <f>SUM(P381:P390)</f>
        <v>0</v>
      </c>
      <c r="Q380" s="176"/>
      <c r="R380" s="177">
        <f>SUM(R381:R390)</f>
        <v>0</v>
      </c>
      <c r="S380" s="176"/>
      <c r="T380" s="178">
        <f>SUM(T381:T390)</f>
        <v>5.5164499999999999</v>
      </c>
      <c r="AR380" s="179" t="s">
        <v>76</v>
      </c>
      <c r="AT380" s="180" t="s">
        <v>70</v>
      </c>
      <c r="AU380" s="180" t="s">
        <v>78</v>
      </c>
      <c r="AY380" s="179" t="s">
        <v>132</v>
      </c>
      <c r="BK380" s="181">
        <f>SUM(BK381:BK390)</f>
        <v>0</v>
      </c>
    </row>
    <row r="381" spans="1:65" s="2" customFormat="1" ht="24" customHeight="1">
      <c r="A381" s="36"/>
      <c r="B381" s="37"/>
      <c r="C381" s="184" t="s">
        <v>473</v>
      </c>
      <c r="D381" s="184" t="s">
        <v>134</v>
      </c>
      <c r="E381" s="185" t="s">
        <v>474</v>
      </c>
      <c r="F381" s="186" t="s">
        <v>475</v>
      </c>
      <c r="G381" s="187" t="s">
        <v>137</v>
      </c>
      <c r="H381" s="188">
        <v>1.9039999999999999</v>
      </c>
      <c r="I381" s="189"/>
      <c r="J381" s="190">
        <f>ROUND(I381*H381,2)</f>
        <v>0</v>
      </c>
      <c r="K381" s="186" t="s">
        <v>138</v>
      </c>
      <c r="L381" s="41"/>
      <c r="M381" s="191" t="s">
        <v>19</v>
      </c>
      <c r="N381" s="192" t="s">
        <v>42</v>
      </c>
      <c r="O381" s="66"/>
      <c r="P381" s="193">
        <f>O381*H381</f>
        <v>0</v>
      </c>
      <c r="Q381" s="193">
        <v>0</v>
      </c>
      <c r="R381" s="193">
        <f>Q381*H381</f>
        <v>0</v>
      </c>
      <c r="S381" s="193">
        <v>1.8</v>
      </c>
      <c r="T381" s="194">
        <f>S381*H381</f>
        <v>3.4272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95" t="s">
        <v>139</v>
      </c>
      <c r="AT381" s="195" t="s">
        <v>134</v>
      </c>
      <c r="AU381" s="195" t="s">
        <v>160</v>
      </c>
      <c r="AY381" s="19" t="s">
        <v>132</v>
      </c>
      <c r="BE381" s="196">
        <f>IF(N381="základní",J381,0)</f>
        <v>0</v>
      </c>
      <c r="BF381" s="196">
        <f>IF(N381="snížená",J381,0)</f>
        <v>0</v>
      </c>
      <c r="BG381" s="196">
        <f>IF(N381="zákl. přenesená",J381,0)</f>
        <v>0</v>
      </c>
      <c r="BH381" s="196">
        <f>IF(N381="sníž. přenesená",J381,0)</f>
        <v>0</v>
      </c>
      <c r="BI381" s="196">
        <f>IF(N381="nulová",J381,0)</f>
        <v>0</v>
      </c>
      <c r="BJ381" s="19" t="s">
        <v>76</v>
      </c>
      <c r="BK381" s="196">
        <f>ROUND(I381*H381,2)</f>
        <v>0</v>
      </c>
      <c r="BL381" s="19" t="s">
        <v>139</v>
      </c>
      <c r="BM381" s="195" t="s">
        <v>476</v>
      </c>
    </row>
    <row r="382" spans="1:65" s="2" customFormat="1" ht="39">
      <c r="A382" s="36"/>
      <c r="B382" s="37"/>
      <c r="C382" s="38"/>
      <c r="D382" s="197" t="s">
        <v>141</v>
      </c>
      <c r="E382" s="38"/>
      <c r="F382" s="198" t="s">
        <v>477</v>
      </c>
      <c r="G382" s="38"/>
      <c r="H382" s="38"/>
      <c r="I382" s="105"/>
      <c r="J382" s="38"/>
      <c r="K382" s="38"/>
      <c r="L382" s="41"/>
      <c r="M382" s="199"/>
      <c r="N382" s="200"/>
      <c r="O382" s="66"/>
      <c r="P382" s="66"/>
      <c r="Q382" s="66"/>
      <c r="R382" s="66"/>
      <c r="S382" s="66"/>
      <c r="T382" s="67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9" t="s">
        <v>141</v>
      </c>
      <c r="AU382" s="19" t="s">
        <v>160</v>
      </c>
    </row>
    <row r="383" spans="1:65" s="13" customFormat="1" ht="11.25">
      <c r="B383" s="201"/>
      <c r="C383" s="202"/>
      <c r="D383" s="197" t="s">
        <v>143</v>
      </c>
      <c r="E383" s="203" t="s">
        <v>19</v>
      </c>
      <c r="F383" s="204" t="s">
        <v>478</v>
      </c>
      <c r="G383" s="202"/>
      <c r="H383" s="203" t="s">
        <v>19</v>
      </c>
      <c r="I383" s="205"/>
      <c r="J383" s="202"/>
      <c r="K383" s="202"/>
      <c r="L383" s="206"/>
      <c r="M383" s="207"/>
      <c r="N383" s="208"/>
      <c r="O383" s="208"/>
      <c r="P383" s="208"/>
      <c r="Q383" s="208"/>
      <c r="R383" s="208"/>
      <c r="S383" s="208"/>
      <c r="T383" s="209"/>
      <c r="AT383" s="210" t="s">
        <v>143</v>
      </c>
      <c r="AU383" s="210" t="s">
        <v>160</v>
      </c>
      <c r="AV383" s="13" t="s">
        <v>76</v>
      </c>
      <c r="AW383" s="13" t="s">
        <v>33</v>
      </c>
      <c r="AX383" s="13" t="s">
        <v>71</v>
      </c>
      <c r="AY383" s="210" t="s">
        <v>132</v>
      </c>
    </row>
    <row r="384" spans="1:65" s="14" customFormat="1" ht="11.25">
      <c r="B384" s="211"/>
      <c r="C384" s="212"/>
      <c r="D384" s="197" t="s">
        <v>143</v>
      </c>
      <c r="E384" s="213" t="s">
        <v>19</v>
      </c>
      <c r="F384" s="214" t="s">
        <v>479</v>
      </c>
      <c r="G384" s="212"/>
      <c r="H384" s="215">
        <v>1.0880000000000001</v>
      </c>
      <c r="I384" s="216"/>
      <c r="J384" s="212"/>
      <c r="K384" s="212"/>
      <c r="L384" s="217"/>
      <c r="M384" s="218"/>
      <c r="N384" s="219"/>
      <c r="O384" s="219"/>
      <c r="P384" s="219"/>
      <c r="Q384" s="219"/>
      <c r="R384" s="219"/>
      <c r="S384" s="219"/>
      <c r="T384" s="220"/>
      <c r="AT384" s="221" t="s">
        <v>143</v>
      </c>
      <c r="AU384" s="221" t="s">
        <v>160</v>
      </c>
      <c r="AV384" s="14" t="s">
        <v>78</v>
      </c>
      <c r="AW384" s="14" t="s">
        <v>33</v>
      </c>
      <c r="AX384" s="14" t="s">
        <v>71</v>
      </c>
      <c r="AY384" s="221" t="s">
        <v>132</v>
      </c>
    </row>
    <row r="385" spans="1:65" s="13" customFormat="1" ht="11.25">
      <c r="B385" s="201"/>
      <c r="C385" s="202"/>
      <c r="D385" s="197" t="s">
        <v>143</v>
      </c>
      <c r="E385" s="203" t="s">
        <v>19</v>
      </c>
      <c r="F385" s="204" t="s">
        <v>480</v>
      </c>
      <c r="G385" s="202"/>
      <c r="H385" s="203" t="s">
        <v>19</v>
      </c>
      <c r="I385" s="205"/>
      <c r="J385" s="202"/>
      <c r="K385" s="202"/>
      <c r="L385" s="206"/>
      <c r="M385" s="207"/>
      <c r="N385" s="208"/>
      <c r="O385" s="208"/>
      <c r="P385" s="208"/>
      <c r="Q385" s="208"/>
      <c r="R385" s="208"/>
      <c r="S385" s="208"/>
      <c r="T385" s="209"/>
      <c r="AT385" s="210" t="s">
        <v>143</v>
      </c>
      <c r="AU385" s="210" t="s">
        <v>160</v>
      </c>
      <c r="AV385" s="13" t="s">
        <v>76</v>
      </c>
      <c r="AW385" s="13" t="s">
        <v>33</v>
      </c>
      <c r="AX385" s="13" t="s">
        <v>71</v>
      </c>
      <c r="AY385" s="210" t="s">
        <v>132</v>
      </c>
    </row>
    <row r="386" spans="1:65" s="14" customFormat="1" ht="11.25">
      <c r="B386" s="211"/>
      <c r="C386" s="212"/>
      <c r="D386" s="197" t="s">
        <v>143</v>
      </c>
      <c r="E386" s="213" t="s">
        <v>19</v>
      </c>
      <c r="F386" s="214" t="s">
        <v>481</v>
      </c>
      <c r="G386" s="212"/>
      <c r="H386" s="215">
        <v>0.81599999999999995</v>
      </c>
      <c r="I386" s="216"/>
      <c r="J386" s="212"/>
      <c r="K386" s="212"/>
      <c r="L386" s="217"/>
      <c r="M386" s="218"/>
      <c r="N386" s="219"/>
      <c r="O386" s="219"/>
      <c r="P386" s="219"/>
      <c r="Q386" s="219"/>
      <c r="R386" s="219"/>
      <c r="S386" s="219"/>
      <c r="T386" s="220"/>
      <c r="AT386" s="221" t="s">
        <v>143</v>
      </c>
      <c r="AU386" s="221" t="s">
        <v>160</v>
      </c>
      <c r="AV386" s="14" t="s">
        <v>78</v>
      </c>
      <c r="AW386" s="14" t="s">
        <v>33</v>
      </c>
      <c r="AX386" s="14" t="s">
        <v>71</v>
      </c>
      <c r="AY386" s="221" t="s">
        <v>132</v>
      </c>
    </row>
    <row r="387" spans="1:65" s="16" customFormat="1" ht="11.25">
      <c r="B387" s="233"/>
      <c r="C387" s="234"/>
      <c r="D387" s="197" t="s">
        <v>143</v>
      </c>
      <c r="E387" s="235" t="s">
        <v>19</v>
      </c>
      <c r="F387" s="236" t="s">
        <v>165</v>
      </c>
      <c r="G387" s="234"/>
      <c r="H387" s="237">
        <v>1.9039999999999999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AT387" s="243" t="s">
        <v>143</v>
      </c>
      <c r="AU387" s="243" t="s">
        <v>160</v>
      </c>
      <c r="AV387" s="16" t="s">
        <v>139</v>
      </c>
      <c r="AW387" s="16" t="s">
        <v>33</v>
      </c>
      <c r="AX387" s="16" t="s">
        <v>76</v>
      </c>
      <c r="AY387" s="243" t="s">
        <v>132</v>
      </c>
    </row>
    <row r="388" spans="1:65" s="2" customFormat="1" ht="16.5" customHeight="1">
      <c r="A388" s="36"/>
      <c r="B388" s="37"/>
      <c r="C388" s="184" t="s">
        <v>482</v>
      </c>
      <c r="D388" s="184" t="s">
        <v>134</v>
      </c>
      <c r="E388" s="185" t="s">
        <v>483</v>
      </c>
      <c r="F388" s="186" t="s">
        <v>484</v>
      </c>
      <c r="G388" s="187" t="s">
        <v>281</v>
      </c>
      <c r="H388" s="188">
        <v>17.125</v>
      </c>
      <c r="I388" s="189"/>
      <c r="J388" s="190">
        <f>ROUND(I388*H388,2)</f>
        <v>0</v>
      </c>
      <c r="K388" s="186" t="s">
        <v>138</v>
      </c>
      <c r="L388" s="41"/>
      <c r="M388" s="191" t="s">
        <v>19</v>
      </c>
      <c r="N388" s="192" t="s">
        <v>42</v>
      </c>
      <c r="O388" s="66"/>
      <c r="P388" s="193">
        <f>O388*H388</f>
        <v>0</v>
      </c>
      <c r="Q388" s="193">
        <v>0</v>
      </c>
      <c r="R388" s="193">
        <f>Q388*H388</f>
        <v>0</v>
      </c>
      <c r="S388" s="193">
        <v>0.122</v>
      </c>
      <c r="T388" s="194">
        <f>S388*H388</f>
        <v>2.0892499999999998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95" t="s">
        <v>139</v>
      </c>
      <c r="AT388" s="195" t="s">
        <v>134</v>
      </c>
      <c r="AU388" s="195" t="s">
        <v>160</v>
      </c>
      <c r="AY388" s="19" t="s">
        <v>132</v>
      </c>
      <c r="BE388" s="196">
        <f>IF(N388="základní",J388,0)</f>
        <v>0</v>
      </c>
      <c r="BF388" s="196">
        <f>IF(N388="snížená",J388,0)</f>
        <v>0</v>
      </c>
      <c r="BG388" s="196">
        <f>IF(N388="zákl. přenesená",J388,0)</f>
        <v>0</v>
      </c>
      <c r="BH388" s="196">
        <f>IF(N388="sníž. přenesená",J388,0)</f>
        <v>0</v>
      </c>
      <c r="BI388" s="196">
        <f>IF(N388="nulová",J388,0)</f>
        <v>0</v>
      </c>
      <c r="BJ388" s="19" t="s">
        <v>76</v>
      </c>
      <c r="BK388" s="196">
        <f>ROUND(I388*H388,2)</f>
        <v>0</v>
      </c>
      <c r="BL388" s="19" t="s">
        <v>139</v>
      </c>
      <c r="BM388" s="195" t="s">
        <v>485</v>
      </c>
    </row>
    <row r="389" spans="1:65" s="13" customFormat="1" ht="11.25">
      <c r="B389" s="201"/>
      <c r="C389" s="202"/>
      <c r="D389" s="197" t="s">
        <v>143</v>
      </c>
      <c r="E389" s="203" t="s">
        <v>19</v>
      </c>
      <c r="F389" s="204" t="s">
        <v>486</v>
      </c>
      <c r="G389" s="202"/>
      <c r="H389" s="203" t="s">
        <v>19</v>
      </c>
      <c r="I389" s="205"/>
      <c r="J389" s="202"/>
      <c r="K389" s="202"/>
      <c r="L389" s="206"/>
      <c r="M389" s="207"/>
      <c r="N389" s="208"/>
      <c r="O389" s="208"/>
      <c r="P389" s="208"/>
      <c r="Q389" s="208"/>
      <c r="R389" s="208"/>
      <c r="S389" s="208"/>
      <c r="T389" s="209"/>
      <c r="AT389" s="210" t="s">
        <v>143</v>
      </c>
      <c r="AU389" s="210" t="s">
        <v>160</v>
      </c>
      <c r="AV389" s="13" t="s">
        <v>76</v>
      </c>
      <c r="AW389" s="13" t="s">
        <v>33</v>
      </c>
      <c r="AX389" s="13" t="s">
        <v>71</v>
      </c>
      <c r="AY389" s="210" t="s">
        <v>132</v>
      </c>
    </row>
    <row r="390" spans="1:65" s="14" customFormat="1" ht="11.25">
      <c r="B390" s="211"/>
      <c r="C390" s="212"/>
      <c r="D390" s="197" t="s">
        <v>143</v>
      </c>
      <c r="E390" s="213" t="s">
        <v>19</v>
      </c>
      <c r="F390" s="214" t="s">
        <v>446</v>
      </c>
      <c r="G390" s="212"/>
      <c r="H390" s="215">
        <v>17.125</v>
      </c>
      <c r="I390" s="216"/>
      <c r="J390" s="212"/>
      <c r="K390" s="212"/>
      <c r="L390" s="217"/>
      <c r="M390" s="218"/>
      <c r="N390" s="219"/>
      <c r="O390" s="219"/>
      <c r="P390" s="219"/>
      <c r="Q390" s="219"/>
      <c r="R390" s="219"/>
      <c r="S390" s="219"/>
      <c r="T390" s="220"/>
      <c r="AT390" s="221" t="s">
        <v>143</v>
      </c>
      <c r="AU390" s="221" t="s">
        <v>160</v>
      </c>
      <c r="AV390" s="14" t="s">
        <v>78</v>
      </c>
      <c r="AW390" s="14" t="s">
        <v>33</v>
      </c>
      <c r="AX390" s="14" t="s">
        <v>76</v>
      </c>
      <c r="AY390" s="221" t="s">
        <v>132</v>
      </c>
    </row>
    <row r="391" spans="1:65" s="12" customFormat="1" ht="20.85" customHeight="1">
      <c r="B391" s="168"/>
      <c r="C391" s="169"/>
      <c r="D391" s="170" t="s">
        <v>70</v>
      </c>
      <c r="E391" s="182" t="s">
        <v>487</v>
      </c>
      <c r="F391" s="182" t="s">
        <v>488</v>
      </c>
      <c r="G391" s="169"/>
      <c r="H391" s="169"/>
      <c r="I391" s="172"/>
      <c r="J391" s="183">
        <f>BK391</f>
        <v>0</v>
      </c>
      <c r="K391" s="169"/>
      <c r="L391" s="174"/>
      <c r="M391" s="175"/>
      <c r="N391" s="176"/>
      <c r="O391" s="176"/>
      <c r="P391" s="177">
        <f>SUM(P392:P473)</f>
        <v>0</v>
      </c>
      <c r="Q391" s="176"/>
      <c r="R391" s="177">
        <f>SUM(R392:R473)</f>
        <v>0</v>
      </c>
      <c r="S391" s="176"/>
      <c r="T391" s="178">
        <f>SUM(T392:T473)</f>
        <v>30.448759999999996</v>
      </c>
      <c r="AR391" s="179" t="s">
        <v>76</v>
      </c>
      <c r="AT391" s="180" t="s">
        <v>70</v>
      </c>
      <c r="AU391" s="180" t="s">
        <v>78</v>
      </c>
      <c r="AY391" s="179" t="s">
        <v>132</v>
      </c>
      <c r="BK391" s="181">
        <f>SUM(BK392:BK473)</f>
        <v>0</v>
      </c>
    </row>
    <row r="392" spans="1:65" s="2" customFormat="1" ht="24" customHeight="1">
      <c r="A392" s="36"/>
      <c r="B392" s="37"/>
      <c r="C392" s="184" t="s">
        <v>489</v>
      </c>
      <c r="D392" s="184" t="s">
        <v>134</v>
      </c>
      <c r="E392" s="185" t="s">
        <v>490</v>
      </c>
      <c r="F392" s="186" t="s">
        <v>491</v>
      </c>
      <c r="G392" s="187" t="s">
        <v>241</v>
      </c>
      <c r="H392" s="188">
        <v>4</v>
      </c>
      <c r="I392" s="189"/>
      <c r="J392" s="190">
        <f>ROUND(I392*H392,2)</f>
        <v>0</v>
      </c>
      <c r="K392" s="186" t="s">
        <v>138</v>
      </c>
      <c r="L392" s="41"/>
      <c r="M392" s="191" t="s">
        <v>19</v>
      </c>
      <c r="N392" s="192" t="s">
        <v>42</v>
      </c>
      <c r="O392" s="66"/>
      <c r="P392" s="193">
        <f>O392*H392</f>
        <v>0</v>
      </c>
      <c r="Q392" s="193">
        <v>0</v>
      </c>
      <c r="R392" s="193">
        <f>Q392*H392</f>
        <v>0</v>
      </c>
      <c r="S392" s="193">
        <v>5.3999999999999999E-2</v>
      </c>
      <c r="T392" s="194">
        <f>S392*H392</f>
        <v>0.216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95" t="s">
        <v>139</v>
      </c>
      <c r="AT392" s="195" t="s">
        <v>134</v>
      </c>
      <c r="AU392" s="195" t="s">
        <v>160</v>
      </c>
      <c r="AY392" s="19" t="s">
        <v>132</v>
      </c>
      <c r="BE392" s="196">
        <f>IF(N392="základní",J392,0)</f>
        <v>0</v>
      </c>
      <c r="BF392" s="196">
        <f>IF(N392="snížená",J392,0)</f>
        <v>0</v>
      </c>
      <c r="BG392" s="196">
        <f>IF(N392="zákl. přenesená",J392,0)</f>
        <v>0</v>
      </c>
      <c r="BH392" s="196">
        <f>IF(N392="sníž. přenesená",J392,0)</f>
        <v>0</v>
      </c>
      <c r="BI392" s="196">
        <f>IF(N392="nulová",J392,0)</f>
        <v>0</v>
      </c>
      <c r="BJ392" s="19" t="s">
        <v>76</v>
      </c>
      <c r="BK392" s="196">
        <f>ROUND(I392*H392,2)</f>
        <v>0</v>
      </c>
      <c r="BL392" s="19" t="s">
        <v>139</v>
      </c>
      <c r="BM392" s="195" t="s">
        <v>492</v>
      </c>
    </row>
    <row r="393" spans="1:65" s="13" customFormat="1" ht="11.25">
      <c r="B393" s="201"/>
      <c r="C393" s="202"/>
      <c r="D393" s="197" t="s">
        <v>143</v>
      </c>
      <c r="E393" s="203" t="s">
        <v>19</v>
      </c>
      <c r="F393" s="204" t="s">
        <v>243</v>
      </c>
      <c r="G393" s="202"/>
      <c r="H393" s="203" t="s">
        <v>19</v>
      </c>
      <c r="I393" s="205"/>
      <c r="J393" s="202"/>
      <c r="K393" s="202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143</v>
      </c>
      <c r="AU393" s="210" t="s">
        <v>160</v>
      </c>
      <c r="AV393" s="13" t="s">
        <v>76</v>
      </c>
      <c r="AW393" s="13" t="s">
        <v>33</v>
      </c>
      <c r="AX393" s="13" t="s">
        <v>71</v>
      </c>
      <c r="AY393" s="210" t="s">
        <v>132</v>
      </c>
    </row>
    <row r="394" spans="1:65" s="14" customFormat="1" ht="11.25">
      <c r="B394" s="211"/>
      <c r="C394" s="212"/>
      <c r="D394" s="197" t="s">
        <v>143</v>
      </c>
      <c r="E394" s="213" t="s">
        <v>19</v>
      </c>
      <c r="F394" s="214" t="s">
        <v>139</v>
      </c>
      <c r="G394" s="212"/>
      <c r="H394" s="215">
        <v>4</v>
      </c>
      <c r="I394" s="216"/>
      <c r="J394" s="212"/>
      <c r="K394" s="212"/>
      <c r="L394" s="217"/>
      <c r="M394" s="218"/>
      <c r="N394" s="219"/>
      <c r="O394" s="219"/>
      <c r="P394" s="219"/>
      <c r="Q394" s="219"/>
      <c r="R394" s="219"/>
      <c r="S394" s="219"/>
      <c r="T394" s="220"/>
      <c r="AT394" s="221" t="s">
        <v>143</v>
      </c>
      <c r="AU394" s="221" t="s">
        <v>160</v>
      </c>
      <c r="AV394" s="14" t="s">
        <v>78</v>
      </c>
      <c r="AW394" s="14" t="s">
        <v>33</v>
      </c>
      <c r="AX394" s="14" t="s">
        <v>76</v>
      </c>
      <c r="AY394" s="221" t="s">
        <v>132</v>
      </c>
    </row>
    <row r="395" spans="1:65" s="2" customFormat="1" ht="24" customHeight="1">
      <c r="A395" s="36"/>
      <c r="B395" s="37"/>
      <c r="C395" s="184" t="s">
        <v>493</v>
      </c>
      <c r="D395" s="184" t="s">
        <v>134</v>
      </c>
      <c r="E395" s="185" t="s">
        <v>494</v>
      </c>
      <c r="F395" s="186" t="s">
        <v>495</v>
      </c>
      <c r="G395" s="187" t="s">
        <v>241</v>
      </c>
      <c r="H395" s="188">
        <v>8</v>
      </c>
      <c r="I395" s="189"/>
      <c r="J395" s="190">
        <f>ROUND(I395*H395,2)</f>
        <v>0</v>
      </c>
      <c r="K395" s="186" t="s">
        <v>138</v>
      </c>
      <c r="L395" s="41"/>
      <c r="M395" s="191" t="s">
        <v>19</v>
      </c>
      <c r="N395" s="192" t="s">
        <v>42</v>
      </c>
      <c r="O395" s="66"/>
      <c r="P395" s="193">
        <f>O395*H395</f>
        <v>0</v>
      </c>
      <c r="Q395" s="193">
        <v>0</v>
      </c>
      <c r="R395" s="193">
        <f>Q395*H395</f>
        <v>0</v>
      </c>
      <c r="S395" s="193">
        <v>3.1E-2</v>
      </c>
      <c r="T395" s="194">
        <f>S395*H395</f>
        <v>0.248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95" t="s">
        <v>139</v>
      </c>
      <c r="AT395" s="195" t="s">
        <v>134</v>
      </c>
      <c r="AU395" s="195" t="s">
        <v>160</v>
      </c>
      <c r="AY395" s="19" t="s">
        <v>132</v>
      </c>
      <c r="BE395" s="196">
        <f>IF(N395="základní",J395,0)</f>
        <v>0</v>
      </c>
      <c r="BF395" s="196">
        <f>IF(N395="snížená",J395,0)</f>
        <v>0</v>
      </c>
      <c r="BG395" s="196">
        <f>IF(N395="zákl. přenesená",J395,0)</f>
        <v>0</v>
      </c>
      <c r="BH395" s="196">
        <f>IF(N395="sníž. přenesená",J395,0)</f>
        <v>0</v>
      </c>
      <c r="BI395" s="196">
        <f>IF(N395="nulová",J395,0)</f>
        <v>0</v>
      </c>
      <c r="BJ395" s="19" t="s">
        <v>76</v>
      </c>
      <c r="BK395" s="196">
        <f>ROUND(I395*H395,2)</f>
        <v>0</v>
      </c>
      <c r="BL395" s="19" t="s">
        <v>139</v>
      </c>
      <c r="BM395" s="195" t="s">
        <v>496</v>
      </c>
    </row>
    <row r="396" spans="1:65" s="13" customFormat="1" ht="11.25">
      <c r="B396" s="201"/>
      <c r="C396" s="202"/>
      <c r="D396" s="197" t="s">
        <v>143</v>
      </c>
      <c r="E396" s="203" t="s">
        <v>19</v>
      </c>
      <c r="F396" s="204" t="s">
        <v>262</v>
      </c>
      <c r="G396" s="202"/>
      <c r="H396" s="203" t="s">
        <v>19</v>
      </c>
      <c r="I396" s="205"/>
      <c r="J396" s="202"/>
      <c r="K396" s="202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143</v>
      </c>
      <c r="AU396" s="210" t="s">
        <v>160</v>
      </c>
      <c r="AV396" s="13" t="s">
        <v>76</v>
      </c>
      <c r="AW396" s="13" t="s">
        <v>33</v>
      </c>
      <c r="AX396" s="13" t="s">
        <v>71</v>
      </c>
      <c r="AY396" s="210" t="s">
        <v>132</v>
      </c>
    </row>
    <row r="397" spans="1:65" s="14" customFormat="1" ht="11.25">
      <c r="B397" s="211"/>
      <c r="C397" s="212"/>
      <c r="D397" s="197" t="s">
        <v>143</v>
      </c>
      <c r="E397" s="213" t="s">
        <v>19</v>
      </c>
      <c r="F397" s="214" t="s">
        <v>139</v>
      </c>
      <c r="G397" s="212"/>
      <c r="H397" s="215">
        <v>4</v>
      </c>
      <c r="I397" s="216"/>
      <c r="J397" s="212"/>
      <c r="K397" s="212"/>
      <c r="L397" s="217"/>
      <c r="M397" s="218"/>
      <c r="N397" s="219"/>
      <c r="O397" s="219"/>
      <c r="P397" s="219"/>
      <c r="Q397" s="219"/>
      <c r="R397" s="219"/>
      <c r="S397" s="219"/>
      <c r="T397" s="220"/>
      <c r="AT397" s="221" t="s">
        <v>143</v>
      </c>
      <c r="AU397" s="221" t="s">
        <v>160</v>
      </c>
      <c r="AV397" s="14" t="s">
        <v>78</v>
      </c>
      <c r="AW397" s="14" t="s">
        <v>33</v>
      </c>
      <c r="AX397" s="14" t="s">
        <v>71</v>
      </c>
      <c r="AY397" s="221" t="s">
        <v>132</v>
      </c>
    </row>
    <row r="398" spans="1:65" s="13" customFormat="1" ht="11.25">
      <c r="B398" s="201"/>
      <c r="C398" s="202"/>
      <c r="D398" s="197" t="s">
        <v>143</v>
      </c>
      <c r="E398" s="203" t="s">
        <v>19</v>
      </c>
      <c r="F398" s="204" t="s">
        <v>264</v>
      </c>
      <c r="G398" s="202"/>
      <c r="H398" s="203" t="s">
        <v>19</v>
      </c>
      <c r="I398" s="205"/>
      <c r="J398" s="202"/>
      <c r="K398" s="202"/>
      <c r="L398" s="206"/>
      <c r="M398" s="207"/>
      <c r="N398" s="208"/>
      <c r="O398" s="208"/>
      <c r="P398" s="208"/>
      <c r="Q398" s="208"/>
      <c r="R398" s="208"/>
      <c r="S398" s="208"/>
      <c r="T398" s="209"/>
      <c r="AT398" s="210" t="s">
        <v>143</v>
      </c>
      <c r="AU398" s="210" t="s">
        <v>160</v>
      </c>
      <c r="AV398" s="13" t="s">
        <v>76</v>
      </c>
      <c r="AW398" s="13" t="s">
        <v>33</v>
      </c>
      <c r="AX398" s="13" t="s">
        <v>71</v>
      </c>
      <c r="AY398" s="210" t="s">
        <v>132</v>
      </c>
    </row>
    <row r="399" spans="1:65" s="14" customFormat="1" ht="11.25">
      <c r="B399" s="211"/>
      <c r="C399" s="212"/>
      <c r="D399" s="197" t="s">
        <v>143</v>
      </c>
      <c r="E399" s="213" t="s">
        <v>19</v>
      </c>
      <c r="F399" s="214" t="s">
        <v>139</v>
      </c>
      <c r="G399" s="212"/>
      <c r="H399" s="215">
        <v>4</v>
      </c>
      <c r="I399" s="216"/>
      <c r="J399" s="212"/>
      <c r="K399" s="212"/>
      <c r="L399" s="217"/>
      <c r="M399" s="218"/>
      <c r="N399" s="219"/>
      <c r="O399" s="219"/>
      <c r="P399" s="219"/>
      <c r="Q399" s="219"/>
      <c r="R399" s="219"/>
      <c r="S399" s="219"/>
      <c r="T399" s="220"/>
      <c r="AT399" s="221" t="s">
        <v>143</v>
      </c>
      <c r="AU399" s="221" t="s">
        <v>160</v>
      </c>
      <c r="AV399" s="14" t="s">
        <v>78</v>
      </c>
      <c r="AW399" s="14" t="s">
        <v>33</v>
      </c>
      <c r="AX399" s="14" t="s">
        <v>71</v>
      </c>
      <c r="AY399" s="221" t="s">
        <v>132</v>
      </c>
    </row>
    <row r="400" spans="1:65" s="16" customFormat="1" ht="11.25">
      <c r="B400" s="233"/>
      <c r="C400" s="234"/>
      <c r="D400" s="197" t="s">
        <v>143</v>
      </c>
      <c r="E400" s="235" t="s">
        <v>19</v>
      </c>
      <c r="F400" s="236" t="s">
        <v>165</v>
      </c>
      <c r="G400" s="234"/>
      <c r="H400" s="237">
        <v>8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AT400" s="243" t="s">
        <v>143</v>
      </c>
      <c r="AU400" s="243" t="s">
        <v>160</v>
      </c>
      <c r="AV400" s="16" t="s">
        <v>139</v>
      </c>
      <c r="AW400" s="16" t="s">
        <v>33</v>
      </c>
      <c r="AX400" s="16" t="s">
        <v>76</v>
      </c>
      <c r="AY400" s="243" t="s">
        <v>132</v>
      </c>
    </row>
    <row r="401" spans="1:65" s="2" customFormat="1" ht="24" customHeight="1">
      <c r="A401" s="36"/>
      <c r="B401" s="37"/>
      <c r="C401" s="184" t="s">
        <v>497</v>
      </c>
      <c r="D401" s="184" t="s">
        <v>134</v>
      </c>
      <c r="E401" s="185" t="s">
        <v>498</v>
      </c>
      <c r="F401" s="186" t="s">
        <v>499</v>
      </c>
      <c r="G401" s="187" t="s">
        <v>500</v>
      </c>
      <c r="H401" s="188">
        <v>6.75</v>
      </c>
      <c r="I401" s="189"/>
      <c r="J401" s="190">
        <f>ROUND(I401*H401,2)</f>
        <v>0</v>
      </c>
      <c r="K401" s="186" t="s">
        <v>138</v>
      </c>
      <c r="L401" s="41"/>
      <c r="M401" s="191" t="s">
        <v>19</v>
      </c>
      <c r="N401" s="192" t="s">
        <v>42</v>
      </c>
      <c r="O401" s="66"/>
      <c r="P401" s="193">
        <f>O401*H401</f>
        <v>0</v>
      </c>
      <c r="Q401" s="193">
        <v>0</v>
      </c>
      <c r="R401" s="193">
        <f>Q401*H401</f>
        <v>0</v>
      </c>
      <c r="S401" s="193">
        <v>8.9999999999999993E-3</v>
      </c>
      <c r="T401" s="194">
        <f>S401*H401</f>
        <v>6.0749999999999998E-2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95" t="s">
        <v>139</v>
      </c>
      <c r="AT401" s="195" t="s">
        <v>134</v>
      </c>
      <c r="AU401" s="195" t="s">
        <v>160</v>
      </c>
      <c r="AY401" s="19" t="s">
        <v>132</v>
      </c>
      <c r="BE401" s="196">
        <f>IF(N401="základní",J401,0)</f>
        <v>0</v>
      </c>
      <c r="BF401" s="196">
        <f>IF(N401="snížená",J401,0)</f>
        <v>0</v>
      </c>
      <c r="BG401" s="196">
        <f>IF(N401="zákl. přenesená",J401,0)</f>
        <v>0</v>
      </c>
      <c r="BH401" s="196">
        <f>IF(N401="sníž. přenesená",J401,0)</f>
        <v>0</v>
      </c>
      <c r="BI401" s="196">
        <f>IF(N401="nulová",J401,0)</f>
        <v>0</v>
      </c>
      <c r="BJ401" s="19" t="s">
        <v>76</v>
      </c>
      <c r="BK401" s="196">
        <f>ROUND(I401*H401,2)</f>
        <v>0</v>
      </c>
      <c r="BL401" s="19" t="s">
        <v>139</v>
      </c>
      <c r="BM401" s="195" t="s">
        <v>501</v>
      </c>
    </row>
    <row r="402" spans="1:65" s="13" customFormat="1" ht="11.25">
      <c r="B402" s="201"/>
      <c r="C402" s="202"/>
      <c r="D402" s="197" t="s">
        <v>143</v>
      </c>
      <c r="E402" s="203" t="s">
        <v>19</v>
      </c>
      <c r="F402" s="204" t="s">
        <v>157</v>
      </c>
      <c r="G402" s="202"/>
      <c r="H402" s="203" t="s">
        <v>19</v>
      </c>
      <c r="I402" s="205"/>
      <c r="J402" s="202"/>
      <c r="K402" s="202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143</v>
      </c>
      <c r="AU402" s="210" t="s">
        <v>160</v>
      </c>
      <c r="AV402" s="13" t="s">
        <v>76</v>
      </c>
      <c r="AW402" s="13" t="s">
        <v>33</v>
      </c>
      <c r="AX402" s="13" t="s">
        <v>71</v>
      </c>
      <c r="AY402" s="210" t="s">
        <v>132</v>
      </c>
    </row>
    <row r="403" spans="1:65" s="14" customFormat="1" ht="11.25">
      <c r="B403" s="211"/>
      <c r="C403" s="212"/>
      <c r="D403" s="197" t="s">
        <v>143</v>
      </c>
      <c r="E403" s="213" t="s">
        <v>19</v>
      </c>
      <c r="F403" s="214" t="s">
        <v>502</v>
      </c>
      <c r="G403" s="212"/>
      <c r="H403" s="215">
        <v>6.75</v>
      </c>
      <c r="I403" s="216"/>
      <c r="J403" s="212"/>
      <c r="K403" s="212"/>
      <c r="L403" s="217"/>
      <c r="M403" s="218"/>
      <c r="N403" s="219"/>
      <c r="O403" s="219"/>
      <c r="P403" s="219"/>
      <c r="Q403" s="219"/>
      <c r="R403" s="219"/>
      <c r="S403" s="219"/>
      <c r="T403" s="220"/>
      <c r="AT403" s="221" t="s">
        <v>143</v>
      </c>
      <c r="AU403" s="221" t="s">
        <v>160</v>
      </c>
      <c r="AV403" s="14" t="s">
        <v>78</v>
      </c>
      <c r="AW403" s="14" t="s">
        <v>33</v>
      </c>
      <c r="AX403" s="14" t="s">
        <v>76</v>
      </c>
      <c r="AY403" s="221" t="s">
        <v>132</v>
      </c>
    </row>
    <row r="404" spans="1:65" s="2" customFormat="1" ht="24" customHeight="1">
      <c r="A404" s="36"/>
      <c r="B404" s="37"/>
      <c r="C404" s="184" t="s">
        <v>503</v>
      </c>
      <c r="D404" s="184" t="s">
        <v>134</v>
      </c>
      <c r="E404" s="185" t="s">
        <v>504</v>
      </c>
      <c r="F404" s="186" t="s">
        <v>505</v>
      </c>
      <c r="G404" s="187" t="s">
        <v>500</v>
      </c>
      <c r="H404" s="188">
        <v>5.52</v>
      </c>
      <c r="I404" s="189"/>
      <c r="J404" s="190">
        <f>ROUND(I404*H404,2)</f>
        <v>0</v>
      </c>
      <c r="K404" s="186" t="s">
        <v>138</v>
      </c>
      <c r="L404" s="41"/>
      <c r="M404" s="191" t="s">
        <v>19</v>
      </c>
      <c r="N404" s="192" t="s">
        <v>42</v>
      </c>
      <c r="O404" s="66"/>
      <c r="P404" s="193">
        <f>O404*H404</f>
        <v>0</v>
      </c>
      <c r="Q404" s="193">
        <v>0</v>
      </c>
      <c r="R404" s="193">
        <f>Q404*H404</f>
        <v>0</v>
      </c>
      <c r="S404" s="193">
        <v>4.2000000000000003E-2</v>
      </c>
      <c r="T404" s="194">
        <f>S404*H404</f>
        <v>0.23183999999999999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95" t="s">
        <v>139</v>
      </c>
      <c r="AT404" s="195" t="s">
        <v>134</v>
      </c>
      <c r="AU404" s="195" t="s">
        <v>160</v>
      </c>
      <c r="AY404" s="19" t="s">
        <v>132</v>
      </c>
      <c r="BE404" s="196">
        <f>IF(N404="základní",J404,0)</f>
        <v>0</v>
      </c>
      <c r="BF404" s="196">
        <f>IF(N404="snížená",J404,0)</f>
        <v>0</v>
      </c>
      <c r="BG404" s="196">
        <f>IF(N404="zákl. přenesená",J404,0)</f>
        <v>0</v>
      </c>
      <c r="BH404" s="196">
        <f>IF(N404="sníž. přenesená",J404,0)</f>
        <v>0</v>
      </c>
      <c r="BI404" s="196">
        <f>IF(N404="nulová",J404,0)</f>
        <v>0</v>
      </c>
      <c r="BJ404" s="19" t="s">
        <v>76</v>
      </c>
      <c r="BK404" s="196">
        <f>ROUND(I404*H404,2)</f>
        <v>0</v>
      </c>
      <c r="BL404" s="19" t="s">
        <v>139</v>
      </c>
      <c r="BM404" s="195" t="s">
        <v>506</v>
      </c>
    </row>
    <row r="405" spans="1:65" s="13" customFormat="1" ht="11.25">
      <c r="B405" s="201"/>
      <c r="C405" s="202"/>
      <c r="D405" s="197" t="s">
        <v>143</v>
      </c>
      <c r="E405" s="203" t="s">
        <v>19</v>
      </c>
      <c r="F405" s="204" t="s">
        <v>262</v>
      </c>
      <c r="G405" s="202"/>
      <c r="H405" s="203" t="s">
        <v>19</v>
      </c>
      <c r="I405" s="205"/>
      <c r="J405" s="202"/>
      <c r="K405" s="202"/>
      <c r="L405" s="206"/>
      <c r="M405" s="207"/>
      <c r="N405" s="208"/>
      <c r="O405" s="208"/>
      <c r="P405" s="208"/>
      <c r="Q405" s="208"/>
      <c r="R405" s="208"/>
      <c r="S405" s="208"/>
      <c r="T405" s="209"/>
      <c r="AT405" s="210" t="s">
        <v>143</v>
      </c>
      <c r="AU405" s="210" t="s">
        <v>160</v>
      </c>
      <c r="AV405" s="13" t="s">
        <v>76</v>
      </c>
      <c r="AW405" s="13" t="s">
        <v>33</v>
      </c>
      <c r="AX405" s="13" t="s">
        <v>71</v>
      </c>
      <c r="AY405" s="210" t="s">
        <v>132</v>
      </c>
    </row>
    <row r="406" spans="1:65" s="14" customFormat="1" ht="11.25">
      <c r="B406" s="211"/>
      <c r="C406" s="212"/>
      <c r="D406" s="197" t="s">
        <v>143</v>
      </c>
      <c r="E406" s="213" t="s">
        <v>19</v>
      </c>
      <c r="F406" s="214" t="s">
        <v>507</v>
      </c>
      <c r="G406" s="212"/>
      <c r="H406" s="215">
        <v>3.4</v>
      </c>
      <c r="I406" s="216"/>
      <c r="J406" s="212"/>
      <c r="K406" s="212"/>
      <c r="L406" s="217"/>
      <c r="M406" s="218"/>
      <c r="N406" s="219"/>
      <c r="O406" s="219"/>
      <c r="P406" s="219"/>
      <c r="Q406" s="219"/>
      <c r="R406" s="219"/>
      <c r="S406" s="219"/>
      <c r="T406" s="220"/>
      <c r="AT406" s="221" t="s">
        <v>143</v>
      </c>
      <c r="AU406" s="221" t="s">
        <v>160</v>
      </c>
      <c r="AV406" s="14" t="s">
        <v>78</v>
      </c>
      <c r="AW406" s="14" t="s">
        <v>33</v>
      </c>
      <c r="AX406" s="14" t="s">
        <v>71</v>
      </c>
      <c r="AY406" s="221" t="s">
        <v>132</v>
      </c>
    </row>
    <row r="407" spans="1:65" s="13" customFormat="1" ht="11.25">
      <c r="B407" s="201"/>
      <c r="C407" s="202"/>
      <c r="D407" s="197" t="s">
        <v>143</v>
      </c>
      <c r="E407" s="203" t="s">
        <v>19</v>
      </c>
      <c r="F407" s="204" t="s">
        <v>264</v>
      </c>
      <c r="G407" s="202"/>
      <c r="H407" s="203" t="s">
        <v>19</v>
      </c>
      <c r="I407" s="205"/>
      <c r="J407" s="202"/>
      <c r="K407" s="202"/>
      <c r="L407" s="206"/>
      <c r="M407" s="207"/>
      <c r="N407" s="208"/>
      <c r="O407" s="208"/>
      <c r="P407" s="208"/>
      <c r="Q407" s="208"/>
      <c r="R407" s="208"/>
      <c r="S407" s="208"/>
      <c r="T407" s="209"/>
      <c r="AT407" s="210" t="s">
        <v>143</v>
      </c>
      <c r="AU407" s="210" t="s">
        <v>160</v>
      </c>
      <c r="AV407" s="13" t="s">
        <v>76</v>
      </c>
      <c r="AW407" s="13" t="s">
        <v>33</v>
      </c>
      <c r="AX407" s="13" t="s">
        <v>71</v>
      </c>
      <c r="AY407" s="210" t="s">
        <v>132</v>
      </c>
    </row>
    <row r="408" spans="1:65" s="14" customFormat="1" ht="11.25">
      <c r="B408" s="211"/>
      <c r="C408" s="212"/>
      <c r="D408" s="197" t="s">
        <v>143</v>
      </c>
      <c r="E408" s="213" t="s">
        <v>19</v>
      </c>
      <c r="F408" s="214" t="s">
        <v>508</v>
      </c>
      <c r="G408" s="212"/>
      <c r="H408" s="215">
        <v>2.12</v>
      </c>
      <c r="I408" s="216"/>
      <c r="J408" s="212"/>
      <c r="K408" s="212"/>
      <c r="L408" s="217"/>
      <c r="M408" s="218"/>
      <c r="N408" s="219"/>
      <c r="O408" s="219"/>
      <c r="P408" s="219"/>
      <c r="Q408" s="219"/>
      <c r="R408" s="219"/>
      <c r="S408" s="219"/>
      <c r="T408" s="220"/>
      <c r="AT408" s="221" t="s">
        <v>143</v>
      </c>
      <c r="AU408" s="221" t="s">
        <v>160</v>
      </c>
      <c r="AV408" s="14" t="s">
        <v>78</v>
      </c>
      <c r="AW408" s="14" t="s">
        <v>33</v>
      </c>
      <c r="AX408" s="14" t="s">
        <v>71</v>
      </c>
      <c r="AY408" s="221" t="s">
        <v>132</v>
      </c>
    </row>
    <row r="409" spans="1:65" s="16" customFormat="1" ht="11.25">
      <c r="B409" s="233"/>
      <c r="C409" s="234"/>
      <c r="D409" s="197" t="s">
        <v>143</v>
      </c>
      <c r="E409" s="235" t="s">
        <v>19</v>
      </c>
      <c r="F409" s="236" t="s">
        <v>165</v>
      </c>
      <c r="G409" s="234"/>
      <c r="H409" s="237">
        <v>5.52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AT409" s="243" t="s">
        <v>143</v>
      </c>
      <c r="AU409" s="243" t="s">
        <v>160</v>
      </c>
      <c r="AV409" s="16" t="s">
        <v>139</v>
      </c>
      <c r="AW409" s="16" t="s">
        <v>33</v>
      </c>
      <c r="AX409" s="16" t="s">
        <v>76</v>
      </c>
      <c r="AY409" s="243" t="s">
        <v>132</v>
      </c>
    </row>
    <row r="410" spans="1:65" s="2" customFormat="1" ht="24" customHeight="1">
      <c r="A410" s="36"/>
      <c r="B410" s="37"/>
      <c r="C410" s="184" t="s">
        <v>509</v>
      </c>
      <c r="D410" s="184" t="s">
        <v>134</v>
      </c>
      <c r="E410" s="185" t="s">
        <v>510</v>
      </c>
      <c r="F410" s="186" t="s">
        <v>511</v>
      </c>
      <c r="G410" s="187" t="s">
        <v>500</v>
      </c>
      <c r="H410" s="188">
        <v>30</v>
      </c>
      <c r="I410" s="189"/>
      <c r="J410" s="190">
        <f>ROUND(I410*H410,2)</f>
        <v>0</v>
      </c>
      <c r="K410" s="186" t="s">
        <v>138</v>
      </c>
      <c r="L410" s="41"/>
      <c r="M410" s="191" t="s">
        <v>19</v>
      </c>
      <c r="N410" s="192" t="s">
        <v>42</v>
      </c>
      <c r="O410" s="66"/>
      <c r="P410" s="193">
        <f>O410*H410</f>
        <v>0</v>
      </c>
      <c r="Q410" s="193">
        <v>0</v>
      </c>
      <c r="R410" s="193">
        <f>Q410*H410</f>
        <v>0</v>
      </c>
      <c r="S410" s="193">
        <v>0.04</v>
      </c>
      <c r="T410" s="194">
        <f>S410*H410</f>
        <v>1.2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95" t="s">
        <v>139</v>
      </c>
      <c r="AT410" s="195" t="s">
        <v>134</v>
      </c>
      <c r="AU410" s="195" t="s">
        <v>160</v>
      </c>
      <c r="AY410" s="19" t="s">
        <v>132</v>
      </c>
      <c r="BE410" s="196">
        <f>IF(N410="základní",J410,0)</f>
        <v>0</v>
      </c>
      <c r="BF410" s="196">
        <f>IF(N410="snížená",J410,0)</f>
        <v>0</v>
      </c>
      <c r="BG410" s="196">
        <f>IF(N410="zákl. přenesená",J410,0)</f>
        <v>0</v>
      </c>
      <c r="BH410" s="196">
        <f>IF(N410="sníž. přenesená",J410,0)</f>
        <v>0</v>
      </c>
      <c r="BI410" s="196">
        <f>IF(N410="nulová",J410,0)</f>
        <v>0</v>
      </c>
      <c r="BJ410" s="19" t="s">
        <v>76</v>
      </c>
      <c r="BK410" s="196">
        <f>ROUND(I410*H410,2)</f>
        <v>0</v>
      </c>
      <c r="BL410" s="19" t="s">
        <v>139</v>
      </c>
      <c r="BM410" s="195" t="s">
        <v>512</v>
      </c>
    </row>
    <row r="411" spans="1:65" s="13" customFormat="1" ht="11.25">
      <c r="B411" s="201"/>
      <c r="C411" s="202"/>
      <c r="D411" s="197" t="s">
        <v>143</v>
      </c>
      <c r="E411" s="203" t="s">
        <v>19</v>
      </c>
      <c r="F411" s="204" t="s">
        <v>513</v>
      </c>
      <c r="G411" s="202"/>
      <c r="H411" s="203" t="s">
        <v>19</v>
      </c>
      <c r="I411" s="205"/>
      <c r="J411" s="202"/>
      <c r="K411" s="202"/>
      <c r="L411" s="206"/>
      <c r="M411" s="207"/>
      <c r="N411" s="208"/>
      <c r="O411" s="208"/>
      <c r="P411" s="208"/>
      <c r="Q411" s="208"/>
      <c r="R411" s="208"/>
      <c r="S411" s="208"/>
      <c r="T411" s="209"/>
      <c r="AT411" s="210" t="s">
        <v>143</v>
      </c>
      <c r="AU411" s="210" t="s">
        <v>160</v>
      </c>
      <c r="AV411" s="13" t="s">
        <v>76</v>
      </c>
      <c r="AW411" s="13" t="s">
        <v>33</v>
      </c>
      <c r="AX411" s="13" t="s">
        <v>71</v>
      </c>
      <c r="AY411" s="210" t="s">
        <v>132</v>
      </c>
    </row>
    <row r="412" spans="1:65" s="14" customFormat="1" ht="11.25">
      <c r="B412" s="211"/>
      <c r="C412" s="212"/>
      <c r="D412" s="197" t="s">
        <v>143</v>
      </c>
      <c r="E412" s="213" t="s">
        <v>19</v>
      </c>
      <c r="F412" s="214" t="s">
        <v>514</v>
      </c>
      <c r="G412" s="212"/>
      <c r="H412" s="215">
        <v>30</v>
      </c>
      <c r="I412" s="216"/>
      <c r="J412" s="212"/>
      <c r="K412" s="212"/>
      <c r="L412" s="217"/>
      <c r="M412" s="218"/>
      <c r="N412" s="219"/>
      <c r="O412" s="219"/>
      <c r="P412" s="219"/>
      <c r="Q412" s="219"/>
      <c r="R412" s="219"/>
      <c r="S412" s="219"/>
      <c r="T412" s="220"/>
      <c r="AT412" s="221" t="s">
        <v>143</v>
      </c>
      <c r="AU412" s="221" t="s">
        <v>160</v>
      </c>
      <c r="AV412" s="14" t="s">
        <v>78</v>
      </c>
      <c r="AW412" s="14" t="s">
        <v>33</v>
      </c>
      <c r="AX412" s="14" t="s">
        <v>76</v>
      </c>
      <c r="AY412" s="221" t="s">
        <v>132</v>
      </c>
    </row>
    <row r="413" spans="1:65" s="2" customFormat="1" ht="16.5" customHeight="1">
      <c r="A413" s="36"/>
      <c r="B413" s="37"/>
      <c r="C413" s="184" t="s">
        <v>515</v>
      </c>
      <c r="D413" s="184" t="s">
        <v>134</v>
      </c>
      <c r="E413" s="185" t="s">
        <v>516</v>
      </c>
      <c r="F413" s="186" t="s">
        <v>517</v>
      </c>
      <c r="G413" s="187" t="s">
        <v>281</v>
      </c>
      <c r="H413" s="188">
        <v>227.2</v>
      </c>
      <c r="I413" s="189"/>
      <c r="J413" s="190">
        <f>ROUND(I413*H413,2)</f>
        <v>0</v>
      </c>
      <c r="K413" s="186" t="s">
        <v>138</v>
      </c>
      <c r="L413" s="41"/>
      <c r="M413" s="191" t="s">
        <v>19</v>
      </c>
      <c r="N413" s="192" t="s">
        <v>42</v>
      </c>
      <c r="O413" s="66"/>
      <c r="P413" s="193">
        <f>O413*H413</f>
        <v>0</v>
      </c>
      <c r="Q413" s="193">
        <v>0</v>
      </c>
      <c r="R413" s="193">
        <f>Q413*H413</f>
        <v>0</v>
      </c>
      <c r="S413" s="193">
        <v>0.02</v>
      </c>
      <c r="T413" s="194">
        <f>S413*H413</f>
        <v>4.5439999999999996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95" t="s">
        <v>139</v>
      </c>
      <c r="AT413" s="195" t="s">
        <v>134</v>
      </c>
      <c r="AU413" s="195" t="s">
        <v>160</v>
      </c>
      <c r="AY413" s="19" t="s">
        <v>132</v>
      </c>
      <c r="BE413" s="196">
        <f>IF(N413="základní",J413,0)</f>
        <v>0</v>
      </c>
      <c r="BF413" s="196">
        <f>IF(N413="snížená",J413,0)</f>
        <v>0</v>
      </c>
      <c r="BG413" s="196">
        <f>IF(N413="zákl. přenesená",J413,0)</f>
        <v>0</v>
      </c>
      <c r="BH413" s="196">
        <f>IF(N413="sníž. přenesená",J413,0)</f>
        <v>0</v>
      </c>
      <c r="BI413" s="196">
        <f>IF(N413="nulová",J413,0)</f>
        <v>0</v>
      </c>
      <c r="BJ413" s="19" t="s">
        <v>76</v>
      </c>
      <c r="BK413" s="196">
        <f>ROUND(I413*H413,2)</f>
        <v>0</v>
      </c>
      <c r="BL413" s="19" t="s">
        <v>139</v>
      </c>
      <c r="BM413" s="195" t="s">
        <v>518</v>
      </c>
    </row>
    <row r="414" spans="1:65" s="2" customFormat="1" ht="29.25">
      <c r="A414" s="36"/>
      <c r="B414" s="37"/>
      <c r="C414" s="38"/>
      <c r="D414" s="197" t="s">
        <v>141</v>
      </c>
      <c r="E414" s="38"/>
      <c r="F414" s="198" t="s">
        <v>519</v>
      </c>
      <c r="G414" s="38"/>
      <c r="H414" s="38"/>
      <c r="I414" s="105"/>
      <c r="J414" s="38"/>
      <c r="K414" s="38"/>
      <c r="L414" s="41"/>
      <c r="M414" s="199"/>
      <c r="N414" s="200"/>
      <c r="O414" s="66"/>
      <c r="P414" s="66"/>
      <c r="Q414" s="66"/>
      <c r="R414" s="66"/>
      <c r="S414" s="66"/>
      <c r="T414" s="67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9" t="s">
        <v>141</v>
      </c>
      <c r="AU414" s="19" t="s">
        <v>160</v>
      </c>
    </row>
    <row r="415" spans="1:65" s="13" customFormat="1" ht="22.5">
      <c r="B415" s="201"/>
      <c r="C415" s="202"/>
      <c r="D415" s="197" t="s">
        <v>143</v>
      </c>
      <c r="E415" s="203" t="s">
        <v>19</v>
      </c>
      <c r="F415" s="204" t="s">
        <v>385</v>
      </c>
      <c r="G415" s="202"/>
      <c r="H415" s="203" t="s">
        <v>19</v>
      </c>
      <c r="I415" s="205"/>
      <c r="J415" s="202"/>
      <c r="K415" s="202"/>
      <c r="L415" s="206"/>
      <c r="M415" s="207"/>
      <c r="N415" s="208"/>
      <c r="O415" s="208"/>
      <c r="P415" s="208"/>
      <c r="Q415" s="208"/>
      <c r="R415" s="208"/>
      <c r="S415" s="208"/>
      <c r="T415" s="209"/>
      <c r="AT415" s="210" t="s">
        <v>143</v>
      </c>
      <c r="AU415" s="210" t="s">
        <v>160</v>
      </c>
      <c r="AV415" s="13" t="s">
        <v>76</v>
      </c>
      <c r="AW415" s="13" t="s">
        <v>33</v>
      </c>
      <c r="AX415" s="13" t="s">
        <v>71</v>
      </c>
      <c r="AY415" s="210" t="s">
        <v>132</v>
      </c>
    </row>
    <row r="416" spans="1:65" s="13" customFormat="1" ht="11.25">
      <c r="B416" s="201"/>
      <c r="C416" s="202"/>
      <c r="D416" s="197" t="s">
        <v>143</v>
      </c>
      <c r="E416" s="203" t="s">
        <v>19</v>
      </c>
      <c r="F416" s="204" t="s">
        <v>151</v>
      </c>
      <c r="G416" s="202"/>
      <c r="H416" s="203" t="s">
        <v>19</v>
      </c>
      <c r="I416" s="205"/>
      <c r="J416" s="202"/>
      <c r="K416" s="202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143</v>
      </c>
      <c r="AU416" s="210" t="s">
        <v>160</v>
      </c>
      <c r="AV416" s="13" t="s">
        <v>76</v>
      </c>
      <c r="AW416" s="13" t="s">
        <v>33</v>
      </c>
      <c r="AX416" s="13" t="s">
        <v>71</v>
      </c>
      <c r="AY416" s="210" t="s">
        <v>132</v>
      </c>
    </row>
    <row r="417" spans="1:65" s="14" customFormat="1" ht="11.25">
      <c r="B417" s="211"/>
      <c r="C417" s="212"/>
      <c r="D417" s="197" t="s">
        <v>143</v>
      </c>
      <c r="E417" s="213" t="s">
        <v>19</v>
      </c>
      <c r="F417" s="214" t="s">
        <v>386</v>
      </c>
      <c r="G417" s="212"/>
      <c r="H417" s="215">
        <v>52.415999999999997</v>
      </c>
      <c r="I417" s="216"/>
      <c r="J417" s="212"/>
      <c r="K417" s="212"/>
      <c r="L417" s="217"/>
      <c r="M417" s="218"/>
      <c r="N417" s="219"/>
      <c r="O417" s="219"/>
      <c r="P417" s="219"/>
      <c r="Q417" s="219"/>
      <c r="R417" s="219"/>
      <c r="S417" s="219"/>
      <c r="T417" s="220"/>
      <c r="AT417" s="221" t="s">
        <v>143</v>
      </c>
      <c r="AU417" s="221" t="s">
        <v>160</v>
      </c>
      <c r="AV417" s="14" t="s">
        <v>78</v>
      </c>
      <c r="AW417" s="14" t="s">
        <v>33</v>
      </c>
      <c r="AX417" s="14" t="s">
        <v>71</v>
      </c>
      <c r="AY417" s="221" t="s">
        <v>132</v>
      </c>
    </row>
    <row r="418" spans="1:65" s="13" customFormat="1" ht="11.25">
      <c r="B418" s="201"/>
      <c r="C418" s="202"/>
      <c r="D418" s="197" t="s">
        <v>143</v>
      </c>
      <c r="E418" s="203" t="s">
        <v>19</v>
      </c>
      <c r="F418" s="204" t="s">
        <v>320</v>
      </c>
      <c r="G418" s="202"/>
      <c r="H418" s="203" t="s">
        <v>19</v>
      </c>
      <c r="I418" s="205"/>
      <c r="J418" s="202"/>
      <c r="K418" s="202"/>
      <c r="L418" s="206"/>
      <c r="M418" s="207"/>
      <c r="N418" s="208"/>
      <c r="O418" s="208"/>
      <c r="P418" s="208"/>
      <c r="Q418" s="208"/>
      <c r="R418" s="208"/>
      <c r="S418" s="208"/>
      <c r="T418" s="209"/>
      <c r="AT418" s="210" t="s">
        <v>143</v>
      </c>
      <c r="AU418" s="210" t="s">
        <v>160</v>
      </c>
      <c r="AV418" s="13" t="s">
        <v>76</v>
      </c>
      <c r="AW418" s="13" t="s">
        <v>33</v>
      </c>
      <c r="AX418" s="13" t="s">
        <v>71</v>
      </c>
      <c r="AY418" s="210" t="s">
        <v>132</v>
      </c>
    </row>
    <row r="419" spans="1:65" s="14" customFormat="1" ht="11.25">
      <c r="B419" s="211"/>
      <c r="C419" s="212"/>
      <c r="D419" s="197" t="s">
        <v>143</v>
      </c>
      <c r="E419" s="213" t="s">
        <v>19</v>
      </c>
      <c r="F419" s="214" t="s">
        <v>387</v>
      </c>
      <c r="G419" s="212"/>
      <c r="H419" s="215">
        <v>11.087999999999999</v>
      </c>
      <c r="I419" s="216"/>
      <c r="J419" s="212"/>
      <c r="K419" s="212"/>
      <c r="L419" s="217"/>
      <c r="M419" s="218"/>
      <c r="N419" s="219"/>
      <c r="O419" s="219"/>
      <c r="P419" s="219"/>
      <c r="Q419" s="219"/>
      <c r="R419" s="219"/>
      <c r="S419" s="219"/>
      <c r="T419" s="220"/>
      <c r="AT419" s="221" t="s">
        <v>143</v>
      </c>
      <c r="AU419" s="221" t="s">
        <v>160</v>
      </c>
      <c r="AV419" s="14" t="s">
        <v>78</v>
      </c>
      <c r="AW419" s="14" t="s">
        <v>33</v>
      </c>
      <c r="AX419" s="14" t="s">
        <v>71</v>
      </c>
      <c r="AY419" s="221" t="s">
        <v>132</v>
      </c>
    </row>
    <row r="420" spans="1:65" s="13" customFormat="1" ht="11.25">
      <c r="B420" s="201"/>
      <c r="C420" s="202"/>
      <c r="D420" s="197" t="s">
        <v>143</v>
      </c>
      <c r="E420" s="203" t="s">
        <v>19</v>
      </c>
      <c r="F420" s="204" t="s">
        <v>153</v>
      </c>
      <c r="G420" s="202"/>
      <c r="H420" s="203" t="s">
        <v>19</v>
      </c>
      <c r="I420" s="205"/>
      <c r="J420" s="202"/>
      <c r="K420" s="202"/>
      <c r="L420" s="206"/>
      <c r="M420" s="207"/>
      <c r="N420" s="208"/>
      <c r="O420" s="208"/>
      <c r="P420" s="208"/>
      <c r="Q420" s="208"/>
      <c r="R420" s="208"/>
      <c r="S420" s="208"/>
      <c r="T420" s="209"/>
      <c r="AT420" s="210" t="s">
        <v>143</v>
      </c>
      <c r="AU420" s="210" t="s">
        <v>160</v>
      </c>
      <c r="AV420" s="13" t="s">
        <v>76</v>
      </c>
      <c r="AW420" s="13" t="s">
        <v>33</v>
      </c>
      <c r="AX420" s="13" t="s">
        <v>71</v>
      </c>
      <c r="AY420" s="210" t="s">
        <v>132</v>
      </c>
    </row>
    <row r="421" spans="1:65" s="14" customFormat="1" ht="11.25">
      <c r="B421" s="211"/>
      <c r="C421" s="212"/>
      <c r="D421" s="197" t="s">
        <v>143</v>
      </c>
      <c r="E421" s="213" t="s">
        <v>19</v>
      </c>
      <c r="F421" s="214" t="s">
        <v>388</v>
      </c>
      <c r="G421" s="212"/>
      <c r="H421" s="215">
        <v>87.888000000000005</v>
      </c>
      <c r="I421" s="216"/>
      <c r="J421" s="212"/>
      <c r="K421" s="212"/>
      <c r="L421" s="217"/>
      <c r="M421" s="218"/>
      <c r="N421" s="219"/>
      <c r="O421" s="219"/>
      <c r="P421" s="219"/>
      <c r="Q421" s="219"/>
      <c r="R421" s="219"/>
      <c r="S421" s="219"/>
      <c r="T421" s="220"/>
      <c r="AT421" s="221" t="s">
        <v>143</v>
      </c>
      <c r="AU421" s="221" t="s">
        <v>160</v>
      </c>
      <c r="AV421" s="14" t="s">
        <v>78</v>
      </c>
      <c r="AW421" s="14" t="s">
        <v>33</v>
      </c>
      <c r="AX421" s="14" t="s">
        <v>71</v>
      </c>
      <c r="AY421" s="221" t="s">
        <v>132</v>
      </c>
    </row>
    <row r="422" spans="1:65" s="13" customFormat="1" ht="11.25">
      <c r="B422" s="201"/>
      <c r="C422" s="202"/>
      <c r="D422" s="197" t="s">
        <v>143</v>
      </c>
      <c r="E422" s="203" t="s">
        <v>19</v>
      </c>
      <c r="F422" s="204" t="s">
        <v>155</v>
      </c>
      <c r="G422" s="202"/>
      <c r="H422" s="203" t="s">
        <v>19</v>
      </c>
      <c r="I422" s="205"/>
      <c r="J422" s="202"/>
      <c r="K422" s="202"/>
      <c r="L422" s="206"/>
      <c r="M422" s="207"/>
      <c r="N422" s="208"/>
      <c r="O422" s="208"/>
      <c r="P422" s="208"/>
      <c r="Q422" s="208"/>
      <c r="R422" s="208"/>
      <c r="S422" s="208"/>
      <c r="T422" s="209"/>
      <c r="AT422" s="210" t="s">
        <v>143</v>
      </c>
      <c r="AU422" s="210" t="s">
        <v>160</v>
      </c>
      <c r="AV422" s="13" t="s">
        <v>76</v>
      </c>
      <c r="AW422" s="13" t="s">
        <v>33</v>
      </c>
      <c r="AX422" s="13" t="s">
        <v>71</v>
      </c>
      <c r="AY422" s="210" t="s">
        <v>132</v>
      </c>
    </row>
    <row r="423" spans="1:65" s="14" customFormat="1" ht="11.25">
      <c r="B423" s="211"/>
      <c r="C423" s="212"/>
      <c r="D423" s="197" t="s">
        <v>143</v>
      </c>
      <c r="E423" s="213" t="s">
        <v>19</v>
      </c>
      <c r="F423" s="214" t="s">
        <v>389</v>
      </c>
      <c r="G423" s="212"/>
      <c r="H423" s="215">
        <v>54.8</v>
      </c>
      <c r="I423" s="216"/>
      <c r="J423" s="212"/>
      <c r="K423" s="212"/>
      <c r="L423" s="217"/>
      <c r="M423" s="218"/>
      <c r="N423" s="219"/>
      <c r="O423" s="219"/>
      <c r="P423" s="219"/>
      <c r="Q423" s="219"/>
      <c r="R423" s="219"/>
      <c r="S423" s="219"/>
      <c r="T423" s="220"/>
      <c r="AT423" s="221" t="s">
        <v>143</v>
      </c>
      <c r="AU423" s="221" t="s">
        <v>160</v>
      </c>
      <c r="AV423" s="14" t="s">
        <v>78</v>
      </c>
      <c r="AW423" s="14" t="s">
        <v>33</v>
      </c>
      <c r="AX423" s="14" t="s">
        <v>71</v>
      </c>
      <c r="AY423" s="221" t="s">
        <v>132</v>
      </c>
    </row>
    <row r="424" spans="1:65" s="13" customFormat="1" ht="11.25">
      <c r="B424" s="201"/>
      <c r="C424" s="202"/>
      <c r="D424" s="197" t="s">
        <v>143</v>
      </c>
      <c r="E424" s="203" t="s">
        <v>19</v>
      </c>
      <c r="F424" s="204" t="s">
        <v>342</v>
      </c>
      <c r="G424" s="202"/>
      <c r="H424" s="203" t="s">
        <v>19</v>
      </c>
      <c r="I424" s="205"/>
      <c r="J424" s="202"/>
      <c r="K424" s="202"/>
      <c r="L424" s="206"/>
      <c r="M424" s="207"/>
      <c r="N424" s="208"/>
      <c r="O424" s="208"/>
      <c r="P424" s="208"/>
      <c r="Q424" s="208"/>
      <c r="R424" s="208"/>
      <c r="S424" s="208"/>
      <c r="T424" s="209"/>
      <c r="AT424" s="210" t="s">
        <v>143</v>
      </c>
      <c r="AU424" s="210" t="s">
        <v>160</v>
      </c>
      <c r="AV424" s="13" t="s">
        <v>76</v>
      </c>
      <c r="AW424" s="13" t="s">
        <v>33</v>
      </c>
      <c r="AX424" s="13" t="s">
        <v>71</v>
      </c>
      <c r="AY424" s="210" t="s">
        <v>132</v>
      </c>
    </row>
    <row r="425" spans="1:65" s="14" customFormat="1" ht="11.25">
      <c r="B425" s="211"/>
      <c r="C425" s="212"/>
      <c r="D425" s="197" t="s">
        <v>143</v>
      </c>
      <c r="E425" s="213" t="s">
        <v>19</v>
      </c>
      <c r="F425" s="214" t="s">
        <v>390</v>
      </c>
      <c r="G425" s="212"/>
      <c r="H425" s="215">
        <v>21.007999999999999</v>
      </c>
      <c r="I425" s="216"/>
      <c r="J425" s="212"/>
      <c r="K425" s="212"/>
      <c r="L425" s="217"/>
      <c r="M425" s="218"/>
      <c r="N425" s="219"/>
      <c r="O425" s="219"/>
      <c r="P425" s="219"/>
      <c r="Q425" s="219"/>
      <c r="R425" s="219"/>
      <c r="S425" s="219"/>
      <c r="T425" s="220"/>
      <c r="AT425" s="221" t="s">
        <v>143</v>
      </c>
      <c r="AU425" s="221" t="s">
        <v>160</v>
      </c>
      <c r="AV425" s="14" t="s">
        <v>78</v>
      </c>
      <c r="AW425" s="14" t="s">
        <v>33</v>
      </c>
      <c r="AX425" s="14" t="s">
        <v>71</v>
      </c>
      <c r="AY425" s="221" t="s">
        <v>132</v>
      </c>
    </row>
    <row r="426" spans="1:65" s="16" customFormat="1" ht="11.25">
      <c r="B426" s="233"/>
      <c r="C426" s="234"/>
      <c r="D426" s="197" t="s">
        <v>143</v>
      </c>
      <c r="E426" s="235" t="s">
        <v>19</v>
      </c>
      <c r="F426" s="236" t="s">
        <v>165</v>
      </c>
      <c r="G426" s="234"/>
      <c r="H426" s="237">
        <v>227.2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AT426" s="243" t="s">
        <v>143</v>
      </c>
      <c r="AU426" s="243" t="s">
        <v>160</v>
      </c>
      <c r="AV426" s="16" t="s">
        <v>139</v>
      </c>
      <c r="AW426" s="16" t="s">
        <v>33</v>
      </c>
      <c r="AX426" s="16" t="s">
        <v>76</v>
      </c>
      <c r="AY426" s="243" t="s">
        <v>132</v>
      </c>
    </row>
    <row r="427" spans="1:65" s="2" customFormat="1" ht="24" customHeight="1">
      <c r="A427" s="36"/>
      <c r="B427" s="37"/>
      <c r="C427" s="184" t="s">
        <v>520</v>
      </c>
      <c r="D427" s="184" t="s">
        <v>134</v>
      </c>
      <c r="E427" s="185" t="s">
        <v>521</v>
      </c>
      <c r="F427" s="186" t="s">
        <v>522</v>
      </c>
      <c r="G427" s="187" t="s">
        <v>281</v>
      </c>
      <c r="H427" s="188">
        <v>484.39499999999998</v>
      </c>
      <c r="I427" s="189"/>
      <c r="J427" s="190">
        <f>ROUND(I427*H427,2)</f>
        <v>0</v>
      </c>
      <c r="K427" s="186" t="s">
        <v>138</v>
      </c>
      <c r="L427" s="41"/>
      <c r="M427" s="191" t="s">
        <v>19</v>
      </c>
      <c r="N427" s="192" t="s">
        <v>42</v>
      </c>
      <c r="O427" s="66"/>
      <c r="P427" s="193">
        <f>O427*H427</f>
        <v>0</v>
      </c>
      <c r="Q427" s="193">
        <v>0</v>
      </c>
      <c r="R427" s="193">
        <f>Q427*H427</f>
        <v>0</v>
      </c>
      <c r="S427" s="193">
        <v>4.5999999999999999E-2</v>
      </c>
      <c r="T427" s="194">
        <f>S427*H427</f>
        <v>22.282169999999997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95" t="s">
        <v>139</v>
      </c>
      <c r="AT427" s="195" t="s">
        <v>134</v>
      </c>
      <c r="AU427" s="195" t="s">
        <v>160</v>
      </c>
      <c r="AY427" s="19" t="s">
        <v>132</v>
      </c>
      <c r="BE427" s="196">
        <f>IF(N427="základní",J427,0)</f>
        <v>0</v>
      </c>
      <c r="BF427" s="196">
        <f>IF(N427="snížená",J427,0)</f>
        <v>0</v>
      </c>
      <c r="BG427" s="196">
        <f>IF(N427="zákl. přenesená",J427,0)</f>
        <v>0</v>
      </c>
      <c r="BH427" s="196">
        <f>IF(N427="sníž. přenesená",J427,0)</f>
        <v>0</v>
      </c>
      <c r="BI427" s="196">
        <f>IF(N427="nulová",J427,0)</f>
        <v>0</v>
      </c>
      <c r="BJ427" s="19" t="s">
        <v>76</v>
      </c>
      <c r="BK427" s="196">
        <f>ROUND(I427*H427,2)</f>
        <v>0</v>
      </c>
      <c r="BL427" s="19" t="s">
        <v>139</v>
      </c>
      <c r="BM427" s="195" t="s">
        <v>523</v>
      </c>
    </row>
    <row r="428" spans="1:65" s="2" customFormat="1" ht="29.25">
      <c r="A428" s="36"/>
      <c r="B428" s="37"/>
      <c r="C428" s="38"/>
      <c r="D428" s="197" t="s">
        <v>141</v>
      </c>
      <c r="E428" s="38"/>
      <c r="F428" s="198" t="s">
        <v>519</v>
      </c>
      <c r="G428" s="38"/>
      <c r="H428" s="38"/>
      <c r="I428" s="105"/>
      <c r="J428" s="38"/>
      <c r="K428" s="38"/>
      <c r="L428" s="41"/>
      <c r="M428" s="199"/>
      <c r="N428" s="200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141</v>
      </c>
      <c r="AU428" s="19" t="s">
        <v>160</v>
      </c>
    </row>
    <row r="429" spans="1:65" s="13" customFormat="1" ht="11.25">
      <c r="B429" s="201"/>
      <c r="C429" s="202"/>
      <c r="D429" s="197" t="s">
        <v>143</v>
      </c>
      <c r="E429" s="203" t="s">
        <v>19</v>
      </c>
      <c r="F429" s="204" t="s">
        <v>151</v>
      </c>
      <c r="G429" s="202"/>
      <c r="H429" s="203" t="s">
        <v>19</v>
      </c>
      <c r="I429" s="205"/>
      <c r="J429" s="202"/>
      <c r="K429" s="202"/>
      <c r="L429" s="206"/>
      <c r="M429" s="207"/>
      <c r="N429" s="208"/>
      <c r="O429" s="208"/>
      <c r="P429" s="208"/>
      <c r="Q429" s="208"/>
      <c r="R429" s="208"/>
      <c r="S429" s="208"/>
      <c r="T429" s="209"/>
      <c r="AT429" s="210" t="s">
        <v>143</v>
      </c>
      <c r="AU429" s="210" t="s">
        <v>160</v>
      </c>
      <c r="AV429" s="13" t="s">
        <v>76</v>
      </c>
      <c r="AW429" s="13" t="s">
        <v>33</v>
      </c>
      <c r="AX429" s="13" t="s">
        <v>71</v>
      </c>
      <c r="AY429" s="210" t="s">
        <v>132</v>
      </c>
    </row>
    <row r="430" spans="1:65" s="14" customFormat="1" ht="11.25">
      <c r="B430" s="211"/>
      <c r="C430" s="212"/>
      <c r="D430" s="197" t="s">
        <v>143</v>
      </c>
      <c r="E430" s="213" t="s">
        <v>19</v>
      </c>
      <c r="F430" s="214" t="s">
        <v>314</v>
      </c>
      <c r="G430" s="212"/>
      <c r="H430" s="215">
        <v>67.319999999999993</v>
      </c>
      <c r="I430" s="216"/>
      <c r="J430" s="212"/>
      <c r="K430" s="212"/>
      <c r="L430" s="217"/>
      <c r="M430" s="218"/>
      <c r="N430" s="219"/>
      <c r="O430" s="219"/>
      <c r="P430" s="219"/>
      <c r="Q430" s="219"/>
      <c r="R430" s="219"/>
      <c r="S430" s="219"/>
      <c r="T430" s="220"/>
      <c r="AT430" s="221" t="s">
        <v>143</v>
      </c>
      <c r="AU430" s="221" t="s">
        <v>160</v>
      </c>
      <c r="AV430" s="14" t="s">
        <v>78</v>
      </c>
      <c r="AW430" s="14" t="s">
        <v>33</v>
      </c>
      <c r="AX430" s="14" t="s">
        <v>71</v>
      </c>
      <c r="AY430" s="221" t="s">
        <v>132</v>
      </c>
    </row>
    <row r="431" spans="1:65" s="14" customFormat="1" ht="11.25">
      <c r="B431" s="211"/>
      <c r="C431" s="212"/>
      <c r="D431" s="197" t="s">
        <v>143</v>
      </c>
      <c r="E431" s="213" t="s">
        <v>19</v>
      </c>
      <c r="F431" s="214" t="s">
        <v>315</v>
      </c>
      <c r="G431" s="212"/>
      <c r="H431" s="215">
        <v>1.9039999999999999</v>
      </c>
      <c r="I431" s="216"/>
      <c r="J431" s="212"/>
      <c r="K431" s="212"/>
      <c r="L431" s="217"/>
      <c r="M431" s="218"/>
      <c r="N431" s="219"/>
      <c r="O431" s="219"/>
      <c r="P431" s="219"/>
      <c r="Q431" s="219"/>
      <c r="R431" s="219"/>
      <c r="S431" s="219"/>
      <c r="T431" s="220"/>
      <c r="AT431" s="221" t="s">
        <v>143</v>
      </c>
      <c r="AU431" s="221" t="s">
        <v>160</v>
      </c>
      <c r="AV431" s="14" t="s">
        <v>78</v>
      </c>
      <c r="AW431" s="14" t="s">
        <v>33</v>
      </c>
      <c r="AX431" s="14" t="s">
        <v>71</v>
      </c>
      <c r="AY431" s="221" t="s">
        <v>132</v>
      </c>
    </row>
    <row r="432" spans="1:65" s="14" customFormat="1" ht="11.25">
      <c r="B432" s="211"/>
      <c r="C432" s="212"/>
      <c r="D432" s="197" t="s">
        <v>143</v>
      </c>
      <c r="E432" s="213" t="s">
        <v>19</v>
      </c>
      <c r="F432" s="214" t="s">
        <v>316</v>
      </c>
      <c r="G432" s="212"/>
      <c r="H432" s="215">
        <v>173.25</v>
      </c>
      <c r="I432" s="216"/>
      <c r="J432" s="212"/>
      <c r="K432" s="212"/>
      <c r="L432" s="217"/>
      <c r="M432" s="218"/>
      <c r="N432" s="219"/>
      <c r="O432" s="219"/>
      <c r="P432" s="219"/>
      <c r="Q432" s="219"/>
      <c r="R432" s="219"/>
      <c r="S432" s="219"/>
      <c r="T432" s="220"/>
      <c r="AT432" s="221" t="s">
        <v>143</v>
      </c>
      <c r="AU432" s="221" t="s">
        <v>160</v>
      </c>
      <c r="AV432" s="14" t="s">
        <v>78</v>
      </c>
      <c r="AW432" s="14" t="s">
        <v>33</v>
      </c>
      <c r="AX432" s="14" t="s">
        <v>71</v>
      </c>
      <c r="AY432" s="221" t="s">
        <v>132</v>
      </c>
    </row>
    <row r="433" spans="2:51" s="14" customFormat="1" ht="11.25">
      <c r="B433" s="211"/>
      <c r="C433" s="212"/>
      <c r="D433" s="197" t="s">
        <v>143</v>
      </c>
      <c r="E433" s="213" t="s">
        <v>19</v>
      </c>
      <c r="F433" s="214" t="s">
        <v>317</v>
      </c>
      <c r="G433" s="212"/>
      <c r="H433" s="215">
        <v>-2.99</v>
      </c>
      <c r="I433" s="216"/>
      <c r="J433" s="212"/>
      <c r="K433" s="212"/>
      <c r="L433" s="217"/>
      <c r="M433" s="218"/>
      <c r="N433" s="219"/>
      <c r="O433" s="219"/>
      <c r="P433" s="219"/>
      <c r="Q433" s="219"/>
      <c r="R433" s="219"/>
      <c r="S433" s="219"/>
      <c r="T433" s="220"/>
      <c r="AT433" s="221" t="s">
        <v>143</v>
      </c>
      <c r="AU433" s="221" t="s">
        <v>160</v>
      </c>
      <c r="AV433" s="14" t="s">
        <v>78</v>
      </c>
      <c r="AW433" s="14" t="s">
        <v>33</v>
      </c>
      <c r="AX433" s="14" t="s">
        <v>71</v>
      </c>
      <c r="AY433" s="221" t="s">
        <v>132</v>
      </c>
    </row>
    <row r="434" spans="2:51" s="14" customFormat="1" ht="11.25">
      <c r="B434" s="211"/>
      <c r="C434" s="212"/>
      <c r="D434" s="197" t="s">
        <v>143</v>
      </c>
      <c r="E434" s="213" t="s">
        <v>19</v>
      </c>
      <c r="F434" s="214" t="s">
        <v>318</v>
      </c>
      <c r="G434" s="212"/>
      <c r="H434" s="215">
        <v>-2.645</v>
      </c>
      <c r="I434" s="216"/>
      <c r="J434" s="212"/>
      <c r="K434" s="212"/>
      <c r="L434" s="217"/>
      <c r="M434" s="218"/>
      <c r="N434" s="219"/>
      <c r="O434" s="219"/>
      <c r="P434" s="219"/>
      <c r="Q434" s="219"/>
      <c r="R434" s="219"/>
      <c r="S434" s="219"/>
      <c r="T434" s="220"/>
      <c r="AT434" s="221" t="s">
        <v>143</v>
      </c>
      <c r="AU434" s="221" t="s">
        <v>160</v>
      </c>
      <c r="AV434" s="14" t="s">
        <v>78</v>
      </c>
      <c r="AW434" s="14" t="s">
        <v>33</v>
      </c>
      <c r="AX434" s="14" t="s">
        <v>71</v>
      </c>
      <c r="AY434" s="221" t="s">
        <v>132</v>
      </c>
    </row>
    <row r="435" spans="2:51" s="14" customFormat="1" ht="11.25">
      <c r="B435" s="211"/>
      <c r="C435" s="212"/>
      <c r="D435" s="197" t="s">
        <v>143</v>
      </c>
      <c r="E435" s="213" t="s">
        <v>19</v>
      </c>
      <c r="F435" s="214" t="s">
        <v>319</v>
      </c>
      <c r="G435" s="212"/>
      <c r="H435" s="215">
        <v>-2.4300000000000002</v>
      </c>
      <c r="I435" s="216"/>
      <c r="J435" s="212"/>
      <c r="K435" s="212"/>
      <c r="L435" s="217"/>
      <c r="M435" s="218"/>
      <c r="N435" s="219"/>
      <c r="O435" s="219"/>
      <c r="P435" s="219"/>
      <c r="Q435" s="219"/>
      <c r="R435" s="219"/>
      <c r="S435" s="219"/>
      <c r="T435" s="220"/>
      <c r="AT435" s="221" t="s">
        <v>143</v>
      </c>
      <c r="AU435" s="221" t="s">
        <v>160</v>
      </c>
      <c r="AV435" s="14" t="s">
        <v>78</v>
      </c>
      <c r="AW435" s="14" t="s">
        <v>33</v>
      </c>
      <c r="AX435" s="14" t="s">
        <v>71</v>
      </c>
      <c r="AY435" s="221" t="s">
        <v>132</v>
      </c>
    </row>
    <row r="436" spans="2:51" s="13" customFormat="1" ht="11.25">
      <c r="B436" s="201"/>
      <c r="C436" s="202"/>
      <c r="D436" s="197" t="s">
        <v>143</v>
      </c>
      <c r="E436" s="203" t="s">
        <v>19</v>
      </c>
      <c r="F436" s="204" t="s">
        <v>320</v>
      </c>
      <c r="G436" s="202"/>
      <c r="H436" s="203" t="s">
        <v>19</v>
      </c>
      <c r="I436" s="205"/>
      <c r="J436" s="202"/>
      <c r="K436" s="202"/>
      <c r="L436" s="206"/>
      <c r="M436" s="207"/>
      <c r="N436" s="208"/>
      <c r="O436" s="208"/>
      <c r="P436" s="208"/>
      <c r="Q436" s="208"/>
      <c r="R436" s="208"/>
      <c r="S436" s="208"/>
      <c r="T436" s="209"/>
      <c r="AT436" s="210" t="s">
        <v>143</v>
      </c>
      <c r="AU436" s="210" t="s">
        <v>160</v>
      </c>
      <c r="AV436" s="13" t="s">
        <v>76</v>
      </c>
      <c r="AW436" s="13" t="s">
        <v>33</v>
      </c>
      <c r="AX436" s="13" t="s">
        <v>71</v>
      </c>
      <c r="AY436" s="210" t="s">
        <v>132</v>
      </c>
    </row>
    <row r="437" spans="2:51" s="14" customFormat="1" ht="11.25">
      <c r="B437" s="211"/>
      <c r="C437" s="212"/>
      <c r="D437" s="197" t="s">
        <v>143</v>
      </c>
      <c r="E437" s="213" t="s">
        <v>19</v>
      </c>
      <c r="F437" s="214" t="s">
        <v>321</v>
      </c>
      <c r="G437" s="212"/>
      <c r="H437" s="215">
        <v>30.875</v>
      </c>
      <c r="I437" s="216"/>
      <c r="J437" s="212"/>
      <c r="K437" s="212"/>
      <c r="L437" s="217"/>
      <c r="M437" s="218"/>
      <c r="N437" s="219"/>
      <c r="O437" s="219"/>
      <c r="P437" s="219"/>
      <c r="Q437" s="219"/>
      <c r="R437" s="219"/>
      <c r="S437" s="219"/>
      <c r="T437" s="220"/>
      <c r="AT437" s="221" t="s">
        <v>143</v>
      </c>
      <c r="AU437" s="221" t="s">
        <v>160</v>
      </c>
      <c r="AV437" s="14" t="s">
        <v>78</v>
      </c>
      <c r="AW437" s="14" t="s">
        <v>33</v>
      </c>
      <c r="AX437" s="14" t="s">
        <v>71</v>
      </c>
      <c r="AY437" s="221" t="s">
        <v>132</v>
      </c>
    </row>
    <row r="438" spans="2:51" s="14" customFormat="1" ht="11.25">
      <c r="B438" s="211"/>
      <c r="C438" s="212"/>
      <c r="D438" s="197" t="s">
        <v>143</v>
      </c>
      <c r="E438" s="213" t="s">
        <v>19</v>
      </c>
      <c r="F438" s="214" t="s">
        <v>322</v>
      </c>
      <c r="G438" s="212"/>
      <c r="H438" s="215">
        <v>5.58</v>
      </c>
      <c r="I438" s="216"/>
      <c r="J438" s="212"/>
      <c r="K438" s="212"/>
      <c r="L438" s="217"/>
      <c r="M438" s="218"/>
      <c r="N438" s="219"/>
      <c r="O438" s="219"/>
      <c r="P438" s="219"/>
      <c r="Q438" s="219"/>
      <c r="R438" s="219"/>
      <c r="S438" s="219"/>
      <c r="T438" s="220"/>
      <c r="AT438" s="221" t="s">
        <v>143</v>
      </c>
      <c r="AU438" s="221" t="s">
        <v>160</v>
      </c>
      <c r="AV438" s="14" t="s">
        <v>78</v>
      </c>
      <c r="AW438" s="14" t="s">
        <v>33</v>
      </c>
      <c r="AX438" s="14" t="s">
        <v>71</v>
      </c>
      <c r="AY438" s="221" t="s">
        <v>132</v>
      </c>
    </row>
    <row r="439" spans="2:51" s="14" customFormat="1" ht="11.25">
      <c r="B439" s="211"/>
      <c r="C439" s="212"/>
      <c r="D439" s="197" t="s">
        <v>143</v>
      </c>
      <c r="E439" s="213" t="s">
        <v>19</v>
      </c>
      <c r="F439" s="214" t="s">
        <v>323</v>
      </c>
      <c r="G439" s="212"/>
      <c r="H439" s="215">
        <v>2.25</v>
      </c>
      <c r="I439" s="216"/>
      <c r="J439" s="212"/>
      <c r="K439" s="212"/>
      <c r="L439" s="217"/>
      <c r="M439" s="218"/>
      <c r="N439" s="219"/>
      <c r="O439" s="219"/>
      <c r="P439" s="219"/>
      <c r="Q439" s="219"/>
      <c r="R439" s="219"/>
      <c r="S439" s="219"/>
      <c r="T439" s="220"/>
      <c r="AT439" s="221" t="s">
        <v>143</v>
      </c>
      <c r="AU439" s="221" t="s">
        <v>160</v>
      </c>
      <c r="AV439" s="14" t="s">
        <v>78</v>
      </c>
      <c r="AW439" s="14" t="s">
        <v>33</v>
      </c>
      <c r="AX439" s="14" t="s">
        <v>71</v>
      </c>
      <c r="AY439" s="221" t="s">
        <v>132</v>
      </c>
    </row>
    <row r="440" spans="2:51" s="14" customFormat="1" ht="11.25">
      <c r="B440" s="211"/>
      <c r="C440" s="212"/>
      <c r="D440" s="197" t="s">
        <v>143</v>
      </c>
      <c r="E440" s="213" t="s">
        <v>19</v>
      </c>
      <c r="F440" s="214" t="s">
        <v>324</v>
      </c>
      <c r="G440" s="212"/>
      <c r="H440" s="215">
        <v>-3.4</v>
      </c>
      <c r="I440" s="216"/>
      <c r="J440" s="212"/>
      <c r="K440" s="212"/>
      <c r="L440" s="217"/>
      <c r="M440" s="218"/>
      <c r="N440" s="219"/>
      <c r="O440" s="219"/>
      <c r="P440" s="219"/>
      <c r="Q440" s="219"/>
      <c r="R440" s="219"/>
      <c r="S440" s="219"/>
      <c r="T440" s="220"/>
      <c r="AT440" s="221" t="s">
        <v>143</v>
      </c>
      <c r="AU440" s="221" t="s">
        <v>160</v>
      </c>
      <c r="AV440" s="14" t="s">
        <v>78</v>
      </c>
      <c r="AW440" s="14" t="s">
        <v>33</v>
      </c>
      <c r="AX440" s="14" t="s">
        <v>71</v>
      </c>
      <c r="AY440" s="221" t="s">
        <v>132</v>
      </c>
    </row>
    <row r="441" spans="2:51" s="13" customFormat="1" ht="11.25">
      <c r="B441" s="201"/>
      <c r="C441" s="202"/>
      <c r="D441" s="197" t="s">
        <v>143</v>
      </c>
      <c r="E441" s="203" t="s">
        <v>19</v>
      </c>
      <c r="F441" s="204" t="s">
        <v>153</v>
      </c>
      <c r="G441" s="202"/>
      <c r="H441" s="203" t="s">
        <v>19</v>
      </c>
      <c r="I441" s="205"/>
      <c r="J441" s="202"/>
      <c r="K441" s="202"/>
      <c r="L441" s="206"/>
      <c r="M441" s="207"/>
      <c r="N441" s="208"/>
      <c r="O441" s="208"/>
      <c r="P441" s="208"/>
      <c r="Q441" s="208"/>
      <c r="R441" s="208"/>
      <c r="S441" s="208"/>
      <c r="T441" s="209"/>
      <c r="AT441" s="210" t="s">
        <v>143</v>
      </c>
      <c r="AU441" s="210" t="s">
        <v>160</v>
      </c>
      <c r="AV441" s="13" t="s">
        <v>76</v>
      </c>
      <c r="AW441" s="13" t="s">
        <v>33</v>
      </c>
      <c r="AX441" s="13" t="s">
        <v>71</v>
      </c>
      <c r="AY441" s="210" t="s">
        <v>132</v>
      </c>
    </row>
    <row r="442" spans="2:51" s="14" customFormat="1" ht="11.25">
      <c r="B442" s="211"/>
      <c r="C442" s="212"/>
      <c r="D442" s="197" t="s">
        <v>143</v>
      </c>
      <c r="E442" s="213" t="s">
        <v>19</v>
      </c>
      <c r="F442" s="214" t="s">
        <v>325</v>
      </c>
      <c r="G442" s="212"/>
      <c r="H442" s="215">
        <v>77.944999999999993</v>
      </c>
      <c r="I442" s="216"/>
      <c r="J442" s="212"/>
      <c r="K442" s="212"/>
      <c r="L442" s="217"/>
      <c r="M442" s="218"/>
      <c r="N442" s="219"/>
      <c r="O442" s="219"/>
      <c r="P442" s="219"/>
      <c r="Q442" s="219"/>
      <c r="R442" s="219"/>
      <c r="S442" s="219"/>
      <c r="T442" s="220"/>
      <c r="AT442" s="221" t="s">
        <v>143</v>
      </c>
      <c r="AU442" s="221" t="s">
        <v>160</v>
      </c>
      <c r="AV442" s="14" t="s">
        <v>78</v>
      </c>
      <c r="AW442" s="14" t="s">
        <v>33</v>
      </c>
      <c r="AX442" s="14" t="s">
        <v>71</v>
      </c>
      <c r="AY442" s="221" t="s">
        <v>132</v>
      </c>
    </row>
    <row r="443" spans="2:51" s="14" customFormat="1" ht="11.25">
      <c r="B443" s="211"/>
      <c r="C443" s="212"/>
      <c r="D443" s="197" t="s">
        <v>143</v>
      </c>
      <c r="E443" s="213" t="s">
        <v>19</v>
      </c>
      <c r="F443" s="214" t="s">
        <v>326</v>
      </c>
      <c r="G443" s="212"/>
      <c r="H443" s="215">
        <v>5.31</v>
      </c>
      <c r="I443" s="216"/>
      <c r="J443" s="212"/>
      <c r="K443" s="212"/>
      <c r="L443" s="217"/>
      <c r="M443" s="218"/>
      <c r="N443" s="219"/>
      <c r="O443" s="219"/>
      <c r="P443" s="219"/>
      <c r="Q443" s="219"/>
      <c r="R443" s="219"/>
      <c r="S443" s="219"/>
      <c r="T443" s="220"/>
      <c r="AT443" s="221" t="s">
        <v>143</v>
      </c>
      <c r="AU443" s="221" t="s">
        <v>160</v>
      </c>
      <c r="AV443" s="14" t="s">
        <v>78</v>
      </c>
      <c r="AW443" s="14" t="s">
        <v>33</v>
      </c>
      <c r="AX443" s="14" t="s">
        <v>71</v>
      </c>
      <c r="AY443" s="221" t="s">
        <v>132</v>
      </c>
    </row>
    <row r="444" spans="2:51" s="14" customFormat="1" ht="11.25">
      <c r="B444" s="211"/>
      <c r="C444" s="212"/>
      <c r="D444" s="197" t="s">
        <v>143</v>
      </c>
      <c r="E444" s="213" t="s">
        <v>19</v>
      </c>
      <c r="F444" s="214" t="s">
        <v>327</v>
      </c>
      <c r="G444" s="212"/>
      <c r="H444" s="215">
        <v>1.53</v>
      </c>
      <c r="I444" s="216"/>
      <c r="J444" s="212"/>
      <c r="K444" s="212"/>
      <c r="L444" s="217"/>
      <c r="M444" s="218"/>
      <c r="N444" s="219"/>
      <c r="O444" s="219"/>
      <c r="P444" s="219"/>
      <c r="Q444" s="219"/>
      <c r="R444" s="219"/>
      <c r="S444" s="219"/>
      <c r="T444" s="220"/>
      <c r="AT444" s="221" t="s">
        <v>143</v>
      </c>
      <c r="AU444" s="221" t="s">
        <v>160</v>
      </c>
      <c r="AV444" s="14" t="s">
        <v>78</v>
      </c>
      <c r="AW444" s="14" t="s">
        <v>33</v>
      </c>
      <c r="AX444" s="14" t="s">
        <v>71</v>
      </c>
      <c r="AY444" s="221" t="s">
        <v>132</v>
      </c>
    </row>
    <row r="445" spans="2:51" s="14" customFormat="1" ht="11.25">
      <c r="B445" s="211"/>
      <c r="C445" s="212"/>
      <c r="D445" s="197" t="s">
        <v>143</v>
      </c>
      <c r="E445" s="213" t="s">
        <v>19</v>
      </c>
      <c r="F445" s="214" t="s">
        <v>328</v>
      </c>
      <c r="G445" s="212"/>
      <c r="H445" s="215">
        <v>12.72</v>
      </c>
      <c r="I445" s="216"/>
      <c r="J445" s="212"/>
      <c r="K445" s="212"/>
      <c r="L445" s="217"/>
      <c r="M445" s="218"/>
      <c r="N445" s="219"/>
      <c r="O445" s="219"/>
      <c r="P445" s="219"/>
      <c r="Q445" s="219"/>
      <c r="R445" s="219"/>
      <c r="S445" s="219"/>
      <c r="T445" s="220"/>
      <c r="AT445" s="221" t="s">
        <v>143</v>
      </c>
      <c r="AU445" s="221" t="s">
        <v>160</v>
      </c>
      <c r="AV445" s="14" t="s">
        <v>78</v>
      </c>
      <c r="AW445" s="14" t="s">
        <v>33</v>
      </c>
      <c r="AX445" s="14" t="s">
        <v>71</v>
      </c>
      <c r="AY445" s="221" t="s">
        <v>132</v>
      </c>
    </row>
    <row r="446" spans="2:51" s="14" customFormat="1" ht="11.25">
      <c r="B446" s="211"/>
      <c r="C446" s="212"/>
      <c r="D446" s="197" t="s">
        <v>143</v>
      </c>
      <c r="E446" s="213" t="s">
        <v>19</v>
      </c>
      <c r="F446" s="214" t="s">
        <v>329</v>
      </c>
      <c r="G446" s="212"/>
      <c r="H446" s="215">
        <v>4.5599999999999996</v>
      </c>
      <c r="I446" s="216"/>
      <c r="J446" s="212"/>
      <c r="K446" s="212"/>
      <c r="L446" s="217"/>
      <c r="M446" s="218"/>
      <c r="N446" s="219"/>
      <c r="O446" s="219"/>
      <c r="P446" s="219"/>
      <c r="Q446" s="219"/>
      <c r="R446" s="219"/>
      <c r="S446" s="219"/>
      <c r="T446" s="220"/>
      <c r="AT446" s="221" t="s">
        <v>143</v>
      </c>
      <c r="AU446" s="221" t="s">
        <v>160</v>
      </c>
      <c r="AV446" s="14" t="s">
        <v>78</v>
      </c>
      <c r="AW446" s="14" t="s">
        <v>33</v>
      </c>
      <c r="AX446" s="14" t="s">
        <v>71</v>
      </c>
      <c r="AY446" s="221" t="s">
        <v>132</v>
      </c>
    </row>
    <row r="447" spans="2:51" s="14" customFormat="1" ht="11.25">
      <c r="B447" s="211"/>
      <c r="C447" s="212"/>
      <c r="D447" s="197" t="s">
        <v>143</v>
      </c>
      <c r="E447" s="213" t="s">
        <v>19</v>
      </c>
      <c r="F447" s="214" t="s">
        <v>330</v>
      </c>
      <c r="G447" s="212"/>
      <c r="H447" s="215">
        <v>-2.76</v>
      </c>
      <c r="I447" s="216"/>
      <c r="J447" s="212"/>
      <c r="K447" s="212"/>
      <c r="L447" s="217"/>
      <c r="M447" s="218"/>
      <c r="N447" s="219"/>
      <c r="O447" s="219"/>
      <c r="P447" s="219"/>
      <c r="Q447" s="219"/>
      <c r="R447" s="219"/>
      <c r="S447" s="219"/>
      <c r="T447" s="220"/>
      <c r="AT447" s="221" t="s">
        <v>143</v>
      </c>
      <c r="AU447" s="221" t="s">
        <v>160</v>
      </c>
      <c r="AV447" s="14" t="s">
        <v>78</v>
      </c>
      <c r="AW447" s="14" t="s">
        <v>33</v>
      </c>
      <c r="AX447" s="14" t="s">
        <v>71</v>
      </c>
      <c r="AY447" s="221" t="s">
        <v>132</v>
      </c>
    </row>
    <row r="448" spans="2:51" s="14" customFormat="1" ht="11.25">
      <c r="B448" s="211"/>
      <c r="C448" s="212"/>
      <c r="D448" s="197" t="s">
        <v>143</v>
      </c>
      <c r="E448" s="213" t="s">
        <v>19</v>
      </c>
      <c r="F448" s="214" t="s">
        <v>331</v>
      </c>
      <c r="G448" s="212"/>
      <c r="H448" s="215">
        <v>-3.4</v>
      </c>
      <c r="I448" s="216"/>
      <c r="J448" s="212"/>
      <c r="K448" s="212"/>
      <c r="L448" s="217"/>
      <c r="M448" s="218"/>
      <c r="N448" s="219"/>
      <c r="O448" s="219"/>
      <c r="P448" s="219"/>
      <c r="Q448" s="219"/>
      <c r="R448" s="219"/>
      <c r="S448" s="219"/>
      <c r="T448" s="220"/>
      <c r="AT448" s="221" t="s">
        <v>143</v>
      </c>
      <c r="AU448" s="221" t="s">
        <v>160</v>
      </c>
      <c r="AV448" s="14" t="s">
        <v>78</v>
      </c>
      <c r="AW448" s="14" t="s">
        <v>33</v>
      </c>
      <c r="AX448" s="14" t="s">
        <v>71</v>
      </c>
      <c r="AY448" s="221" t="s">
        <v>132</v>
      </c>
    </row>
    <row r="449" spans="2:51" s="14" customFormat="1" ht="11.25">
      <c r="B449" s="211"/>
      <c r="C449" s="212"/>
      <c r="D449" s="197" t="s">
        <v>143</v>
      </c>
      <c r="E449" s="213" t="s">
        <v>19</v>
      </c>
      <c r="F449" s="214" t="s">
        <v>332</v>
      </c>
      <c r="G449" s="212"/>
      <c r="H449" s="215">
        <v>-6.12</v>
      </c>
      <c r="I449" s="216"/>
      <c r="J449" s="212"/>
      <c r="K449" s="212"/>
      <c r="L449" s="217"/>
      <c r="M449" s="218"/>
      <c r="N449" s="219"/>
      <c r="O449" s="219"/>
      <c r="P449" s="219"/>
      <c r="Q449" s="219"/>
      <c r="R449" s="219"/>
      <c r="S449" s="219"/>
      <c r="T449" s="220"/>
      <c r="AT449" s="221" t="s">
        <v>143</v>
      </c>
      <c r="AU449" s="221" t="s">
        <v>160</v>
      </c>
      <c r="AV449" s="14" t="s">
        <v>78</v>
      </c>
      <c r="AW449" s="14" t="s">
        <v>33</v>
      </c>
      <c r="AX449" s="14" t="s">
        <v>71</v>
      </c>
      <c r="AY449" s="221" t="s">
        <v>132</v>
      </c>
    </row>
    <row r="450" spans="2:51" s="14" customFormat="1" ht="11.25">
      <c r="B450" s="211"/>
      <c r="C450" s="212"/>
      <c r="D450" s="197" t="s">
        <v>143</v>
      </c>
      <c r="E450" s="213" t="s">
        <v>19</v>
      </c>
      <c r="F450" s="214" t="s">
        <v>333</v>
      </c>
      <c r="G450" s="212"/>
      <c r="H450" s="215">
        <v>-2.2789999999999999</v>
      </c>
      <c r="I450" s="216"/>
      <c r="J450" s="212"/>
      <c r="K450" s="212"/>
      <c r="L450" s="217"/>
      <c r="M450" s="218"/>
      <c r="N450" s="219"/>
      <c r="O450" s="219"/>
      <c r="P450" s="219"/>
      <c r="Q450" s="219"/>
      <c r="R450" s="219"/>
      <c r="S450" s="219"/>
      <c r="T450" s="220"/>
      <c r="AT450" s="221" t="s">
        <v>143</v>
      </c>
      <c r="AU450" s="221" t="s">
        <v>160</v>
      </c>
      <c r="AV450" s="14" t="s">
        <v>78</v>
      </c>
      <c r="AW450" s="14" t="s">
        <v>33</v>
      </c>
      <c r="AX450" s="14" t="s">
        <v>71</v>
      </c>
      <c r="AY450" s="221" t="s">
        <v>132</v>
      </c>
    </row>
    <row r="451" spans="2:51" s="13" customFormat="1" ht="11.25">
      <c r="B451" s="201"/>
      <c r="C451" s="202"/>
      <c r="D451" s="197" t="s">
        <v>143</v>
      </c>
      <c r="E451" s="203" t="s">
        <v>19</v>
      </c>
      <c r="F451" s="204" t="s">
        <v>155</v>
      </c>
      <c r="G451" s="202"/>
      <c r="H451" s="203" t="s">
        <v>19</v>
      </c>
      <c r="I451" s="205"/>
      <c r="J451" s="202"/>
      <c r="K451" s="202"/>
      <c r="L451" s="206"/>
      <c r="M451" s="207"/>
      <c r="N451" s="208"/>
      <c r="O451" s="208"/>
      <c r="P451" s="208"/>
      <c r="Q451" s="208"/>
      <c r="R451" s="208"/>
      <c r="S451" s="208"/>
      <c r="T451" s="209"/>
      <c r="AT451" s="210" t="s">
        <v>143</v>
      </c>
      <c r="AU451" s="210" t="s">
        <v>160</v>
      </c>
      <c r="AV451" s="13" t="s">
        <v>76</v>
      </c>
      <c r="AW451" s="13" t="s">
        <v>33</v>
      </c>
      <c r="AX451" s="13" t="s">
        <v>71</v>
      </c>
      <c r="AY451" s="210" t="s">
        <v>132</v>
      </c>
    </row>
    <row r="452" spans="2:51" s="14" customFormat="1" ht="11.25">
      <c r="B452" s="211"/>
      <c r="C452" s="212"/>
      <c r="D452" s="197" t="s">
        <v>143</v>
      </c>
      <c r="E452" s="213" t="s">
        <v>19</v>
      </c>
      <c r="F452" s="214" t="s">
        <v>334</v>
      </c>
      <c r="G452" s="212"/>
      <c r="H452" s="215">
        <v>60.027000000000001</v>
      </c>
      <c r="I452" s="216"/>
      <c r="J452" s="212"/>
      <c r="K452" s="212"/>
      <c r="L452" s="217"/>
      <c r="M452" s="218"/>
      <c r="N452" s="219"/>
      <c r="O452" s="219"/>
      <c r="P452" s="219"/>
      <c r="Q452" s="219"/>
      <c r="R452" s="219"/>
      <c r="S452" s="219"/>
      <c r="T452" s="220"/>
      <c r="AT452" s="221" t="s">
        <v>143</v>
      </c>
      <c r="AU452" s="221" t="s">
        <v>160</v>
      </c>
      <c r="AV452" s="14" t="s">
        <v>78</v>
      </c>
      <c r="AW452" s="14" t="s">
        <v>33</v>
      </c>
      <c r="AX452" s="14" t="s">
        <v>71</v>
      </c>
      <c r="AY452" s="221" t="s">
        <v>132</v>
      </c>
    </row>
    <row r="453" spans="2:51" s="14" customFormat="1" ht="11.25">
      <c r="B453" s="211"/>
      <c r="C453" s="212"/>
      <c r="D453" s="197" t="s">
        <v>143</v>
      </c>
      <c r="E453" s="213" t="s">
        <v>19</v>
      </c>
      <c r="F453" s="214" t="s">
        <v>335</v>
      </c>
      <c r="G453" s="212"/>
      <c r="H453" s="215">
        <v>5.13</v>
      </c>
      <c r="I453" s="216"/>
      <c r="J453" s="212"/>
      <c r="K453" s="212"/>
      <c r="L453" s="217"/>
      <c r="M453" s="218"/>
      <c r="N453" s="219"/>
      <c r="O453" s="219"/>
      <c r="P453" s="219"/>
      <c r="Q453" s="219"/>
      <c r="R453" s="219"/>
      <c r="S453" s="219"/>
      <c r="T453" s="220"/>
      <c r="AT453" s="221" t="s">
        <v>143</v>
      </c>
      <c r="AU453" s="221" t="s">
        <v>160</v>
      </c>
      <c r="AV453" s="14" t="s">
        <v>78</v>
      </c>
      <c r="AW453" s="14" t="s">
        <v>33</v>
      </c>
      <c r="AX453" s="14" t="s">
        <v>71</v>
      </c>
      <c r="AY453" s="221" t="s">
        <v>132</v>
      </c>
    </row>
    <row r="454" spans="2:51" s="14" customFormat="1" ht="11.25">
      <c r="B454" s="211"/>
      <c r="C454" s="212"/>
      <c r="D454" s="197" t="s">
        <v>143</v>
      </c>
      <c r="E454" s="213" t="s">
        <v>19</v>
      </c>
      <c r="F454" s="214" t="s">
        <v>336</v>
      </c>
      <c r="G454" s="212"/>
      <c r="H454" s="215">
        <v>3.9129999999999998</v>
      </c>
      <c r="I454" s="216"/>
      <c r="J454" s="212"/>
      <c r="K454" s="212"/>
      <c r="L454" s="217"/>
      <c r="M454" s="218"/>
      <c r="N454" s="219"/>
      <c r="O454" s="219"/>
      <c r="P454" s="219"/>
      <c r="Q454" s="219"/>
      <c r="R454" s="219"/>
      <c r="S454" s="219"/>
      <c r="T454" s="220"/>
      <c r="AT454" s="221" t="s">
        <v>143</v>
      </c>
      <c r="AU454" s="221" t="s">
        <v>160</v>
      </c>
      <c r="AV454" s="14" t="s">
        <v>78</v>
      </c>
      <c r="AW454" s="14" t="s">
        <v>33</v>
      </c>
      <c r="AX454" s="14" t="s">
        <v>71</v>
      </c>
      <c r="AY454" s="221" t="s">
        <v>132</v>
      </c>
    </row>
    <row r="455" spans="2:51" s="14" customFormat="1" ht="11.25">
      <c r="B455" s="211"/>
      <c r="C455" s="212"/>
      <c r="D455" s="197" t="s">
        <v>143</v>
      </c>
      <c r="E455" s="213" t="s">
        <v>19</v>
      </c>
      <c r="F455" s="214" t="s">
        <v>524</v>
      </c>
      <c r="G455" s="212"/>
      <c r="H455" s="215">
        <v>3.7519999999999998</v>
      </c>
      <c r="I455" s="216"/>
      <c r="J455" s="212"/>
      <c r="K455" s="212"/>
      <c r="L455" s="217"/>
      <c r="M455" s="218"/>
      <c r="N455" s="219"/>
      <c r="O455" s="219"/>
      <c r="P455" s="219"/>
      <c r="Q455" s="219"/>
      <c r="R455" s="219"/>
      <c r="S455" s="219"/>
      <c r="T455" s="220"/>
      <c r="AT455" s="221" t="s">
        <v>143</v>
      </c>
      <c r="AU455" s="221" t="s">
        <v>160</v>
      </c>
      <c r="AV455" s="14" t="s">
        <v>78</v>
      </c>
      <c r="AW455" s="14" t="s">
        <v>33</v>
      </c>
      <c r="AX455" s="14" t="s">
        <v>71</v>
      </c>
      <c r="AY455" s="221" t="s">
        <v>132</v>
      </c>
    </row>
    <row r="456" spans="2:51" s="14" customFormat="1" ht="11.25">
      <c r="B456" s="211"/>
      <c r="C456" s="212"/>
      <c r="D456" s="197" t="s">
        <v>143</v>
      </c>
      <c r="E456" s="213" t="s">
        <v>19</v>
      </c>
      <c r="F456" s="214" t="s">
        <v>338</v>
      </c>
      <c r="G456" s="212"/>
      <c r="H456" s="215">
        <v>6.12</v>
      </c>
      <c r="I456" s="216"/>
      <c r="J456" s="212"/>
      <c r="K456" s="212"/>
      <c r="L456" s="217"/>
      <c r="M456" s="218"/>
      <c r="N456" s="219"/>
      <c r="O456" s="219"/>
      <c r="P456" s="219"/>
      <c r="Q456" s="219"/>
      <c r="R456" s="219"/>
      <c r="S456" s="219"/>
      <c r="T456" s="220"/>
      <c r="AT456" s="221" t="s">
        <v>143</v>
      </c>
      <c r="AU456" s="221" t="s">
        <v>160</v>
      </c>
      <c r="AV456" s="14" t="s">
        <v>78</v>
      </c>
      <c r="AW456" s="14" t="s">
        <v>33</v>
      </c>
      <c r="AX456" s="14" t="s">
        <v>71</v>
      </c>
      <c r="AY456" s="221" t="s">
        <v>132</v>
      </c>
    </row>
    <row r="457" spans="2:51" s="14" customFormat="1" ht="11.25">
      <c r="B457" s="211"/>
      <c r="C457" s="212"/>
      <c r="D457" s="197" t="s">
        <v>143</v>
      </c>
      <c r="E457" s="213" t="s">
        <v>19</v>
      </c>
      <c r="F457" s="214" t="s">
        <v>339</v>
      </c>
      <c r="G457" s="212"/>
      <c r="H457" s="215">
        <v>-2.5299999999999998</v>
      </c>
      <c r="I457" s="216"/>
      <c r="J457" s="212"/>
      <c r="K457" s="212"/>
      <c r="L457" s="217"/>
      <c r="M457" s="218"/>
      <c r="N457" s="219"/>
      <c r="O457" s="219"/>
      <c r="P457" s="219"/>
      <c r="Q457" s="219"/>
      <c r="R457" s="219"/>
      <c r="S457" s="219"/>
      <c r="T457" s="220"/>
      <c r="AT457" s="221" t="s">
        <v>143</v>
      </c>
      <c r="AU457" s="221" t="s">
        <v>160</v>
      </c>
      <c r="AV457" s="14" t="s">
        <v>78</v>
      </c>
      <c r="AW457" s="14" t="s">
        <v>33</v>
      </c>
      <c r="AX457" s="14" t="s">
        <v>71</v>
      </c>
      <c r="AY457" s="221" t="s">
        <v>132</v>
      </c>
    </row>
    <row r="458" spans="2:51" s="14" customFormat="1" ht="11.25">
      <c r="B458" s="211"/>
      <c r="C458" s="212"/>
      <c r="D458" s="197" t="s">
        <v>143</v>
      </c>
      <c r="E458" s="213" t="s">
        <v>19</v>
      </c>
      <c r="F458" s="214" t="s">
        <v>340</v>
      </c>
      <c r="G458" s="212"/>
      <c r="H458" s="215">
        <v>-2.286</v>
      </c>
      <c r="I458" s="216"/>
      <c r="J458" s="212"/>
      <c r="K458" s="212"/>
      <c r="L458" s="217"/>
      <c r="M458" s="218"/>
      <c r="N458" s="219"/>
      <c r="O458" s="219"/>
      <c r="P458" s="219"/>
      <c r="Q458" s="219"/>
      <c r="R458" s="219"/>
      <c r="S458" s="219"/>
      <c r="T458" s="220"/>
      <c r="AT458" s="221" t="s">
        <v>143</v>
      </c>
      <c r="AU458" s="221" t="s">
        <v>160</v>
      </c>
      <c r="AV458" s="14" t="s">
        <v>78</v>
      </c>
      <c r="AW458" s="14" t="s">
        <v>33</v>
      </c>
      <c r="AX458" s="14" t="s">
        <v>71</v>
      </c>
      <c r="AY458" s="221" t="s">
        <v>132</v>
      </c>
    </row>
    <row r="459" spans="2:51" s="14" customFormat="1" ht="11.25">
      <c r="B459" s="211"/>
      <c r="C459" s="212"/>
      <c r="D459" s="197" t="s">
        <v>143</v>
      </c>
      <c r="E459" s="213" t="s">
        <v>19</v>
      </c>
      <c r="F459" s="214" t="s">
        <v>333</v>
      </c>
      <c r="G459" s="212"/>
      <c r="H459" s="215">
        <v>-2.2789999999999999</v>
      </c>
      <c r="I459" s="216"/>
      <c r="J459" s="212"/>
      <c r="K459" s="212"/>
      <c r="L459" s="217"/>
      <c r="M459" s="218"/>
      <c r="N459" s="219"/>
      <c r="O459" s="219"/>
      <c r="P459" s="219"/>
      <c r="Q459" s="219"/>
      <c r="R459" s="219"/>
      <c r="S459" s="219"/>
      <c r="T459" s="220"/>
      <c r="AT459" s="221" t="s">
        <v>143</v>
      </c>
      <c r="AU459" s="221" t="s">
        <v>160</v>
      </c>
      <c r="AV459" s="14" t="s">
        <v>78</v>
      </c>
      <c r="AW459" s="14" t="s">
        <v>33</v>
      </c>
      <c r="AX459" s="14" t="s">
        <v>71</v>
      </c>
      <c r="AY459" s="221" t="s">
        <v>132</v>
      </c>
    </row>
    <row r="460" spans="2:51" s="13" customFormat="1" ht="11.25">
      <c r="B460" s="201"/>
      <c r="C460" s="202"/>
      <c r="D460" s="197" t="s">
        <v>143</v>
      </c>
      <c r="E460" s="203" t="s">
        <v>19</v>
      </c>
      <c r="F460" s="204" t="s">
        <v>342</v>
      </c>
      <c r="G460" s="202"/>
      <c r="H460" s="203" t="s">
        <v>19</v>
      </c>
      <c r="I460" s="205"/>
      <c r="J460" s="202"/>
      <c r="K460" s="202"/>
      <c r="L460" s="206"/>
      <c r="M460" s="207"/>
      <c r="N460" s="208"/>
      <c r="O460" s="208"/>
      <c r="P460" s="208"/>
      <c r="Q460" s="208"/>
      <c r="R460" s="208"/>
      <c r="S460" s="208"/>
      <c r="T460" s="209"/>
      <c r="AT460" s="210" t="s">
        <v>143</v>
      </c>
      <c r="AU460" s="210" t="s">
        <v>160</v>
      </c>
      <c r="AV460" s="13" t="s">
        <v>76</v>
      </c>
      <c r="AW460" s="13" t="s">
        <v>33</v>
      </c>
      <c r="AX460" s="13" t="s">
        <v>71</v>
      </c>
      <c r="AY460" s="210" t="s">
        <v>132</v>
      </c>
    </row>
    <row r="461" spans="2:51" s="14" customFormat="1" ht="11.25">
      <c r="B461" s="211"/>
      <c r="C461" s="212"/>
      <c r="D461" s="197" t="s">
        <v>143</v>
      </c>
      <c r="E461" s="213" t="s">
        <v>19</v>
      </c>
      <c r="F461" s="214" t="s">
        <v>343</v>
      </c>
      <c r="G461" s="212"/>
      <c r="H461" s="215">
        <v>50.53</v>
      </c>
      <c r="I461" s="216"/>
      <c r="J461" s="212"/>
      <c r="K461" s="212"/>
      <c r="L461" s="217"/>
      <c r="M461" s="218"/>
      <c r="N461" s="219"/>
      <c r="O461" s="219"/>
      <c r="P461" s="219"/>
      <c r="Q461" s="219"/>
      <c r="R461" s="219"/>
      <c r="S461" s="219"/>
      <c r="T461" s="220"/>
      <c r="AT461" s="221" t="s">
        <v>143</v>
      </c>
      <c r="AU461" s="221" t="s">
        <v>160</v>
      </c>
      <c r="AV461" s="14" t="s">
        <v>78</v>
      </c>
      <c r="AW461" s="14" t="s">
        <v>33</v>
      </c>
      <c r="AX461" s="14" t="s">
        <v>71</v>
      </c>
      <c r="AY461" s="221" t="s">
        <v>132</v>
      </c>
    </row>
    <row r="462" spans="2:51" s="14" customFormat="1" ht="11.25">
      <c r="B462" s="211"/>
      <c r="C462" s="212"/>
      <c r="D462" s="197" t="s">
        <v>143</v>
      </c>
      <c r="E462" s="213" t="s">
        <v>19</v>
      </c>
      <c r="F462" s="214" t="s">
        <v>344</v>
      </c>
      <c r="G462" s="212"/>
      <c r="H462" s="215">
        <v>3.738</v>
      </c>
      <c r="I462" s="216"/>
      <c r="J462" s="212"/>
      <c r="K462" s="212"/>
      <c r="L462" s="217"/>
      <c r="M462" s="218"/>
      <c r="N462" s="219"/>
      <c r="O462" s="219"/>
      <c r="P462" s="219"/>
      <c r="Q462" s="219"/>
      <c r="R462" s="219"/>
      <c r="S462" s="219"/>
      <c r="T462" s="220"/>
      <c r="AT462" s="221" t="s">
        <v>143</v>
      </c>
      <c r="AU462" s="221" t="s">
        <v>160</v>
      </c>
      <c r="AV462" s="14" t="s">
        <v>78</v>
      </c>
      <c r="AW462" s="14" t="s">
        <v>33</v>
      </c>
      <c r="AX462" s="14" t="s">
        <v>71</v>
      </c>
      <c r="AY462" s="221" t="s">
        <v>132</v>
      </c>
    </row>
    <row r="463" spans="2:51" s="14" customFormat="1" ht="11.25">
      <c r="B463" s="211"/>
      <c r="C463" s="212"/>
      <c r="D463" s="197" t="s">
        <v>143</v>
      </c>
      <c r="E463" s="213" t="s">
        <v>19</v>
      </c>
      <c r="F463" s="214" t="s">
        <v>345</v>
      </c>
      <c r="G463" s="212"/>
      <c r="H463" s="215">
        <v>5.8650000000000002</v>
      </c>
      <c r="I463" s="216"/>
      <c r="J463" s="212"/>
      <c r="K463" s="212"/>
      <c r="L463" s="217"/>
      <c r="M463" s="218"/>
      <c r="N463" s="219"/>
      <c r="O463" s="219"/>
      <c r="P463" s="219"/>
      <c r="Q463" s="219"/>
      <c r="R463" s="219"/>
      <c r="S463" s="219"/>
      <c r="T463" s="220"/>
      <c r="AT463" s="221" t="s">
        <v>143</v>
      </c>
      <c r="AU463" s="221" t="s">
        <v>160</v>
      </c>
      <c r="AV463" s="14" t="s">
        <v>78</v>
      </c>
      <c r="AW463" s="14" t="s">
        <v>33</v>
      </c>
      <c r="AX463" s="14" t="s">
        <v>71</v>
      </c>
      <c r="AY463" s="221" t="s">
        <v>132</v>
      </c>
    </row>
    <row r="464" spans="2:51" s="14" customFormat="1" ht="11.25">
      <c r="B464" s="211"/>
      <c r="C464" s="212"/>
      <c r="D464" s="197" t="s">
        <v>143</v>
      </c>
      <c r="E464" s="213" t="s">
        <v>19</v>
      </c>
      <c r="F464" s="214" t="s">
        <v>346</v>
      </c>
      <c r="G464" s="212"/>
      <c r="H464" s="215">
        <v>-2.645</v>
      </c>
      <c r="I464" s="216"/>
      <c r="J464" s="212"/>
      <c r="K464" s="212"/>
      <c r="L464" s="217"/>
      <c r="M464" s="218"/>
      <c r="N464" s="219"/>
      <c r="O464" s="219"/>
      <c r="P464" s="219"/>
      <c r="Q464" s="219"/>
      <c r="R464" s="219"/>
      <c r="S464" s="219"/>
      <c r="T464" s="220"/>
      <c r="AT464" s="221" t="s">
        <v>143</v>
      </c>
      <c r="AU464" s="221" t="s">
        <v>160</v>
      </c>
      <c r="AV464" s="14" t="s">
        <v>78</v>
      </c>
      <c r="AW464" s="14" t="s">
        <v>33</v>
      </c>
      <c r="AX464" s="14" t="s">
        <v>71</v>
      </c>
      <c r="AY464" s="221" t="s">
        <v>132</v>
      </c>
    </row>
    <row r="465" spans="1:65" s="14" customFormat="1" ht="11.25">
      <c r="B465" s="211"/>
      <c r="C465" s="212"/>
      <c r="D465" s="197" t="s">
        <v>143</v>
      </c>
      <c r="E465" s="213" t="s">
        <v>19</v>
      </c>
      <c r="F465" s="214" t="s">
        <v>347</v>
      </c>
      <c r="G465" s="212"/>
      <c r="H465" s="215">
        <v>-2.16</v>
      </c>
      <c r="I465" s="216"/>
      <c r="J465" s="212"/>
      <c r="K465" s="212"/>
      <c r="L465" s="217"/>
      <c r="M465" s="218"/>
      <c r="N465" s="219"/>
      <c r="O465" s="219"/>
      <c r="P465" s="219"/>
      <c r="Q465" s="219"/>
      <c r="R465" s="219"/>
      <c r="S465" s="219"/>
      <c r="T465" s="220"/>
      <c r="AT465" s="221" t="s">
        <v>143</v>
      </c>
      <c r="AU465" s="221" t="s">
        <v>160</v>
      </c>
      <c r="AV465" s="14" t="s">
        <v>78</v>
      </c>
      <c r="AW465" s="14" t="s">
        <v>33</v>
      </c>
      <c r="AX465" s="14" t="s">
        <v>71</v>
      </c>
      <c r="AY465" s="221" t="s">
        <v>132</v>
      </c>
    </row>
    <row r="466" spans="1:65" s="16" customFormat="1" ht="11.25">
      <c r="B466" s="233"/>
      <c r="C466" s="234"/>
      <c r="D466" s="197" t="s">
        <v>143</v>
      </c>
      <c r="E466" s="235" t="s">
        <v>19</v>
      </c>
      <c r="F466" s="236" t="s">
        <v>165</v>
      </c>
      <c r="G466" s="234"/>
      <c r="H466" s="237">
        <v>484.39499999999998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AT466" s="243" t="s">
        <v>143</v>
      </c>
      <c r="AU466" s="243" t="s">
        <v>160</v>
      </c>
      <c r="AV466" s="16" t="s">
        <v>139</v>
      </c>
      <c r="AW466" s="16" t="s">
        <v>33</v>
      </c>
      <c r="AX466" s="16" t="s">
        <v>76</v>
      </c>
      <c r="AY466" s="243" t="s">
        <v>132</v>
      </c>
    </row>
    <row r="467" spans="1:65" s="2" customFormat="1" ht="24" customHeight="1">
      <c r="A467" s="36"/>
      <c r="B467" s="37"/>
      <c r="C467" s="184" t="s">
        <v>525</v>
      </c>
      <c r="D467" s="184" t="s">
        <v>134</v>
      </c>
      <c r="E467" s="185" t="s">
        <v>526</v>
      </c>
      <c r="F467" s="186" t="s">
        <v>527</v>
      </c>
      <c r="G467" s="187" t="s">
        <v>281</v>
      </c>
      <c r="H467" s="188">
        <v>24.5</v>
      </c>
      <c r="I467" s="189"/>
      <c r="J467" s="190">
        <f>ROUND(I467*H467,2)</f>
        <v>0</v>
      </c>
      <c r="K467" s="186" t="s">
        <v>138</v>
      </c>
      <c r="L467" s="41"/>
      <c r="M467" s="191" t="s">
        <v>19</v>
      </c>
      <c r="N467" s="192" t="s">
        <v>42</v>
      </c>
      <c r="O467" s="66"/>
      <c r="P467" s="193">
        <f>O467*H467</f>
        <v>0</v>
      </c>
      <c r="Q467" s="193">
        <v>0</v>
      </c>
      <c r="R467" s="193">
        <f>Q467*H467</f>
        <v>0</v>
      </c>
      <c r="S467" s="193">
        <v>6.8000000000000005E-2</v>
      </c>
      <c r="T467" s="194">
        <f>S467*H467</f>
        <v>1.6660000000000001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195" t="s">
        <v>139</v>
      </c>
      <c r="AT467" s="195" t="s">
        <v>134</v>
      </c>
      <c r="AU467" s="195" t="s">
        <v>160</v>
      </c>
      <c r="AY467" s="19" t="s">
        <v>132</v>
      </c>
      <c r="BE467" s="196">
        <f>IF(N467="základní",J467,0)</f>
        <v>0</v>
      </c>
      <c r="BF467" s="196">
        <f>IF(N467="snížená",J467,0)</f>
        <v>0</v>
      </c>
      <c r="BG467" s="196">
        <f>IF(N467="zákl. přenesená",J467,0)</f>
        <v>0</v>
      </c>
      <c r="BH467" s="196">
        <f>IF(N467="sníž. přenesená",J467,0)</f>
        <v>0</v>
      </c>
      <c r="BI467" s="196">
        <f>IF(N467="nulová",J467,0)</f>
        <v>0</v>
      </c>
      <c r="BJ467" s="19" t="s">
        <v>76</v>
      </c>
      <c r="BK467" s="196">
        <f>ROUND(I467*H467,2)</f>
        <v>0</v>
      </c>
      <c r="BL467" s="19" t="s">
        <v>139</v>
      </c>
      <c r="BM467" s="195" t="s">
        <v>528</v>
      </c>
    </row>
    <row r="468" spans="1:65" s="2" customFormat="1" ht="29.25">
      <c r="A468" s="36"/>
      <c r="B468" s="37"/>
      <c r="C468" s="38"/>
      <c r="D468" s="197" t="s">
        <v>141</v>
      </c>
      <c r="E468" s="38"/>
      <c r="F468" s="198" t="s">
        <v>529</v>
      </c>
      <c r="G468" s="38"/>
      <c r="H468" s="38"/>
      <c r="I468" s="105"/>
      <c r="J468" s="38"/>
      <c r="K468" s="38"/>
      <c r="L468" s="41"/>
      <c r="M468" s="199"/>
      <c r="N468" s="200"/>
      <c r="O468" s="66"/>
      <c r="P468" s="66"/>
      <c r="Q468" s="66"/>
      <c r="R468" s="66"/>
      <c r="S468" s="66"/>
      <c r="T468" s="67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T468" s="19" t="s">
        <v>141</v>
      </c>
      <c r="AU468" s="19" t="s">
        <v>160</v>
      </c>
    </row>
    <row r="469" spans="1:65" s="13" customFormat="1" ht="11.25">
      <c r="B469" s="201"/>
      <c r="C469" s="202"/>
      <c r="D469" s="197" t="s">
        <v>143</v>
      </c>
      <c r="E469" s="203" t="s">
        <v>19</v>
      </c>
      <c r="F469" s="204" t="s">
        <v>530</v>
      </c>
      <c r="G469" s="202"/>
      <c r="H469" s="203" t="s">
        <v>19</v>
      </c>
      <c r="I469" s="205"/>
      <c r="J469" s="202"/>
      <c r="K469" s="202"/>
      <c r="L469" s="206"/>
      <c r="M469" s="207"/>
      <c r="N469" s="208"/>
      <c r="O469" s="208"/>
      <c r="P469" s="208"/>
      <c r="Q469" s="208"/>
      <c r="R469" s="208"/>
      <c r="S469" s="208"/>
      <c r="T469" s="209"/>
      <c r="AT469" s="210" t="s">
        <v>143</v>
      </c>
      <c r="AU469" s="210" t="s">
        <v>160</v>
      </c>
      <c r="AV469" s="13" t="s">
        <v>76</v>
      </c>
      <c r="AW469" s="13" t="s">
        <v>33</v>
      </c>
      <c r="AX469" s="13" t="s">
        <v>71</v>
      </c>
      <c r="AY469" s="210" t="s">
        <v>132</v>
      </c>
    </row>
    <row r="470" spans="1:65" s="14" customFormat="1" ht="11.25">
      <c r="B470" s="211"/>
      <c r="C470" s="212"/>
      <c r="D470" s="197" t="s">
        <v>143</v>
      </c>
      <c r="E470" s="213" t="s">
        <v>19</v>
      </c>
      <c r="F470" s="214" t="s">
        <v>531</v>
      </c>
      <c r="G470" s="212"/>
      <c r="H470" s="215">
        <v>19</v>
      </c>
      <c r="I470" s="216"/>
      <c r="J470" s="212"/>
      <c r="K470" s="212"/>
      <c r="L470" s="217"/>
      <c r="M470" s="218"/>
      <c r="N470" s="219"/>
      <c r="O470" s="219"/>
      <c r="P470" s="219"/>
      <c r="Q470" s="219"/>
      <c r="R470" s="219"/>
      <c r="S470" s="219"/>
      <c r="T470" s="220"/>
      <c r="AT470" s="221" t="s">
        <v>143</v>
      </c>
      <c r="AU470" s="221" t="s">
        <v>160</v>
      </c>
      <c r="AV470" s="14" t="s">
        <v>78</v>
      </c>
      <c r="AW470" s="14" t="s">
        <v>33</v>
      </c>
      <c r="AX470" s="14" t="s">
        <v>71</v>
      </c>
      <c r="AY470" s="221" t="s">
        <v>132</v>
      </c>
    </row>
    <row r="471" spans="1:65" s="14" customFormat="1" ht="11.25">
      <c r="B471" s="211"/>
      <c r="C471" s="212"/>
      <c r="D471" s="197" t="s">
        <v>143</v>
      </c>
      <c r="E471" s="213" t="s">
        <v>19</v>
      </c>
      <c r="F471" s="214" t="s">
        <v>532</v>
      </c>
      <c r="G471" s="212"/>
      <c r="H471" s="215">
        <v>0.9</v>
      </c>
      <c r="I471" s="216"/>
      <c r="J471" s="212"/>
      <c r="K471" s="212"/>
      <c r="L471" s="217"/>
      <c r="M471" s="218"/>
      <c r="N471" s="219"/>
      <c r="O471" s="219"/>
      <c r="P471" s="219"/>
      <c r="Q471" s="219"/>
      <c r="R471" s="219"/>
      <c r="S471" s="219"/>
      <c r="T471" s="220"/>
      <c r="AT471" s="221" t="s">
        <v>143</v>
      </c>
      <c r="AU471" s="221" t="s">
        <v>160</v>
      </c>
      <c r="AV471" s="14" t="s">
        <v>78</v>
      </c>
      <c r="AW471" s="14" t="s">
        <v>33</v>
      </c>
      <c r="AX471" s="14" t="s">
        <v>71</v>
      </c>
      <c r="AY471" s="221" t="s">
        <v>132</v>
      </c>
    </row>
    <row r="472" spans="1:65" s="14" customFormat="1" ht="11.25">
      <c r="B472" s="211"/>
      <c r="C472" s="212"/>
      <c r="D472" s="197" t="s">
        <v>143</v>
      </c>
      <c r="E472" s="213" t="s">
        <v>19</v>
      </c>
      <c r="F472" s="214" t="s">
        <v>533</v>
      </c>
      <c r="G472" s="212"/>
      <c r="H472" s="215">
        <v>4.5999999999999996</v>
      </c>
      <c r="I472" s="216"/>
      <c r="J472" s="212"/>
      <c r="K472" s="212"/>
      <c r="L472" s="217"/>
      <c r="M472" s="218"/>
      <c r="N472" s="219"/>
      <c r="O472" s="219"/>
      <c r="P472" s="219"/>
      <c r="Q472" s="219"/>
      <c r="R472" s="219"/>
      <c r="S472" s="219"/>
      <c r="T472" s="220"/>
      <c r="AT472" s="221" t="s">
        <v>143</v>
      </c>
      <c r="AU472" s="221" t="s">
        <v>160</v>
      </c>
      <c r="AV472" s="14" t="s">
        <v>78</v>
      </c>
      <c r="AW472" s="14" t="s">
        <v>33</v>
      </c>
      <c r="AX472" s="14" t="s">
        <v>71</v>
      </c>
      <c r="AY472" s="221" t="s">
        <v>132</v>
      </c>
    </row>
    <row r="473" spans="1:65" s="16" customFormat="1" ht="11.25">
      <c r="B473" s="233"/>
      <c r="C473" s="234"/>
      <c r="D473" s="197" t="s">
        <v>143</v>
      </c>
      <c r="E473" s="235" t="s">
        <v>19</v>
      </c>
      <c r="F473" s="236" t="s">
        <v>165</v>
      </c>
      <c r="G473" s="234"/>
      <c r="H473" s="237">
        <v>24.5</v>
      </c>
      <c r="I473" s="238"/>
      <c r="J473" s="234"/>
      <c r="K473" s="234"/>
      <c r="L473" s="239"/>
      <c r="M473" s="240"/>
      <c r="N473" s="241"/>
      <c r="O473" s="241"/>
      <c r="P473" s="241"/>
      <c r="Q473" s="241"/>
      <c r="R473" s="241"/>
      <c r="S473" s="241"/>
      <c r="T473" s="242"/>
      <c r="AT473" s="243" t="s">
        <v>143</v>
      </c>
      <c r="AU473" s="243" t="s">
        <v>160</v>
      </c>
      <c r="AV473" s="16" t="s">
        <v>139</v>
      </c>
      <c r="AW473" s="16" t="s">
        <v>33</v>
      </c>
      <c r="AX473" s="16" t="s">
        <v>76</v>
      </c>
      <c r="AY473" s="243" t="s">
        <v>132</v>
      </c>
    </row>
    <row r="474" spans="1:65" s="12" customFormat="1" ht="20.85" customHeight="1">
      <c r="B474" s="168"/>
      <c r="C474" s="169"/>
      <c r="D474" s="170" t="s">
        <v>70</v>
      </c>
      <c r="E474" s="182" t="s">
        <v>534</v>
      </c>
      <c r="F474" s="182" t="s">
        <v>535</v>
      </c>
      <c r="G474" s="169"/>
      <c r="H474" s="169"/>
      <c r="I474" s="172"/>
      <c r="J474" s="183">
        <f>BK474</f>
        <v>0</v>
      </c>
      <c r="K474" s="169"/>
      <c r="L474" s="174"/>
      <c r="M474" s="175"/>
      <c r="N474" s="176"/>
      <c r="O474" s="176"/>
      <c r="P474" s="177">
        <f>SUM(P475:P591)</f>
        <v>0</v>
      </c>
      <c r="Q474" s="176"/>
      <c r="R474" s="177">
        <f>SUM(R475:R591)</f>
        <v>2.3872127999999999</v>
      </c>
      <c r="S474" s="176"/>
      <c r="T474" s="178">
        <f>SUM(T475:T591)</f>
        <v>2.3933759999999999</v>
      </c>
      <c r="AR474" s="179" t="s">
        <v>76</v>
      </c>
      <c r="AT474" s="180" t="s">
        <v>70</v>
      </c>
      <c r="AU474" s="180" t="s">
        <v>78</v>
      </c>
      <c r="AY474" s="179" t="s">
        <v>132</v>
      </c>
      <c r="BK474" s="181">
        <f>SUM(BK475:BK591)</f>
        <v>0</v>
      </c>
    </row>
    <row r="475" spans="1:65" s="2" customFormat="1" ht="16.5" customHeight="1">
      <c r="A475" s="36"/>
      <c r="B475" s="37"/>
      <c r="C475" s="184" t="s">
        <v>536</v>
      </c>
      <c r="D475" s="184" t="s">
        <v>134</v>
      </c>
      <c r="E475" s="185" t="s">
        <v>537</v>
      </c>
      <c r="F475" s="186" t="s">
        <v>538</v>
      </c>
      <c r="G475" s="187" t="s">
        <v>281</v>
      </c>
      <c r="H475" s="188">
        <v>711.77800000000002</v>
      </c>
      <c r="I475" s="189"/>
      <c r="J475" s="190">
        <f>ROUND(I475*H475,2)</f>
        <v>0</v>
      </c>
      <c r="K475" s="186" t="s">
        <v>138</v>
      </c>
      <c r="L475" s="41"/>
      <c r="M475" s="191" t="s">
        <v>19</v>
      </c>
      <c r="N475" s="192" t="s">
        <v>42</v>
      </c>
      <c r="O475" s="66"/>
      <c r="P475" s="193">
        <f>O475*H475</f>
        <v>0</v>
      </c>
      <c r="Q475" s="193">
        <v>0</v>
      </c>
      <c r="R475" s="193">
        <f>Q475*H475</f>
        <v>0</v>
      </c>
      <c r="S475" s="193">
        <v>0</v>
      </c>
      <c r="T475" s="194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195" t="s">
        <v>139</v>
      </c>
      <c r="AT475" s="195" t="s">
        <v>134</v>
      </c>
      <c r="AU475" s="195" t="s">
        <v>160</v>
      </c>
      <c r="AY475" s="19" t="s">
        <v>132</v>
      </c>
      <c r="BE475" s="196">
        <f>IF(N475="základní",J475,0)</f>
        <v>0</v>
      </c>
      <c r="BF475" s="196">
        <f>IF(N475="snížená",J475,0)</f>
        <v>0</v>
      </c>
      <c r="BG475" s="196">
        <f>IF(N475="zákl. přenesená",J475,0)</f>
        <v>0</v>
      </c>
      <c r="BH475" s="196">
        <f>IF(N475="sníž. přenesená",J475,0)</f>
        <v>0</v>
      </c>
      <c r="BI475" s="196">
        <f>IF(N475="nulová",J475,0)</f>
        <v>0</v>
      </c>
      <c r="BJ475" s="19" t="s">
        <v>76</v>
      </c>
      <c r="BK475" s="196">
        <f>ROUND(I475*H475,2)</f>
        <v>0</v>
      </c>
      <c r="BL475" s="19" t="s">
        <v>139</v>
      </c>
      <c r="BM475" s="195" t="s">
        <v>539</v>
      </c>
    </row>
    <row r="476" spans="1:65" s="2" customFormat="1" ht="68.25">
      <c r="A476" s="36"/>
      <c r="B476" s="37"/>
      <c r="C476" s="38"/>
      <c r="D476" s="197" t="s">
        <v>141</v>
      </c>
      <c r="E476" s="38"/>
      <c r="F476" s="198" t="s">
        <v>540</v>
      </c>
      <c r="G476" s="38"/>
      <c r="H476" s="38"/>
      <c r="I476" s="105"/>
      <c r="J476" s="38"/>
      <c r="K476" s="38"/>
      <c r="L476" s="41"/>
      <c r="M476" s="199"/>
      <c r="N476" s="200"/>
      <c r="O476" s="66"/>
      <c r="P476" s="66"/>
      <c r="Q476" s="66"/>
      <c r="R476" s="66"/>
      <c r="S476" s="66"/>
      <c r="T476" s="67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T476" s="19" t="s">
        <v>141</v>
      </c>
      <c r="AU476" s="19" t="s">
        <v>160</v>
      </c>
    </row>
    <row r="477" spans="1:65" s="13" customFormat="1" ht="11.25">
      <c r="B477" s="201"/>
      <c r="C477" s="202"/>
      <c r="D477" s="197" t="s">
        <v>143</v>
      </c>
      <c r="E477" s="203" t="s">
        <v>19</v>
      </c>
      <c r="F477" s="204" t="s">
        <v>541</v>
      </c>
      <c r="G477" s="202"/>
      <c r="H477" s="203" t="s">
        <v>19</v>
      </c>
      <c r="I477" s="205"/>
      <c r="J477" s="202"/>
      <c r="K477" s="202"/>
      <c r="L477" s="206"/>
      <c r="M477" s="207"/>
      <c r="N477" s="208"/>
      <c r="O477" s="208"/>
      <c r="P477" s="208"/>
      <c r="Q477" s="208"/>
      <c r="R477" s="208"/>
      <c r="S477" s="208"/>
      <c r="T477" s="209"/>
      <c r="AT477" s="210" t="s">
        <v>143</v>
      </c>
      <c r="AU477" s="210" t="s">
        <v>160</v>
      </c>
      <c r="AV477" s="13" t="s">
        <v>76</v>
      </c>
      <c r="AW477" s="13" t="s">
        <v>33</v>
      </c>
      <c r="AX477" s="13" t="s">
        <v>71</v>
      </c>
      <c r="AY477" s="210" t="s">
        <v>132</v>
      </c>
    </row>
    <row r="478" spans="1:65" s="13" customFormat="1" ht="11.25">
      <c r="B478" s="201"/>
      <c r="C478" s="202"/>
      <c r="D478" s="197" t="s">
        <v>143</v>
      </c>
      <c r="E478" s="203" t="s">
        <v>19</v>
      </c>
      <c r="F478" s="204" t="s">
        <v>151</v>
      </c>
      <c r="G478" s="202"/>
      <c r="H478" s="203" t="s">
        <v>19</v>
      </c>
      <c r="I478" s="205"/>
      <c r="J478" s="202"/>
      <c r="K478" s="202"/>
      <c r="L478" s="206"/>
      <c r="M478" s="207"/>
      <c r="N478" s="208"/>
      <c r="O478" s="208"/>
      <c r="P478" s="208"/>
      <c r="Q478" s="208"/>
      <c r="R478" s="208"/>
      <c r="S478" s="208"/>
      <c r="T478" s="209"/>
      <c r="AT478" s="210" t="s">
        <v>143</v>
      </c>
      <c r="AU478" s="210" t="s">
        <v>160</v>
      </c>
      <c r="AV478" s="13" t="s">
        <v>76</v>
      </c>
      <c r="AW478" s="13" t="s">
        <v>33</v>
      </c>
      <c r="AX478" s="13" t="s">
        <v>71</v>
      </c>
      <c r="AY478" s="210" t="s">
        <v>132</v>
      </c>
    </row>
    <row r="479" spans="1:65" s="14" customFormat="1" ht="11.25">
      <c r="B479" s="211"/>
      <c r="C479" s="212"/>
      <c r="D479" s="197" t="s">
        <v>143</v>
      </c>
      <c r="E479" s="213" t="s">
        <v>19</v>
      </c>
      <c r="F479" s="214" t="s">
        <v>314</v>
      </c>
      <c r="G479" s="212"/>
      <c r="H479" s="215">
        <v>67.319999999999993</v>
      </c>
      <c r="I479" s="216"/>
      <c r="J479" s="212"/>
      <c r="K479" s="212"/>
      <c r="L479" s="217"/>
      <c r="M479" s="218"/>
      <c r="N479" s="219"/>
      <c r="O479" s="219"/>
      <c r="P479" s="219"/>
      <c r="Q479" s="219"/>
      <c r="R479" s="219"/>
      <c r="S479" s="219"/>
      <c r="T479" s="220"/>
      <c r="AT479" s="221" t="s">
        <v>143</v>
      </c>
      <c r="AU479" s="221" t="s">
        <v>160</v>
      </c>
      <c r="AV479" s="14" t="s">
        <v>78</v>
      </c>
      <c r="AW479" s="14" t="s">
        <v>33</v>
      </c>
      <c r="AX479" s="14" t="s">
        <v>71</v>
      </c>
      <c r="AY479" s="221" t="s">
        <v>132</v>
      </c>
    </row>
    <row r="480" spans="1:65" s="14" customFormat="1" ht="11.25">
      <c r="B480" s="211"/>
      <c r="C480" s="212"/>
      <c r="D480" s="197" t="s">
        <v>143</v>
      </c>
      <c r="E480" s="213" t="s">
        <v>19</v>
      </c>
      <c r="F480" s="214" t="s">
        <v>315</v>
      </c>
      <c r="G480" s="212"/>
      <c r="H480" s="215">
        <v>1.9039999999999999</v>
      </c>
      <c r="I480" s="216"/>
      <c r="J480" s="212"/>
      <c r="K480" s="212"/>
      <c r="L480" s="217"/>
      <c r="M480" s="218"/>
      <c r="N480" s="219"/>
      <c r="O480" s="219"/>
      <c r="P480" s="219"/>
      <c r="Q480" s="219"/>
      <c r="R480" s="219"/>
      <c r="S480" s="219"/>
      <c r="T480" s="220"/>
      <c r="AT480" s="221" t="s">
        <v>143</v>
      </c>
      <c r="AU480" s="221" t="s">
        <v>160</v>
      </c>
      <c r="AV480" s="14" t="s">
        <v>78</v>
      </c>
      <c r="AW480" s="14" t="s">
        <v>33</v>
      </c>
      <c r="AX480" s="14" t="s">
        <v>71</v>
      </c>
      <c r="AY480" s="221" t="s">
        <v>132</v>
      </c>
    </row>
    <row r="481" spans="2:51" s="14" customFormat="1" ht="11.25">
      <c r="B481" s="211"/>
      <c r="C481" s="212"/>
      <c r="D481" s="197" t="s">
        <v>143</v>
      </c>
      <c r="E481" s="213" t="s">
        <v>19</v>
      </c>
      <c r="F481" s="214" t="s">
        <v>316</v>
      </c>
      <c r="G481" s="212"/>
      <c r="H481" s="215">
        <v>173.25</v>
      </c>
      <c r="I481" s="216"/>
      <c r="J481" s="212"/>
      <c r="K481" s="212"/>
      <c r="L481" s="217"/>
      <c r="M481" s="218"/>
      <c r="N481" s="219"/>
      <c r="O481" s="219"/>
      <c r="P481" s="219"/>
      <c r="Q481" s="219"/>
      <c r="R481" s="219"/>
      <c r="S481" s="219"/>
      <c r="T481" s="220"/>
      <c r="AT481" s="221" t="s">
        <v>143</v>
      </c>
      <c r="AU481" s="221" t="s">
        <v>160</v>
      </c>
      <c r="AV481" s="14" t="s">
        <v>78</v>
      </c>
      <c r="AW481" s="14" t="s">
        <v>33</v>
      </c>
      <c r="AX481" s="14" t="s">
        <v>71</v>
      </c>
      <c r="AY481" s="221" t="s">
        <v>132</v>
      </c>
    </row>
    <row r="482" spans="2:51" s="14" customFormat="1" ht="11.25">
      <c r="B482" s="211"/>
      <c r="C482" s="212"/>
      <c r="D482" s="197" t="s">
        <v>143</v>
      </c>
      <c r="E482" s="213" t="s">
        <v>19</v>
      </c>
      <c r="F482" s="214" t="s">
        <v>317</v>
      </c>
      <c r="G482" s="212"/>
      <c r="H482" s="215">
        <v>-2.99</v>
      </c>
      <c r="I482" s="216"/>
      <c r="J482" s="212"/>
      <c r="K482" s="212"/>
      <c r="L482" s="217"/>
      <c r="M482" s="218"/>
      <c r="N482" s="219"/>
      <c r="O482" s="219"/>
      <c r="P482" s="219"/>
      <c r="Q482" s="219"/>
      <c r="R482" s="219"/>
      <c r="S482" s="219"/>
      <c r="T482" s="220"/>
      <c r="AT482" s="221" t="s">
        <v>143</v>
      </c>
      <c r="AU482" s="221" t="s">
        <v>160</v>
      </c>
      <c r="AV482" s="14" t="s">
        <v>78</v>
      </c>
      <c r="AW482" s="14" t="s">
        <v>33</v>
      </c>
      <c r="AX482" s="14" t="s">
        <v>71</v>
      </c>
      <c r="AY482" s="221" t="s">
        <v>132</v>
      </c>
    </row>
    <row r="483" spans="2:51" s="14" customFormat="1" ht="11.25">
      <c r="B483" s="211"/>
      <c r="C483" s="212"/>
      <c r="D483" s="197" t="s">
        <v>143</v>
      </c>
      <c r="E483" s="213" t="s">
        <v>19</v>
      </c>
      <c r="F483" s="214" t="s">
        <v>318</v>
      </c>
      <c r="G483" s="212"/>
      <c r="H483" s="215">
        <v>-2.645</v>
      </c>
      <c r="I483" s="216"/>
      <c r="J483" s="212"/>
      <c r="K483" s="212"/>
      <c r="L483" s="217"/>
      <c r="M483" s="218"/>
      <c r="N483" s="219"/>
      <c r="O483" s="219"/>
      <c r="P483" s="219"/>
      <c r="Q483" s="219"/>
      <c r="R483" s="219"/>
      <c r="S483" s="219"/>
      <c r="T483" s="220"/>
      <c r="AT483" s="221" t="s">
        <v>143</v>
      </c>
      <c r="AU483" s="221" t="s">
        <v>160</v>
      </c>
      <c r="AV483" s="14" t="s">
        <v>78</v>
      </c>
      <c r="AW483" s="14" t="s">
        <v>33</v>
      </c>
      <c r="AX483" s="14" t="s">
        <v>71</v>
      </c>
      <c r="AY483" s="221" t="s">
        <v>132</v>
      </c>
    </row>
    <row r="484" spans="2:51" s="14" customFormat="1" ht="11.25">
      <c r="B484" s="211"/>
      <c r="C484" s="212"/>
      <c r="D484" s="197" t="s">
        <v>143</v>
      </c>
      <c r="E484" s="213" t="s">
        <v>19</v>
      </c>
      <c r="F484" s="214" t="s">
        <v>319</v>
      </c>
      <c r="G484" s="212"/>
      <c r="H484" s="215">
        <v>-2.4300000000000002</v>
      </c>
      <c r="I484" s="216"/>
      <c r="J484" s="212"/>
      <c r="K484" s="212"/>
      <c r="L484" s="217"/>
      <c r="M484" s="218"/>
      <c r="N484" s="219"/>
      <c r="O484" s="219"/>
      <c r="P484" s="219"/>
      <c r="Q484" s="219"/>
      <c r="R484" s="219"/>
      <c r="S484" s="219"/>
      <c r="T484" s="220"/>
      <c r="AT484" s="221" t="s">
        <v>143</v>
      </c>
      <c r="AU484" s="221" t="s">
        <v>160</v>
      </c>
      <c r="AV484" s="14" t="s">
        <v>78</v>
      </c>
      <c r="AW484" s="14" t="s">
        <v>33</v>
      </c>
      <c r="AX484" s="14" t="s">
        <v>71</v>
      </c>
      <c r="AY484" s="221" t="s">
        <v>132</v>
      </c>
    </row>
    <row r="485" spans="2:51" s="13" customFormat="1" ht="11.25">
      <c r="B485" s="201"/>
      <c r="C485" s="202"/>
      <c r="D485" s="197" t="s">
        <v>143</v>
      </c>
      <c r="E485" s="203" t="s">
        <v>19</v>
      </c>
      <c r="F485" s="204" t="s">
        <v>320</v>
      </c>
      <c r="G485" s="202"/>
      <c r="H485" s="203" t="s">
        <v>19</v>
      </c>
      <c r="I485" s="205"/>
      <c r="J485" s="202"/>
      <c r="K485" s="202"/>
      <c r="L485" s="206"/>
      <c r="M485" s="207"/>
      <c r="N485" s="208"/>
      <c r="O485" s="208"/>
      <c r="P485" s="208"/>
      <c r="Q485" s="208"/>
      <c r="R485" s="208"/>
      <c r="S485" s="208"/>
      <c r="T485" s="209"/>
      <c r="AT485" s="210" t="s">
        <v>143</v>
      </c>
      <c r="AU485" s="210" t="s">
        <v>160</v>
      </c>
      <c r="AV485" s="13" t="s">
        <v>76</v>
      </c>
      <c r="AW485" s="13" t="s">
        <v>33</v>
      </c>
      <c r="AX485" s="13" t="s">
        <v>71</v>
      </c>
      <c r="AY485" s="210" t="s">
        <v>132</v>
      </c>
    </row>
    <row r="486" spans="2:51" s="14" customFormat="1" ht="11.25">
      <c r="B486" s="211"/>
      <c r="C486" s="212"/>
      <c r="D486" s="197" t="s">
        <v>143</v>
      </c>
      <c r="E486" s="213" t="s">
        <v>19</v>
      </c>
      <c r="F486" s="214" t="s">
        <v>321</v>
      </c>
      <c r="G486" s="212"/>
      <c r="H486" s="215">
        <v>30.875</v>
      </c>
      <c r="I486" s="216"/>
      <c r="J486" s="212"/>
      <c r="K486" s="212"/>
      <c r="L486" s="217"/>
      <c r="M486" s="218"/>
      <c r="N486" s="219"/>
      <c r="O486" s="219"/>
      <c r="P486" s="219"/>
      <c r="Q486" s="219"/>
      <c r="R486" s="219"/>
      <c r="S486" s="219"/>
      <c r="T486" s="220"/>
      <c r="AT486" s="221" t="s">
        <v>143</v>
      </c>
      <c r="AU486" s="221" t="s">
        <v>160</v>
      </c>
      <c r="AV486" s="14" t="s">
        <v>78</v>
      </c>
      <c r="AW486" s="14" t="s">
        <v>33</v>
      </c>
      <c r="AX486" s="14" t="s">
        <v>71</v>
      </c>
      <c r="AY486" s="221" t="s">
        <v>132</v>
      </c>
    </row>
    <row r="487" spans="2:51" s="14" customFormat="1" ht="11.25">
      <c r="B487" s="211"/>
      <c r="C487" s="212"/>
      <c r="D487" s="197" t="s">
        <v>143</v>
      </c>
      <c r="E487" s="213" t="s">
        <v>19</v>
      </c>
      <c r="F487" s="214" t="s">
        <v>322</v>
      </c>
      <c r="G487" s="212"/>
      <c r="H487" s="215">
        <v>5.58</v>
      </c>
      <c r="I487" s="216"/>
      <c r="J487" s="212"/>
      <c r="K487" s="212"/>
      <c r="L487" s="217"/>
      <c r="M487" s="218"/>
      <c r="N487" s="219"/>
      <c r="O487" s="219"/>
      <c r="P487" s="219"/>
      <c r="Q487" s="219"/>
      <c r="R487" s="219"/>
      <c r="S487" s="219"/>
      <c r="T487" s="220"/>
      <c r="AT487" s="221" t="s">
        <v>143</v>
      </c>
      <c r="AU487" s="221" t="s">
        <v>160</v>
      </c>
      <c r="AV487" s="14" t="s">
        <v>78</v>
      </c>
      <c r="AW487" s="14" t="s">
        <v>33</v>
      </c>
      <c r="AX487" s="14" t="s">
        <v>71</v>
      </c>
      <c r="AY487" s="221" t="s">
        <v>132</v>
      </c>
    </row>
    <row r="488" spans="2:51" s="14" customFormat="1" ht="11.25">
      <c r="B488" s="211"/>
      <c r="C488" s="212"/>
      <c r="D488" s="197" t="s">
        <v>143</v>
      </c>
      <c r="E488" s="213" t="s">
        <v>19</v>
      </c>
      <c r="F488" s="214" t="s">
        <v>323</v>
      </c>
      <c r="G488" s="212"/>
      <c r="H488" s="215">
        <v>2.25</v>
      </c>
      <c r="I488" s="216"/>
      <c r="J488" s="212"/>
      <c r="K488" s="212"/>
      <c r="L488" s="217"/>
      <c r="M488" s="218"/>
      <c r="N488" s="219"/>
      <c r="O488" s="219"/>
      <c r="P488" s="219"/>
      <c r="Q488" s="219"/>
      <c r="R488" s="219"/>
      <c r="S488" s="219"/>
      <c r="T488" s="220"/>
      <c r="AT488" s="221" t="s">
        <v>143</v>
      </c>
      <c r="AU488" s="221" t="s">
        <v>160</v>
      </c>
      <c r="AV488" s="14" t="s">
        <v>78</v>
      </c>
      <c r="AW488" s="14" t="s">
        <v>33</v>
      </c>
      <c r="AX488" s="14" t="s">
        <v>71</v>
      </c>
      <c r="AY488" s="221" t="s">
        <v>132</v>
      </c>
    </row>
    <row r="489" spans="2:51" s="14" customFormat="1" ht="11.25">
      <c r="B489" s="211"/>
      <c r="C489" s="212"/>
      <c r="D489" s="197" t="s">
        <v>143</v>
      </c>
      <c r="E489" s="213" t="s">
        <v>19</v>
      </c>
      <c r="F489" s="214" t="s">
        <v>324</v>
      </c>
      <c r="G489" s="212"/>
      <c r="H489" s="215">
        <v>-3.4</v>
      </c>
      <c r="I489" s="216"/>
      <c r="J489" s="212"/>
      <c r="K489" s="212"/>
      <c r="L489" s="217"/>
      <c r="M489" s="218"/>
      <c r="N489" s="219"/>
      <c r="O489" s="219"/>
      <c r="P489" s="219"/>
      <c r="Q489" s="219"/>
      <c r="R489" s="219"/>
      <c r="S489" s="219"/>
      <c r="T489" s="220"/>
      <c r="AT489" s="221" t="s">
        <v>143</v>
      </c>
      <c r="AU489" s="221" t="s">
        <v>160</v>
      </c>
      <c r="AV489" s="14" t="s">
        <v>78</v>
      </c>
      <c r="AW489" s="14" t="s">
        <v>33</v>
      </c>
      <c r="AX489" s="14" t="s">
        <v>71</v>
      </c>
      <c r="AY489" s="221" t="s">
        <v>132</v>
      </c>
    </row>
    <row r="490" spans="2:51" s="13" customFormat="1" ht="11.25">
      <c r="B490" s="201"/>
      <c r="C490" s="202"/>
      <c r="D490" s="197" t="s">
        <v>143</v>
      </c>
      <c r="E490" s="203" t="s">
        <v>19</v>
      </c>
      <c r="F490" s="204" t="s">
        <v>153</v>
      </c>
      <c r="G490" s="202"/>
      <c r="H490" s="203" t="s">
        <v>19</v>
      </c>
      <c r="I490" s="205"/>
      <c r="J490" s="202"/>
      <c r="K490" s="202"/>
      <c r="L490" s="206"/>
      <c r="M490" s="207"/>
      <c r="N490" s="208"/>
      <c r="O490" s="208"/>
      <c r="P490" s="208"/>
      <c r="Q490" s="208"/>
      <c r="R490" s="208"/>
      <c r="S490" s="208"/>
      <c r="T490" s="209"/>
      <c r="AT490" s="210" t="s">
        <v>143</v>
      </c>
      <c r="AU490" s="210" t="s">
        <v>160</v>
      </c>
      <c r="AV490" s="13" t="s">
        <v>76</v>
      </c>
      <c r="AW490" s="13" t="s">
        <v>33</v>
      </c>
      <c r="AX490" s="13" t="s">
        <v>71</v>
      </c>
      <c r="AY490" s="210" t="s">
        <v>132</v>
      </c>
    </row>
    <row r="491" spans="2:51" s="14" customFormat="1" ht="11.25">
      <c r="B491" s="211"/>
      <c r="C491" s="212"/>
      <c r="D491" s="197" t="s">
        <v>143</v>
      </c>
      <c r="E491" s="213" t="s">
        <v>19</v>
      </c>
      <c r="F491" s="214" t="s">
        <v>325</v>
      </c>
      <c r="G491" s="212"/>
      <c r="H491" s="215">
        <v>77.944999999999993</v>
      </c>
      <c r="I491" s="216"/>
      <c r="J491" s="212"/>
      <c r="K491" s="212"/>
      <c r="L491" s="217"/>
      <c r="M491" s="218"/>
      <c r="N491" s="219"/>
      <c r="O491" s="219"/>
      <c r="P491" s="219"/>
      <c r="Q491" s="219"/>
      <c r="R491" s="219"/>
      <c r="S491" s="219"/>
      <c r="T491" s="220"/>
      <c r="AT491" s="221" t="s">
        <v>143</v>
      </c>
      <c r="AU491" s="221" t="s">
        <v>160</v>
      </c>
      <c r="AV491" s="14" t="s">
        <v>78</v>
      </c>
      <c r="AW491" s="14" t="s">
        <v>33</v>
      </c>
      <c r="AX491" s="14" t="s">
        <v>71</v>
      </c>
      <c r="AY491" s="221" t="s">
        <v>132</v>
      </c>
    </row>
    <row r="492" spans="2:51" s="14" customFormat="1" ht="11.25">
      <c r="B492" s="211"/>
      <c r="C492" s="212"/>
      <c r="D492" s="197" t="s">
        <v>143</v>
      </c>
      <c r="E492" s="213" t="s">
        <v>19</v>
      </c>
      <c r="F492" s="214" t="s">
        <v>326</v>
      </c>
      <c r="G492" s="212"/>
      <c r="H492" s="215">
        <v>5.31</v>
      </c>
      <c r="I492" s="216"/>
      <c r="J492" s="212"/>
      <c r="K492" s="212"/>
      <c r="L492" s="217"/>
      <c r="M492" s="218"/>
      <c r="N492" s="219"/>
      <c r="O492" s="219"/>
      <c r="P492" s="219"/>
      <c r="Q492" s="219"/>
      <c r="R492" s="219"/>
      <c r="S492" s="219"/>
      <c r="T492" s="220"/>
      <c r="AT492" s="221" t="s">
        <v>143</v>
      </c>
      <c r="AU492" s="221" t="s">
        <v>160</v>
      </c>
      <c r="AV492" s="14" t="s">
        <v>78</v>
      </c>
      <c r="AW492" s="14" t="s">
        <v>33</v>
      </c>
      <c r="AX492" s="14" t="s">
        <v>71</v>
      </c>
      <c r="AY492" s="221" t="s">
        <v>132</v>
      </c>
    </row>
    <row r="493" spans="2:51" s="14" customFormat="1" ht="11.25">
      <c r="B493" s="211"/>
      <c r="C493" s="212"/>
      <c r="D493" s="197" t="s">
        <v>143</v>
      </c>
      <c r="E493" s="213" t="s">
        <v>19</v>
      </c>
      <c r="F493" s="214" t="s">
        <v>327</v>
      </c>
      <c r="G493" s="212"/>
      <c r="H493" s="215">
        <v>1.53</v>
      </c>
      <c r="I493" s="216"/>
      <c r="J493" s="212"/>
      <c r="K493" s="212"/>
      <c r="L493" s="217"/>
      <c r="M493" s="218"/>
      <c r="N493" s="219"/>
      <c r="O493" s="219"/>
      <c r="P493" s="219"/>
      <c r="Q493" s="219"/>
      <c r="R493" s="219"/>
      <c r="S493" s="219"/>
      <c r="T493" s="220"/>
      <c r="AT493" s="221" t="s">
        <v>143</v>
      </c>
      <c r="AU493" s="221" t="s">
        <v>160</v>
      </c>
      <c r="AV493" s="14" t="s">
        <v>78</v>
      </c>
      <c r="AW493" s="14" t="s">
        <v>33</v>
      </c>
      <c r="AX493" s="14" t="s">
        <v>71</v>
      </c>
      <c r="AY493" s="221" t="s">
        <v>132</v>
      </c>
    </row>
    <row r="494" spans="2:51" s="14" customFormat="1" ht="11.25">
      <c r="B494" s="211"/>
      <c r="C494" s="212"/>
      <c r="D494" s="197" t="s">
        <v>143</v>
      </c>
      <c r="E494" s="213" t="s">
        <v>19</v>
      </c>
      <c r="F494" s="214" t="s">
        <v>328</v>
      </c>
      <c r="G494" s="212"/>
      <c r="H494" s="215">
        <v>12.72</v>
      </c>
      <c r="I494" s="216"/>
      <c r="J494" s="212"/>
      <c r="K494" s="212"/>
      <c r="L494" s="217"/>
      <c r="M494" s="218"/>
      <c r="N494" s="219"/>
      <c r="O494" s="219"/>
      <c r="P494" s="219"/>
      <c r="Q494" s="219"/>
      <c r="R494" s="219"/>
      <c r="S494" s="219"/>
      <c r="T494" s="220"/>
      <c r="AT494" s="221" t="s">
        <v>143</v>
      </c>
      <c r="AU494" s="221" t="s">
        <v>160</v>
      </c>
      <c r="AV494" s="14" t="s">
        <v>78</v>
      </c>
      <c r="AW494" s="14" t="s">
        <v>33</v>
      </c>
      <c r="AX494" s="14" t="s">
        <v>71</v>
      </c>
      <c r="AY494" s="221" t="s">
        <v>132</v>
      </c>
    </row>
    <row r="495" spans="2:51" s="14" customFormat="1" ht="11.25">
      <c r="B495" s="211"/>
      <c r="C495" s="212"/>
      <c r="D495" s="197" t="s">
        <v>143</v>
      </c>
      <c r="E495" s="213" t="s">
        <v>19</v>
      </c>
      <c r="F495" s="214" t="s">
        <v>329</v>
      </c>
      <c r="G495" s="212"/>
      <c r="H495" s="215">
        <v>4.5599999999999996</v>
      </c>
      <c r="I495" s="216"/>
      <c r="J495" s="212"/>
      <c r="K495" s="212"/>
      <c r="L495" s="217"/>
      <c r="M495" s="218"/>
      <c r="N495" s="219"/>
      <c r="O495" s="219"/>
      <c r="P495" s="219"/>
      <c r="Q495" s="219"/>
      <c r="R495" s="219"/>
      <c r="S495" s="219"/>
      <c r="T495" s="220"/>
      <c r="AT495" s="221" t="s">
        <v>143</v>
      </c>
      <c r="AU495" s="221" t="s">
        <v>160</v>
      </c>
      <c r="AV495" s="14" t="s">
        <v>78</v>
      </c>
      <c r="AW495" s="14" t="s">
        <v>33</v>
      </c>
      <c r="AX495" s="14" t="s">
        <v>71</v>
      </c>
      <c r="AY495" s="221" t="s">
        <v>132</v>
      </c>
    </row>
    <row r="496" spans="2:51" s="14" customFormat="1" ht="11.25">
      <c r="B496" s="211"/>
      <c r="C496" s="212"/>
      <c r="D496" s="197" t="s">
        <v>143</v>
      </c>
      <c r="E496" s="213" t="s">
        <v>19</v>
      </c>
      <c r="F496" s="214" t="s">
        <v>330</v>
      </c>
      <c r="G496" s="212"/>
      <c r="H496" s="215">
        <v>-2.76</v>
      </c>
      <c r="I496" s="216"/>
      <c r="J496" s="212"/>
      <c r="K496" s="212"/>
      <c r="L496" s="217"/>
      <c r="M496" s="218"/>
      <c r="N496" s="219"/>
      <c r="O496" s="219"/>
      <c r="P496" s="219"/>
      <c r="Q496" s="219"/>
      <c r="R496" s="219"/>
      <c r="S496" s="219"/>
      <c r="T496" s="220"/>
      <c r="AT496" s="221" t="s">
        <v>143</v>
      </c>
      <c r="AU496" s="221" t="s">
        <v>160</v>
      </c>
      <c r="AV496" s="14" t="s">
        <v>78</v>
      </c>
      <c r="AW496" s="14" t="s">
        <v>33</v>
      </c>
      <c r="AX496" s="14" t="s">
        <v>71</v>
      </c>
      <c r="AY496" s="221" t="s">
        <v>132</v>
      </c>
    </row>
    <row r="497" spans="2:51" s="14" customFormat="1" ht="11.25">
      <c r="B497" s="211"/>
      <c r="C497" s="212"/>
      <c r="D497" s="197" t="s">
        <v>143</v>
      </c>
      <c r="E497" s="213" t="s">
        <v>19</v>
      </c>
      <c r="F497" s="214" t="s">
        <v>331</v>
      </c>
      <c r="G497" s="212"/>
      <c r="H497" s="215">
        <v>-3.4</v>
      </c>
      <c r="I497" s="216"/>
      <c r="J497" s="212"/>
      <c r="K497" s="212"/>
      <c r="L497" s="217"/>
      <c r="M497" s="218"/>
      <c r="N497" s="219"/>
      <c r="O497" s="219"/>
      <c r="P497" s="219"/>
      <c r="Q497" s="219"/>
      <c r="R497" s="219"/>
      <c r="S497" s="219"/>
      <c r="T497" s="220"/>
      <c r="AT497" s="221" t="s">
        <v>143</v>
      </c>
      <c r="AU497" s="221" t="s">
        <v>160</v>
      </c>
      <c r="AV497" s="14" t="s">
        <v>78</v>
      </c>
      <c r="AW497" s="14" t="s">
        <v>33</v>
      </c>
      <c r="AX497" s="14" t="s">
        <v>71</v>
      </c>
      <c r="AY497" s="221" t="s">
        <v>132</v>
      </c>
    </row>
    <row r="498" spans="2:51" s="14" customFormat="1" ht="11.25">
      <c r="B498" s="211"/>
      <c r="C498" s="212"/>
      <c r="D498" s="197" t="s">
        <v>143</v>
      </c>
      <c r="E498" s="213" t="s">
        <v>19</v>
      </c>
      <c r="F498" s="214" t="s">
        <v>332</v>
      </c>
      <c r="G498" s="212"/>
      <c r="H498" s="215">
        <v>-6.12</v>
      </c>
      <c r="I498" s="216"/>
      <c r="J498" s="212"/>
      <c r="K498" s="212"/>
      <c r="L498" s="217"/>
      <c r="M498" s="218"/>
      <c r="N498" s="219"/>
      <c r="O498" s="219"/>
      <c r="P498" s="219"/>
      <c r="Q498" s="219"/>
      <c r="R498" s="219"/>
      <c r="S498" s="219"/>
      <c r="T498" s="220"/>
      <c r="AT498" s="221" t="s">
        <v>143</v>
      </c>
      <c r="AU498" s="221" t="s">
        <v>160</v>
      </c>
      <c r="AV498" s="14" t="s">
        <v>78</v>
      </c>
      <c r="AW498" s="14" t="s">
        <v>33</v>
      </c>
      <c r="AX498" s="14" t="s">
        <v>71</v>
      </c>
      <c r="AY498" s="221" t="s">
        <v>132</v>
      </c>
    </row>
    <row r="499" spans="2:51" s="14" customFormat="1" ht="11.25">
      <c r="B499" s="211"/>
      <c r="C499" s="212"/>
      <c r="D499" s="197" t="s">
        <v>143</v>
      </c>
      <c r="E499" s="213" t="s">
        <v>19</v>
      </c>
      <c r="F499" s="214" t="s">
        <v>333</v>
      </c>
      <c r="G499" s="212"/>
      <c r="H499" s="215">
        <v>-2.2789999999999999</v>
      </c>
      <c r="I499" s="216"/>
      <c r="J499" s="212"/>
      <c r="K499" s="212"/>
      <c r="L499" s="217"/>
      <c r="M499" s="218"/>
      <c r="N499" s="219"/>
      <c r="O499" s="219"/>
      <c r="P499" s="219"/>
      <c r="Q499" s="219"/>
      <c r="R499" s="219"/>
      <c r="S499" s="219"/>
      <c r="T499" s="220"/>
      <c r="AT499" s="221" t="s">
        <v>143</v>
      </c>
      <c r="AU499" s="221" t="s">
        <v>160</v>
      </c>
      <c r="AV499" s="14" t="s">
        <v>78</v>
      </c>
      <c r="AW499" s="14" t="s">
        <v>33</v>
      </c>
      <c r="AX499" s="14" t="s">
        <v>71</v>
      </c>
      <c r="AY499" s="221" t="s">
        <v>132</v>
      </c>
    </row>
    <row r="500" spans="2:51" s="13" customFormat="1" ht="11.25">
      <c r="B500" s="201"/>
      <c r="C500" s="202"/>
      <c r="D500" s="197" t="s">
        <v>143</v>
      </c>
      <c r="E500" s="203" t="s">
        <v>19</v>
      </c>
      <c r="F500" s="204" t="s">
        <v>155</v>
      </c>
      <c r="G500" s="202"/>
      <c r="H500" s="203" t="s">
        <v>19</v>
      </c>
      <c r="I500" s="205"/>
      <c r="J500" s="202"/>
      <c r="K500" s="202"/>
      <c r="L500" s="206"/>
      <c r="M500" s="207"/>
      <c r="N500" s="208"/>
      <c r="O500" s="208"/>
      <c r="P500" s="208"/>
      <c r="Q500" s="208"/>
      <c r="R500" s="208"/>
      <c r="S500" s="208"/>
      <c r="T500" s="209"/>
      <c r="AT500" s="210" t="s">
        <v>143</v>
      </c>
      <c r="AU500" s="210" t="s">
        <v>160</v>
      </c>
      <c r="AV500" s="13" t="s">
        <v>76</v>
      </c>
      <c r="AW500" s="13" t="s">
        <v>33</v>
      </c>
      <c r="AX500" s="13" t="s">
        <v>71</v>
      </c>
      <c r="AY500" s="210" t="s">
        <v>132</v>
      </c>
    </row>
    <row r="501" spans="2:51" s="14" customFormat="1" ht="11.25">
      <c r="B501" s="211"/>
      <c r="C501" s="212"/>
      <c r="D501" s="197" t="s">
        <v>143</v>
      </c>
      <c r="E501" s="213" t="s">
        <v>19</v>
      </c>
      <c r="F501" s="214" t="s">
        <v>334</v>
      </c>
      <c r="G501" s="212"/>
      <c r="H501" s="215">
        <v>60.027000000000001</v>
      </c>
      <c r="I501" s="216"/>
      <c r="J501" s="212"/>
      <c r="K501" s="212"/>
      <c r="L501" s="217"/>
      <c r="M501" s="218"/>
      <c r="N501" s="219"/>
      <c r="O501" s="219"/>
      <c r="P501" s="219"/>
      <c r="Q501" s="219"/>
      <c r="R501" s="219"/>
      <c r="S501" s="219"/>
      <c r="T501" s="220"/>
      <c r="AT501" s="221" t="s">
        <v>143</v>
      </c>
      <c r="AU501" s="221" t="s">
        <v>160</v>
      </c>
      <c r="AV501" s="14" t="s">
        <v>78</v>
      </c>
      <c r="AW501" s="14" t="s">
        <v>33</v>
      </c>
      <c r="AX501" s="14" t="s">
        <v>71</v>
      </c>
      <c r="AY501" s="221" t="s">
        <v>132</v>
      </c>
    </row>
    <row r="502" spans="2:51" s="14" customFormat="1" ht="11.25">
      <c r="B502" s="211"/>
      <c r="C502" s="212"/>
      <c r="D502" s="197" t="s">
        <v>143</v>
      </c>
      <c r="E502" s="213" t="s">
        <v>19</v>
      </c>
      <c r="F502" s="214" t="s">
        <v>542</v>
      </c>
      <c r="G502" s="212"/>
      <c r="H502" s="215">
        <v>3.7050000000000001</v>
      </c>
      <c r="I502" s="216"/>
      <c r="J502" s="212"/>
      <c r="K502" s="212"/>
      <c r="L502" s="217"/>
      <c r="M502" s="218"/>
      <c r="N502" s="219"/>
      <c r="O502" s="219"/>
      <c r="P502" s="219"/>
      <c r="Q502" s="219"/>
      <c r="R502" s="219"/>
      <c r="S502" s="219"/>
      <c r="T502" s="220"/>
      <c r="AT502" s="221" t="s">
        <v>143</v>
      </c>
      <c r="AU502" s="221" t="s">
        <v>160</v>
      </c>
      <c r="AV502" s="14" t="s">
        <v>78</v>
      </c>
      <c r="AW502" s="14" t="s">
        <v>33</v>
      </c>
      <c r="AX502" s="14" t="s">
        <v>71</v>
      </c>
      <c r="AY502" s="221" t="s">
        <v>132</v>
      </c>
    </row>
    <row r="503" spans="2:51" s="14" customFormat="1" ht="11.25">
      <c r="B503" s="211"/>
      <c r="C503" s="212"/>
      <c r="D503" s="197" t="s">
        <v>143</v>
      </c>
      <c r="E503" s="213" t="s">
        <v>19</v>
      </c>
      <c r="F503" s="214" t="s">
        <v>336</v>
      </c>
      <c r="G503" s="212"/>
      <c r="H503" s="215">
        <v>3.9129999999999998</v>
      </c>
      <c r="I503" s="216"/>
      <c r="J503" s="212"/>
      <c r="K503" s="212"/>
      <c r="L503" s="217"/>
      <c r="M503" s="218"/>
      <c r="N503" s="219"/>
      <c r="O503" s="219"/>
      <c r="P503" s="219"/>
      <c r="Q503" s="219"/>
      <c r="R503" s="219"/>
      <c r="S503" s="219"/>
      <c r="T503" s="220"/>
      <c r="AT503" s="221" t="s">
        <v>143</v>
      </c>
      <c r="AU503" s="221" t="s">
        <v>160</v>
      </c>
      <c r="AV503" s="14" t="s">
        <v>78</v>
      </c>
      <c r="AW503" s="14" t="s">
        <v>33</v>
      </c>
      <c r="AX503" s="14" t="s">
        <v>71</v>
      </c>
      <c r="AY503" s="221" t="s">
        <v>132</v>
      </c>
    </row>
    <row r="504" spans="2:51" s="14" customFormat="1" ht="11.25">
      <c r="B504" s="211"/>
      <c r="C504" s="212"/>
      <c r="D504" s="197" t="s">
        <v>143</v>
      </c>
      <c r="E504" s="213" t="s">
        <v>19</v>
      </c>
      <c r="F504" s="214" t="s">
        <v>543</v>
      </c>
      <c r="G504" s="212"/>
      <c r="H504" s="215">
        <v>5.36</v>
      </c>
      <c r="I504" s="216"/>
      <c r="J504" s="212"/>
      <c r="K504" s="212"/>
      <c r="L504" s="217"/>
      <c r="M504" s="218"/>
      <c r="N504" s="219"/>
      <c r="O504" s="219"/>
      <c r="P504" s="219"/>
      <c r="Q504" s="219"/>
      <c r="R504" s="219"/>
      <c r="S504" s="219"/>
      <c r="T504" s="220"/>
      <c r="AT504" s="221" t="s">
        <v>143</v>
      </c>
      <c r="AU504" s="221" t="s">
        <v>160</v>
      </c>
      <c r="AV504" s="14" t="s">
        <v>78</v>
      </c>
      <c r="AW504" s="14" t="s">
        <v>33</v>
      </c>
      <c r="AX504" s="14" t="s">
        <v>71</v>
      </c>
      <c r="AY504" s="221" t="s">
        <v>132</v>
      </c>
    </row>
    <row r="505" spans="2:51" s="14" customFormat="1" ht="11.25">
      <c r="B505" s="211"/>
      <c r="C505" s="212"/>
      <c r="D505" s="197" t="s">
        <v>143</v>
      </c>
      <c r="E505" s="213" t="s">
        <v>19</v>
      </c>
      <c r="F505" s="214" t="s">
        <v>338</v>
      </c>
      <c r="G505" s="212"/>
      <c r="H505" s="215">
        <v>6.12</v>
      </c>
      <c r="I505" s="216"/>
      <c r="J505" s="212"/>
      <c r="K505" s="212"/>
      <c r="L505" s="217"/>
      <c r="M505" s="218"/>
      <c r="N505" s="219"/>
      <c r="O505" s="219"/>
      <c r="P505" s="219"/>
      <c r="Q505" s="219"/>
      <c r="R505" s="219"/>
      <c r="S505" s="219"/>
      <c r="T505" s="220"/>
      <c r="AT505" s="221" t="s">
        <v>143</v>
      </c>
      <c r="AU505" s="221" t="s">
        <v>160</v>
      </c>
      <c r="AV505" s="14" t="s">
        <v>78</v>
      </c>
      <c r="AW505" s="14" t="s">
        <v>33</v>
      </c>
      <c r="AX505" s="14" t="s">
        <v>71</v>
      </c>
      <c r="AY505" s="221" t="s">
        <v>132</v>
      </c>
    </row>
    <row r="506" spans="2:51" s="14" customFormat="1" ht="11.25">
      <c r="B506" s="211"/>
      <c r="C506" s="212"/>
      <c r="D506" s="197" t="s">
        <v>143</v>
      </c>
      <c r="E506" s="213" t="s">
        <v>19</v>
      </c>
      <c r="F506" s="214" t="s">
        <v>339</v>
      </c>
      <c r="G506" s="212"/>
      <c r="H506" s="215">
        <v>-2.5299999999999998</v>
      </c>
      <c r="I506" s="216"/>
      <c r="J506" s="212"/>
      <c r="K506" s="212"/>
      <c r="L506" s="217"/>
      <c r="M506" s="218"/>
      <c r="N506" s="219"/>
      <c r="O506" s="219"/>
      <c r="P506" s="219"/>
      <c r="Q506" s="219"/>
      <c r="R506" s="219"/>
      <c r="S506" s="219"/>
      <c r="T506" s="220"/>
      <c r="AT506" s="221" t="s">
        <v>143</v>
      </c>
      <c r="AU506" s="221" t="s">
        <v>160</v>
      </c>
      <c r="AV506" s="14" t="s">
        <v>78</v>
      </c>
      <c r="AW506" s="14" t="s">
        <v>33</v>
      </c>
      <c r="AX506" s="14" t="s">
        <v>71</v>
      </c>
      <c r="AY506" s="221" t="s">
        <v>132</v>
      </c>
    </row>
    <row r="507" spans="2:51" s="14" customFormat="1" ht="11.25">
      <c r="B507" s="211"/>
      <c r="C507" s="212"/>
      <c r="D507" s="197" t="s">
        <v>143</v>
      </c>
      <c r="E507" s="213" t="s">
        <v>19</v>
      </c>
      <c r="F507" s="214" t="s">
        <v>340</v>
      </c>
      <c r="G507" s="212"/>
      <c r="H507" s="215">
        <v>-2.286</v>
      </c>
      <c r="I507" s="216"/>
      <c r="J507" s="212"/>
      <c r="K507" s="212"/>
      <c r="L507" s="217"/>
      <c r="M507" s="218"/>
      <c r="N507" s="219"/>
      <c r="O507" s="219"/>
      <c r="P507" s="219"/>
      <c r="Q507" s="219"/>
      <c r="R507" s="219"/>
      <c r="S507" s="219"/>
      <c r="T507" s="220"/>
      <c r="AT507" s="221" t="s">
        <v>143</v>
      </c>
      <c r="AU507" s="221" t="s">
        <v>160</v>
      </c>
      <c r="AV507" s="14" t="s">
        <v>78</v>
      </c>
      <c r="AW507" s="14" t="s">
        <v>33</v>
      </c>
      <c r="AX507" s="14" t="s">
        <v>71</v>
      </c>
      <c r="AY507" s="221" t="s">
        <v>132</v>
      </c>
    </row>
    <row r="508" spans="2:51" s="14" customFormat="1" ht="11.25">
      <c r="B508" s="211"/>
      <c r="C508" s="212"/>
      <c r="D508" s="197" t="s">
        <v>143</v>
      </c>
      <c r="E508" s="213" t="s">
        <v>19</v>
      </c>
      <c r="F508" s="214" t="s">
        <v>333</v>
      </c>
      <c r="G508" s="212"/>
      <c r="H508" s="215">
        <v>-2.2789999999999999</v>
      </c>
      <c r="I508" s="216"/>
      <c r="J508" s="212"/>
      <c r="K508" s="212"/>
      <c r="L508" s="217"/>
      <c r="M508" s="218"/>
      <c r="N508" s="219"/>
      <c r="O508" s="219"/>
      <c r="P508" s="219"/>
      <c r="Q508" s="219"/>
      <c r="R508" s="219"/>
      <c r="S508" s="219"/>
      <c r="T508" s="220"/>
      <c r="AT508" s="221" t="s">
        <v>143</v>
      </c>
      <c r="AU508" s="221" t="s">
        <v>160</v>
      </c>
      <c r="AV508" s="14" t="s">
        <v>78</v>
      </c>
      <c r="AW508" s="14" t="s">
        <v>33</v>
      </c>
      <c r="AX508" s="14" t="s">
        <v>71</v>
      </c>
      <c r="AY508" s="221" t="s">
        <v>132</v>
      </c>
    </row>
    <row r="509" spans="2:51" s="13" customFormat="1" ht="11.25">
      <c r="B509" s="201"/>
      <c r="C509" s="202"/>
      <c r="D509" s="197" t="s">
        <v>143</v>
      </c>
      <c r="E509" s="203" t="s">
        <v>19</v>
      </c>
      <c r="F509" s="204" t="s">
        <v>342</v>
      </c>
      <c r="G509" s="202"/>
      <c r="H509" s="203" t="s">
        <v>19</v>
      </c>
      <c r="I509" s="205"/>
      <c r="J509" s="202"/>
      <c r="K509" s="202"/>
      <c r="L509" s="206"/>
      <c r="M509" s="207"/>
      <c r="N509" s="208"/>
      <c r="O509" s="208"/>
      <c r="P509" s="208"/>
      <c r="Q509" s="208"/>
      <c r="R509" s="208"/>
      <c r="S509" s="208"/>
      <c r="T509" s="209"/>
      <c r="AT509" s="210" t="s">
        <v>143</v>
      </c>
      <c r="AU509" s="210" t="s">
        <v>160</v>
      </c>
      <c r="AV509" s="13" t="s">
        <v>76</v>
      </c>
      <c r="AW509" s="13" t="s">
        <v>33</v>
      </c>
      <c r="AX509" s="13" t="s">
        <v>71</v>
      </c>
      <c r="AY509" s="210" t="s">
        <v>132</v>
      </c>
    </row>
    <row r="510" spans="2:51" s="14" customFormat="1" ht="11.25">
      <c r="B510" s="211"/>
      <c r="C510" s="212"/>
      <c r="D510" s="197" t="s">
        <v>143</v>
      </c>
      <c r="E510" s="213" t="s">
        <v>19</v>
      </c>
      <c r="F510" s="214" t="s">
        <v>343</v>
      </c>
      <c r="G510" s="212"/>
      <c r="H510" s="215">
        <v>50.53</v>
      </c>
      <c r="I510" s="216"/>
      <c r="J510" s="212"/>
      <c r="K510" s="212"/>
      <c r="L510" s="217"/>
      <c r="M510" s="218"/>
      <c r="N510" s="219"/>
      <c r="O510" s="219"/>
      <c r="P510" s="219"/>
      <c r="Q510" s="219"/>
      <c r="R510" s="219"/>
      <c r="S510" s="219"/>
      <c r="T510" s="220"/>
      <c r="AT510" s="221" t="s">
        <v>143</v>
      </c>
      <c r="AU510" s="221" t="s">
        <v>160</v>
      </c>
      <c r="AV510" s="14" t="s">
        <v>78</v>
      </c>
      <c r="AW510" s="14" t="s">
        <v>33</v>
      </c>
      <c r="AX510" s="14" t="s">
        <v>71</v>
      </c>
      <c r="AY510" s="221" t="s">
        <v>132</v>
      </c>
    </row>
    <row r="511" spans="2:51" s="14" customFormat="1" ht="11.25">
      <c r="B511" s="211"/>
      <c r="C511" s="212"/>
      <c r="D511" s="197" t="s">
        <v>143</v>
      </c>
      <c r="E511" s="213" t="s">
        <v>19</v>
      </c>
      <c r="F511" s="214" t="s">
        <v>344</v>
      </c>
      <c r="G511" s="212"/>
      <c r="H511" s="215">
        <v>3.738</v>
      </c>
      <c r="I511" s="216"/>
      <c r="J511" s="212"/>
      <c r="K511" s="212"/>
      <c r="L511" s="217"/>
      <c r="M511" s="218"/>
      <c r="N511" s="219"/>
      <c r="O511" s="219"/>
      <c r="P511" s="219"/>
      <c r="Q511" s="219"/>
      <c r="R511" s="219"/>
      <c r="S511" s="219"/>
      <c r="T511" s="220"/>
      <c r="AT511" s="221" t="s">
        <v>143</v>
      </c>
      <c r="AU511" s="221" t="s">
        <v>160</v>
      </c>
      <c r="AV511" s="14" t="s">
        <v>78</v>
      </c>
      <c r="AW511" s="14" t="s">
        <v>33</v>
      </c>
      <c r="AX511" s="14" t="s">
        <v>71</v>
      </c>
      <c r="AY511" s="221" t="s">
        <v>132</v>
      </c>
    </row>
    <row r="512" spans="2:51" s="14" customFormat="1" ht="11.25">
      <c r="B512" s="211"/>
      <c r="C512" s="212"/>
      <c r="D512" s="197" t="s">
        <v>143</v>
      </c>
      <c r="E512" s="213" t="s">
        <v>19</v>
      </c>
      <c r="F512" s="214" t="s">
        <v>345</v>
      </c>
      <c r="G512" s="212"/>
      <c r="H512" s="215">
        <v>5.8650000000000002</v>
      </c>
      <c r="I512" s="216"/>
      <c r="J512" s="212"/>
      <c r="K512" s="212"/>
      <c r="L512" s="217"/>
      <c r="M512" s="218"/>
      <c r="N512" s="219"/>
      <c r="O512" s="219"/>
      <c r="P512" s="219"/>
      <c r="Q512" s="219"/>
      <c r="R512" s="219"/>
      <c r="S512" s="219"/>
      <c r="T512" s="220"/>
      <c r="AT512" s="221" t="s">
        <v>143</v>
      </c>
      <c r="AU512" s="221" t="s">
        <v>160</v>
      </c>
      <c r="AV512" s="14" t="s">
        <v>78</v>
      </c>
      <c r="AW512" s="14" t="s">
        <v>33</v>
      </c>
      <c r="AX512" s="14" t="s">
        <v>71</v>
      </c>
      <c r="AY512" s="221" t="s">
        <v>132</v>
      </c>
    </row>
    <row r="513" spans="2:51" s="14" customFormat="1" ht="11.25">
      <c r="B513" s="211"/>
      <c r="C513" s="212"/>
      <c r="D513" s="197" t="s">
        <v>143</v>
      </c>
      <c r="E513" s="213" t="s">
        <v>19</v>
      </c>
      <c r="F513" s="214" t="s">
        <v>346</v>
      </c>
      <c r="G513" s="212"/>
      <c r="H513" s="215">
        <v>-2.645</v>
      </c>
      <c r="I513" s="216"/>
      <c r="J513" s="212"/>
      <c r="K513" s="212"/>
      <c r="L513" s="217"/>
      <c r="M513" s="218"/>
      <c r="N513" s="219"/>
      <c r="O513" s="219"/>
      <c r="P513" s="219"/>
      <c r="Q513" s="219"/>
      <c r="R513" s="219"/>
      <c r="S513" s="219"/>
      <c r="T513" s="220"/>
      <c r="AT513" s="221" t="s">
        <v>143</v>
      </c>
      <c r="AU513" s="221" t="s">
        <v>160</v>
      </c>
      <c r="AV513" s="14" t="s">
        <v>78</v>
      </c>
      <c r="AW513" s="14" t="s">
        <v>33</v>
      </c>
      <c r="AX513" s="14" t="s">
        <v>71</v>
      </c>
      <c r="AY513" s="221" t="s">
        <v>132</v>
      </c>
    </row>
    <row r="514" spans="2:51" s="14" customFormat="1" ht="11.25">
      <c r="B514" s="211"/>
      <c r="C514" s="212"/>
      <c r="D514" s="197" t="s">
        <v>143</v>
      </c>
      <c r="E514" s="213" t="s">
        <v>19</v>
      </c>
      <c r="F514" s="214" t="s">
        <v>347</v>
      </c>
      <c r="G514" s="212"/>
      <c r="H514" s="215">
        <v>-2.16</v>
      </c>
      <c r="I514" s="216"/>
      <c r="J514" s="212"/>
      <c r="K514" s="212"/>
      <c r="L514" s="217"/>
      <c r="M514" s="218"/>
      <c r="N514" s="219"/>
      <c r="O514" s="219"/>
      <c r="P514" s="219"/>
      <c r="Q514" s="219"/>
      <c r="R514" s="219"/>
      <c r="S514" s="219"/>
      <c r="T514" s="220"/>
      <c r="AT514" s="221" t="s">
        <v>143</v>
      </c>
      <c r="AU514" s="221" t="s">
        <v>160</v>
      </c>
      <c r="AV514" s="14" t="s">
        <v>78</v>
      </c>
      <c r="AW514" s="14" t="s">
        <v>33</v>
      </c>
      <c r="AX514" s="14" t="s">
        <v>71</v>
      </c>
      <c r="AY514" s="221" t="s">
        <v>132</v>
      </c>
    </row>
    <row r="515" spans="2:51" s="15" customFormat="1" ht="11.25">
      <c r="B515" s="222"/>
      <c r="C515" s="223"/>
      <c r="D515" s="197" t="s">
        <v>143</v>
      </c>
      <c r="E515" s="224" t="s">
        <v>19</v>
      </c>
      <c r="F515" s="225" t="s">
        <v>159</v>
      </c>
      <c r="G515" s="223"/>
      <c r="H515" s="226">
        <v>484.57799999999997</v>
      </c>
      <c r="I515" s="227"/>
      <c r="J515" s="223"/>
      <c r="K515" s="223"/>
      <c r="L515" s="228"/>
      <c r="M515" s="229"/>
      <c r="N515" s="230"/>
      <c r="O515" s="230"/>
      <c r="P515" s="230"/>
      <c r="Q515" s="230"/>
      <c r="R515" s="230"/>
      <c r="S515" s="230"/>
      <c r="T515" s="231"/>
      <c r="AT515" s="232" t="s">
        <v>143</v>
      </c>
      <c r="AU515" s="232" t="s">
        <v>160</v>
      </c>
      <c r="AV515" s="15" t="s">
        <v>160</v>
      </c>
      <c r="AW515" s="15" t="s">
        <v>33</v>
      </c>
      <c r="AX515" s="15" t="s">
        <v>71</v>
      </c>
      <c r="AY515" s="232" t="s">
        <v>132</v>
      </c>
    </row>
    <row r="516" spans="2:51" s="13" customFormat="1" ht="11.25">
      <c r="B516" s="201"/>
      <c r="C516" s="202"/>
      <c r="D516" s="197" t="s">
        <v>143</v>
      </c>
      <c r="E516" s="203" t="s">
        <v>19</v>
      </c>
      <c r="F516" s="204" t="s">
        <v>544</v>
      </c>
      <c r="G516" s="202"/>
      <c r="H516" s="203" t="s">
        <v>19</v>
      </c>
      <c r="I516" s="205"/>
      <c r="J516" s="202"/>
      <c r="K516" s="202"/>
      <c r="L516" s="206"/>
      <c r="M516" s="207"/>
      <c r="N516" s="208"/>
      <c r="O516" s="208"/>
      <c r="P516" s="208"/>
      <c r="Q516" s="208"/>
      <c r="R516" s="208"/>
      <c r="S516" s="208"/>
      <c r="T516" s="209"/>
      <c r="AT516" s="210" t="s">
        <v>143</v>
      </c>
      <c r="AU516" s="210" t="s">
        <v>160</v>
      </c>
      <c r="AV516" s="13" t="s">
        <v>76</v>
      </c>
      <c r="AW516" s="13" t="s">
        <v>33</v>
      </c>
      <c r="AX516" s="13" t="s">
        <v>71</v>
      </c>
      <c r="AY516" s="210" t="s">
        <v>132</v>
      </c>
    </row>
    <row r="517" spans="2:51" s="13" customFormat="1" ht="22.5">
      <c r="B517" s="201"/>
      <c r="C517" s="202"/>
      <c r="D517" s="197" t="s">
        <v>143</v>
      </c>
      <c r="E517" s="203" t="s">
        <v>19</v>
      </c>
      <c r="F517" s="204" t="s">
        <v>385</v>
      </c>
      <c r="G517" s="202"/>
      <c r="H517" s="203" t="s">
        <v>19</v>
      </c>
      <c r="I517" s="205"/>
      <c r="J517" s="202"/>
      <c r="K517" s="202"/>
      <c r="L517" s="206"/>
      <c r="M517" s="207"/>
      <c r="N517" s="208"/>
      <c r="O517" s="208"/>
      <c r="P517" s="208"/>
      <c r="Q517" s="208"/>
      <c r="R517" s="208"/>
      <c r="S517" s="208"/>
      <c r="T517" s="209"/>
      <c r="AT517" s="210" t="s">
        <v>143</v>
      </c>
      <c r="AU517" s="210" t="s">
        <v>160</v>
      </c>
      <c r="AV517" s="13" t="s">
        <v>76</v>
      </c>
      <c r="AW517" s="13" t="s">
        <v>33</v>
      </c>
      <c r="AX517" s="13" t="s">
        <v>71</v>
      </c>
      <c r="AY517" s="210" t="s">
        <v>132</v>
      </c>
    </row>
    <row r="518" spans="2:51" s="13" customFormat="1" ht="11.25">
      <c r="B518" s="201"/>
      <c r="C518" s="202"/>
      <c r="D518" s="197" t="s">
        <v>143</v>
      </c>
      <c r="E518" s="203" t="s">
        <v>19</v>
      </c>
      <c r="F518" s="204" t="s">
        <v>151</v>
      </c>
      <c r="G518" s="202"/>
      <c r="H518" s="203" t="s">
        <v>19</v>
      </c>
      <c r="I518" s="205"/>
      <c r="J518" s="202"/>
      <c r="K518" s="202"/>
      <c r="L518" s="206"/>
      <c r="M518" s="207"/>
      <c r="N518" s="208"/>
      <c r="O518" s="208"/>
      <c r="P518" s="208"/>
      <c r="Q518" s="208"/>
      <c r="R518" s="208"/>
      <c r="S518" s="208"/>
      <c r="T518" s="209"/>
      <c r="AT518" s="210" t="s">
        <v>143</v>
      </c>
      <c r="AU518" s="210" t="s">
        <v>160</v>
      </c>
      <c r="AV518" s="13" t="s">
        <v>76</v>
      </c>
      <c r="AW518" s="13" t="s">
        <v>33</v>
      </c>
      <c r="AX518" s="13" t="s">
        <v>71</v>
      </c>
      <c r="AY518" s="210" t="s">
        <v>132</v>
      </c>
    </row>
    <row r="519" spans="2:51" s="14" customFormat="1" ht="11.25">
      <c r="B519" s="211"/>
      <c r="C519" s="212"/>
      <c r="D519" s="197" t="s">
        <v>143</v>
      </c>
      <c r="E519" s="213" t="s">
        <v>19</v>
      </c>
      <c r="F519" s="214" t="s">
        <v>386</v>
      </c>
      <c r="G519" s="212"/>
      <c r="H519" s="215">
        <v>52.415999999999997</v>
      </c>
      <c r="I519" s="216"/>
      <c r="J519" s="212"/>
      <c r="K519" s="212"/>
      <c r="L519" s="217"/>
      <c r="M519" s="218"/>
      <c r="N519" s="219"/>
      <c r="O519" s="219"/>
      <c r="P519" s="219"/>
      <c r="Q519" s="219"/>
      <c r="R519" s="219"/>
      <c r="S519" s="219"/>
      <c r="T519" s="220"/>
      <c r="AT519" s="221" t="s">
        <v>143</v>
      </c>
      <c r="AU519" s="221" t="s">
        <v>160</v>
      </c>
      <c r="AV519" s="14" t="s">
        <v>78</v>
      </c>
      <c r="AW519" s="14" t="s">
        <v>33</v>
      </c>
      <c r="AX519" s="14" t="s">
        <v>71</v>
      </c>
      <c r="AY519" s="221" t="s">
        <v>132</v>
      </c>
    </row>
    <row r="520" spans="2:51" s="13" customFormat="1" ht="11.25">
      <c r="B520" s="201"/>
      <c r="C520" s="202"/>
      <c r="D520" s="197" t="s">
        <v>143</v>
      </c>
      <c r="E520" s="203" t="s">
        <v>19</v>
      </c>
      <c r="F520" s="204" t="s">
        <v>320</v>
      </c>
      <c r="G520" s="202"/>
      <c r="H520" s="203" t="s">
        <v>19</v>
      </c>
      <c r="I520" s="205"/>
      <c r="J520" s="202"/>
      <c r="K520" s="202"/>
      <c r="L520" s="206"/>
      <c r="M520" s="207"/>
      <c r="N520" s="208"/>
      <c r="O520" s="208"/>
      <c r="P520" s="208"/>
      <c r="Q520" s="208"/>
      <c r="R520" s="208"/>
      <c r="S520" s="208"/>
      <c r="T520" s="209"/>
      <c r="AT520" s="210" t="s">
        <v>143</v>
      </c>
      <c r="AU520" s="210" t="s">
        <v>160</v>
      </c>
      <c r="AV520" s="13" t="s">
        <v>76</v>
      </c>
      <c r="AW520" s="13" t="s">
        <v>33</v>
      </c>
      <c r="AX520" s="13" t="s">
        <v>71</v>
      </c>
      <c r="AY520" s="210" t="s">
        <v>132</v>
      </c>
    </row>
    <row r="521" spans="2:51" s="14" customFormat="1" ht="11.25">
      <c r="B521" s="211"/>
      <c r="C521" s="212"/>
      <c r="D521" s="197" t="s">
        <v>143</v>
      </c>
      <c r="E521" s="213" t="s">
        <v>19</v>
      </c>
      <c r="F521" s="214" t="s">
        <v>387</v>
      </c>
      <c r="G521" s="212"/>
      <c r="H521" s="215">
        <v>11.087999999999999</v>
      </c>
      <c r="I521" s="216"/>
      <c r="J521" s="212"/>
      <c r="K521" s="212"/>
      <c r="L521" s="217"/>
      <c r="M521" s="218"/>
      <c r="N521" s="219"/>
      <c r="O521" s="219"/>
      <c r="P521" s="219"/>
      <c r="Q521" s="219"/>
      <c r="R521" s="219"/>
      <c r="S521" s="219"/>
      <c r="T521" s="220"/>
      <c r="AT521" s="221" t="s">
        <v>143</v>
      </c>
      <c r="AU521" s="221" t="s">
        <v>160</v>
      </c>
      <c r="AV521" s="14" t="s">
        <v>78</v>
      </c>
      <c r="AW521" s="14" t="s">
        <v>33</v>
      </c>
      <c r="AX521" s="14" t="s">
        <v>71</v>
      </c>
      <c r="AY521" s="221" t="s">
        <v>132</v>
      </c>
    </row>
    <row r="522" spans="2:51" s="13" customFormat="1" ht="11.25">
      <c r="B522" s="201"/>
      <c r="C522" s="202"/>
      <c r="D522" s="197" t="s">
        <v>143</v>
      </c>
      <c r="E522" s="203" t="s">
        <v>19</v>
      </c>
      <c r="F522" s="204" t="s">
        <v>153</v>
      </c>
      <c r="G522" s="202"/>
      <c r="H522" s="203" t="s">
        <v>19</v>
      </c>
      <c r="I522" s="205"/>
      <c r="J522" s="202"/>
      <c r="K522" s="202"/>
      <c r="L522" s="206"/>
      <c r="M522" s="207"/>
      <c r="N522" s="208"/>
      <c r="O522" s="208"/>
      <c r="P522" s="208"/>
      <c r="Q522" s="208"/>
      <c r="R522" s="208"/>
      <c r="S522" s="208"/>
      <c r="T522" s="209"/>
      <c r="AT522" s="210" t="s">
        <v>143</v>
      </c>
      <c r="AU522" s="210" t="s">
        <v>160</v>
      </c>
      <c r="AV522" s="13" t="s">
        <v>76</v>
      </c>
      <c r="AW522" s="13" t="s">
        <v>33</v>
      </c>
      <c r="AX522" s="13" t="s">
        <v>71</v>
      </c>
      <c r="AY522" s="210" t="s">
        <v>132</v>
      </c>
    </row>
    <row r="523" spans="2:51" s="14" customFormat="1" ht="11.25">
      <c r="B523" s="211"/>
      <c r="C523" s="212"/>
      <c r="D523" s="197" t="s">
        <v>143</v>
      </c>
      <c r="E523" s="213" t="s">
        <v>19</v>
      </c>
      <c r="F523" s="214" t="s">
        <v>388</v>
      </c>
      <c r="G523" s="212"/>
      <c r="H523" s="215">
        <v>87.888000000000005</v>
      </c>
      <c r="I523" s="216"/>
      <c r="J523" s="212"/>
      <c r="K523" s="212"/>
      <c r="L523" s="217"/>
      <c r="M523" s="218"/>
      <c r="N523" s="219"/>
      <c r="O523" s="219"/>
      <c r="P523" s="219"/>
      <c r="Q523" s="219"/>
      <c r="R523" s="219"/>
      <c r="S523" s="219"/>
      <c r="T523" s="220"/>
      <c r="AT523" s="221" t="s">
        <v>143</v>
      </c>
      <c r="AU523" s="221" t="s">
        <v>160</v>
      </c>
      <c r="AV523" s="14" t="s">
        <v>78</v>
      </c>
      <c r="AW523" s="14" t="s">
        <v>33</v>
      </c>
      <c r="AX523" s="14" t="s">
        <v>71</v>
      </c>
      <c r="AY523" s="221" t="s">
        <v>132</v>
      </c>
    </row>
    <row r="524" spans="2:51" s="13" customFormat="1" ht="11.25">
      <c r="B524" s="201"/>
      <c r="C524" s="202"/>
      <c r="D524" s="197" t="s">
        <v>143</v>
      </c>
      <c r="E524" s="203" t="s">
        <v>19</v>
      </c>
      <c r="F524" s="204" t="s">
        <v>155</v>
      </c>
      <c r="G524" s="202"/>
      <c r="H524" s="203" t="s">
        <v>19</v>
      </c>
      <c r="I524" s="205"/>
      <c r="J524" s="202"/>
      <c r="K524" s="202"/>
      <c r="L524" s="206"/>
      <c r="M524" s="207"/>
      <c r="N524" s="208"/>
      <c r="O524" s="208"/>
      <c r="P524" s="208"/>
      <c r="Q524" s="208"/>
      <c r="R524" s="208"/>
      <c r="S524" s="208"/>
      <c r="T524" s="209"/>
      <c r="AT524" s="210" t="s">
        <v>143</v>
      </c>
      <c r="AU524" s="210" t="s">
        <v>160</v>
      </c>
      <c r="AV524" s="13" t="s">
        <v>76</v>
      </c>
      <c r="AW524" s="13" t="s">
        <v>33</v>
      </c>
      <c r="AX524" s="13" t="s">
        <v>71</v>
      </c>
      <c r="AY524" s="210" t="s">
        <v>132</v>
      </c>
    </row>
    <row r="525" spans="2:51" s="14" customFormat="1" ht="11.25">
      <c r="B525" s="211"/>
      <c r="C525" s="212"/>
      <c r="D525" s="197" t="s">
        <v>143</v>
      </c>
      <c r="E525" s="213" t="s">
        <v>19</v>
      </c>
      <c r="F525" s="214" t="s">
        <v>389</v>
      </c>
      <c r="G525" s="212"/>
      <c r="H525" s="215">
        <v>54.8</v>
      </c>
      <c r="I525" s="216"/>
      <c r="J525" s="212"/>
      <c r="K525" s="212"/>
      <c r="L525" s="217"/>
      <c r="M525" s="218"/>
      <c r="N525" s="219"/>
      <c r="O525" s="219"/>
      <c r="P525" s="219"/>
      <c r="Q525" s="219"/>
      <c r="R525" s="219"/>
      <c r="S525" s="219"/>
      <c r="T525" s="220"/>
      <c r="AT525" s="221" t="s">
        <v>143</v>
      </c>
      <c r="AU525" s="221" t="s">
        <v>160</v>
      </c>
      <c r="AV525" s="14" t="s">
        <v>78</v>
      </c>
      <c r="AW525" s="14" t="s">
        <v>33</v>
      </c>
      <c r="AX525" s="14" t="s">
        <v>71</v>
      </c>
      <c r="AY525" s="221" t="s">
        <v>132</v>
      </c>
    </row>
    <row r="526" spans="2:51" s="13" customFormat="1" ht="11.25">
      <c r="B526" s="201"/>
      <c r="C526" s="202"/>
      <c r="D526" s="197" t="s">
        <v>143</v>
      </c>
      <c r="E526" s="203" t="s">
        <v>19</v>
      </c>
      <c r="F526" s="204" t="s">
        <v>342</v>
      </c>
      <c r="G526" s="202"/>
      <c r="H526" s="203" t="s">
        <v>19</v>
      </c>
      <c r="I526" s="205"/>
      <c r="J526" s="202"/>
      <c r="K526" s="202"/>
      <c r="L526" s="206"/>
      <c r="M526" s="207"/>
      <c r="N526" s="208"/>
      <c r="O526" s="208"/>
      <c r="P526" s="208"/>
      <c r="Q526" s="208"/>
      <c r="R526" s="208"/>
      <c r="S526" s="208"/>
      <c r="T526" s="209"/>
      <c r="AT526" s="210" t="s">
        <v>143</v>
      </c>
      <c r="AU526" s="210" t="s">
        <v>160</v>
      </c>
      <c r="AV526" s="13" t="s">
        <v>76</v>
      </c>
      <c r="AW526" s="13" t="s">
        <v>33</v>
      </c>
      <c r="AX526" s="13" t="s">
        <v>71</v>
      </c>
      <c r="AY526" s="210" t="s">
        <v>132</v>
      </c>
    </row>
    <row r="527" spans="2:51" s="14" customFormat="1" ht="11.25">
      <c r="B527" s="211"/>
      <c r="C527" s="212"/>
      <c r="D527" s="197" t="s">
        <v>143</v>
      </c>
      <c r="E527" s="213" t="s">
        <v>19</v>
      </c>
      <c r="F527" s="214" t="s">
        <v>390</v>
      </c>
      <c r="G527" s="212"/>
      <c r="H527" s="215">
        <v>21.007999999999999</v>
      </c>
      <c r="I527" s="216"/>
      <c r="J527" s="212"/>
      <c r="K527" s="212"/>
      <c r="L527" s="217"/>
      <c r="M527" s="218"/>
      <c r="N527" s="219"/>
      <c r="O527" s="219"/>
      <c r="P527" s="219"/>
      <c r="Q527" s="219"/>
      <c r="R527" s="219"/>
      <c r="S527" s="219"/>
      <c r="T527" s="220"/>
      <c r="AT527" s="221" t="s">
        <v>143</v>
      </c>
      <c r="AU527" s="221" t="s">
        <v>160</v>
      </c>
      <c r="AV527" s="14" t="s">
        <v>78</v>
      </c>
      <c r="AW527" s="14" t="s">
        <v>33</v>
      </c>
      <c r="AX527" s="14" t="s">
        <v>71</v>
      </c>
      <c r="AY527" s="221" t="s">
        <v>132</v>
      </c>
    </row>
    <row r="528" spans="2:51" s="15" customFormat="1" ht="11.25">
      <c r="B528" s="222"/>
      <c r="C528" s="223"/>
      <c r="D528" s="197" t="s">
        <v>143</v>
      </c>
      <c r="E528" s="224" t="s">
        <v>19</v>
      </c>
      <c r="F528" s="225" t="s">
        <v>159</v>
      </c>
      <c r="G528" s="223"/>
      <c r="H528" s="226">
        <v>227.2</v>
      </c>
      <c r="I528" s="227"/>
      <c r="J528" s="223"/>
      <c r="K528" s="223"/>
      <c r="L528" s="228"/>
      <c r="M528" s="229"/>
      <c r="N528" s="230"/>
      <c r="O528" s="230"/>
      <c r="P528" s="230"/>
      <c r="Q528" s="230"/>
      <c r="R528" s="230"/>
      <c r="S528" s="230"/>
      <c r="T528" s="231"/>
      <c r="AT528" s="232" t="s">
        <v>143</v>
      </c>
      <c r="AU528" s="232" t="s">
        <v>160</v>
      </c>
      <c r="AV528" s="15" t="s">
        <v>160</v>
      </c>
      <c r="AW528" s="15" t="s">
        <v>33</v>
      </c>
      <c r="AX528" s="15" t="s">
        <v>71</v>
      </c>
      <c r="AY528" s="232" t="s">
        <v>132</v>
      </c>
    </row>
    <row r="529" spans="1:65" s="16" customFormat="1" ht="11.25">
      <c r="B529" s="233"/>
      <c r="C529" s="234"/>
      <c r="D529" s="197" t="s">
        <v>143</v>
      </c>
      <c r="E529" s="235" t="s">
        <v>19</v>
      </c>
      <c r="F529" s="236" t="s">
        <v>165</v>
      </c>
      <c r="G529" s="234"/>
      <c r="H529" s="237">
        <v>711.77800000000002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2"/>
      <c r="AT529" s="243" t="s">
        <v>143</v>
      </c>
      <c r="AU529" s="243" t="s">
        <v>160</v>
      </c>
      <c r="AV529" s="16" t="s">
        <v>139</v>
      </c>
      <c r="AW529" s="16" t="s">
        <v>33</v>
      </c>
      <c r="AX529" s="16" t="s">
        <v>76</v>
      </c>
      <c r="AY529" s="243" t="s">
        <v>132</v>
      </c>
    </row>
    <row r="530" spans="1:65" s="2" customFormat="1" ht="24" customHeight="1">
      <c r="A530" s="36"/>
      <c r="B530" s="37"/>
      <c r="C530" s="184" t="s">
        <v>545</v>
      </c>
      <c r="D530" s="184" t="s">
        <v>134</v>
      </c>
      <c r="E530" s="185" t="s">
        <v>546</v>
      </c>
      <c r="F530" s="186" t="s">
        <v>547</v>
      </c>
      <c r="G530" s="187" t="s">
        <v>281</v>
      </c>
      <c r="H530" s="188">
        <v>102.72</v>
      </c>
      <c r="I530" s="189"/>
      <c r="J530" s="190">
        <f>ROUND(I530*H530,2)</f>
        <v>0</v>
      </c>
      <c r="K530" s="186" t="s">
        <v>138</v>
      </c>
      <c r="L530" s="41"/>
      <c r="M530" s="191" t="s">
        <v>19</v>
      </c>
      <c r="N530" s="192" t="s">
        <v>42</v>
      </c>
      <c r="O530" s="66"/>
      <c r="P530" s="193">
        <f>O530*H530</f>
        <v>0</v>
      </c>
      <c r="Q530" s="193">
        <v>0</v>
      </c>
      <c r="R530" s="193">
        <f>Q530*H530</f>
        <v>0</v>
      </c>
      <c r="S530" s="193">
        <v>2.3300000000000001E-2</v>
      </c>
      <c r="T530" s="194">
        <f>S530*H530</f>
        <v>2.3933759999999999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195" t="s">
        <v>139</v>
      </c>
      <c r="AT530" s="195" t="s">
        <v>134</v>
      </c>
      <c r="AU530" s="195" t="s">
        <v>160</v>
      </c>
      <c r="AY530" s="19" t="s">
        <v>132</v>
      </c>
      <c r="BE530" s="196">
        <f>IF(N530="základní",J530,0)</f>
        <v>0</v>
      </c>
      <c r="BF530" s="196">
        <f>IF(N530="snížená",J530,0)</f>
        <v>0</v>
      </c>
      <c r="BG530" s="196">
        <f>IF(N530="zákl. přenesená",J530,0)</f>
        <v>0</v>
      </c>
      <c r="BH530" s="196">
        <f>IF(N530="sníž. přenesená",J530,0)</f>
        <v>0</v>
      </c>
      <c r="BI530" s="196">
        <f>IF(N530="nulová",J530,0)</f>
        <v>0</v>
      </c>
      <c r="BJ530" s="19" t="s">
        <v>76</v>
      </c>
      <c r="BK530" s="196">
        <f>ROUND(I530*H530,2)</f>
        <v>0</v>
      </c>
      <c r="BL530" s="19" t="s">
        <v>139</v>
      </c>
      <c r="BM530" s="195" t="s">
        <v>548</v>
      </c>
    </row>
    <row r="531" spans="1:65" s="2" customFormat="1" ht="87.75">
      <c r="A531" s="36"/>
      <c r="B531" s="37"/>
      <c r="C531" s="38"/>
      <c r="D531" s="197" t="s">
        <v>141</v>
      </c>
      <c r="E531" s="38"/>
      <c r="F531" s="198" t="s">
        <v>549</v>
      </c>
      <c r="G531" s="38"/>
      <c r="H531" s="38"/>
      <c r="I531" s="105"/>
      <c r="J531" s="38"/>
      <c r="K531" s="38"/>
      <c r="L531" s="41"/>
      <c r="M531" s="199"/>
      <c r="N531" s="200"/>
      <c r="O531" s="66"/>
      <c r="P531" s="66"/>
      <c r="Q531" s="66"/>
      <c r="R531" s="66"/>
      <c r="S531" s="66"/>
      <c r="T531" s="67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T531" s="19" t="s">
        <v>141</v>
      </c>
      <c r="AU531" s="19" t="s">
        <v>160</v>
      </c>
    </row>
    <row r="532" spans="1:65" s="13" customFormat="1" ht="11.25">
      <c r="B532" s="201"/>
      <c r="C532" s="202"/>
      <c r="D532" s="197" t="s">
        <v>143</v>
      </c>
      <c r="E532" s="203" t="s">
        <v>19</v>
      </c>
      <c r="F532" s="204" t="s">
        <v>151</v>
      </c>
      <c r="G532" s="202"/>
      <c r="H532" s="203" t="s">
        <v>19</v>
      </c>
      <c r="I532" s="205"/>
      <c r="J532" s="202"/>
      <c r="K532" s="202"/>
      <c r="L532" s="206"/>
      <c r="M532" s="207"/>
      <c r="N532" s="208"/>
      <c r="O532" s="208"/>
      <c r="P532" s="208"/>
      <c r="Q532" s="208"/>
      <c r="R532" s="208"/>
      <c r="S532" s="208"/>
      <c r="T532" s="209"/>
      <c r="AT532" s="210" t="s">
        <v>143</v>
      </c>
      <c r="AU532" s="210" t="s">
        <v>160</v>
      </c>
      <c r="AV532" s="13" t="s">
        <v>76</v>
      </c>
      <c r="AW532" s="13" t="s">
        <v>33</v>
      </c>
      <c r="AX532" s="13" t="s">
        <v>71</v>
      </c>
      <c r="AY532" s="210" t="s">
        <v>132</v>
      </c>
    </row>
    <row r="533" spans="1:65" s="14" customFormat="1" ht="11.25">
      <c r="B533" s="211"/>
      <c r="C533" s="212"/>
      <c r="D533" s="197" t="s">
        <v>143</v>
      </c>
      <c r="E533" s="213" t="s">
        <v>19</v>
      </c>
      <c r="F533" s="214" t="s">
        <v>550</v>
      </c>
      <c r="G533" s="212"/>
      <c r="H533" s="215">
        <v>22</v>
      </c>
      <c r="I533" s="216"/>
      <c r="J533" s="212"/>
      <c r="K533" s="212"/>
      <c r="L533" s="217"/>
      <c r="M533" s="218"/>
      <c r="N533" s="219"/>
      <c r="O533" s="219"/>
      <c r="P533" s="219"/>
      <c r="Q533" s="219"/>
      <c r="R533" s="219"/>
      <c r="S533" s="219"/>
      <c r="T533" s="220"/>
      <c r="AT533" s="221" t="s">
        <v>143</v>
      </c>
      <c r="AU533" s="221" t="s">
        <v>160</v>
      </c>
      <c r="AV533" s="14" t="s">
        <v>78</v>
      </c>
      <c r="AW533" s="14" t="s">
        <v>33</v>
      </c>
      <c r="AX533" s="14" t="s">
        <v>71</v>
      </c>
      <c r="AY533" s="221" t="s">
        <v>132</v>
      </c>
    </row>
    <row r="534" spans="1:65" s="14" customFormat="1" ht="11.25">
      <c r="B534" s="211"/>
      <c r="C534" s="212"/>
      <c r="D534" s="197" t="s">
        <v>143</v>
      </c>
      <c r="E534" s="213" t="s">
        <v>19</v>
      </c>
      <c r="F534" s="214" t="s">
        <v>551</v>
      </c>
      <c r="G534" s="212"/>
      <c r="H534" s="215">
        <v>0.7</v>
      </c>
      <c r="I534" s="216"/>
      <c r="J534" s="212"/>
      <c r="K534" s="212"/>
      <c r="L534" s="217"/>
      <c r="M534" s="218"/>
      <c r="N534" s="219"/>
      <c r="O534" s="219"/>
      <c r="P534" s="219"/>
      <c r="Q534" s="219"/>
      <c r="R534" s="219"/>
      <c r="S534" s="219"/>
      <c r="T534" s="220"/>
      <c r="AT534" s="221" t="s">
        <v>143</v>
      </c>
      <c r="AU534" s="221" t="s">
        <v>160</v>
      </c>
      <c r="AV534" s="14" t="s">
        <v>78</v>
      </c>
      <c r="AW534" s="14" t="s">
        <v>33</v>
      </c>
      <c r="AX534" s="14" t="s">
        <v>71</v>
      </c>
      <c r="AY534" s="221" t="s">
        <v>132</v>
      </c>
    </row>
    <row r="535" spans="1:65" s="14" customFormat="1" ht="11.25">
      <c r="B535" s="211"/>
      <c r="C535" s="212"/>
      <c r="D535" s="197" t="s">
        <v>143</v>
      </c>
      <c r="E535" s="213" t="s">
        <v>19</v>
      </c>
      <c r="F535" s="214" t="s">
        <v>552</v>
      </c>
      <c r="G535" s="212"/>
      <c r="H535" s="215">
        <v>-1.1499999999999999</v>
      </c>
      <c r="I535" s="216"/>
      <c r="J535" s="212"/>
      <c r="K535" s="212"/>
      <c r="L535" s="217"/>
      <c r="M535" s="218"/>
      <c r="N535" s="219"/>
      <c r="O535" s="219"/>
      <c r="P535" s="219"/>
      <c r="Q535" s="219"/>
      <c r="R535" s="219"/>
      <c r="S535" s="219"/>
      <c r="T535" s="220"/>
      <c r="AT535" s="221" t="s">
        <v>143</v>
      </c>
      <c r="AU535" s="221" t="s">
        <v>160</v>
      </c>
      <c r="AV535" s="14" t="s">
        <v>78</v>
      </c>
      <c r="AW535" s="14" t="s">
        <v>33</v>
      </c>
      <c r="AX535" s="14" t="s">
        <v>71</v>
      </c>
      <c r="AY535" s="221" t="s">
        <v>132</v>
      </c>
    </row>
    <row r="536" spans="1:65" s="13" customFormat="1" ht="11.25">
      <c r="B536" s="201"/>
      <c r="C536" s="202"/>
      <c r="D536" s="197" t="s">
        <v>143</v>
      </c>
      <c r="E536" s="203" t="s">
        <v>19</v>
      </c>
      <c r="F536" s="204" t="s">
        <v>320</v>
      </c>
      <c r="G536" s="202"/>
      <c r="H536" s="203" t="s">
        <v>19</v>
      </c>
      <c r="I536" s="205"/>
      <c r="J536" s="202"/>
      <c r="K536" s="202"/>
      <c r="L536" s="206"/>
      <c r="M536" s="207"/>
      <c r="N536" s="208"/>
      <c r="O536" s="208"/>
      <c r="P536" s="208"/>
      <c r="Q536" s="208"/>
      <c r="R536" s="208"/>
      <c r="S536" s="208"/>
      <c r="T536" s="209"/>
      <c r="AT536" s="210" t="s">
        <v>143</v>
      </c>
      <c r="AU536" s="210" t="s">
        <v>160</v>
      </c>
      <c r="AV536" s="13" t="s">
        <v>76</v>
      </c>
      <c r="AW536" s="13" t="s">
        <v>33</v>
      </c>
      <c r="AX536" s="13" t="s">
        <v>71</v>
      </c>
      <c r="AY536" s="210" t="s">
        <v>132</v>
      </c>
    </row>
    <row r="537" spans="1:65" s="14" customFormat="1" ht="11.25">
      <c r="B537" s="211"/>
      <c r="C537" s="212"/>
      <c r="D537" s="197" t="s">
        <v>143</v>
      </c>
      <c r="E537" s="213" t="s">
        <v>19</v>
      </c>
      <c r="F537" s="214" t="s">
        <v>553</v>
      </c>
      <c r="G537" s="212"/>
      <c r="H537" s="215">
        <v>9.5</v>
      </c>
      <c r="I537" s="216"/>
      <c r="J537" s="212"/>
      <c r="K537" s="212"/>
      <c r="L537" s="217"/>
      <c r="M537" s="218"/>
      <c r="N537" s="219"/>
      <c r="O537" s="219"/>
      <c r="P537" s="219"/>
      <c r="Q537" s="219"/>
      <c r="R537" s="219"/>
      <c r="S537" s="219"/>
      <c r="T537" s="220"/>
      <c r="AT537" s="221" t="s">
        <v>143</v>
      </c>
      <c r="AU537" s="221" t="s">
        <v>160</v>
      </c>
      <c r="AV537" s="14" t="s">
        <v>78</v>
      </c>
      <c r="AW537" s="14" t="s">
        <v>33</v>
      </c>
      <c r="AX537" s="14" t="s">
        <v>71</v>
      </c>
      <c r="AY537" s="221" t="s">
        <v>132</v>
      </c>
    </row>
    <row r="538" spans="1:65" s="14" customFormat="1" ht="11.25">
      <c r="B538" s="211"/>
      <c r="C538" s="212"/>
      <c r="D538" s="197" t="s">
        <v>143</v>
      </c>
      <c r="E538" s="213" t="s">
        <v>19</v>
      </c>
      <c r="F538" s="214" t="s">
        <v>554</v>
      </c>
      <c r="G538" s="212"/>
      <c r="H538" s="215">
        <v>2.4</v>
      </c>
      <c r="I538" s="216"/>
      <c r="J538" s="212"/>
      <c r="K538" s="212"/>
      <c r="L538" s="217"/>
      <c r="M538" s="218"/>
      <c r="N538" s="219"/>
      <c r="O538" s="219"/>
      <c r="P538" s="219"/>
      <c r="Q538" s="219"/>
      <c r="R538" s="219"/>
      <c r="S538" s="219"/>
      <c r="T538" s="220"/>
      <c r="AT538" s="221" t="s">
        <v>143</v>
      </c>
      <c r="AU538" s="221" t="s">
        <v>160</v>
      </c>
      <c r="AV538" s="14" t="s">
        <v>78</v>
      </c>
      <c r="AW538" s="14" t="s">
        <v>33</v>
      </c>
      <c r="AX538" s="14" t="s">
        <v>71</v>
      </c>
      <c r="AY538" s="221" t="s">
        <v>132</v>
      </c>
    </row>
    <row r="539" spans="1:65" s="14" customFormat="1" ht="11.25">
      <c r="B539" s="211"/>
      <c r="C539" s="212"/>
      <c r="D539" s="197" t="s">
        <v>143</v>
      </c>
      <c r="E539" s="213" t="s">
        <v>19</v>
      </c>
      <c r="F539" s="214" t="s">
        <v>555</v>
      </c>
      <c r="G539" s="212"/>
      <c r="H539" s="215">
        <v>0.9</v>
      </c>
      <c r="I539" s="216"/>
      <c r="J539" s="212"/>
      <c r="K539" s="212"/>
      <c r="L539" s="217"/>
      <c r="M539" s="218"/>
      <c r="N539" s="219"/>
      <c r="O539" s="219"/>
      <c r="P539" s="219"/>
      <c r="Q539" s="219"/>
      <c r="R539" s="219"/>
      <c r="S539" s="219"/>
      <c r="T539" s="220"/>
      <c r="AT539" s="221" t="s">
        <v>143</v>
      </c>
      <c r="AU539" s="221" t="s">
        <v>160</v>
      </c>
      <c r="AV539" s="14" t="s">
        <v>78</v>
      </c>
      <c r="AW539" s="14" t="s">
        <v>33</v>
      </c>
      <c r="AX539" s="14" t="s">
        <v>71</v>
      </c>
      <c r="AY539" s="221" t="s">
        <v>132</v>
      </c>
    </row>
    <row r="540" spans="1:65" s="14" customFormat="1" ht="11.25">
      <c r="B540" s="211"/>
      <c r="C540" s="212"/>
      <c r="D540" s="197" t="s">
        <v>143</v>
      </c>
      <c r="E540" s="213" t="s">
        <v>19</v>
      </c>
      <c r="F540" s="214" t="s">
        <v>556</v>
      </c>
      <c r="G540" s="212"/>
      <c r="H540" s="215">
        <v>-1.7</v>
      </c>
      <c r="I540" s="216"/>
      <c r="J540" s="212"/>
      <c r="K540" s="212"/>
      <c r="L540" s="217"/>
      <c r="M540" s="218"/>
      <c r="N540" s="219"/>
      <c r="O540" s="219"/>
      <c r="P540" s="219"/>
      <c r="Q540" s="219"/>
      <c r="R540" s="219"/>
      <c r="S540" s="219"/>
      <c r="T540" s="220"/>
      <c r="AT540" s="221" t="s">
        <v>143</v>
      </c>
      <c r="AU540" s="221" t="s">
        <v>160</v>
      </c>
      <c r="AV540" s="14" t="s">
        <v>78</v>
      </c>
      <c r="AW540" s="14" t="s">
        <v>33</v>
      </c>
      <c r="AX540" s="14" t="s">
        <v>71</v>
      </c>
      <c r="AY540" s="221" t="s">
        <v>132</v>
      </c>
    </row>
    <row r="541" spans="1:65" s="13" customFormat="1" ht="11.25">
      <c r="B541" s="201"/>
      <c r="C541" s="202"/>
      <c r="D541" s="197" t="s">
        <v>143</v>
      </c>
      <c r="E541" s="203" t="s">
        <v>19</v>
      </c>
      <c r="F541" s="204" t="s">
        <v>153</v>
      </c>
      <c r="G541" s="202"/>
      <c r="H541" s="203" t="s">
        <v>19</v>
      </c>
      <c r="I541" s="205"/>
      <c r="J541" s="202"/>
      <c r="K541" s="202"/>
      <c r="L541" s="206"/>
      <c r="M541" s="207"/>
      <c r="N541" s="208"/>
      <c r="O541" s="208"/>
      <c r="P541" s="208"/>
      <c r="Q541" s="208"/>
      <c r="R541" s="208"/>
      <c r="S541" s="208"/>
      <c r="T541" s="209"/>
      <c r="AT541" s="210" t="s">
        <v>143</v>
      </c>
      <c r="AU541" s="210" t="s">
        <v>160</v>
      </c>
      <c r="AV541" s="13" t="s">
        <v>76</v>
      </c>
      <c r="AW541" s="13" t="s">
        <v>33</v>
      </c>
      <c r="AX541" s="13" t="s">
        <v>71</v>
      </c>
      <c r="AY541" s="210" t="s">
        <v>132</v>
      </c>
    </row>
    <row r="542" spans="1:65" s="14" customFormat="1" ht="11.25">
      <c r="B542" s="211"/>
      <c r="C542" s="212"/>
      <c r="D542" s="197" t="s">
        <v>143</v>
      </c>
      <c r="E542" s="213" t="s">
        <v>19</v>
      </c>
      <c r="F542" s="214" t="s">
        <v>557</v>
      </c>
      <c r="G542" s="212"/>
      <c r="H542" s="215">
        <v>28.19</v>
      </c>
      <c r="I542" s="216"/>
      <c r="J542" s="212"/>
      <c r="K542" s="212"/>
      <c r="L542" s="217"/>
      <c r="M542" s="218"/>
      <c r="N542" s="219"/>
      <c r="O542" s="219"/>
      <c r="P542" s="219"/>
      <c r="Q542" s="219"/>
      <c r="R542" s="219"/>
      <c r="S542" s="219"/>
      <c r="T542" s="220"/>
      <c r="AT542" s="221" t="s">
        <v>143</v>
      </c>
      <c r="AU542" s="221" t="s">
        <v>160</v>
      </c>
      <c r="AV542" s="14" t="s">
        <v>78</v>
      </c>
      <c r="AW542" s="14" t="s">
        <v>33</v>
      </c>
      <c r="AX542" s="14" t="s">
        <v>71</v>
      </c>
      <c r="AY542" s="221" t="s">
        <v>132</v>
      </c>
    </row>
    <row r="543" spans="1:65" s="14" customFormat="1" ht="11.25">
      <c r="B543" s="211"/>
      <c r="C543" s="212"/>
      <c r="D543" s="197" t="s">
        <v>143</v>
      </c>
      <c r="E543" s="213" t="s">
        <v>19</v>
      </c>
      <c r="F543" s="214" t="s">
        <v>558</v>
      </c>
      <c r="G543" s="212"/>
      <c r="H543" s="215">
        <v>1.8</v>
      </c>
      <c r="I543" s="216"/>
      <c r="J543" s="212"/>
      <c r="K543" s="212"/>
      <c r="L543" s="217"/>
      <c r="M543" s="218"/>
      <c r="N543" s="219"/>
      <c r="O543" s="219"/>
      <c r="P543" s="219"/>
      <c r="Q543" s="219"/>
      <c r="R543" s="219"/>
      <c r="S543" s="219"/>
      <c r="T543" s="220"/>
      <c r="AT543" s="221" t="s">
        <v>143</v>
      </c>
      <c r="AU543" s="221" t="s">
        <v>160</v>
      </c>
      <c r="AV543" s="14" t="s">
        <v>78</v>
      </c>
      <c r="AW543" s="14" t="s">
        <v>33</v>
      </c>
      <c r="AX543" s="14" t="s">
        <v>71</v>
      </c>
      <c r="AY543" s="221" t="s">
        <v>132</v>
      </c>
    </row>
    <row r="544" spans="1:65" s="14" customFormat="1" ht="11.25">
      <c r="B544" s="211"/>
      <c r="C544" s="212"/>
      <c r="D544" s="197" t="s">
        <v>143</v>
      </c>
      <c r="E544" s="213" t="s">
        <v>19</v>
      </c>
      <c r="F544" s="214" t="s">
        <v>559</v>
      </c>
      <c r="G544" s="212"/>
      <c r="H544" s="215">
        <v>0.6</v>
      </c>
      <c r="I544" s="216"/>
      <c r="J544" s="212"/>
      <c r="K544" s="212"/>
      <c r="L544" s="217"/>
      <c r="M544" s="218"/>
      <c r="N544" s="219"/>
      <c r="O544" s="219"/>
      <c r="P544" s="219"/>
      <c r="Q544" s="219"/>
      <c r="R544" s="219"/>
      <c r="S544" s="219"/>
      <c r="T544" s="220"/>
      <c r="AT544" s="221" t="s">
        <v>143</v>
      </c>
      <c r="AU544" s="221" t="s">
        <v>160</v>
      </c>
      <c r="AV544" s="14" t="s">
        <v>78</v>
      </c>
      <c r="AW544" s="14" t="s">
        <v>33</v>
      </c>
      <c r="AX544" s="14" t="s">
        <v>71</v>
      </c>
      <c r="AY544" s="221" t="s">
        <v>132</v>
      </c>
    </row>
    <row r="545" spans="1:65" s="14" customFormat="1" ht="11.25">
      <c r="B545" s="211"/>
      <c r="C545" s="212"/>
      <c r="D545" s="197" t="s">
        <v>143</v>
      </c>
      <c r="E545" s="213" t="s">
        <v>19</v>
      </c>
      <c r="F545" s="214" t="s">
        <v>560</v>
      </c>
      <c r="G545" s="212"/>
      <c r="H545" s="215">
        <v>1.6</v>
      </c>
      <c r="I545" s="216"/>
      <c r="J545" s="212"/>
      <c r="K545" s="212"/>
      <c r="L545" s="217"/>
      <c r="M545" s="218"/>
      <c r="N545" s="219"/>
      <c r="O545" s="219"/>
      <c r="P545" s="219"/>
      <c r="Q545" s="219"/>
      <c r="R545" s="219"/>
      <c r="S545" s="219"/>
      <c r="T545" s="220"/>
      <c r="AT545" s="221" t="s">
        <v>143</v>
      </c>
      <c r="AU545" s="221" t="s">
        <v>160</v>
      </c>
      <c r="AV545" s="14" t="s">
        <v>78</v>
      </c>
      <c r="AW545" s="14" t="s">
        <v>33</v>
      </c>
      <c r="AX545" s="14" t="s">
        <v>71</v>
      </c>
      <c r="AY545" s="221" t="s">
        <v>132</v>
      </c>
    </row>
    <row r="546" spans="1:65" s="14" customFormat="1" ht="11.25">
      <c r="B546" s="211"/>
      <c r="C546" s="212"/>
      <c r="D546" s="197" t="s">
        <v>143</v>
      </c>
      <c r="E546" s="213" t="s">
        <v>19</v>
      </c>
      <c r="F546" s="214" t="s">
        <v>561</v>
      </c>
      <c r="G546" s="212"/>
      <c r="H546" s="215">
        <v>-1.2</v>
      </c>
      <c r="I546" s="216"/>
      <c r="J546" s="212"/>
      <c r="K546" s="212"/>
      <c r="L546" s="217"/>
      <c r="M546" s="218"/>
      <c r="N546" s="219"/>
      <c r="O546" s="219"/>
      <c r="P546" s="219"/>
      <c r="Q546" s="219"/>
      <c r="R546" s="219"/>
      <c r="S546" s="219"/>
      <c r="T546" s="220"/>
      <c r="AT546" s="221" t="s">
        <v>143</v>
      </c>
      <c r="AU546" s="221" t="s">
        <v>160</v>
      </c>
      <c r="AV546" s="14" t="s">
        <v>78</v>
      </c>
      <c r="AW546" s="14" t="s">
        <v>33</v>
      </c>
      <c r="AX546" s="14" t="s">
        <v>71</v>
      </c>
      <c r="AY546" s="221" t="s">
        <v>132</v>
      </c>
    </row>
    <row r="547" spans="1:65" s="14" customFormat="1" ht="11.25">
      <c r="B547" s="211"/>
      <c r="C547" s="212"/>
      <c r="D547" s="197" t="s">
        <v>143</v>
      </c>
      <c r="E547" s="213" t="s">
        <v>19</v>
      </c>
      <c r="F547" s="214" t="s">
        <v>562</v>
      </c>
      <c r="G547" s="212"/>
      <c r="H547" s="215">
        <v>-1.06</v>
      </c>
      <c r="I547" s="216"/>
      <c r="J547" s="212"/>
      <c r="K547" s="212"/>
      <c r="L547" s="217"/>
      <c r="M547" s="218"/>
      <c r="N547" s="219"/>
      <c r="O547" s="219"/>
      <c r="P547" s="219"/>
      <c r="Q547" s="219"/>
      <c r="R547" s="219"/>
      <c r="S547" s="219"/>
      <c r="T547" s="220"/>
      <c r="AT547" s="221" t="s">
        <v>143</v>
      </c>
      <c r="AU547" s="221" t="s">
        <v>160</v>
      </c>
      <c r="AV547" s="14" t="s">
        <v>78</v>
      </c>
      <c r="AW547" s="14" t="s">
        <v>33</v>
      </c>
      <c r="AX547" s="14" t="s">
        <v>71</v>
      </c>
      <c r="AY547" s="221" t="s">
        <v>132</v>
      </c>
    </row>
    <row r="548" spans="1:65" s="13" customFormat="1" ht="11.25">
      <c r="B548" s="201"/>
      <c r="C548" s="202"/>
      <c r="D548" s="197" t="s">
        <v>143</v>
      </c>
      <c r="E548" s="203" t="s">
        <v>19</v>
      </c>
      <c r="F548" s="204" t="s">
        <v>155</v>
      </c>
      <c r="G548" s="202"/>
      <c r="H548" s="203" t="s">
        <v>19</v>
      </c>
      <c r="I548" s="205"/>
      <c r="J548" s="202"/>
      <c r="K548" s="202"/>
      <c r="L548" s="206"/>
      <c r="M548" s="207"/>
      <c r="N548" s="208"/>
      <c r="O548" s="208"/>
      <c r="P548" s="208"/>
      <c r="Q548" s="208"/>
      <c r="R548" s="208"/>
      <c r="S548" s="208"/>
      <c r="T548" s="209"/>
      <c r="AT548" s="210" t="s">
        <v>143</v>
      </c>
      <c r="AU548" s="210" t="s">
        <v>160</v>
      </c>
      <c r="AV548" s="13" t="s">
        <v>76</v>
      </c>
      <c r="AW548" s="13" t="s">
        <v>33</v>
      </c>
      <c r="AX548" s="13" t="s">
        <v>71</v>
      </c>
      <c r="AY548" s="210" t="s">
        <v>132</v>
      </c>
    </row>
    <row r="549" spans="1:65" s="14" customFormat="1" ht="11.25">
      <c r="B549" s="211"/>
      <c r="C549" s="212"/>
      <c r="D549" s="197" t="s">
        <v>143</v>
      </c>
      <c r="E549" s="213" t="s">
        <v>19</v>
      </c>
      <c r="F549" s="214" t="s">
        <v>563</v>
      </c>
      <c r="G549" s="212"/>
      <c r="H549" s="215">
        <v>22.15</v>
      </c>
      <c r="I549" s="216"/>
      <c r="J549" s="212"/>
      <c r="K549" s="212"/>
      <c r="L549" s="217"/>
      <c r="M549" s="218"/>
      <c r="N549" s="219"/>
      <c r="O549" s="219"/>
      <c r="P549" s="219"/>
      <c r="Q549" s="219"/>
      <c r="R549" s="219"/>
      <c r="S549" s="219"/>
      <c r="T549" s="220"/>
      <c r="AT549" s="221" t="s">
        <v>143</v>
      </c>
      <c r="AU549" s="221" t="s">
        <v>160</v>
      </c>
      <c r="AV549" s="14" t="s">
        <v>78</v>
      </c>
      <c r="AW549" s="14" t="s">
        <v>33</v>
      </c>
      <c r="AX549" s="14" t="s">
        <v>71</v>
      </c>
      <c r="AY549" s="221" t="s">
        <v>132</v>
      </c>
    </row>
    <row r="550" spans="1:65" s="14" customFormat="1" ht="11.25">
      <c r="B550" s="211"/>
      <c r="C550" s="212"/>
      <c r="D550" s="197" t="s">
        <v>143</v>
      </c>
      <c r="E550" s="213" t="s">
        <v>19</v>
      </c>
      <c r="F550" s="214" t="s">
        <v>564</v>
      </c>
      <c r="G550" s="212"/>
      <c r="H550" s="215">
        <v>1.3</v>
      </c>
      <c r="I550" s="216"/>
      <c r="J550" s="212"/>
      <c r="K550" s="212"/>
      <c r="L550" s="217"/>
      <c r="M550" s="218"/>
      <c r="N550" s="219"/>
      <c r="O550" s="219"/>
      <c r="P550" s="219"/>
      <c r="Q550" s="219"/>
      <c r="R550" s="219"/>
      <c r="S550" s="219"/>
      <c r="T550" s="220"/>
      <c r="AT550" s="221" t="s">
        <v>143</v>
      </c>
      <c r="AU550" s="221" t="s">
        <v>160</v>
      </c>
      <c r="AV550" s="14" t="s">
        <v>78</v>
      </c>
      <c r="AW550" s="14" t="s">
        <v>33</v>
      </c>
      <c r="AX550" s="14" t="s">
        <v>71</v>
      </c>
      <c r="AY550" s="221" t="s">
        <v>132</v>
      </c>
    </row>
    <row r="551" spans="1:65" s="14" customFormat="1" ht="11.25">
      <c r="B551" s="211"/>
      <c r="C551" s="212"/>
      <c r="D551" s="197" t="s">
        <v>143</v>
      </c>
      <c r="E551" s="213" t="s">
        <v>19</v>
      </c>
      <c r="F551" s="214" t="s">
        <v>565</v>
      </c>
      <c r="G551" s="212"/>
      <c r="H551" s="215">
        <v>1.5</v>
      </c>
      <c r="I551" s="216"/>
      <c r="J551" s="212"/>
      <c r="K551" s="212"/>
      <c r="L551" s="217"/>
      <c r="M551" s="218"/>
      <c r="N551" s="219"/>
      <c r="O551" s="219"/>
      <c r="P551" s="219"/>
      <c r="Q551" s="219"/>
      <c r="R551" s="219"/>
      <c r="S551" s="219"/>
      <c r="T551" s="220"/>
      <c r="AT551" s="221" t="s">
        <v>143</v>
      </c>
      <c r="AU551" s="221" t="s">
        <v>160</v>
      </c>
      <c r="AV551" s="14" t="s">
        <v>78</v>
      </c>
      <c r="AW551" s="14" t="s">
        <v>33</v>
      </c>
      <c r="AX551" s="14" t="s">
        <v>71</v>
      </c>
      <c r="AY551" s="221" t="s">
        <v>132</v>
      </c>
    </row>
    <row r="552" spans="1:65" s="14" customFormat="1" ht="11.25">
      <c r="B552" s="211"/>
      <c r="C552" s="212"/>
      <c r="D552" s="197" t="s">
        <v>143</v>
      </c>
      <c r="E552" s="213" t="s">
        <v>19</v>
      </c>
      <c r="F552" s="214" t="s">
        <v>566</v>
      </c>
      <c r="G552" s="212"/>
      <c r="H552" s="215">
        <v>1.7</v>
      </c>
      <c r="I552" s="216"/>
      <c r="J552" s="212"/>
      <c r="K552" s="212"/>
      <c r="L552" s="217"/>
      <c r="M552" s="218"/>
      <c r="N552" s="219"/>
      <c r="O552" s="219"/>
      <c r="P552" s="219"/>
      <c r="Q552" s="219"/>
      <c r="R552" s="219"/>
      <c r="S552" s="219"/>
      <c r="T552" s="220"/>
      <c r="AT552" s="221" t="s">
        <v>143</v>
      </c>
      <c r="AU552" s="221" t="s">
        <v>160</v>
      </c>
      <c r="AV552" s="14" t="s">
        <v>78</v>
      </c>
      <c r="AW552" s="14" t="s">
        <v>33</v>
      </c>
      <c r="AX552" s="14" t="s">
        <v>71</v>
      </c>
      <c r="AY552" s="221" t="s">
        <v>132</v>
      </c>
    </row>
    <row r="553" spans="1:65" s="14" customFormat="1" ht="11.25">
      <c r="B553" s="211"/>
      <c r="C553" s="212"/>
      <c r="D553" s="197" t="s">
        <v>143</v>
      </c>
      <c r="E553" s="213" t="s">
        <v>19</v>
      </c>
      <c r="F553" s="214" t="s">
        <v>567</v>
      </c>
      <c r="G553" s="212"/>
      <c r="H553" s="215">
        <v>-1.1000000000000001</v>
      </c>
      <c r="I553" s="216"/>
      <c r="J553" s="212"/>
      <c r="K553" s="212"/>
      <c r="L553" s="217"/>
      <c r="M553" s="218"/>
      <c r="N553" s="219"/>
      <c r="O553" s="219"/>
      <c r="P553" s="219"/>
      <c r="Q553" s="219"/>
      <c r="R553" s="219"/>
      <c r="S553" s="219"/>
      <c r="T553" s="220"/>
      <c r="AT553" s="221" t="s">
        <v>143</v>
      </c>
      <c r="AU553" s="221" t="s">
        <v>160</v>
      </c>
      <c r="AV553" s="14" t="s">
        <v>78</v>
      </c>
      <c r="AW553" s="14" t="s">
        <v>33</v>
      </c>
      <c r="AX553" s="14" t="s">
        <v>71</v>
      </c>
      <c r="AY553" s="221" t="s">
        <v>132</v>
      </c>
    </row>
    <row r="554" spans="1:65" s="14" customFormat="1" ht="11.25">
      <c r="B554" s="211"/>
      <c r="C554" s="212"/>
      <c r="D554" s="197" t="s">
        <v>143</v>
      </c>
      <c r="E554" s="213" t="s">
        <v>19</v>
      </c>
      <c r="F554" s="214" t="s">
        <v>562</v>
      </c>
      <c r="G554" s="212"/>
      <c r="H554" s="215">
        <v>-1.06</v>
      </c>
      <c r="I554" s="216"/>
      <c r="J554" s="212"/>
      <c r="K554" s="212"/>
      <c r="L554" s="217"/>
      <c r="M554" s="218"/>
      <c r="N554" s="219"/>
      <c r="O554" s="219"/>
      <c r="P554" s="219"/>
      <c r="Q554" s="219"/>
      <c r="R554" s="219"/>
      <c r="S554" s="219"/>
      <c r="T554" s="220"/>
      <c r="AT554" s="221" t="s">
        <v>143</v>
      </c>
      <c r="AU554" s="221" t="s">
        <v>160</v>
      </c>
      <c r="AV554" s="14" t="s">
        <v>78</v>
      </c>
      <c r="AW554" s="14" t="s">
        <v>33</v>
      </c>
      <c r="AX554" s="14" t="s">
        <v>71</v>
      </c>
      <c r="AY554" s="221" t="s">
        <v>132</v>
      </c>
    </row>
    <row r="555" spans="1:65" s="13" customFormat="1" ht="11.25">
      <c r="B555" s="201"/>
      <c r="C555" s="202"/>
      <c r="D555" s="197" t="s">
        <v>143</v>
      </c>
      <c r="E555" s="203" t="s">
        <v>19</v>
      </c>
      <c r="F555" s="204" t="s">
        <v>342</v>
      </c>
      <c r="G555" s="202"/>
      <c r="H555" s="203" t="s">
        <v>19</v>
      </c>
      <c r="I555" s="205"/>
      <c r="J555" s="202"/>
      <c r="K555" s="202"/>
      <c r="L555" s="206"/>
      <c r="M555" s="207"/>
      <c r="N555" s="208"/>
      <c r="O555" s="208"/>
      <c r="P555" s="208"/>
      <c r="Q555" s="208"/>
      <c r="R555" s="208"/>
      <c r="S555" s="208"/>
      <c r="T555" s="209"/>
      <c r="AT555" s="210" t="s">
        <v>143</v>
      </c>
      <c r="AU555" s="210" t="s">
        <v>160</v>
      </c>
      <c r="AV555" s="13" t="s">
        <v>76</v>
      </c>
      <c r="AW555" s="13" t="s">
        <v>33</v>
      </c>
      <c r="AX555" s="13" t="s">
        <v>71</v>
      </c>
      <c r="AY555" s="210" t="s">
        <v>132</v>
      </c>
    </row>
    <row r="556" spans="1:65" s="14" customFormat="1" ht="11.25">
      <c r="B556" s="211"/>
      <c r="C556" s="212"/>
      <c r="D556" s="197" t="s">
        <v>143</v>
      </c>
      <c r="E556" s="213" t="s">
        <v>19</v>
      </c>
      <c r="F556" s="214" t="s">
        <v>568</v>
      </c>
      <c r="G556" s="212"/>
      <c r="H556" s="215">
        <v>15.5</v>
      </c>
      <c r="I556" s="216"/>
      <c r="J556" s="212"/>
      <c r="K556" s="212"/>
      <c r="L556" s="217"/>
      <c r="M556" s="218"/>
      <c r="N556" s="219"/>
      <c r="O556" s="219"/>
      <c r="P556" s="219"/>
      <c r="Q556" s="219"/>
      <c r="R556" s="219"/>
      <c r="S556" s="219"/>
      <c r="T556" s="220"/>
      <c r="AT556" s="221" t="s">
        <v>143</v>
      </c>
      <c r="AU556" s="221" t="s">
        <v>160</v>
      </c>
      <c r="AV556" s="14" t="s">
        <v>78</v>
      </c>
      <c r="AW556" s="14" t="s">
        <v>33</v>
      </c>
      <c r="AX556" s="14" t="s">
        <v>71</v>
      </c>
      <c r="AY556" s="221" t="s">
        <v>132</v>
      </c>
    </row>
    <row r="557" spans="1:65" s="14" customFormat="1" ht="11.25">
      <c r="B557" s="211"/>
      <c r="C557" s="212"/>
      <c r="D557" s="197" t="s">
        <v>143</v>
      </c>
      <c r="E557" s="213" t="s">
        <v>19</v>
      </c>
      <c r="F557" s="214" t="s">
        <v>564</v>
      </c>
      <c r="G557" s="212"/>
      <c r="H557" s="215">
        <v>1.3</v>
      </c>
      <c r="I557" s="216"/>
      <c r="J557" s="212"/>
      <c r="K557" s="212"/>
      <c r="L557" s="217"/>
      <c r="M557" s="218"/>
      <c r="N557" s="219"/>
      <c r="O557" s="219"/>
      <c r="P557" s="219"/>
      <c r="Q557" s="219"/>
      <c r="R557" s="219"/>
      <c r="S557" s="219"/>
      <c r="T557" s="220"/>
      <c r="AT557" s="221" t="s">
        <v>143</v>
      </c>
      <c r="AU557" s="221" t="s">
        <v>160</v>
      </c>
      <c r="AV557" s="14" t="s">
        <v>78</v>
      </c>
      <c r="AW557" s="14" t="s">
        <v>33</v>
      </c>
      <c r="AX557" s="14" t="s">
        <v>71</v>
      </c>
      <c r="AY557" s="221" t="s">
        <v>132</v>
      </c>
    </row>
    <row r="558" spans="1:65" s="14" customFormat="1" ht="11.25">
      <c r="B558" s="211"/>
      <c r="C558" s="212"/>
      <c r="D558" s="197" t="s">
        <v>143</v>
      </c>
      <c r="E558" s="213" t="s">
        <v>19</v>
      </c>
      <c r="F558" s="214" t="s">
        <v>552</v>
      </c>
      <c r="G558" s="212"/>
      <c r="H558" s="215">
        <v>-1.1499999999999999</v>
      </c>
      <c r="I558" s="216"/>
      <c r="J558" s="212"/>
      <c r="K558" s="212"/>
      <c r="L558" s="217"/>
      <c r="M558" s="218"/>
      <c r="N558" s="219"/>
      <c r="O558" s="219"/>
      <c r="P558" s="219"/>
      <c r="Q558" s="219"/>
      <c r="R558" s="219"/>
      <c r="S558" s="219"/>
      <c r="T558" s="220"/>
      <c r="AT558" s="221" t="s">
        <v>143</v>
      </c>
      <c r="AU558" s="221" t="s">
        <v>160</v>
      </c>
      <c r="AV558" s="14" t="s">
        <v>78</v>
      </c>
      <c r="AW558" s="14" t="s">
        <v>33</v>
      </c>
      <c r="AX558" s="14" t="s">
        <v>71</v>
      </c>
      <c r="AY558" s="221" t="s">
        <v>132</v>
      </c>
    </row>
    <row r="559" spans="1:65" s="16" customFormat="1" ht="11.25">
      <c r="B559" s="233"/>
      <c r="C559" s="234"/>
      <c r="D559" s="197" t="s">
        <v>143</v>
      </c>
      <c r="E559" s="235" t="s">
        <v>19</v>
      </c>
      <c r="F559" s="236" t="s">
        <v>165</v>
      </c>
      <c r="G559" s="234"/>
      <c r="H559" s="237">
        <v>102.72</v>
      </c>
      <c r="I559" s="238"/>
      <c r="J559" s="234"/>
      <c r="K559" s="234"/>
      <c r="L559" s="239"/>
      <c r="M559" s="240"/>
      <c r="N559" s="241"/>
      <c r="O559" s="241"/>
      <c r="P559" s="241"/>
      <c r="Q559" s="241"/>
      <c r="R559" s="241"/>
      <c r="S559" s="241"/>
      <c r="T559" s="242"/>
      <c r="AT559" s="243" t="s">
        <v>143</v>
      </c>
      <c r="AU559" s="243" t="s">
        <v>160</v>
      </c>
      <c r="AV559" s="16" t="s">
        <v>139</v>
      </c>
      <c r="AW559" s="16" t="s">
        <v>33</v>
      </c>
      <c r="AX559" s="16" t="s">
        <v>76</v>
      </c>
      <c r="AY559" s="243" t="s">
        <v>132</v>
      </c>
    </row>
    <row r="560" spans="1:65" s="2" customFormat="1" ht="16.5" customHeight="1">
      <c r="A560" s="36"/>
      <c r="B560" s="37"/>
      <c r="C560" s="184" t="s">
        <v>569</v>
      </c>
      <c r="D560" s="184" t="s">
        <v>134</v>
      </c>
      <c r="E560" s="185" t="s">
        <v>570</v>
      </c>
      <c r="F560" s="186" t="s">
        <v>571</v>
      </c>
      <c r="G560" s="187" t="s">
        <v>281</v>
      </c>
      <c r="H560" s="188">
        <v>102.72</v>
      </c>
      <c r="I560" s="189"/>
      <c r="J560" s="190">
        <f>ROUND(I560*H560,2)</f>
        <v>0</v>
      </c>
      <c r="K560" s="186" t="s">
        <v>138</v>
      </c>
      <c r="L560" s="41"/>
      <c r="M560" s="191" t="s">
        <v>19</v>
      </c>
      <c r="N560" s="192" t="s">
        <v>42</v>
      </c>
      <c r="O560" s="66"/>
      <c r="P560" s="193">
        <f>O560*H560</f>
        <v>0</v>
      </c>
      <c r="Q560" s="193">
        <v>2.324E-2</v>
      </c>
      <c r="R560" s="193">
        <f>Q560*H560</f>
        <v>2.3872127999999999</v>
      </c>
      <c r="S560" s="193">
        <v>0</v>
      </c>
      <c r="T560" s="194">
        <f>S560*H560</f>
        <v>0</v>
      </c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R560" s="195" t="s">
        <v>139</v>
      </c>
      <c r="AT560" s="195" t="s">
        <v>134</v>
      </c>
      <c r="AU560" s="195" t="s">
        <v>160</v>
      </c>
      <c r="AY560" s="19" t="s">
        <v>132</v>
      </c>
      <c r="BE560" s="196">
        <f>IF(N560="základní",J560,0)</f>
        <v>0</v>
      </c>
      <c r="BF560" s="196">
        <f>IF(N560="snížená",J560,0)</f>
        <v>0</v>
      </c>
      <c r="BG560" s="196">
        <f>IF(N560="zákl. přenesená",J560,0)</f>
        <v>0</v>
      </c>
      <c r="BH560" s="196">
        <f>IF(N560="sníž. přenesená",J560,0)</f>
        <v>0</v>
      </c>
      <c r="BI560" s="196">
        <f>IF(N560="nulová",J560,0)</f>
        <v>0</v>
      </c>
      <c r="BJ560" s="19" t="s">
        <v>76</v>
      </c>
      <c r="BK560" s="196">
        <f>ROUND(I560*H560,2)</f>
        <v>0</v>
      </c>
      <c r="BL560" s="19" t="s">
        <v>139</v>
      </c>
      <c r="BM560" s="195" t="s">
        <v>572</v>
      </c>
    </row>
    <row r="561" spans="1:51" s="2" customFormat="1" ht="136.5">
      <c r="A561" s="36"/>
      <c r="B561" s="37"/>
      <c r="C561" s="38"/>
      <c r="D561" s="197" t="s">
        <v>141</v>
      </c>
      <c r="E561" s="38"/>
      <c r="F561" s="198" t="s">
        <v>573</v>
      </c>
      <c r="G561" s="38"/>
      <c r="H561" s="38"/>
      <c r="I561" s="105"/>
      <c r="J561" s="38"/>
      <c r="K561" s="38"/>
      <c r="L561" s="41"/>
      <c r="M561" s="199"/>
      <c r="N561" s="200"/>
      <c r="O561" s="66"/>
      <c r="P561" s="66"/>
      <c r="Q561" s="66"/>
      <c r="R561" s="66"/>
      <c r="S561" s="66"/>
      <c r="T561" s="67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T561" s="19" t="s">
        <v>141</v>
      </c>
      <c r="AU561" s="19" t="s">
        <v>160</v>
      </c>
    </row>
    <row r="562" spans="1:51" s="13" customFormat="1" ht="11.25">
      <c r="B562" s="201"/>
      <c r="C562" s="202"/>
      <c r="D562" s="197" t="s">
        <v>143</v>
      </c>
      <c r="E562" s="203" t="s">
        <v>19</v>
      </c>
      <c r="F562" s="204" t="s">
        <v>151</v>
      </c>
      <c r="G562" s="202"/>
      <c r="H562" s="203" t="s">
        <v>19</v>
      </c>
      <c r="I562" s="205"/>
      <c r="J562" s="202"/>
      <c r="K562" s="202"/>
      <c r="L562" s="206"/>
      <c r="M562" s="207"/>
      <c r="N562" s="208"/>
      <c r="O562" s="208"/>
      <c r="P562" s="208"/>
      <c r="Q562" s="208"/>
      <c r="R562" s="208"/>
      <c r="S562" s="208"/>
      <c r="T562" s="209"/>
      <c r="AT562" s="210" t="s">
        <v>143</v>
      </c>
      <c r="AU562" s="210" t="s">
        <v>160</v>
      </c>
      <c r="AV562" s="13" t="s">
        <v>76</v>
      </c>
      <c r="AW562" s="13" t="s">
        <v>33</v>
      </c>
      <c r="AX562" s="13" t="s">
        <v>71</v>
      </c>
      <c r="AY562" s="210" t="s">
        <v>132</v>
      </c>
    </row>
    <row r="563" spans="1:51" s="14" customFormat="1" ht="11.25">
      <c r="B563" s="211"/>
      <c r="C563" s="212"/>
      <c r="D563" s="197" t="s">
        <v>143</v>
      </c>
      <c r="E563" s="213" t="s">
        <v>19</v>
      </c>
      <c r="F563" s="214" t="s">
        <v>550</v>
      </c>
      <c r="G563" s="212"/>
      <c r="H563" s="215">
        <v>22</v>
      </c>
      <c r="I563" s="216"/>
      <c r="J563" s="212"/>
      <c r="K563" s="212"/>
      <c r="L563" s="217"/>
      <c r="M563" s="218"/>
      <c r="N563" s="219"/>
      <c r="O563" s="219"/>
      <c r="P563" s="219"/>
      <c r="Q563" s="219"/>
      <c r="R563" s="219"/>
      <c r="S563" s="219"/>
      <c r="T563" s="220"/>
      <c r="AT563" s="221" t="s">
        <v>143</v>
      </c>
      <c r="AU563" s="221" t="s">
        <v>160</v>
      </c>
      <c r="AV563" s="14" t="s">
        <v>78</v>
      </c>
      <c r="AW563" s="14" t="s">
        <v>33</v>
      </c>
      <c r="AX563" s="14" t="s">
        <v>71</v>
      </c>
      <c r="AY563" s="221" t="s">
        <v>132</v>
      </c>
    </row>
    <row r="564" spans="1:51" s="14" customFormat="1" ht="11.25">
      <c r="B564" s="211"/>
      <c r="C564" s="212"/>
      <c r="D564" s="197" t="s">
        <v>143</v>
      </c>
      <c r="E564" s="213" t="s">
        <v>19</v>
      </c>
      <c r="F564" s="214" t="s">
        <v>551</v>
      </c>
      <c r="G564" s="212"/>
      <c r="H564" s="215">
        <v>0.7</v>
      </c>
      <c r="I564" s="216"/>
      <c r="J564" s="212"/>
      <c r="K564" s="212"/>
      <c r="L564" s="217"/>
      <c r="M564" s="218"/>
      <c r="N564" s="219"/>
      <c r="O564" s="219"/>
      <c r="P564" s="219"/>
      <c r="Q564" s="219"/>
      <c r="R564" s="219"/>
      <c r="S564" s="219"/>
      <c r="T564" s="220"/>
      <c r="AT564" s="221" t="s">
        <v>143</v>
      </c>
      <c r="AU564" s="221" t="s">
        <v>160</v>
      </c>
      <c r="AV564" s="14" t="s">
        <v>78</v>
      </c>
      <c r="AW564" s="14" t="s">
        <v>33</v>
      </c>
      <c r="AX564" s="14" t="s">
        <v>71</v>
      </c>
      <c r="AY564" s="221" t="s">
        <v>132</v>
      </c>
    </row>
    <row r="565" spans="1:51" s="14" customFormat="1" ht="11.25">
      <c r="B565" s="211"/>
      <c r="C565" s="212"/>
      <c r="D565" s="197" t="s">
        <v>143</v>
      </c>
      <c r="E565" s="213" t="s">
        <v>19</v>
      </c>
      <c r="F565" s="214" t="s">
        <v>552</v>
      </c>
      <c r="G565" s="212"/>
      <c r="H565" s="215">
        <v>-1.1499999999999999</v>
      </c>
      <c r="I565" s="216"/>
      <c r="J565" s="212"/>
      <c r="K565" s="212"/>
      <c r="L565" s="217"/>
      <c r="M565" s="218"/>
      <c r="N565" s="219"/>
      <c r="O565" s="219"/>
      <c r="P565" s="219"/>
      <c r="Q565" s="219"/>
      <c r="R565" s="219"/>
      <c r="S565" s="219"/>
      <c r="T565" s="220"/>
      <c r="AT565" s="221" t="s">
        <v>143</v>
      </c>
      <c r="AU565" s="221" t="s">
        <v>160</v>
      </c>
      <c r="AV565" s="14" t="s">
        <v>78</v>
      </c>
      <c r="AW565" s="14" t="s">
        <v>33</v>
      </c>
      <c r="AX565" s="14" t="s">
        <v>71</v>
      </c>
      <c r="AY565" s="221" t="s">
        <v>132</v>
      </c>
    </row>
    <row r="566" spans="1:51" s="13" customFormat="1" ht="11.25">
      <c r="B566" s="201"/>
      <c r="C566" s="202"/>
      <c r="D566" s="197" t="s">
        <v>143</v>
      </c>
      <c r="E566" s="203" t="s">
        <v>19</v>
      </c>
      <c r="F566" s="204" t="s">
        <v>320</v>
      </c>
      <c r="G566" s="202"/>
      <c r="H566" s="203" t="s">
        <v>19</v>
      </c>
      <c r="I566" s="205"/>
      <c r="J566" s="202"/>
      <c r="K566" s="202"/>
      <c r="L566" s="206"/>
      <c r="M566" s="207"/>
      <c r="N566" s="208"/>
      <c r="O566" s="208"/>
      <c r="P566" s="208"/>
      <c r="Q566" s="208"/>
      <c r="R566" s="208"/>
      <c r="S566" s="208"/>
      <c r="T566" s="209"/>
      <c r="AT566" s="210" t="s">
        <v>143</v>
      </c>
      <c r="AU566" s="210" t="s">
        <v>160</v>
      </c>
      <c r="AV566" s="13" t="s">
        <v>76</v>
      </c>
      <c r="AW566" s="13" t="s">
        <v>33</v>
      </c>
      <c r="AX566" s="13" t="s">
        <v>71</v>
      </c>
      <c r="AY566" s="210" t="s">
        <v>132</v>
      </c>
    </row>
    <row r="567" spans="1:51" s="14" customFormat="1" ht="11.25">
      <c r="B567" s="211"/>
      <c r="C567" s="212"/>
      <c r="D567" s="197" t="s">
        <v>143</v>
      </c>
      <c r="E567" s="213" t="s">
        <v>19</v>
      </c>
      <c r="F567" s="214" t="s">
        <v>553</v>
      </c>
      <c r="G567" s="212"/>
      <c r="H567" s="215">
        <v>9.5</v>
      </c>
      <c r="I567" s="216"/>
      <c r="J567" s="212"/>
      <c r="K567" s="212"/>
      <c r="L567" s="217"/>
      <c r="M567" s="218"/>
      <c r="N567" s="219"/>
      <c r="O567" s="219"/>
      <c r="P567" s="219"/>
      <c r="Q567" s="219"/>
      <c r="R567" s="219"/>
      <c r="S567" s="219"/>
      <c r="T567" s="220"/>
      <c r="AT567" s="221" t="s">
        <v>143</v>
      </c>
      <c r="AU567" s="221" t="s">
        <v>160</v>
      </c>
      <c r="AV567" s="14" t="s">
        <v>78</v>
      </c>
      <c r="AW567" s="14" t="s">
        <v>33</v>
      </c>
      <c r="AX567" s="14" t="s">
        <v>71</v>
      </c>
      <c r="AY567" s="221" t="s">
        <v>132</v>
      </c>
    </row>
    <row r="568" spans="1:51" s="14" customFormat="1" ht="11.25">
      <c r="B568" s="211"/>
      <c r="C568" s="212"/>
      <c r="D568" s="197" t="s">
        <v>143</v>
      </c>
      <c r="E568" s="213" t="s">
        <v>19</v>
      </c>
      <c r="F568" s="214" t="s">
        <v>554</v>
      </c>
      <c r="G568" s="212"/>
      <c r="H568" s="215">
        <v>2.4</v>
      </c>
      <c r="I568" s="216"/>
      <c r="J568" s="212"/>
      <c r="K568" s="212"/>
      <c r="L568" s="217"/>
      <c r="M568" s="218"/>
      <c r="N568" s="219"/>
      <c r="O568" s="219"/>
      <c r="P568" s="219"/>
      <c r="Q568" s="219"/>
      <c r="R568" s="219"/>
      <c r="S568" s="219"/>
      <c r="T568" s="220"/>
      <c r="AT568" s="221" t="s">
        <v>143</v>
      </c>
      <c r="AU568" s="221" t="s">
        <v>160</v>
      </c>
      <c r="AV568" s="14" t="s">
        <v>78</v>
      </c>
      <c r="AW568" s="14" t="s">
        <v>33</v>
      </c>
      <c r="AX568" s="14" t="s">
        <v>71</v>
      </c>
      <c r="AY568" s="221" t="s">
        <v>132</v>
      </c>
    </row>
    <row r="569" spans="1:51" s="14" customFormat="1" ht="11.25">
      <c r="B569" s="211"/>
      <c r="C569" s="212"/>
      <c r="D569" s="197" t="s">
        <v>143</v>
      </c>
      <c r="E569" s="213" t="s">
        <v>19</v>
      </c>
      <c r="F569" s="214" t="s">
        <v>555</v>
      </c>
      <c r="G569" s="212"/>
      <c r="H569" s="215">
        <v>0.9</v>
      </c>
      <c r="I569" s="216"/>
      <c r="J569" s="212"/>
      <c r="K569" s="212"/>
      <c r="L569" s="217"/>
      <c r="M569" s="218"/>
      <c r="N569" s="219"/>
      <c r="O569" s="219"/>
      <c r="P569" s="219"/>
      <c r="Q569" s="219"/>
      <c r="R569" s="219"/>
      <c r="S569" s="219"/>
      <c r="T569" s="220"/>
      <c r="AT569" s="221" t="s">
        <v>143</v>
      </c>
      <c r="AU569" s="221" t="s">
        <v>160</v>
      </c>
      <c r="AV569" s="14" t="s">
        <v>78</v>
      </c>
      <c r="AW569" s="14" t="s">
        <v>33</v>
      </c>
      <c r="AX569" s="14" t="s">
        <v>71</v>
      </c>
      <c r="AY569" s="221" t="s">
        <v>132</v>
      </c>
    </row>
    <row r="570" spans="1:51" s="14" customFormat="1" ht="11.25">
      <c r="B570" s="211"/>
      <c r="C570" s="212"/>
      <c r="D570" s="197" t="s">
        <v>143</v>
      </c>
      <c r="E570" s="213" t="s">
        <v>19</v>
      </c>
      <c r="F570" s="214" t="s">
        <v>556</v>
      </c>
      <c r="G570" s="212"/>
      <c r="H570" s="215">
        <v>-1.7</v>
      </c>
      <c r="I570" s="216"/>
      <c r="J570" s="212"/>
      <c r="K570" s="212"/>
      <c r="L570" s="217"/>
      <c r="M570" s="218"/>
      <c r="N570" s="219"/>
      <c r="O570" s="219"/>
      <c r="P570" s="219"/>
      <c r="Q570" s="219"/>
      <c r="R570" s="219"/>
      <c r="S570" s="219"/>
      <c r="T570" s="220"/>
      <c r="AT570" s="221" t="s">
        <v>143</v>
      </c>
      <c r="AU570" s="221" t="s">
        <v>160</v>
      </c>
      <c r="AV570" s="14" t="s">
        <v>78</v>
      </c>
      <c r="AW570" s="14" t="s">
        <v>33</v>
      </c>
      <c r="AX570" s="14" t="s">
        <v>71</v>
      </c>
      <c r="AY570" s="221" t="s">
        <v>132</v>
      </c>
    </row>
    <row r="571" spans="1:51" s="13" customFormat="1" ht="11.25">
      <c r="B571" s="201"/>
      <c r="C571" s="202"/>
      <c r="D571" s="197" t="s">
        <v>143</v>
      </c>
      <c r="E571" s="203" t="s">
        <v>19</v>
      </c>
      <c r="F571" s="204" t="s">
        <v>153</v>
      </c>
      <c r="G571" s="202"/>
      <c r="H571" s="203" t="s">
        <v>19</v>
      </c>
      <c r="I571" s="205"/>
      <c r="J571" s="202"/>
      <c r="K571" s="202"/>
      <c r="L571" s="206"/>
      <c r="M571" s="207"/>
      <c r="N571" s="208"/>
      <c r="O571" s="208"/>
      <c r="P571" s="208"/>
      <c r="Q571" s="208"/>
      <c r="R571" s="208"/>
      <c r="S571" s="208"/>
      <c r="T571" s="209"/>
      <c r="AT571" s="210" t="s">
        <v>143</v>
      </c>
      <c r="AU571" s="210" t="s">
        <v>160</v>
      </c>
      <c r="AV571" s="13" t="s">
        <v>76</v>
      </c>
      <c r="AW571" s="13" t="s">
        <v>33</v>
      </c>
      <c r="AX571" s="13" t="s">
        <v>71</v>
      </c>
      <c r="AY571" s="210" t="s">
        <v>132</v>
      </c>
    </row>
    <row r="572" spans="1:51" s="14" customFormat="1" ht="11.25">
      <c r="B572" s="211"/>
      <c r="C572" s="212"/>
      <c r="D572" s="197" t="s">
        <v>143</v>
      </c>
      <c r="E572" s="213" t="s">
        <v>19</v>
      </c>
      <c r="F572" s="214" t="s">
        <v>557</v>
      </c>
      <c r="G572" s="212"/>
      <c r="H572" s="215">
        <v>28.19</v>
      </c>
      <c r="I572" s="216"/>
      <c r="J572" s="212"/>
      <c r="K572" s="212"/>
      <c r="L572" s="217"/>
      <c r="M572" s="218"/>
      <c r="N572" s="219"/>
      <c r="O572" s="219"/>
      <c r="P572" s="219"/>
      <c r="Q572" s="219"/>
      <c r="R572" s="219"/>
      <c r="S572" s="219"/>
      <c r="T572" s="220"/>
      <c r="AT572" s="221" t="s">
        <v>143</v>
      </c>
      <c r="AU572" s="221" t="s">
        <v>160</v>
      </c>
      <c r="AV572" s="14" t="s">
        <v>78</v>
      </c>
      <c r="AW572" s="14" t="s">
        <v>33</v>
      </c>
      <c r="AX572" s="14" t="s">
        <v>71</v>
      </c>
      <c r="AY572" s="221" t="s">
        <v>132</v>
      </c>
    </row>
    <row r="573" spans="1:51" s="14" customFormat="1" ht="11.25">
      <c r="B573" s="211"/>
      <c r="C573" s="212"/>
      <c r="D573" s="197" t="s">
        <v>143</v>
      </c>
      <c r="E573" s="213" t="s">
        <v>19</v>
      </c>
      <c r="F573" s="214" t="s">
        <v>558</v>
      </c>
      <c r="G573" s="212"/>
      <c r="H573" s="215">
        <v>1.8</v>
      </c>
      <c r="I573" s="216"/>
      <c r="J573" s="212"/>
      <c r="K573" s="212"/>
      <c r="L573" s="217"/>
      <c r="M573" s="218"/>
      <c r="N573" s="219"/>
      <c r="O573" s="219"/>
      <c r="P573" s="219"/>
      <c r="Q573" s="219"/>
      <c r="R573" s="219"/>
      <c r="S573" s="219"/>
      <c r="T573" s="220"/>
      <c r="AT573" s="221" t="s">
        <v>143</v>
      </c>
      <c r="AU573" s="221" t="s">
        <v>160</v>
      </c>
      <c r="AV573" s="14" t="s">
        <v>78</v>
      </c>
      <c r="AW573" s="14" t="s">
        <v>33</v>
      </c>
      <c r="AX573" s="14" t="s">
        <v>71</v>
      </c>
      <c r="AY573" s="221" t="s">
        <v>132</v>
      </c>
    </row>
    <row r="574" spans="1:51" s="14" customFormat="1" ht="11.25">
      <c r="B574" s="211"/>
      <c r="C574" s="212"/>
      <c r="D574" s="197" t="s">
        <v>143</v>
      </c>
      <c r="E574" s="213" t="s">
        <v>19</v>
      </c>
      <c r="F574" s="214" t="s">
        <v>559</v>
      </c>
      <c r="G574" s="212"/>
      <c r="H574" s="215">
        <v>0.6</v>
      </c>
      <c r="I574" s="216"/>
      <c r="J574" s="212"/>
      <c r="K574" s="212"/>
      <c r="L574" s="217"/>
      <c r="M574" s="218"/>
      <c r="N574" s="219"/>
      <c r="O574" s="219"/>
      <c r="P574" s="219"/>
      <c r="Q574" s="219"/>
      <c r="R574" s="219"/>
      <c r="S574" s="219"/>
      <c r="T574" s="220"/>
      <c r="AT574" s="221" t="s">
        <v>143</v>
      </c>
      <c r="AU574" s="221" t="s">
        <v>160</v>
      </c>
      <c r="AV574" s="14" t="s">
        <v>78</v>
      </c>
      <c r="AW574" s="14" t="s">
        <v>33</v>
      </c>
      <c r="AX574" s="14" t="s">
        <v>71</v>
      </c>
      <c r="AY574" s="221" t="s">
        <v>132</v>
      </c>
    </row>
    <row r="575" spans="1:51" s="14" customFormat="1" ht="11.25">
      <c r="B575" s="211"/>
      <c r="C575" s="212"/>
      <c r="D575" s="197" t="s">
        <v>143</v>
      </c>
      <c r="E575" s="213" t="s">
        <v>19</v>
      </c>
      <c r="F575" s="214" t="s">
        <v>560</v>
      </c>
      <c r="G575" s="212"/>
      <c r="H575" s="215">
        <v>1.6</v>
      </c>
      <c r="I575" s="216"/>
      <c r="J575" s="212"/>
      <c r="K575" s="212"/>
      <c r="L575" s="217"/>
      <c r="M575" s="218"/>
      <c r="N575" s="219"/>
      <c r="O575" s="219"/>
      <c r="P575" s="219"/>
      <c r="Q575" s="219"/>
      <c r="R575" s="219"/>
      <c r="S575" s="219"/>
      <c r="T575" s="220"/>
      <c r="AT575" s="221" t="s">
        <v>143</v>
      </c>
      <c r="AU575" s="221" t="s">
        <v>160</v>
      </c>
      <c r="AV575" s="14" t="s">
        <v>78</v>
      </c>
      <c r="AW575" s="14" t="s">
        <v>33</v>
      </c>
      <c r="AX575" s="14" t="s">
        <v>71</v>
      </c>
      <c r="AY575" s="221" t="s">
        <v>132</v>
      </c>
    </row>
    <row r="576" spans="1:51" s="14" customFormat="1" ht="11.25">
      <c r="B576" s="211"/>
      <c r="C576" s="212"/>
      <c r="D576" s="197" t="s">
        <v>143</v>
      </c>
      <c r="E576" s="213" t="s">
        <v>19</v>
      </c>
      <c r="F576" s="214" t="s">
        <v>561</v>
      </c>
      <c r="G576" s="212"/>
      <c r="H576" s="215">
        <v>-1.2</v>
      </c>
      <c r="I576" s="216"/>
      <c r="J576" s="212"/>
      <c r="K576" s="212"/>
      <c r="L576" s="217"/>
      <c r="M576" s="218"/>
      <c r="N576" s="219"/>
      <c r="O576" s="219"/>
      <c r="P576" s="219"/>
      <c r="Q576" s="219"/>
      <c r="R576" s="219"/>
      <c r="S576" s="219"/>
      <c r="T576" s="220"/>
      <c r="AT576" s="221" t="s">
        <v>143</v>
      </c>
      <c r="AU576" s="221" t="s">
        <v>160</v>
      </c>
      <c r="AV576" s="14" t="s">
        <v>78</v>
      </c>
      <c r="AW576" s="14" t="s">
        <v>33</v>
      </c>
      <c r="AX576" s="14" t="s">
        <v>71</v>
      </c>
      <c r="AY576" s="221" t="s">
        <v>132</v>
      </c>
    </row>
    <row r="577" spans="1:65" s="14" customFormat="1" ht="11.25">
      <c r="B577" s="211"/>
      <c r="C577" s="212"/>
      <c r="D577" s="197" t="s">
        <v>143</v>
      </c>
      <c r="E577" s="213" t="s">
        <v>19</v>
      </c>
      <c r="F577" s="214" t="s">
        <v>562</v>
      </c>
      <c r="G577" s="212"/>
      <c r="H577" s="215">
        <v>-1.06</v>
      </c>
      <c r="I577" s="216"/>
      <c r="J577" s="212"/>
      <c r="K577" s="212"/>
      <c r="L577" s="217"/>
      <c r="M577" s="218"/>
      <c r="N577" s="219"/>
      <c r="O577" s="219"/>
      <c r="P577" s="219"/>
      <c r="Q577" s="219"/>
      <c r="R577" s="219"/>
      <c r="S577" s="219"/>
      <c r="T577" s="220"/>
      <c r="AT577" s="221" t="s">
        <v>143</v>
      </c>
      <c r="AU577" s="221" t="s">
        <v>160</v>
      </c>
      <c r="AV577" s="14" t="s">
        <v>78</v>
      </c>
      <c r="AW577" s="14" t="s">
        <v>33</v>
      </c>
      <c r="AX577" s="14" t="s">
        <v>71</v>
      </c>
      <c r="AY577" s="221" t="s">
        <v>132</v>
      </c>
    </row>
    <row r="578" spans="1:65" s="13" customFormat="1" ht="11.25">
      <c r="B578" s="201"/>
      <c r="C578" s="202"/>
      <c r="D578" s="197" t="s">
        <v>143</v>
      </c>
      <c r="E578" s="203" t="s">
        <v>19</v>
      </c>
      <c r="F578" s="204" t="s">
        <v>155</v>
      </c>
      <c r="G578" s="202"/>
      <c r="H578" s="203" t="s">
        <v>19</v>
      </c>
      <c r="I578" s="205"/>
      <c r="J578" s="202"/>
      <c r="K578" s="202"/>
      <c r="L578" s="206"/>
      <c r="M578" s="207"/>
      <c r="N578" s="208"/>
      <c r="O578" s="208"/>
      <c r="P578" s="208"/>
      <c r="Q578" s="208"/>
      <c r="R578" s="208"/>
      <c r="S578" s="208"/>
      <c r="T578" s="209"/>
      <c r="AT578" s="210" t="s">
        <v>143</v>
      </c>
      <c r="AU578" s="210" t="s">
        <v>160</v>
      </c>
      <c r="AV578" s="13" t="s">
        <v>76</v>
      </c>
      <c r="AW578" s="13" t="s">
        <v>33</v>
      </c>
      <c r="AX578" s="13" t="s">
        <v>71</v>
      </c>
      <c r="AY578" s="210" t="s">
        <v>132</v>
      </c>
    </row>
    <row r="579" spans="1:65" s="14" customFormat="1" ht="11.25">
      <c r="B579" s="211"/>
      <c r="C579" s="212"/>
      <c r="D579" s="197" t="s">
        <v>143</v>
      </c>
      <c r="E579" s="213" t="s">
        <v>19</v>
      </c>
      <c r="F579" s="214" t="s">
        <v>563</v>
      </c>
      <c r="G579" s="212"/>
      <c r="H579" s="215">
        <v>22.15</v>
      </c>
      <c r="I579" s="216"/>
      <c r="J579" s="212"/>
      <c r="K579" s="212"/>
      <c r="L579" s="217"/>
      <c r="M579" s="218"/>
      <c r="N579" s="219"/>
      <c r="O579" s="219"/>
      <c r="P579" s="219"/>
      <c r="Q579" s="219"/>
      <c r="R579" s="219"/>
      <c r="S579" s="219"/>
      <c r="T579" s="220"/>
      <c r="AT579" s="221" t="s">
        <v>143</v>
      </c>
      <c r="AU579" s="221" t="s">
        <v>160</v>
      </c>
      <c r="AV579" s="14" t="s">
        <v>78</v>
      </c>
      <c r="AW579" s="14" t="s">
        <v>33</v>
      </c>
      <c r="AX579" s="14" t="s">
        <v>71</v>
      </c>
      <c r="AY579" s="221" t="s">
        <v>132</v>
      </c>
    </row>
    <row r="580" spans="1:65" s="14" customFormat="1" ht="11.25">
      <c r="B580" s="211"/>
      <c r="C580" s="212"/>
      <c r="D580" s="197" t="s">
        <v>143</v>
      </c>
      <c r="E580" s="213" t="s">
        <v>19</v>
      </c>
      <c r="F580" s="214" t="s">
        <v>564</v>
      </c>
      <c r="G580" s="212"/>
      <c r="H580" s="215">
        <v>1.3</v>
      </c>
      <c r="I580" s="216"/>
      <c r="J580" s="212"/>
      <c r="K580" s="212"/>
      <c r="L580" s="217"/>
      <c r="M580" s="218"/>
      <c r="N580" s="219"/>
      <c r="O580" s="219"/>
      <c r="P580" s="219"/>
      <c r="Q580" s="219"/>
      <c r="R580" s="219"/>
      <c r="S580" s="219"/>
      <c r="T580" s="220"/>
      <c r="AT580" s="221" t="s">
        <v>143</v>
      </c>
      <c r="AU580" s="221" t="s">
        <v>160</v>
      </c>
      <c r="AV580" s="14" t="s">
        <v>78</v>
      </c>
      <c r="AW580" s="14" t="s">
        <v>33</v>
      </c>
      <c r="AX580" s="14" t="s">
        <v>71</v>
      </c>
      <c r="AY580" s="221" t="s">
        <v>132</v>
      </c>
    </row>
    <row r="581" spans="1:65" s="14" customFormat="1" ht="11.25">
      <c r="B581" s="211"/>
      <c r="C581" s="212"/>
      <c r="D581" s="197" t="s">
        <v>143</v>
      </c>
      <c r="E581" s="213" t="s">
        <v>19</v>
      </c>
      <c r="F581" s="214" t="s">
        <v>565</v>
      </c>
      <c r="G581" s="212"/>
      <c r="H581" s="215">
        <v>1.5</v>
      </c>
      <c r="I581" s="216"/>
      <c r="J581" s="212"/>
      <c r="K581" s="212"/>
      <c r="L581" s="217"/>
      <c r="M581" s="218"/>
      <c r="N581" s="219"/>
      <c r="O581" s="219"/>
      <c r="P581" s="219"/>
      <c r="Q581" s="219"/>
      <c r="R581" s="219"/>
      <c r="S581" s="219"/>
      <c r="T581" s="220"/>
      <c r="AT581" s="221" t="s">
        <v>143</v>
      </c>
      <c r="AU581" s="221" t="s">
        <v>160</v>
      </c>
      <c r="AV581" s="14" t="s">
        <v>78</v>
      </c>
      <c r="AW581" s="14" t="s">
        <v>33</v>
      </c>
      <c r="AX581" s="14" t="s">
        <v>71</v>
      </c>
      <c r="AY581" s="221" t="s">
        <v>132</v>
      </c>
    </row>
    <row r="582" spans="1:65" s="14" customFormat="1" ht="11.25">
      <c r="B582" s="211"/>
      <c r="C582" s="212"/>
      <c r="D582" s="197" t="s">
        <v>143</v>
      </c>
      <c r="E582" s="213" t="s">
        <v>19</v>
      </c>
      <c r="F582" s="214" t="s">
        <v>566</v>
      </c>
      <c r="G582" s="212"/>
      <c r="H582" s="215">
        <v>1.7</v>
      </c>
      <c r="I582" s="216"/>
      <c r="J582" s="212"/>
      <c r="K582" s="212"/>
      <c r="L582" s="217"/>
      <c r="M582" s="218"/>
      <c r="N582" s="219"/>
      <c r="O582" s="219"/>
      <c r="P582" s="219"/>
      <c r="Q582" s="219"/>
      <c r="R582" s="219"/>
      <c r="S582" s="219"/>
      <c r="T582" s="220"/>
      <c r="AT582" s="221" t="s">
        <v>143</v>
      </c>
      <c r="AU582" s="221" t="s">
        <v>160</v>
      </c>
      <c r="AV582" s="14" t="s">
        <v>78</v>
      </c>
      <c r="AW582" s="14" t="s">
        <v>33</v>
      </c>
      <c r="AX582" s="14" t="s">
        <v>71</v>
      </c>
      <c r="AY582" s="221" t="s">
        <v>132</v>
      </c>
    </row>
    <row r="583" spans="1:65" s="14" customFormat="1" ht="11.25">
      <c r="B583" s="211"/>
      <c r="C583" s="212"/>
      <c r="D583" s="197" t="s">
        <v>143</v>
      </c>
      <c r="E583" s="213" t="s">
        <v>19</v>
      </c>
      <c r="F583" s="214" t="s">
        <v>567</v>
      </c>
      <c r="G583" s="212"/>
      <c r="H583" s="215">
        <v>-1.1000000000000001</v>
      </c>
      <c r="I583" s="216"/>
      <c r="J583" s="212"/>
      <c r="K583" s="212"/>
      <c r="L583" s="217"/>
      <c r="M583" s="218"/>
      <c r="N583" s="219"/>
      <c r="O583" s="219"/>
      <c r="P583" s="219"/>
      <c r="Q583" s="219"/>
      <c r="R583" s="219"/>
      <c r="S583" s="219"/>
      <c r="T583" s="220"/>
      <c r="AT583" s="221" t="s">
        <v>143</v>
      </c>
      <c r="AU583" s="221" t="s">
        <v>160</v>
      </c>
      <c r="AV583" s="14" t="s">
        <v>78</v>
      </c>
      <c r="AW583" s="14" t="s">
        <v>33</v>
      </c>
      <c r="AX583" s="14" t="s">
        <v>71</v>
      </c>
      <c r="AY583" s="221" t="s">
        <v>132</v>
      </c>
    </row>
    <row r="584" spans="1:65" s="14" customFormat="1" ht="11.25">
      <c r="B584" s="211"/>
      <c r="C584" s="212"/>
      <c r="D584" s="197" t="s">
        <v>143</v>
      </c>
      <c r="E584" s="213" t="s">
        <v>19</v>
      </c>
      <c r="F584" s="214" t="s">
        <v>562</v>
      </c>
      <c r="G584" s="212"/>
      <c r="H584" s="215">
        <v>-1.06</v>
      </c>
      <c r="I584" s="216"/>
      <c r="J584" s="212"/>
      <c r="K584" s="212"/>
      <c r="L584" s="217"/>
      <c r="M584" s="218"/>
      <c r="N584" s="219"/>
      <c r="O584" s="219"/>
      <c r="P584" s="219"/>
      <c r="Q584" s="219"/>
      <c r="R584" s="219"/>
      <c r="S584" s="219"/>
      <c r="T584" s="220"/>
      <c r="AT584" s="221" t="s">
        <v>143</v>
      </c>
      <c r="AU584" s="221" t="s">
        <v>160</v>
      </c>
      <c r="AV584" s="14" t="s">
        <v>78</v>
      </c>
      <c r="AW584" s="14" t="s">
        <v>33</v>
      </c>
      <c r="AX584" s="14" t="s">
        <v>71</v>
      </c>
      <c r="AY584" s="221" t="s">
        <v>132</v>
      </c>
    </row>
    <row r="585" spans="1:65" s="13" customFormat="1" ht="11.25">
      <c r="B585" s="201"/>
      <c r="C585" s="202"/>
      <c r="D585" s="197" t="s">
        <v>143</v>
      </c>
      <c r="E585" s="203" t="s">
        <v>19</v>
      </c>
      <c r="F585" s="204" t="s">
        <v>342</v>
      </c>
      <c r="G585" s="202"/>
      <c r="H585" s="203" t="s">
        <v>19</v>
      </c>
      <c r="I585" s="205"/>
      <c r="J585" s="202"/>
      <c r="K585" s="202"/>
      <c r="L585" s="206"/>
      <c r="M585" s="207"/>
      <c r="N585" s="208"/>
      <c r="O585" s="208"/>
      <c r="P585" s="208"/>
      <c r="Q585" s="208"/>
      <c r="R585" s="208"/>
      <c r="S585" s="208"/>
      <c r="T585" s="209"/>
      <c r="AT585" s="210" t="s">
        <v>143</v>
      </c>
      <c r="AU585" s="210" t="s">
        <v>160</v>
      </c>
      <c r="AV585" s="13" t="s">
        <v>76</v>
      </c>
      <c r="AW585" s="13" t="s">
        <v>33</v>
      </c>
      <c r="AX585" s="13" t="s">
        <v>71</v>
      </c>
      <c r="AY585" s="210" t="s">
        <v>132</v>
      </c>
    </row>
    <row r="586" spans="1:65" s="14" customFormat="1" ht="11.25">
      <c r="B586" s="211"/>
      <c r="C586" s="212"/>
      <c r="D586" s="197" t="s">
        <v>143</v>
      </c>
      <c r="E586" s="213" t="s">
        <v>19</v>
      </c>
      <c r="F586" s="214" t="s">
        <v>568</v>
      </c>
      <c r="G586" s="212"/>
      <c r="H586" s="215">
        <v>15.5</v>
      </c>
      <c r="I586" s="216"/>
      <c r="J586" s="212"/>
      <c r="K586" s="212"/>
      <c r="L586" s="217"/>
      <c r="M586" s="218"/>
      <c r="N586" s="219"/>
      <c r="O586" s="219"/>
      <c r="P586" s="219"/>
      <c r="Q586" s="219"/>
      <c r="R586" s="219"/>
      <c r="S586" s="219"/>
      <c r="T586" s="220"/>
      <c r="AT586" s="221" t="s">
        <v>143</v>
      </c>
      <c r="AU586" s="221" t="s">
        <v>160</v>
      </c>
      <c r="AV586" s="14" t="s">
        <v>78</v>
      </c>
      <c r="AW586" s="14" t="s">
        <v>33</v>
      </c>
      <c r="AX586" s="14" t="s">
        <v>71</v>
      </c>
      <c r="AY586" s="221" t="s">
        <v>132</v>
      </c>
    </row>
    <row r="587" spans="1:65" s="14" customFormat="1" ht="11.25">
      <c r="B587" s="211"/>
      <c r="C587" s="212"/>
      <c r="D587" s="197" t="s">
        <v>143</v>
      </c>
      <c r="E587" s="213" t="s">
        <v>19</v>
      </c>
      <c r="F587" s="214" t="s">
        <v>564</v>
      </c>
      <c r="G587" s="212"/>
      <c r="H587" s="215">
        <v>1.3</v>
      </c>
      <c r="I587" s="216"/>
      <c r="J587" s="212"/>
      <c r="K587" s="212"/>
      <c r="L587" s="217"/>
      <c r="M587" s="218"/>
      <c r="N587" s="219"/>
      <c r="O587" s="219"/>
      <c r="P587" s="219"/>
      <c r="Q587" s="219"/>
      <c r="R587" s="219"/>
      <c r="S587" s="219"/>
      <c r="T587" s="220"/>
      <c r="AT587" s="221" t="s">
        <v>143</v>
      </c>
      <c r="AU587" s="221" t="s">
        <v>160</v>
      </c>
      <c r="AV587" s="14" t="s">
        <v>78</v>
      </c>
      <c r="AW587" s="14" t="s">
        <v>33</v>
      </c>
      <c r="AX587" s="14" t="s">
        <v>71</v>
      </c>
      <c r="AY587" s="221" t="s">
        <v>132</v>
      </c>
    </row>
    <row r="588" spans="1:65" s="14" customFormat="1" ht="11.25">
      <c r="B588" s="211"/>
      <c r="C588" s="212"/>
      <c r="D588" s="197" t="s">
        <v>143</v>
      </c>
      <c r="E588" s="213" t="s">
        <v>19</v>
      </c>
      <c r="F588" s="214" t="s">
        <v>552</v>
      </c>
      <c r="G588" s="212"/>
      <c r="H588" s="215">
        <v>-1.1499999999999999</v>
      </c>
      <c r="I588" s="216"/>
      <c r="J588" s="212"/>
      <c r="K588" s="212"/>
      <c r="L588" s="217"/>
      <c r="M588" s="218"/>
      <c r="N588" s="219"/>
      <c r="O588" s="219"/>
      <c r="P588" s="219"/>
      <c r="Q588" s="219"/>
      <c r="R588" s="219"/>
      <c r="S588" s="219"/>
      <c r="T588" s="220"/>
      <c r="AT588" s="221" t="s">
        <v>143</v>
      </c>
      <c r="AU588" s="221" t="s">
        <v>160</v>
      </c>
      <c r="AV588" s="14" t="s">
        <v>78</v>
      </c>
      <c r="AW588" s="14" t="s">
        <v>33</v>
      </c>
      <c r="AX588" s="14" t="s">
        <v>71</v>
      </c>
      <c r="AY588" s="221" t="s">
        <v>132</v>
      </c>
    </row>
    <row r="589" spans="1:65" s="16" customFormat="1" ht="11.25">
      <c r="B589" s="233"/>
      <c r="C589" s="234"/>
      <c r="D589" s="197" t="s">
        <v>143</v>
      </c>
      <c r="E589" s="235" t="s">
        <v>19</v>
      </c>
      <c r="F589" s="236" t="s">
        <v>165</v>
      </c>
      <c r="G589" s="234"/>
      <c r="H589" s="237">
        <v>102.72</v>
      </c>
      <c r="I589" s="238"/>
      <c r="J589" s="234"/>
      <c r="K589" s="234"/>
      <c r="L589" s="239"/>
      <c r="M589" s="240"/>
      <c r="N589" s="241"/>
      <c r="O589" s="241"/>
      <c r="P589" s="241"/>
      <c r="Q589" s="241"/>
      <c r="R589" s="241"/>
      <c r="S589" s="241"/>
      <c r="T589" s="242"/>
      <c r="AT589" s="243" t="s">
        <v>143</v>
      </c>
      <c r="AU589" s="243" t="s">
        <v>160</v>
      </c>
      <c r="AV589" s="16" t="s">
        <v>139</v>
      </c>
      <c r="AW589" s="16" t="s">
        <v>33</v>
      </c>
      <c r="AX589" s="16" t="s">
        <v>76</v>
      </c>
      <c r="AY589" s="243" t="s">
        <v>132</v>
      </c>
    </row>
    <row r="590" spans="1:65" s="2" customFormat="1" ht="16.5" customHeight="1">
      <c r="A590" s="36"/>
      <c r="B590" s="37"/>
      <c r="C590" s="184" t="s">
        <v>574</v>
      </c>
      <c r="D590" s="184" t="s">
        <v>134</v>
      </c>
      <c r="E590" s="185" t="s">
        <v>575</v>
      </c>
      <c r="F590" s="186" t="s">
        <v>576</v>
      </c>
      <c r="G590" s="187" t="s">
        <v>281</v>
      </c>
      <c r="H590" s="188">
        <v>102.72</v>
      </c>
      <c r="I590" s="189"/>
      <c r="J590" s="190">
        <f>ROUND(I590*H590,2)</f>
        <v>0</v>
      </c>
      <c r="K590" s="186" t="s">
        <v>138</v>
      </c>
      <c r="L590" s="41"/>
      <c r="M590" s="191" t="s">
        <v>19</v>
      </c>
      <c r="N590" s="192" t="s">
        <v>42</v>
      </c>
      <c r="O590" s="66"/>
      <c r="P590" s="193">
        <f>O590*H590</f>
        <v>0</v>
      </c>
      <c r="Q590" s="193">
        <v>0</v>
      </c>
      <c r="R590" s="193">
        <f>Q590*H590</f>
        <v>0</v>
      </c>
      <c r="S590" s="193">
        <v>0</v>
      </c>
      <c r="T590" s="194">
        <f>S590*H590</f>
        <v>0</v>
      </c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R590" s="195" t="s">
        <v>139</v>
      </c>
      <c r="AT590" s="195" t="s">
        <v>134</v>
      </c>
      <c r="AU590" s="195" t="s">
        <v>160</v>
      </c>
      <c r="AY590" s="19" t="s">
        <v>132</v>
      </c>
      <c r="BE590" s="196">
        <f>IF(N590="základní",J590,0)</f>
        <v>0</v>
      </c>
      <c r="BF590" s="196">
        <f>IF(N590="snížená",J590,0)</f>
        <v>0</v>
      </c>
      <c r="BG590" s="196">
        <f>IF(N590="zákl. přenesená",J590,0)</f>
        <v>0</v>
      </c>
      <c r="BH590" s="196">
        <f>IF(N590="sníž. přenesená",J590,0)</f>
        <v>0</v>
      </c>
      <c r="BI590" s="196">
        <f>IF(N590="nulová",J590,0)</f>
        <v>0</v>
      </c>
      <c r="BJ590" s="19" t="s">
        <v>76</v>
      </c>
      <c r="BK590" s="196">
        <f>ROUND(I590*H590,2)</f>
        <v>0</v>
      </c>
      <c r="BL590" s="19" t="s">
        <v>139</v>
      </c>
      <c r="BM590" s="195" t="s">
        <v>577</v>
      </c>
    </row>
    <row r="591" spans="1:65" s="2" customFormat="1" ht="136.5">
      <c r="A591" s="36"/>
      <c r="B591" s="37"/>
      <c r="C591" s="38"/>
      <c r="D591" s="197" t="s">
        <v>141</v>
      </c>
      <c r="E591" s="38"/>
      <c r="F591" s="198" t="s">
        <v>573</v>
      </c>
      <c r="G591" s="38"/>
      <c r="H591" s="38"/>
      <c r="I591" s="105"/>
      <c r="J591" s="38"/>
      <c r="K591" s="38"/>
      <c r="L591" s="41"/>
      <c r="M591" s="199"/>
      <c r="N591" s="200"/>
      <c r="O591" s="66"/>
      <c r="P591" s="66"/>
      <c r="Q591" s="66"/>
      <c r="R591" s="66"/>
      <c r="S591" s="66"/>
      <c r="T591" s="67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T591" s="19" t="s">
        <v>141</v>
      </c>
      <c r="AU591" s="19" t="s">
        <v>160</v>
      </c>
    </row>
    <row r="592" spans="1:65" s="12" customFormat="1" ht="22.9" customHeight="1">
      <c r="B592" s="168"/>
      <c r="C592" s="169"/>
      <c r="D592" s="170" t="s">
        <v>70</v>
      </c>
      <c r="E592" s="182" t="s">
        <v>578</v>
      </c>
      <c r="F592" s="182" t="s">
        <v>579</v>
      </c>
      <c r="G592" s="169"/>
      <c r="H592" s="169"/>
      <c r="I592" s="172"/>
      <c r="J592" s="183">
        <f>BK592</f>
        <v>0</v>
      </c>
      <c r="K592" s="169"/>
      <c r="L592" s="174"/>
      <c r="M592" s="175"/>
      <c r="N592" s="176"/>
      <c r="O592" s="176"/>
      <c r="P592" s="177">
        <f>SUM(P593:P601)</f>
        <v>0</v>
      </c>
      <c r="Q592" s="176"/>
      <c r="R592" s="177">
        <f>SUM(R593:R601)</f>
        <v>0</v>
      </c>
      <c r="S592" s="176"/>
      <c r="T592" s="178">
        <f>SUM(T593:T601)</f>
        <v>0</v>
      </c>
      <c r="AR592" s="179" t="s">
        <v>76</v>
      </c>
      <c r="AT592" s="180" t="s">
        <v>70</v>
      </c>
      <c r="AU592" s="180" t="s">
        <v>76</v>
      </c>
      <c r="AY592" s="179" t="s">
        <v>132</v>
      </c>
      <c r="BK592" s="181">
        <f>SUM(BK593:BK601)</f>
        <v>0</v>
      </c>
    </row>
    <row r="593" spans="1:65" s="2" customFormat="1" ht="24" customHeight="1">
      <c r="A593" s="36"/>
      <c r="B593" s="37"/>
      <c r="C593" s="184" t="s">
        <v>580</v>
      </c>
      <c r="D593" s="184" t="s">
        <v>134</v>
      </c>
      <c r="E593" s="185" t="s">
        <v>581</v>
      </c>
      <c r="F593" s="186" t="s">
        <v>582</v>
      </c>
      <c r="G593" s="187" t="s">
        <v>199</v>
      </c>
      <c r="H593" s="188">
        <v>38.359000000000002</v>
      </c>
      <c r="I593" s="189"/>
      <c r="J593" s="190">
        <f>ROUND(I593*H593,2)</f>
        <v>0</v>
      </c>
      <c r="K593" s="186" t="s">
        <v>138</v>
      </c>
      <c r="L593" s="41"/>
      <c r="M593" s="191" t="s">
        <v>19</v>
      </c>
      <c r="N593" s="192" t="s">
        <v>42</v>
      </c>
      <c r="O593" s="66"/>
      <c r="P593" s="193">
        <f>O593*H593</f>
        <v>0</v>
      </c>
      <c r="Q593" s="193">
        <v>0</v>
      </c>
      <c r="R593" s="193">
        <f>Q593*H593</f>
        <v>0</v>
      </c>
      <c r="S593" s="193">
        <v>0</v>
      </c>
      <c r="T593" s="194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195" t="s">
        <v>139</v>
      </c>
      <c r="AT593" s="195" t="s">
        <v>134</v>
      </c>
      <c r="AU593" s="195" t="s">
        <v>78</v>
      </c>
      <c r="AY593" s="19" t="s">
        <v>132</v>
      </c>
      <c r="BE593" s="196">
        <f>IF(N593="základní",J593,0)</f>
        <v>0</v>
      </c>
      <c r="BF593" s="196">
        <f>IF(N593="snížená",J593,0)</f>
        <v>0</v>
      </c>
      <c r="BG593" s="196">
        <f>IF(N593="zákl. přenesená",J593,0)</f>
        <v>0</v>
      </c>
      <c r="BH593" s="196">
        <f>IF(N593="sníž. přenesená",J593,0)</f>
        <v>0</v>
      </c>
      <c r="BI593" s="196">
        <f>IF(N593="nulová",J593,0)</f>
        <v>0</v>
      </c>
      <c r="BJ593" s="19" t="s">
        <v>76</v>
      </c>
      <c r="BK593" s="196">
        <f>ROUND(I593*H593,2)</f>
        <v>0</v>
      </c>
      <c r="BL593" s="19" t="s">
        <v>139</v>
      </c>
      <c r="BM593" s="195" t="s">
        <v>583</v>
      </c>
    </row>
    <row r="594" spans="1:65" s="2" customFormat="1" ht="117">
      <c r="A594" s="36"/>
      <c r="B594" s="37"/>
      <c r="C594" s="38"/>
      <c r="D594" s="197" t="s">
        <v>141</v>
      </c>
      <c r="E594" s="38"/>
      <c r="F594" s="198" t="s">
        <v>584</v>
      </c>
      <c r="G594" s="38"/>
      <c r="H594" s="38"/>
      <c r="I594" s="105"/>
      <c r="J594" s="38"/>
      <c r="K594" s="38"/>
      <c r="L594" s="41"/>
      <c r="M594" s="199"/>
      <c r="N594" s="200"/>
      <c r="O594" s="66"/>
      <c r="P594" s="66"/>
      <c r="Q594" s="66"/>
      <c r="R594" s="66"/>
      <c r="S594" s="66"/>
      <c r="T594" s="67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T594" s="19" t="s">
        <v>141</v>
      </c>
      <c r="AU594" s="19" t="s">
        <v>78</v>
      </c>
    </row>
    <row r="595" spans="1:65" s="2" customFormat="1" ht="16.5" customHeight="1">
      <c r="A595" s="36"/>
      <c r="B595" s="37"/>
      <c r="C595" s="184" t="s">
        <v>585</v>
      </c>
      <c r="D595" s="184" t="s">
        <v>134</v>
      </c>
      <c r="E595" s="185" t="s">
        <v>586</v>
      </c>
      <c r="F595" s="186" t="s">
        <v>587</v>
      </c>
      <c r="G595" s="187" t="s">
        <v>199</v>
      </c>
      <c r="H595" s="188">
        <v>38.359000000000002</v>
      </c>
      <c r="I595" s="189"/>
      <c r="J595" s="190">
        <f>ROUND(I595*H595,2)</f>
        <v>0</v>
      </c>
      <c r="K595" s="186" t="s">
        <v>138</v>
      </c>
      <c r="L595" s="41"/>
      <c r="M595" s="191" t="s">
        <v>19</v>
      </c>
      <c r="N595" s="192" t="s">
        <v>42</v>
      </c>
      <c r="O595" s="66"/>
      <c r="P595" s="193">
        <f>O595*H595</f>
        <v>0</v>
      </c>
      <c r="Q595" s="193">
        <v>0</v>
      </c>
      <c r="R595" s="193">
        <f>Q595*H595</f>
        <v>0</v>
      </c>
      <c r="S595" s="193">
        <v>0</v>
      </c>
      <c r="T595" s="194">
        <f>S595*H595</f>
        <v>0</v>
      </c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R595" s="195" t="s">
        <v>139</v>
      </c>
      <c r="AT595" s="195" t="s">
        <v>134</v>
      </c>
      <c r="AU595" s="195" t="s">
        <v>78</v>
      </c>
      <c r="AY595" s="19" t="s">
        <v>132</v>
      </c>
      <c r="BE595" s="196">
        <f>IF(N595="základní",J595,0)</f>
        <v>0</v>
      </c>
      <c r="BF595" s="196">
        <f>IF(N595="snížená",J595,0)</f>
        <v>0</v>
      </c>
      <c r="BG595" s="196">
        <f>IF(N595="zákl. přenesená",J595,0)</f>
        <v>0</v>
      </c>
      <c r="BH595" s="196">
        <f>IF(N595="sníž. přenesená",J595,0)</f>
        <v>0</v>
      </c>
      <c r="BI595" s="196">
        <f>IF(N595="nulová",J595,0)</f>
        <v>0</v>
      </c>
      <c r="BJ595" s="19" t="s">
        <v>76</v>
      </c>
      <c r="BK595" s="196">
        <f>ROUND(I595*H595,2)</f>
        <v>0</v>
      </c>
      <c r="BL595" s="19" t="s">
        <v>139</v>
      </c>
      <c r="BM595" s="195" t="s">
        <v>588</v>
      </c>
    </row>
    <row r="596" spans="1:65" s="2" customFormat="1" ht="78">
      <c r="A596" s="36"/>
      <c r="B596" s="37"/>
      <c r="C596" s="38"/>
      <c r="D596" s="197" t="s">
        <v>141</v>
      </c>
      <c r="E596" s="38"/>
      <c r="F596" s="198" t="s">
        <v>589</v>
      </c>
      <c r="G596" s="38"/>
      <c r="H596" s="38"/>
      <c r="I596" s="105"/>
      <c r="J596" s="38"/>
      <c r="K596" s="38"/>
      <c r="L596" s="41"/>
      <c r="M596" s="199"/>
      <c r="N596" s="200"/>
      <c r="O596" s="66"/>
      <c r="P596" s="66"/>
      <c r="Q596" s="66"/>
      <c r="R596" s="66"/>
      <c r="S596" s="66"/>
      <c r="T596" s="67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T596" s="19" t="s">
        <v>141</v>
      </c>
      <c r="AU596" s="19" t="s">
        <v>78</v>
      </c>
    </row>
    <row r="597" spans="1:65" s="2" customFormat="1" ht="24" customHeight="1">
      <c r="A597" s="36"/>
      <c r="B597" s="37"/>
      <c r="C597" s="184" t="s">
        <v>590</v>
      </c>
      <c r="D597" s="184" t="s">
        <v>134</v>
      </c>
      <c r="E597" s="185" t="s">
        <v>591</v>
      </c>
      <c r="F597" s="186" t="s">
        <v>592</v>
      </c>
      <c r="G597" s="187" t="s">
        <v>199</v>
      </c>
      <c r="H597" s="188">
        <v>537.02599999999995</v>
      </c>
      <c r="I597" s="189"/>
      <c r="J597" s="190">
        <f>ROUND(I597*H597,2)</f>
        <v>0</v>
      </c>
      <c r="K597" s="186" t="s">
        <v>138</v>
      </c>
      <c r="L597" s="41"/>
      <c r="M597" s="191" t="s">
        <v>19</v>
      </c>
      <c r="N597" s="192" t="s">
        <v>42</v>
      </c>
      <c r="O597" s="66"/>
      <c r="P597" s="193">
        <f>O597*H597</f>
        <v>0</v>
      </c>
      <c r="Q597" s="193">
        <v>0</v>
      </c>
      <c r="R597" s="193">
        <f>Q597*H597</f>
        <v>0</v>
      </c>
      <c r="S597" s="193">
        <v>0</v>
      </c>
      <c r="T597" s="194">
        <f>S597*H597</f>
        <v>0</v>
      </c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R597" s="195" t="s">
        <v>139</v>
      </c>
      <c r="AT597" s="195" t="s">
        <v>134</v>
      </c>
      <c r="AU597" s="195" t="s">
        <v>78</v>
      </c>
      <c r="AY597" s="19" t="s">
        <v>132</v>
      </c>
      <c r="BE597" s="196">
        <f>IF(N597="základní",J597,0)</f>
        <v>0</v>
      </c>
      <c r="BF597" s="196">
        <f>IF(N597="snížená",J597,0)</f>
        <v>0</v>
      </c>
      <c r="BG597" s="196">
        <f>IF(N597="zákl. přenesená",J597,0)</f>
        <v>0</v>
      </c>
      <c r="BH597" s="196">
        <f>IF(N597="sníž. přenesená",J597,0)</f>
        <v>0</v>
      </c>
      <c r="BI597" s="196">
        <f>IF(N597="nulová",J597,0)</f>
        <v>0</v>
      </c>
      <c r="BJ597" s="19" t="s">
        <v>76</v>
      </c>
      <c r="BK597" s="196">
        <f>ROUND(I597*H597,2)</f>
        <v>0</v>
      </c>
      <c r="BL597" s="19" t="s">
        <v>139</v>
      </c>
      <c r="BM597" s="195" t="s">
        <v>593</v>
      </c>
    </row>
    <row r="598" spans="1:65" s="2" customFormat="1" ht="78">
      <c r="A598" s="36"/>
      <c r="B598" s="37"/>
      <c r="C598" s="38"/>
      <c r="D598" s="197" t="s">
        <v>141</v>
      </c>
      <c r="E598" s="38"/>
      <c r="F598" s="198" t="s">
        <v>589</v>
      </c>
      <c r="G598" s="38"/>
      <c r="H598" s="38"/>
      <c r="I598" s="105"/>
      <c r="J598" s="38"/>
      <c r="K598" s="38"/>
      <c r="L598" s="41"/>
      <c r="M598" s="199"/>
      <c r="N598" s="200"/>
      <c r="O598" s="66"/>
      <c r="P598" s="66"/>
      <c r="Q598" s="66"/>
      <c r="R598" s="66"/>
      <c r="S598" s="66"/>
      <c r="T598" s="67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T598" s="19" t="s">
        <v>141</v>
      </c>
      <c r="AU598" s="19" t="s">
        <v>78</v>
      </c>
    </row>
    <row r="599" spans="1:65" s="14" customFormat="1" ht="11.25">
      <c r="B599" s="211"/>
      <c r="C599" s="212"/>
      <c r="D599" s="197" t="s">
        <v>143</v>
      </c>
      <c r="E599" s="213" t="s">
        <v>19</v>
      </c>
      <c r="F599" s="214" t="s">
        <v>594</v>
      </c>
      <c r="G599" s="212"/>
      <c r="H599" s="215">
        <v>537.02599999999995</v>
      </c>
      <c r="I599" s="216"/>
      <c r="J599" s="212"/>
      <c r="K599" s="212"/>
      <c r="L599" s="217"/>
      <c r="M599" s="218"/>
      <c r="N599" s="219"/>
      <c r="O599" s="219"/>
      <c r="P599" s="219"/>
      <c r="Q599" s="219"/>
      <c r="R599" s="219"/>
      <c r="S599" s="219"/>
      <c r="T599" s="220"/>
      <c r="AT599" s="221" t="s">
        <v>143</v>
      </c>
      <c r="AU599" s="221" t="s">
        <v>78</v>
      </c>
      <c r="AV599" s="14" t="s">
        <v>78</v>
      </c>
      <c r="AW599" s="14" t="s">
        <v>33</v>
      </c>
      <c r="AX599" s="14" t="s">
        <v>76</v>
      </c>
      <c r="AY599" s="221" t="s">
        <v>132</v>
      </c>
    </row>
    <row r="600" spans="1:65" s="2" customFormat="1" ht="16.5" customHeight="1">
      <c r="A600" s="36"/>
      <c r="B600" s="37"/>
      <c r="C600" s="184" t="s">
        <v>595</v>
      </c>
      <c r="D600" s="184" t="s">
        <v>134</v>
      </c>
      <c r="E600" s="185" t="s">
        <v>596</v>
      </c>
      <c r="F600" s="186" t="s">
        <v>597</v>
      </c>
      <c r="G600" s="187" t="s">
        <v>199</v>
      </c>
      <c r="H600" s="188">
        <v>38.359000000000002</v>
      </c>
      <c r="I600" s="189"/>
      <c r="J600" s="190">
        <f>ROUND(I600*H600,2)</f>
        <v>0</v>
      </c>
      <c r="K600" s="186" t="s">
        <v>138</v>
      </c>
      <c r="L600" s="41"/>
      <c r="M600" s="191" t="s">
        <v>19</v>
      </c>
      <c r="N600" s="192" t="s">
        <v>42</v>
      </c>
      <c r="O600" s="66"/>
      <c r="P600" s="193">
        <f>O600*H600</f>
        <v>0</v>
      </c>
      <c r="Q600" s="193">
        <v>0</v>
      </c>
      <c r="R600" s="193">
        <f>Q600*H600</f>
        <v>0</v>
      </c>
      <c r="S600" s="193">
        <v>0</v>
      </c>
      <c r="T600" s="194">
        <f>S600*H600</f>
        <v>0</v>
      </c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R600" s="195" t="s">
        <v>139</v>
      </c>
      <c r="AT600" s="195" t="s">
        <v>134</v>
      </c>
      <c r="AU600" s="195" t="s">
        <v>78</v>
      </c>
      <c r="AY600" s="19" t="s">
        <v>132</v>
      </c>
      <c r="BE600" s="196">
        <f>IF(N600="základní",J600,0)</f>
        <v>0</v>
      </c>
      <c r="BF600" s="196">
        <f>IF(N600="snížená",J600,0)</f>
        <v>0</v>
      </c>
      <c r="BG600" s="196">
        <f>IF(N600="zákl. přenesená",J600,0)</f>
        <v>0</v>
      </c>
      <c r="BH600" s="196">
        <f>IF(N600="sníž. přenesená",J600,0)</f>
        <v>0</v>
      </c>
      <c r="BI600" s="196">
        <f>IF(N600="nulová",J600,0)</f>
        <v>0</v>
      </c>
      <c r="BJ600" s="19" t="s">
        <v>76</v>
      </c>
      <c r="BK600" s="196">
        <f>ROUND(I600*H600,2)</f>
        <v>0</v>
      </c>
      <c r="BL600" s="19" t="s">
        <v>139</v>
      </c>
      <c r="BM600" s="195" t="s">
        <v>598</v>
      </c>
    </row>
    <row r="601" spans="1:65" s="2" customFormat="1" ht="68.25">
      <c r="A601" s="36"/>
      <c r="B601" s="37"/>
      <c r="C601" s="38"/>
      <c r="D601" s="197" t="s">
        <v>141</v>
      </c>
      <c r="E601" s="38"/>
      <c r="F601" s="198" t="s">
        <v>599</v>
      </c>
      <c r="G601" s="38"/>
      <c r="H601" s="38"/>
      <c r="I601" s="105"/>
      <c r="J601" s="38"/>
      <c r="K601" s="38"/>
      <c r="L601" s="41"/>
      <c r="M601" s="199"/>
      <c r="N601" s="200"/>
      <c r="O601" s="66"/>
      <c r="P601" s="66"/>
      <c r="Q601" s="66"/>
      <c r="R601" s="66"/>
      <c r="S601" s="66"/>
      <c r="T601" s="67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T601" s="19" t="s">
        <v>141</v>
      </c>
      <c r="AU601" s="19" t="s">
        <v>78</v>
      </c>
    </row>
    <row r="602" spans="1:65" s="12" customFormat="1" ht="22.9" customHeight="1">
      <c r="B602" s="168"/>
      <c r="C602" s="169"/>
      <c r="D602" s="170" t="s">
        <v>70</v>
      </c>
      <c r="E602" s="182" t="s">
        <v>600</v>
      </c>
      <c r="F602" s="182" t="s">
        <v>601</v>
      </c>
      <c r="G602" s="169"/>
      <c r="H602" s="169"/>
      <c r="I602" s="172"/>
      <c r="J602" s="183">
        <f>BK602</f>
        <v>0</v>
      </c>
      <c r="K602" s="169"/>
      <c r="L602" s="174"/>
      <c r="M602" s="175"/>
      <c r="N602" s="176"/>
      <c r="O602" s="176"/>
      <c r="P602" s="177">
        <f>SUM(P603:P604)</f>
        <v>0</v>
      </c>
      <c r="Q602" s="176"/>
      <c r="R602" s="177">
        <f>SUM(R603:R604)</f>
        <v>0</v>
      </c>
      <c r="S602" s="176"/>
      <c r="T602" s="178">
        <f>SUM(T603:T604)</f>
        <v>0</v>
      </c>
      <c r="AR602" s="179" t="s">
        <v>76</v>
      </c>
      <c r="AT602" s="180" t="s">
        <v>70</v>
      </c>
      <c r="AU602" s="180" t="s">
        <v>76</v>
      </c>
      <c r="AY602" s="179" t="s">
        <v>132</v>
      </c>
      <c r="BK602" s="181">
        <f>SUM(BK603:BK604)</f>
        <v>0</v>
      </c>
    </row>
    <row r="603" spans="1:65" s="2" customFormat="1" ht="24" customHeight="1">
      <c r="A603" s="36"/>
      <c r="B603" s="37"/>
      <c r="C603" s="184" t="s">
        <v>292</v>
      </c>
      <c r="D603" s="184" t="s">
        <v>134</v>
      </c>
      <c r="E603" s="185" t="s">
        <v>602</v>
      </c>
      <c r="F603" s="186" t="s">
        <v>603</v>
      </c>
      <c r="G603" s="187" t="s">
        <v>199</v>
      </c>
      <c r="H603" s="188">
        <v>160.50899999999999</v>
      </c>
      <c r="I603" s="189"/>
      <c r="J603" s="190">
        <f>ROUND(I603*H603,2)</f>
        <v>0</v>
      </c>
      <c r="K603" s="186" t="s">
        <v>138</v>
      </c>
      <c r="L603" s="41"/>
      <c r="M603" s="191" t="s">
        <v>19</v>
      </c>
      <c r="N603" s="192" t="s">
        <v>42</v>
      </c>
      <c r="O603" s="66"/>
      <c r="P603" s="193">
        <f>O603*H603</f>
        <v>0</v>
      </c>
      <c r="Q603" s="193">
        <v>0</v>
      </c>
      <c r="R603" s="193">
        <f>Q603*H603</f>
        <v>0</v>
      </c>
      <c r="S603" s="193">
        <v>0</v>
      </c>
      <c r="T603" s="194">
        <f>S603*H603</f>
        <v>0</v>
      </c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R603" s="195" t="s">
        <v>139</v>
      </c>
      <c r="AT603" s="195" t="s">
        <v>134</v>
      </c>
      <c r="AU603" s="195" t="s">
        <v>78</v>
      </c>
      <c r="AY603" s="19" t="s">
        <v>132</v>
      </c>
      <c r="BE603" s="196">
        <f>IF(N603="základní",J603,0)</f>
        <v>0</v>
      </c>
      <c r="BF603" s="196">
        <f>IF(N603="snížená",J603,0)</f>
        <v>0</v>
      </c>
      <c r="BG603" s="196">
        <f>IF(N603="zákl. přenesená",J603,0)</f>
        <v>0</v>
      </c>
      <c r="BH603" s="196">
        <f>IF(N603="sníž. přenesená",J603,0)</f>
        <v>0</v>
      </c>
      <c r="BI603" s="196">
        <f>IF(N603="nulová",J603,0)</f>
        <v>0</v>
      </c>
      <c r="BJ603" s="19" t="s">
        <v>76</v>
      </c>
      <c r="BK603" s="196">
        <f>ROUND(I603*H603,2)</f>
        <v>0</v>
      </c>
      <c r="BL603" s="19" t="s">
        <v>139</v>
      </c>
      <c r="BM603" s="195" t="s">
        <v>604</v>
      </c>
    </row>
    <row r="604" spans="1:65" s="2" customFormat="1" ht="78">
      <c r="A604" s="36"/>
      <c r="B604" s="37"/>
      <c r="C604" s="38"/>
      <c r="D604" s="197" t="s">
        <v>141</v>
      </c>
      <c r="E604" s="38"/>
      <c r="F604" s="198" t="s">
        <v>605</v>
      </c>
      <c r="G604" s="38"/>
      <c r="H604" s="38"/>
      <c r="I604" s="105"/>
      <c r="J604" s="38"/>
      <c r="K604" s="38"/>
      <c r="L604" s="41"/>
      <c r="M604" s="199"/>
      <c r="N604" s="200"/>
      <c r="O604" s="66"/>
      <c r="P604" s="66"/>
      <c r="Q604" s="66"/>
      <c r="R604" s="66"/>
      <c r="S604" s="66"/>
      <c r="T604" s="67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T604" s="19" t="s">
        <v>141</v>
      </c>
      <c r="AU604" s="19" t="s">
        <v>78</v>
      </c>
    </row>
    <row r="605" spans="1:65" s="12" customFormat="1" ht="25.9" customHeight="1">
      <c r="B605" s="168"/>
      <c r="C605" s="169"/>
      <c r="D605" s="170" t="s">
        <v>70</v>
      </c>
      <c r="E605" s="171" t="s">
        <v>606</v>
      </c>
      <c r="F605" s="171" t="s">
        <v>607</v>
      </c>
      <c r="G605" s="169"/>
      <c r="H605" s="169"/>
      <c r="I605" s="172"/>
      <c r="J605" s="173">
        <f>BK605</f>
        <v>0</v>
      </c>
      <c r="K605" s="169"/>
      <c r="L605" s="174"/>
      <c r="M605" s="175"/>
      <c r="N605" s="176"/>
      <c r="O605" s="176"/>
      <c r="P605" s="177">
        <f>P606+P654+P656+P658+P700+P713+P724+P740+P753+P781+P799</f>
        <v>0</v>
      </c>
      <c r="Q605" s="176"/>
      <c r="R605" s="177">
        <f>R606+R654+R656+R658+R700+R713+R724+R740+R753+R781+R799</f>
        <v>3.8148611899999998</v>
      </c>
      <c r="S605" s="176"/>
      <c r="T605" s="178">
        <f>T606+T654+T656+T658+T700+T713+T724+T740+T753+T781+T799</f>
        <v>0</v>
      </c>
      <c r="AR605" s="179" t="s">
        <v>78</v>
      </c>
      <c r="AT605" s="180" t="s">
        <v>70</v>
      </c>
      <c r="AU605" s="180" t="s">
        <v>71</v>
      </c>
      <c r="AY605" s="179" t="s">
        <v>132</v>
      </c>
      <c r="BK605" s="181">
        <f>BK606+BK654+BK656+BK658+BK700+BK713+BK724+BK740+BK753+BK781+BK799</f>
        <v>0</v>
      </c>
    </row>
    <row r="606" spans="1:65" s="12" customFormat="1" ht="22.9" customHeight="1">
      <c r="B606" s="168"/>
      <c r="C606" s="169"/>
      <c r="D606" s="170" t="s">
        <v>70</v>
      </c>
      <c r="E606" s="182" t="s">
        <v>608</v>
      </c>
      <c r="F606" s="182" t="s">
        <v>609</v>
      </c>
      <c r="G606" s="169"/>
      <c r="H606" s="169"/>
      <c r="I606" s="172"/>
      <c r="J606" s="183">
        <f>BK606</f>
        <v>0</v>
      </c>
      <c r="K606" s="169"/>
      <c r="L606" s="174"/>
      <c r="M606" s="175"/>
      <c r="N606" s="176"/>
      <c r="O606" s="176"/>
      <c r="P606" s="177">
        <f>SUM(P607:P653)</f>
        <v>0</v>
      </c>
      <c r="Q606" s="176"/>
      <c r="R606" s="177">
        <f>SUM(R607:R653)</f>
        <v>0.24148072000000004</v>
      </c>
      <c r="S606" s="176"/>
      <c r="T606" s="178">
        <f>SUM(T607:T653)</f>
        <v>0</v>
      </c>
      <c r="AR606" s="179" t="s">
        <v>78</v>
      </c>
      <c r="AT606" s="180" t="s">
        <v>70</v>
      </c>
      <c r="AU606" s="180" t="s">
        <v>76</v>
      </c>
      <c r="AY606" s="179" t="s">
        <v>132</v>
      </c>
      <c r="BK606" s="181">
        <f>SUM(BK607:BK653)</f>
        <v>0</v>
      </c>
    </row>
    <row r="607" spans="1:65" s="2" customFormat="1" ht="24" customHeight="1">
      <c r="A607" s="36"/>
      <c r="B607" s="37"/>
      <c r="C607" s="184" t="s">
        <v>610</v>
      </c>
      <c r="D607" s="184" t="s">
        <v>134</v>
      </c>
      <c r="E607" s="185" t="s">
        <v>611</v>
      </c>
      <c r="F607" s="186" t="s">
        <v>612</v>
      </c>
      <c r="G607" s="187" t="s">
        <v>281</v>
      </c>
      <c r="H607" s="188">
        <v>13.75</v>
      </c>
      <c r="I607" s="189"/>
      <c r="J607" s="190">
        <f>ROUND(I607*H607,2)</f>
        <v>0</v>
      </c>
      <c r="K607" s="186" t="s">
        <v>138</v>
      </c>
      <c r="L607" s="41"/>
      <c r="M607" s="191" t="s">
        <v>19</v>
      </c>
      <c r="N607" s="192" t="s">
        <v>42</v>
      </c>
      <c r="O607" s="66"/>
      <c r="P607" s="193">
        <f>O607*H607</f>
        <v>0</v>
      </c>
      <c r="Q607" s="193">
        <v>0</v>
      </c>
      <c r="R607" s="193">
        <f>Q607*H607</f>
        <v>0</v>
      </c>
      <c r="S607" s="193">
        <v>0</v>
      </c>
      <c r="T607" s="194">
        <f>S607*H607</f>
        <v>0</v>
      </c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R607" s="195" t="s">
        <v>252</v>
      </c>
      <c r="AT607" s="195" t="s">
        <v>134</v>
      </c>
      <c r="AU607" s="195" t="s">
        <v>78</v>
      </c>
      <c r="AY607" s="19" t="s">
        <v>132</v>
      </c>
      <c r="BE607" s="196">
        <f>IF(N607="základní",J607,0)</f>
        <v>0</v>
      </c>
      <c r="BF607" s="196">
        <f>IF(N607="snížená",J607,0)</f>
        <v>0</v>
      </c>
      <c r="BG607" s="196">
        <f>IF(N607="zákl. přenesená",J607,0)</f>
        <v>0</v>
      </c>
      <c r="BH607" s="196">
        <f>IF(N607="sníž. přenesená",J607,0)</f>
        <v>0</v>
      </c>
      <c r="BI607" s="196">
        <f>IF(N607="nulová",J607,0)</f>
        <v>0</v>
      </c>
      <c r="BJ607" s="19" t="s">
        <v>76</v>
      </c>
      <c r="BK607" s="196">
        <f>ROUND(I607*H607,2)</f>
        <v>0</v>
      </c>
      <c r="BL607" s="19" t="s">
        <v>252</v>
      </c>
      <c r="BM607" s="195" t="s">
        <v>613</v>
      </c>
    </row>
    <row r="608" spans="1:65" s="2" customFormat="1" ht="39">
      <c r="A608" s="36"/>
      <c r="B608" s="37"/>
      <c r="C608" s="38"/>
      <c r="D608" s="197" t="s">
        <v>141</v>
      </c>
      <c r="E608" s="38"/>
      <c r="F608" s="198" t="s">
        <v>614</v>
      </c>
      <c r="G608" s="38"/>
      <c r="H608" s="38"/>
      <c r="I608" s="105"/>
      <c r="J608" s="38"/>
      <c r="K608" s="38"/>
      <c r="L608" s="41"/>
      <c r="M608" s="199"/>
      <c r="N608" s="200"/>
      <c r="O608" s="66"/>
      <c r="P608" s="66"/>
      <c r="Q608" s="66"/>
      <c r="R608" s="66"/>
      <c r="S608" s="66"/>
      <c r="T608" s="67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T608" s="19" t="s">
        <v>141</v>
      </c>
      <c r="AU608" s="19" t="s">
        <v>78</v>
      </c>
    </row>
    <row r="609" spans="1:65" s="13" customFormat="1" ht="11.25">
      <c r="B609" s="201"/>
      <c r="C609" s="202"/>
      <c r="D609" s="197" t="s">
        <v>143</v>
      </c>
      <c r="E609" s="203" t="s">
        <v>19</v>
      </c>
      <c r="F609" s="204" t="s">
        <v>157</v>
      </c>
      <c r="G609" s="202"/>
      <c r="H609" s="203" t="s">
        <v>19</v>
      </c>
      <c r="I609" s="205"/>
      <c r="J609" s="202"/>
      <c r="K609" s="202"/>
      <c r="L609" s="206"/>
      <c r="M609" s="207"/>
      <c r="N609" s="208"/>
      <c r="O609" s="208"/>
      <c r="P609" s="208"/>
      <c r="Q609" s="208"/>
      <c r="R609" s="208"/>
      <c r="S609" s="208"/>
      <c r="T609" s="209"/>
      <c r="AT609" s="210" t="s">
        <v>143</v>
      </c>
      <c r="AU609" s="210" t="s">
        <v>78</v>
      </c>
      <c r="AV609" s="13" t="s">
        <v>76</v>
      </c>
      <c r="AW609" s="13" t="s">
        <v>33</v>
      </c>
      <c r="AX609" s="13" t="s">
        <v>71</v>
      </c>
      <c r="AY609" s="210" t="s">
        <v>132</v>
      </c>
    </row>
    <row r="610" spans="1:65" s="14" customFormat="1" ht="11.25">
      <c r="B610" s="211"/>
      <c r="C610" s="212"/>
      <c r="D610" s="197" t="s">
        <v>143</v>
      </c>
      <c r="E610" s="213" t="s">
        <v>19</v>
      </c>
      <c r="F610" s="214" t="s">
        <v>615</v>
      </c>
      <c r="G610" s="212"/>
      <c r="H610" s="215">
        <v>13.75</v>
      </c>
      <c r="I610" s="216"/>
      <c r="J610" s="212"/>
      <c r="K610" s="212"/>
      <c r="L610" s="217"/>
      <c r="M610" s="218"/>
      <c r="N610" s="219"/>
      <c r="O610" s="219"/>
      <c r="P610" s="219"/>
      <c r="Q610" s="219"/>
      <c r="R610" s="219"/>
      <c r="S610" s="219"/>
      <c r="T610" s="220"/>
      <c r="AT610" s="221" t="s">
        <v>143</v>
      </c>
      <c r="AU610" s="221" t="s">
        <v>78</v>
      </c>
      <c r="AV610" s="14" t="s">
        <v>78</v>
      </c>
      <c r="AW610" s="14" t="s">
        <v>33</v>
      </c>
      <c r="AX610" s="14" t="s">
        <v>76</v>
      </c>
      <c r="AY610" s="221" t="s">
        <v>132</v>
      </c>
    </row>
    <row r="611" spans="1:65" s="2" customFormat="1" ht="16.5" customHeight="1">
      <c r="A611" s="36"/>
      <c r="B611" s="37"/>
      <c r="C611" s="244" t="s">
        <v>391</v>
      </c>
      <c r="D611" s="244" t="s">
        <v>232</v>
      </c>
      <c r="E611" s="245" t="s">
        <v>616</v>
      </c>
      <c r="F611" s="246" t="s">
        <v>617</v>
      </c>
      <c r="G611" s="247" t="s">
        <v>199</v>
      </c>
      <c r="H611" s="248">
        <v>4.0000000000000001E-3</v>
      </c>
      <c r="I611" s="249"/>
      <c r="J611" s="250">
        <f>ROUND(I611*H611,2)</f>
        <v>0</v>
      </c>
      <c r="K611" s="246" t="s">
        <v>138</v>
      </c>
      <c r="L611" s="251"/>
      <c r="M611" s="252" t="s">
        <v>19</v>
      </c>
      <c r="N611" s="253" t="s">
        <v>42</v>
      </c>
      <c r="O611" s="66"/>
      <c r="P611" s="193">
        <f>O611*H611</f>
        <v>0</v>
      </c>
      <c r="Q611" s="193">
        <v>1</v>
      </c>
      <c r="R611" s="193">
        <f>Q611*H611</f>
        <v>4.0000000000000001E-3</v>
      </c>
      <c r="S611" s="193">
        <v>0</v>
      </c>
      <c r="T611" s="194">
        <f>S611*H611</f>
        <v>0</v>
      </c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R611" s="195" t="s">
        <v>399</v>
      </c>
      <c r="AT611" s="195" t="s">
        <v>232</v>
      </c>
      <c r="AU611" s="195" t="s">
        <v>78</v>
      </c>
      <c r="AY611" s="19" t="s">
        <v>132</v>
      </c>
      <c r="BE611" s="196">
        <f>IF(N611="základní",J611,0)</f>
        <v>0</v>
      </c>
      <c r="BF611" s="196">
        <f>IF(N611="snížená",J611,0)</f>
        <v>0</v>
      </c>
      <c r="BG611" s="196">
        <f>IF(N611="zákl. přenesená",J611,0)</f>
        <v>0</v>
      </c>
      <c r="BH611" s="196">
        <f>IF(N611="sníž. přenesená",J611,0)</f>
        <v>0</v>
      </c>
      <c r="BI611" s="196">
        <f>IF(N611="nulová",J611,0)</f>
        <v>0</v>
      </c>
      <c r="BJ611" s="19" t="s">
        <v>76</v>
      </c>
      <c r="BK611" s="196">
        <f>ROUND(I611*H611,2)</f>
        <v>0</v>
      </c>
      <c r="BL611" s="19" t="s">
        <v>252</v>
      </c>
      <c r="BM611" s="195" t="s">
        <v>618</v>
      </c>
    </row>
    <row r="612" spans="1:65" s="14" customFormat="1" ht="11.25">
      <c r="B612" s="211"/>
      <c r="C612" s="212"/>
      <c r="D612" s="197" t="s">
        <v>143</v>
      </c>
      <c r="E612" s="212"/>
      <c r="F612" s="214" t="s">
        <v>619</v>
      </c>
      <c r="G612" s="212"/>
      <c r="H612" s="215">
        <v>4.0000000000000001E-3</v>
      </c>
      <c r="I612" s="216"/>
      <c r="J612" s="212"/>
      <c r="K612" s="212"/>
      <c r="L612" s="217"/>
      <c r="M612" s="218"/>
      <c r="N612" s="219"/>
      <c r="O612" s="219"/>
      <c r="P612" s="219"/>
      <c r="Q612" s="219"/>
      <c r="R612" s="219"/>
      <c r="S612" s="219"/>
      <c r="T612" s="220"/>
      <c r="AT612" s="221" t="s">
        <v>143</v>
      </c>
      <c r="AU612" s="221" t="s">
        <v>78</v>
      </c>
      <c r="AV612" s="14" t="s">
        <v>78</v>
      </c>
      <c r="AW612" s="14" t="s">
        <v>4</v>
      </c>
      <c r="AX612" s="14" t="s">
        <v>76</v>
      </c>
      <c r="AY612" s="221" t="s">
        <v>132</v>
      </c>
    </row>
    <row r="613" spans="1:65" s="2" customFormat="1" ht="16.5" customHeight="1">
      <c r="A613" s="36"/>
      <c r="B613" s="37"/>
      <c r="C613" s="184" t="s">
        <v>620</v>
      </c>
      <c r="D613" s="184" t="s">
        <v>134</v>
      </c>
      <c r="E613" s="185" t="s">
        <v>621</v>
      </c>
      <c r="F613" s="186" t="s">
        <v>622</v>
      </c>
      <c r="G613" s="187" t="s">
        <v>281</v>
      </c>
      <c r="H613" s="188">
        <v>23.05</v>
      </c>
      <c r="I613" s="189"/>
      <c r="J613" s="190">
        <f>ROUND(I613*H613,2)</f>
        <v>0</v>
      </c>
      <c r="K613" s="186" t="s">
        <v>138</v>
      </c>
      <c r="L613" s="41"/>
      <c r="M613" s="191" t="s">
        <v>19</v>
      </c>
      <c r="N613" s="192" t="s">
        <v>42</v>
      </c>
      <c r="O613" s="66"/>
      <c r="P613" s="193">
        <f>O613*H613</f>
        <v>0</v>
      </c>
      <c r="Q613" s="193">
        <v>0</v>
      </c>
      <c r="R613" s="193">
        <f>Q613*H613</f>
        <v>0</v>
      </c>
      <c r="S613" s="193">
        <v>0</v>
      </c>
      <c r="T613" s="194">
        <f>S613*H613</f>
        <v>0</v>
      </c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R613" s="195" t="s">
        <v>252</v>
      </c>
      <c r="AT613" s="195" t="s">
        <v>134</v>
      </c>
      <c r="AU613" s="195" t="s">
        <v>78</v>
      </c>
      <c r="AY613" s="19" t="s">
        <v>132</v>
      </c>
      <c r="BE613" s="196">
        <f>IF(N613="základní",J613,0)</f>
        <v>0</v>
      </c>
      <c r="BF613" s="196">
        <f>IF(N613="snížená",J613,0)</f>
        <v>0</v>
      </c>
      <c r="BG613" s="196">
        <f>IF(N613="zákl. přenesená",J613,0)</f>
        <v>0</v>
      </c>
      <c r="BH613" s="196">
        <f>IF(N613="sníž. přenesená",J613,0)</f>
        <v>0</v>
      </c>
      <c r="BI613" s="196">
        <f>IF(N613="nulová",J613,0)</f>
        <v>0</v>
      </c>
      <c r="BJ613" s="19" t="s">
        <v>76</v>
      </c>
      <c r="BK613" s="196">
        <f>ROUND(I613*H613,2)</f>
        <v>0</v>
      </c>
      <c r="BL613" s="19" t="s">
        <v>252</v>
      </c>
      <c r="BM613" s="195" t="s">
        <v>623</v>
      </c>
    </row>
    <row r="614" spans="1:65" s="2" customFormat="1" ht="39">
      <c r="A614" s="36"/>
      <c r="B614" s="37"/>
      <c r="C614" s="38"/>
      <c r="D614" s="197" t="s">
        <v>141</v>
      </c>
      <c r="E614" s="38"/>
      <c r="F614" s="198" t="s">
        <v>624</v>
      </c>
      <c r="G614" s="38"/>
      <c r="H614" s="38"/>
      <c r="I614" s="105"/>
      <c r="J614" s="38"/>
      <c r="K614" s="38"/>
      <c r="L614" s="41"/>
      <c r="M614" s="199"/>
      <c r="N614" s="200"/>
      <c r="O614" s="66"/>
      <c r="P614" s="66"/>
      <c r="Q614" s="66"/>
      <c r="R614" s="66"/>
      <c r="S614" s="66"/>
      <c r="T614" s="67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T614" s="19" t="s">
        <v>141</v>
      </c>
      <c r="AU614" s="19" t="s">
        <v>78</v>
      </c>
    </row>
    <row r="615" spans="1:65" s="13" customFormat="1" ht="11.25">
      <c r="B615" s="201"/>
      <c r="C615" s="202"/>
      <c r="D615" s="197" t="s">
        <v>143</v>
      </c>
      <c r="E615" s="203" t="s">
        <v>19</v>
      </c>
      <c r="F615" s="204" t="s">
        <v>625</v>
      </c>
      <c r="G615" s="202"/>
      <c r="H615" s="203" t="s">
        <v>19</v>
      </c>
      <c r="I615" s="205"/>
      <c r="J615" s="202"/>
      <c r="K615" s="202"/>
      <c r="L615" s="206"/>
      <c r="M615" s="207"/>
      <c r="N615" s="208"/>
      <c r="O615" s="208"/>
      <c r="P615" s="208"/>
      <c r="Q615" s="208"/>
      <c r="R615" s="208"/>
      <c r="S615" s="208"/>
      <c r="T615" s="209"/>
      <c r="AT615" s="210" t="s">
        <v>143</v>
      </c>
      <c r="AU615" s="210" t="s">
        <v>78</v>
      </c>
      <c r="AV615" s="13" t="s">
        <v>76</v>
      </c>
      <c r="AW615" s="13" t="s">
        <v>33</v>
      </c>
      <c r="AX615" s="13" t="s">
        <v>71</v>
      </c>
      <c r="AY615" s="210" t="s">
        <v>132</v>
      </c>
    </row>
    <row r="616" spans="1:65" s="13" customFormat="1" ht="11.25">
      <c r="B616" s="201"/>
      <c r="C616" s="202"/>
      <c r="D616" s="197" t="s">
        <v>143</v>
      </c>
      <c r="E616" s="203" t="s">
        <v>19</v>
      </c>
      <c r="F616" s="204" t="s">
        <v>151</v>
      </c>
      <c r="G616" s="202"/>
      <c r="H616" s="203" t="s">
        <v>19</v>
      </c>
      <c r="I616" s="205"/>
      <c r="J616" s="202"/>
      <c r="K616" s="202"/>
      <c r="L616" s="206"/>
      <c r="M616" s="207"/>
      <c r="N616" s="208"/>
      <c r="O616" s="208"/>
      <c r="P616" s="208"/>
      <c r="Q616" s="208"/>
      <c r="R616" s="208"/>
      <c r="S616" s="208"/>
      <c r="T616" s="209"/>
      <c r="AT616" s="210" t="s">
        <v>143</v>
      </c>
      <c r="AU616" s="210" t="s">
        <v>78</v>
      </c>
      <c r="AV616" s="13" t="s">
        <v>76</v>
      </c>
      <c r="AW616" s="13" t="s">
        <v>33</v>
      </c>
      <c r="AX616" s="13" t="s">
        <v>71</v>
      </c>
      <c r="AY616" s="210" t="s">
        <v>132</v>
      </c>
    </row>
    <row r="617" spans="1:65" s="14" customFormat="1" ht="11.25">
      <c r="B617" s="211"/>
      <c r="C617" s="212"/>
      <c r="D617" s="197" t="s">
        <v>143</v>
      </c>
      <c r="E617" s="213" t="s">
        <v>19</v>
      </c>
      <c r="F617" s="214" t="s">
        <v>626</v>
      </c>
      <c r="G617" s="212"/>
      <c r="H617" s="215">
        <v>9.1</v>
      </c>
      <c r="I617" s="216"/>
      <c r="J617" s="212"/>
      <c r="K617" s="212"/>
      <c r="L617" s="217"/>
      <c r="M617" s="218"/>
      <c r="N617" s="219"/>
      <c r="O617" s="219"/>
      <c r="P617" s="219"/>
      <c r="Q617" s="219"/>
      <c r="R617" s="219"/>
      <c r="S617" s="219"/>
      <c r="T617" s="220"/>
      <c r="AT617" s="221" t="s">
        <v>143</v>
      </c>
      <c r="AU617" s="221" t="s">
        <v>78</v>
      </c>
      <c r="AV617" s="14" t="s">
        <v>78</v>
      </c>
      <c r="AW617" s="14" t="s">
        <v>33</v>
      </c>
      <c r="AX617" s="14" t="s">
        <v>71</v>
      </c>
      <c r="AY617" s="221" t="s">
        <v>132</v>
      </c>
    </row>
    <row r="618" spans="1:65" s="13" customFormat="1" ht="11.25">
      <c r="B618" s="201"/>
      <c r="C618" s="202"/>
      <c r="D618" s="197" t="s">
        <v>143</v>
      </c>
      <c r="E618" s="203" t="s">
        <v>19</v>
      </c>
      <c r="F618" s="204" t="s">
        <v>153</v>
      </c>
      <c r="G618" s="202"/>
      <c r="H618" s="203" t="s">
        <v>19</v>
      </c>
      <c r="I618" s="205"/>
      <c r="J618" s="202"/>
      <c r="K618" s="202"/>
      <c r="L618" s="206"/>
      <c r="M618" s="207"/>
      <c r="N618" s="208"/>
      <c r="O618" s="208"/>
      <c r="P618" s="208"/>
      <c r="Q618" s="208"/>
      <c r="R618" s="208"/>
      <c r="S618" s="208"/>
      <c r="T618" s="209"/>
      <c r="AT618" s="210" t="s">
        <v>143</v>
      </c>
      <c r="AU618" s="210" t="s">
        <v>78</v>
      </c>
      <c r="AV618" s="13" t="s">
        <v>76</v>
      </c>
      <c r="AW618" s="13" t="s">
        <v>33</v>
      </c>
      <c r="AX618" s="13" t="s">
        <v>71</v>
      </c>
      <c r="AY618" s="210" t="s">
        <v>132</v>
      </c>
    </row>
    <row r="619" spans="1:65" s="14" customFormat="1" ht="11.25">
      <c r="B619" s="211"/>
      <c r="C619" s="212"/>
      <c r="D619" s="197" t="s">
        <v>143</v>
      </c>
      <c r="E619" s="213" t="s">
        <v>19</v>
      </c>
      <c r="F619" s="214" t="s">
        <v>627</v>
      </c>
      <c r="G619" s="212"/>
      <c r="H619" s="215">
        <v>13.95</v>
      </c>
      <c r="I619" s="216"/>
      <c r="J619" s="212"/>
      <c r="K619" s="212"/>
      <c r="L619" s="217"/>
      <c r="M619" s="218"/>
      <c r="N619" s="219"/>
      <c r="O619" s="219"/>
      <c r="P619" s="219"/>
      <c r="Q619" s="219"/>
      <c r="R619" s="219"/>
      <c r="S619" s="219"/>
      <c r="T619" s="220"/>
      <c r="AT619" s="221" t="s">
        <v>143</v>
      </c>
      <c r="AU619" s="221" t="s">
        <v>78</v>
      </c>
      <c r="AV619" s="14" t="s">
        <v>78</v>
      </c>
      <c r="AW619" s="14" t="s">
        <v>33</v>
      </c>
      <c r="AX619" s="14" t="s">
        <v>71</v>
      </c>
      <c r="AY619" s="221" t="s">
        <v>132</v>
      </c>
    </row>
    <row r="620" spans="1:65" s="16" customFormat="1" ht="11.25">
      <c r="B620" s="233"/>
      <c r="C620" s="234"/>
      <c r="D620" s="197" t="s">
        <v>143</v>
      </c>
      <c r="E620" s="235" t="s">
        <v>19</v>
      </c>
      <c r="F620" s="236" t="s">
        <v>165</v>
      </c>
      <c r="G620" s="234"/>
      <c r="H620" s="237">
        <v>23.05</v>
      </c>
      <c r="I620" s="238"/>
      <c r="J620" s="234"/>
      <c r="K620" s="234"/>
      <c r="L620" s="239"/>
      <c r="M620" s="240"/>
      <c r="N620" s="241"/>
      <c r="O620" s="241"/>
      <c r="P620" s="241"/>
      <c r="Q620" s="241"/>
      <c r="R620" s="241"/>
      <c r="S620" s="241"/>
      <c r="T620" s="242"/>
      <c r="AT620" s="243" t="s">
        <v>143</v>
      </c>
      <c r="AU620" s="243" t="s">
        <v>78</v>
      </c>
      <c r="AV620" s="16" t="s">
        <v>139</v>
      </c>
      <c r="AW620" s="16" t="s">
        <v>33</v>
      </c>
      <c r="AX620" s="16" t="s">
        <v>76</v>
      </c>
      <c r="AY620" s="243" t="s">
        <v>132</v>
      </c>
    </row>
    <row r="621" spans="1:65" s="2" customFormat="1" ht="16.5" customHeight="1">
      <c r="A621" s="36"/>
      <c r="B621" s="37"/>
      <c r="C621" s="184" t="s">
        <v>628</v>
      </c>
      <c r="D621" s="184" t="s">
        <v>134</v>
      </c>
      <c r="E621" s="185" t="s">
        <v>629</v>
      </c>
      <c r="F621" s="186" t="s">
        <v>630</v>
      </c>
      <c r="G621" s="187" t="s">
        <v>281</v>
      </c>
      <c r="H621" s="188">
        <v>13.75</v>
      </c>
      <c r="I621" s="189"/>
      <c r="J621" s="190">
        <f>ROUND(I621*H621,2)</f>
        <v>0</v>
      </c>
      <c r="K621" s="186" t="s">
        <v>138</v>
      </c>
      <c r="L621" s="41"/>
      <c r="M621" s="191" t="s">
        <v>19</v>
      </c>
      <c r="N621" s="192" t="s">
        <v>42</v>
      </c>
      <c r="O621" s="66"/>
      <c r="P621" s="193">
        <f>O621*H621</f>
        <v>0</v>
      </c>
      <c r="Q621" s="193">
        <v>4.0000000000000002E-4</v>
      </c>
      <c r="R621" s="193">
        <f>Q621*H621</f>
        <v>5.5000000000000005E-3</v>
      </c>
      <c r="S621" s="193">
        <v>0</v>
      </c>
      <c r="T621" s="194">
        <f>S621*H621</f>
        <v>0</v>
      </c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R621" s="195" t="s">
        <v>252</v>
      </c>
      <c r="AT621" s="195" t="s">
        <v>134</v>
      </c>
      <c r="AU621" s="195" t="s">
        <v>78</v>
      </c>
      <c r="AY621" s="19" t="s">
        <v>132</v>
      </c>
      <c r="BE621" s="196">
        <f>IF(N621="základní",J621,0)</f>
        <v>0</v>
      </c>
      <c r="BF621" s="196">
        <f>IF(N621="snížená",J621,0)</f>
        <v>0</v>
      </c>
      <c r="BG621" s="196">
        <f>IF(N621="zákl. přenesená",J621,0)</f>
        <v>0</v>
      </c>
      <c r="BH621" s="196">
        <f>IF(N621="sníž. přenesená",J621,0)</f>
        <v>0</v>
      </c>
      <c r="BI621" s="196">
        <f>IF(N621="nulová",J621,0)</f>
        <v>0</v>
      </c>
      <c r="BJ621" s="19" t="s">
        <v>76</v>
      </c>
      <c r="BK621" s="196">
        <f>ROUND(I621*H621,2)</f>
        <v>0</v>
      </c>
      <c r="BL621" s="19" t="s">
        <v>252</v>
      </c>
      <c r="BM621" s="195" t="s">
        <v>631</v>
      </c>
    </row>
    <row r="622" spans="1:65" s="2" customFormat="1" ht="39">
      <c r="A622" s="36"/>
      <c r="B622" s="37"/>
      <c r="C622" s="38"/>
      <c r="D622" s="197" t="s">
        <v>141</v>
      </c>
      <c r="E622" s="38"/>
      <c r="F622" s="198" t="s">
        <v>632</v>
      </c>
      <c r="G622" s="38"/>
      <c r="H622" s="38"/>
      <c r="I622" s="105"/>
      <c r="J622" s="38"/>
      <c r="K622" s="38"/>
      <c r="L622" s="41"/>
      <c r="M622" s="199"/>
      <c r="N622" s="200"/>
      <c r="O622" s="66"/>
      <c r="P622" s="66"/>
      <c r="Q622" s="66"/>
      <c r="R622" s="66"/>
      <c r="S622" s="66"/>
      <c r="T622" s="67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T622" s="19" t="s">
        <v>141</v>
      </c>
      <c r="AU622" s="19" t="s">
        <v>78</v>
      </c>
    </row>
    <row r="623" spans="1:65" s="13" customFormat="1" ht="11.25">
      <c r="B623" s="201"/>
      <c r="C623" s="202"/>
      <c r="D623" s="197" t="s">
        <v>143</v>
      </c>
      <c r="E623" s="203" t="s">
        <v>19</v>
      </c>
      <c r="F623" s="204" t="s">
        <v>157</v>
      </c>
      <c r="G623" s="202"/>
      <c r="H623" s="203" t="s">
        <v>19</v>
      </c>
      <c r="I623" s="205"/>
      <c r="J623" s="202"/>
      <c r="K623" s="202"/>
      <c r="L623" s="206"/>
      <c r="M623" s="207"/>
      <c r="N623" s="208"/>
      <c r="O623" s="208"/>
      <c r="P623" s="208"/>
      <c r="Q623" s="208"/>
      <c r="R623" s="208"/>
      <c r="S623" s="208"/>
      <c r="T623" s="209"/>
      <c r="AT623" s="210" t="s">
        <v>143</v>
      </c>
      <c r="AU623" s="210" t="s">
        <v>78</v>
      </c>
      <c r="AV623" s="13" t="s">
        <v>76</v>
      </c>
      <c r="AW623" s="13" t="s">
        <v>33</v>
      </c>
      <c r="AX623" s="13" t="s">
        <v>71</v>
      </c>
      <c r="AY623" s="210" t="s">
        <v>132</v>
      </c>
    </row>
    <row r="624" spans="1:65" s="14" customFormat="1" ht="11.25">
      <c r="B624" s="211"/>
      <c r="C624" s="212"/>
      <c r="D624" s="197" t="s">
        <v>143</v>
      </c>
      <c r="E624" s="213" t="s">
        <v>19</v>
      </c>
      <c r="F624" s="214" t="s">
        <v>615</v>
      </c>
      <c r="G624" s="212"/>
      <c r="H624" s="215">
        <v>13.75</v>
      </c>
      <c r="I624" s="216"/>
      <c r="J624" s="212"/>
      <c r="K624" s="212"/>
      <c r="L624" s="217"/>
      <c r="M624" s="218"/>
      <c r="N624" s="219"/>
      <c r="O624" s="219"/>
      <c r="P624" s="219"/>
      <c r="Q624" s="219"/>
      <c r="R624" s="219"/>
      <c r="S624" s="219"/>
      <c r="T624" s="220"/>
      <c r="AT624" s="221" t="s">
        <v>143</v>
      </c>
      <c r="AU624" s="221" t="s">
        <v>78</v>
      </c>
      <c r="AV624" s="14" t="s">
        <v>78</v>
      </c>
      <c r="AW624" s="14" t="s">
        <v>33</v>
      </c>
      <c r="AX624" s="14" t="s">
        <v>76</v>
      </c>
      <c r="AY624" s="221" t="s">
        <v>132</v>
      </c>
    </row>
    <row r="625" spans="1:65" s="2" customFormat="1" ht="16.5" customHeight="1">
      <c r="A625" s="36"/>
      <c r="B625" s="37"/>
      <c r="C625" s="244" t="s">
        <v>633</v>
      </c>
      <c r="D625" s="244" t="s">
        <v>232</v>
      </c>
      <c r="E625" s="245" t="s">
        <v>634</v>
      </c>
      <c r="F625" s="246" t="s">
        <v>635</v>
      </c>
      <c r="G625" s="247" t="s">
        <v>281</v>
      </c>
      <c r="H625" s="248">
        <v>42.32</v>
      </c>
      <c r="I625" s="249"/>
      <c r="J625" s="250">
        <f>ROUND(I625*H625,2)</f>
        <v>0</v>
      </c>
      <c r="K625" s="246" t="s">
        <v>138</v>
      </c>
      <c r="L625" s="251"/>
      <c r="M625" s="252" t="s">
        <v>19</v>
      </c>
      <c r="N625" s="253" t="s">
        <v>42</v>
      </c>
      <c r="O625" s="66"/>
      <c r="P625" s="193">
        <f>O625*H625</f>
        <v>0</v>
      </c>
      <c r="Q625" s="193">
        <v>3.8800000000000002E-3</v>
      </c>
      <c r="R625" s="193">
        <f>Q625*H625</f>
        <v>0.1642016</v>
      </c>
      <c r="S625" s="193">
        <v>0</v>
      </c>
      <c r="T625" s="194">
        <f>S625*H625</f>
        <v>0</v>
      </c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R625" s="195" t="s">
        <v>399</v>
      </c>
      <c r="AT625" s="195" t="s">
        <v>232</v>
      </c>
      <c r="AU625" s="195" t="s">
        <v>78</v>
      </c>
      <c r="AY625" s="19" t="s">
        <v>132</v>
      </c>
      <c r="BE625" s="196">
        <f>IF(N625="základní",J625,0)</f>
        <v>0</v>
      </c>
      <c r="BF625" s="196">
        <f>IF(N625="snížená",J625,0)</f>
        <v>0</v>
      </c>
      <c r="BG625" s="196">
        <f>IF(N625="zákl. přenesená",J625,0)</f>
        <v>0</v>
      </c>
      <c r="BH625" s="196">
        <f>IF(N625="sníž. přenesená",J625,0)</f>
        <v>0</v>
      </c>
      <c r="BI625" s="196">
        <f>IF(N625="nulová",J625,0)</f>
        <v>0</v>
      </c>
      <c r="BJ625" s="19" t="s">
        <v>76</v>
      </c>
      <c r="BK625" s="196">
        <f>ROUND(I625*H625,2)</f>
        <v>0</v>
      </c>
      <c r="BL625" s="19" t="s">
        <v>252</v>
      </c>
      <c r="BM625" s="195" t="s">
        <v>636</v>
      </c>
    </row>
    <row r="626" spans="1:65" s="14" customFormat="1" ht="11.25">
      <c r="B626" s="211"/>
      <c r="C626" s="212"/>
      <c r="D626" s="197" t="s">
        <v>143</v>
      </c>
      <c r="E626" s="213" t="s">
        <v>19</v>
      </c>
      <c r="F626" s="214" t="s">
        <v>637</v>
      </c>
      <c r="G626" s="212"/>
      <c r="H626" s="215">
        <v>36.799999999999997</v>
      </c>
      <c r="I626" s="216"/>
      <c r="J626" s="212"/>
      <c r="K626" s="212"/>
      <c r="L626" s="217"/>
      <c r="M626" s="218"/>
      <c r="N626" s="219"/>
      <c r="O626" s="219"/>
      <c r="P626" s="219"/>
      <c r="Q626" s="219"/>
      <c r="R626" s="219"/>
      <c r="S626" s="219"/>
      <c r="T626" s="220"/>
      <c r="AT626" s="221" t="s">
        <v>143</v>
      </c>
      <c r="AU626" s="221" t="s">
        <v>78</v>
      </c>
      <c r="AV626" s="14" t="s">
        <v>78</v>
      </c>
      <c r="AW626" s="14" t="s">
        <v>33</v>
      </c>
      <c r="AX626" s="14" t="s">
        <v>76</v>
      </c>
      <c r="AY626" s="221" t="s">
        <v>132</v>
      </c>
    </row>
    <row r="627" spans="1:65" s="14" customFormat="1" ht="11.25">
      <c r="B627" s="211"/>
      <c r="C627" s="212"/>
      <c r="D627" s="197" t="s">
        <v>143</v>
      </c>
      <c r="E627" s="212"/>
      <c r="F627" s="214" t="s">
        <v>638</v>
      </c>
      <c r="G627" s="212"/>
      <c r="H627" s="215">
        <v>42.32</v>
      </c>
      <c r="I627" s="216"/>
      <c r="J627" s="212"/>
      <c r="K627" s="212"/>
      <c r="L627" s="217"/>
      <c r="M627" s="218"/>
      <c r="N627" s="219"/>
      <c r="O627" s="219"/>
      <c r="P627" s="219"/>
      <c r="Q627" s="219"/>
      <c r="R627" s="219"/>
      <c r="S627" s="219"/>
      <c r="T627" s="220"/>
      <c r="AT627" s="221" t="s">
        <v>143</v>
      </c>
      <c r="AU627" s="221" t="s">
        <v>78</v>
      </c>
      <c r="AV627" s="14" t="s">
        <v>78</v>
      </c>
      <c r="AW627" s="14" t="s">
        <v>4</v>
      </c>
      <c r="AX627" s="14" t="s">
        <v>76</v>
      </c>
      <c r="AY627" s="221" t="s">
        <v>132</v>
      </c>
    </row>
    <row r="628" spans="1:65" s="2" customFormat="1" ht="24" customHeight="1">
      <c r="A628" s="36"/>
      <c r="B628" s="37"/>
      <c r="C628" s="184" t="s">
        <v>639</v>
      </c>
      <c r="D628" s="184" t="s">
        <v>134</v>
      </c>
      <c r="E628" s="185" t="s">
        <v>640</v>
      </c>
      <c r="F628" s="186" t="s">
        <v>641</v>
      </c>
      <c r="G628" s="187" t="s">
        <v>281</v>
      </c>
      <c r="H628" s="188">
        <v>52.764000000000003</v>
      </c>
      <c r="I628" s="189"/>
      <c r="J628" s="190">
        <f>ROUND(I628*H628,2)</f>
        <v>0</v>
      </c>
      <c r="K628" s="186" t="s">
        <v>138</v>
      </c>
      <c r="L628" s="41"/>
      <c r="M628" s="191" t="s">
        <v>19</v>
      </c>
      <c r="N628" s="192" t="s">
        <v>42</v>
      </c>
      <c r="O628" s="66"/>
      <c r="P628" s="193">
        <f>O628*H628</f>
        <v>0</v>
      </c>
      <c r="Q628" s="193">
        <v>7.7999999999999999E-4</v>
      </c>
      <c r="R628" s="193">
        <f>Q628*H628</f>
        <v>4.1155919999999999E-2</v>
      </c>
      <c r="S628" s="193">
        <v>0</v>
      </c>
      <c r="T628" s="194">
        <f>S628*H628</f>
        <v>0</v>
      </c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R628" s="195" t="s">
        <v>252</v>
      </c>
      <c r="AT628" s="195" t="s">
        <v>134</v>
      </c>
      <c r="AU628" s="195" t="s">
        <v>78</v>
      </c>
      <c r="AY628" s="19" t="s">
        <v>132</v>
      </c>
      <c r="BE628" s="196">
        <f>IF(N628="základní",J628,0)</f>
        <v>0</v>
      </c>
      <c r="BF628" s="196">
        <f>IF(N628="snížená",J628,0)</f>
        <v>0</v>
      </c>
      <c r="BG628" s="196">
        <f>IF(N628="zákl. přenesená",J628,0)</f>
        <v>0</v>
      </c>
      <c r="BH628" s="196">
        <f>IF(N628="sníž. přenesená",J628,0)</f>
        <v>0</v>
      </c>
      <c r="BI628" s="196">
        <f>IF(N628="nulová",J628,0)</f>
        <v>0</v>
      </c>
      <c r="BJ628" s="19" t="s">
        <v>76</v>
      </c>
      <c r="BK628" s="196">
        <f>ROUND(I628*H628,2)</f>
        <v>0</v>
      </c>
      <c r="BL628" s="19" t="s">
        <v>252</v>
      </c>
      <c r="BM628" s="195" t="s">
        <v>642</v>
      </c>
    </row>
    <row r="629" spans="1:65" s="2" customFormat="1" ht="48.75">
      <c r="A629" s="36"/>
      <c r="B629" s="37"/>
      <c r="C629" s="38"/>
      <c r="D629" s="197" t="s">
        <v>141</v>
      </c>
      <c r="E629" s="38"/>
      <c r="F629" s="198" t="s">
        <v>643</v>
      </c>
      <c r="G629" s="38"/>
      <c r="H629" s="38"/>
      <c r="I629" s="105"/>
      <c r="J629" s="38"/>
      <c r="K629" s="38"/>
      <c r="L629" s="41"/>
      <c r="M629" s="199"/>
      <c r="N629" s="200"/>
      <c r="O629" s="66"/>
      <c r="P629" s="66"/>
      <c r="Q629" s="66"/>
      <c r="R629" s="66"/>
      <c r="S629" s="66"/>
      <c r="T629" s="67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T629" s="19" t="s">
        <v>141</v>
      </c>
      <c r="AU629" s="19" t="s">
        <v>78</v>
      </c>
    </row>
    <row r="630" spans="1:65" s="13" customFormat="1" ht="11.25">
      <c r="B630" s="201"/>
      <c r="C630" s="202"/>
      <c r="D630" s="197" t="s">
        <v>143</v>
      </c>
      <c r="E630" s="203" t="s">
        <v>19</v>
      </c>
      <c r="F630" s="204" t="s">
        <v>151</v>
      </c>
      <c r="G630" s="202"/>
      <c r="H630" s="203" t="s">
        <v>19</v>
      </c>
      <c r="I630" s="205"/>
      <c r="J630" s="202"/>
      <c r="K630" s="202"/>
      <c r="L630" s="206"/>
      <c r="M630" s="207"/>
      <c r="N630" s="208"/>
      <c r="O630" s="208"/>
      <c r="P630" s="208"/>
      <c r="Q630" s="208"/>
      <c r="R630" s="208"/>
      <c r="S630" s="208"/>
      <c r="T630" s="209"/>
      <c r="AT630" s="210" t="s">
        <v>143</v>
      </c>
      <c r="AU630" s="210" t="s">
        <v>78</v>
      </c>
      <c r="AV630" s="13" t="s">
        <v>76</v>
      </c>
      <c r="AW630" s="13" t="s">
        <v>33</v>
      </c>
      <c r="AX630" s="13" t="s">
        <v>71</v>
      </c>
      <c r="AY630" s="210" t="s">
        <v>132</v>
      </c>
    </row>
    <row r="631" spans="1:65" s="14" customFormat="1" ht="11.25">
      <c r="B631" s="211"/>
      <c r="C631" s="212"/>
      <c r="D631" s="197" t="s">
        <v>143</v>
      </c>
      <c r="E631" s="213" t="s">
        <v>19</v>
      </c>
      <c r="F631" s="214" t="s">
        <v>644</v>
      </c>
      <c r="G631" s="212"/>
      <c r="H631" s="215">
        <v>13.26</v>
      </c>
      <c r="I631" s="216"/>
      <c r="J631" s="212"/>
      <c r="K631" s="212"/>
      <c r="L631" s="217"/>
      <c r="M631" s="218"/>
      <c r="N631" s="219"/>
      <c r="O631" s="219"/>
      <c r="P631" s="219"/>
      <c r="Q631" s="219"/>
      <c r="R631" s="219"/>
      <c r="S631" s="219"/>
      <c r="T631" s="220"/>
      <c r="AT631" s="221" t="s">
        <v>143</v>
      </c>
      <c r="AU631" s="221" t="s">
        <v>78</v>
      </c>
      <c r="AV631" s="14" t="s">
        <v>78</v>
      </c>
      <c r="AW631" s="14" t="s">
        <v>33</v>
      </c>
      <c r="AX631" s="14" t="s">
        <v>71</v>
      </c>
      <c r="AY631" s="221" t="s">
        <v>132</v>
      </c>
    </row>
    <row r="632" spans="1:65" s="13" customFormat="1" ht="11.25">
      <c r="B632" s="201"/>
      <c r="C632" s="202"/>
      <c r="D632" s="197" t="s">
        <v>143</v>
      </c>
      <c r="E632" s="203" t="s">
        <v>19</v>
      </c>
      <c r="F632" s="204" t="s">
        <v>153</v>
      </c>
      <c r="G632" s="202"/>
      <c r="H632" s="203" t="s">
        <v>19</v>
      </c>
      <c r="I632" s="205"/>
      <c r="J632" s="202"/>
      <c r="K632" s="202"/>
      <c r="L632" s="206"/>
      <c r="M632" s="207"/>
      <c r="N632" s="208"/>
      <c r="O632" s="208"/>
      <c r="P632" s="208"/>
      <c r="Q632" s="208"/>
      <c r="R632" s="208"/>
      <c r="S632" s="208"/>
      <c r="T632" s="209"/>
      <c r="AT632" s="210" t="s">
        <v>143</v>
      </c>
      <c r="AU632" s="210" t="s">
        <v>78</v>
      </c>
      <c r="AV632" s="13" t="s">
        <v>76</v>
      </c>
      <c r="AW632" s="13" t="s">
        <v>33</v>
      </c>
      <c r="AX632" s="13" t="s">
        <v>71</v>
      </c>
      <c r="AY632" s="210" t="s">
        <v>132</v>
      </c>
    </row>
    <row r="633" spans="1:65" s="14" customFormat="1" ht="11.25">
      <c r="B633" s="211"/>
      <c r="C633" s="212"/>
      <c r="D633" s="197" t="s">
        <v>143</v>
      </c>
      <c r="E633" s="213" t="s">
        <v>19</v>
      </c>
      <c r="F633" s="214" t="s">
        <v>645</v>
      </c>
      <c r="G633" s="212"/>
      <c r="H633" s="215">
        <v>16.914000000000001</v>
      </c>
      <c r="I633" s="216"/>
      <c r="J633" s="212"/>
      <c r="K633" s="212"/>
      <c r="L633" s="217"/>
      <c r="M633" s="218"/>
      <c r="N633" s="219"/>
      <c r="O633" s="219"/>
      <c r="P633" s="219"/>
      <c r="Q633" s="219"/>
      <c r="R633" s="219"/>
      <c r="S633" s="219"/>
      <c r="T633" s="220"/>
      <c r="AT633" s="221" t="s">
        <v>143</v>
      </c>
      <c r="AU633" s="221" t="s">
        <v>78</v>
      </c>
      <c r="AV633" s="14" t="s">
        <v>78</v>
      </c>
      <c r="AW633" s="14" t="s">
        <v>33</v>
      </c>
      <c r="AX633" s="14" t="s">
        <v>71</v>
      </c>
      <c r="AY633" s="221" t="s">
        <v>132</v>
      </c>
    </row>
    <row r="634" spans="1:65" s="13" customFormat="1" ht="11.25">
      <c r="B634" s="201"/>
      <c r="C634" s="202"/>
      <c r="D634" s="197" t="s">
        <v>143</v>
      </c>
      <c r="E634" s="203" t="s">
        <v>19</v>
      </c>
      <c r="F634" s="204" t="s">
        <v>155</v>
      </c>
      <c r="G634" s="202"/>
      <c r="H634" s="203" t="s">
        <v>19</v>
      </c>
      <c r="I634" s="205"/>
      <c r="J634" s="202"/>
      <c r="K634" s="202"/>
      <c r="L634" s="206"/>
      <c r="M634" s="207"/>
      <c r="N634" s="208"/>
      <c r="O634" s="208"/>
      <c r="P634" s="208"/>
      <c r="Q634" s="208"/>
      <c r="R634" s="208"/>
      <c r="S634" s="208"/>
      <c r="T634" s="209"/>
      <c r="AT634" s="210" t="s">
        <v>143</v>
      </c>
      <c r="AU634" s="210" t="s">
        <v>78</v>
      </c>
      <c r="AV634" s="13" t="s">
        <v>76</v>
      </c>
      <c r="AW634" s="13" t="s">
        <v>33</v>
      </c>
      <c r="AX634" s="13" t="s">
        <v>71</v>
      </c>
      <c r="AY634" s="210" t="s">
        <v>132</v>
      </c>
    </row>
    <row r="635" spans="1:65" s="14" customFormat="1" ht="11.25">
      <c r="B635" s="211"/>
      <c r="C635" s="212"/>
      <c r="D635" s="197" t="s">
        <v>143</v>
      </c>
      <c r="E635" s="213" t="s">
        <v>19</v>
      </c>
      <c r="F635" s="214" t="s">
        <v>646</v>
      </c>
      <c r="G635" s="212"/>
      <c r="H635" s="215">
        <v>13.29</v>
      </c>
      <c r="I635" s="216"/>
      <c r="J635" s="212"/>
      <c r="K635" s="212"/>
      <c r="L635" s="217"/>
      <c r="M635" s="218"/>
      <c r="N635" s="219"/>
      <c r="O635" s="219"/>
      <c r="P635" s="219"/>
      <c r="Q635" s="219"/>
      <c r="R635" s="219"/>
      <c r="S635" s="219"/>
      <c r="T635" s="220"/>
      <c r="AT635" s="221" t="s">
        <v>143</v>
      </c>
      <c r="AU635" s="221" t="s">
        <v>78</v>
      </c>
      <c r="AV635" s="14" t="s">
        <v>78</v>
      </c>
      <c r="AW635" s="14" t="s">
        <v>33</v>
      </c>
      <c r="AX635" s="14" t="s">
        <v>71</v>
      </c>
      <c r="AY635" s="221" t="s">
        <v>132</v>
      </c>
    </row>
    <row r="636" spans="1:65" s="13" customFormat="1" ht="11.25">
      <c r="B636" s="201"/>
      <c r="C636" s="202"/>
      <c r="D636" s="197" t="s">
        <v>143</v>
      </c>
      <c r="E636" s="203" t="s">
        <v>19</v>
      </c>
      <c r="F636" s="204" t="s">
        <v>157</v>
      </c>
      <c r="G636" s="202"/>
      <c r="H636" s="203" t="s">
        <v>19</v>
      </c>
      <c r="I636" s="205"/>
      <c r="J636" s="202"/>
      <c r="K636" s="202"/>
      <c r="L636" s="206"/>
      <c r="M636" s="207"/>
      <c r="N636" s="208"/>
      <c r="O636" s="208"/>
      <c r="P636" s="208"/>
      <c r="Q636" s="208"/>
      <c r="R636" s="208"/>
      <c r="S636" s="208"/>
      <c r="T636" s="209"/>
      <c r="AT636" s="210" t="s">
        <v>143</v>
      </c>
      <c r="AU636" s="210" t="s">
        <v>78</v>
      </c>
      <c r="AV636" s="13" t="s">
        <v>76</v>
      </c>
      <c r="AW636" s="13" t="s">
        <v>33</v>
      </c>
      <c r="AX636" s="13" t="s">
        <v>71</v>
      </c>
      <c r="AY636" s="210" t="s">
        <v>132</v>
      </c>
    </row>
    <row r="637" spans="1:65" s="14" customFormat="1" ht="11.25">
      <c r="B637" s="211"/>
      <c r="C637" s="212"/>
      <c r="D637" s="197" t="s">
        <v>143</v>
      </c>
      <c r="E637" s="213" t="s">
        <v>19</v>
      </c>
      <c r="F637" s="214" t="s">
        <v>647</v>
      </c>
      <c r="G637" s="212"/>
      <c r="H637" s="215">
        <v>9.3000000000000007</v>
      </c>
      <c r="I637" s="216"/>
      <c r="J637" s="212"/>
      <c r="K637" s="212"/>
      <c r="L637" s="217"/>
      <c r="M637" s="218"/>
      <c r="N637" s="219"/>
      <c r="O637" s="219"/>
      <c r="P637" s="219"/>
      <c r="Q637" s="219"/>
      <c r="R637" s="219"/>
      <c r="S637" s="219"/>
      <c r="T637" s="220"/>
      <c r="AT637" s="221" t="s">
        <v>143</v>
      </c>
      <c r="AU637" s="221" t="s">
        <v>78</v>
      </c>
      <c r="AV637" s="14" t="s">
        <v>78</v>
      </c>
      <c r="AW637" s="14" t="s">
        <v>33</v>
      </c>
      <c r="AX637" s="14" t="s">
        <v>71</v>
      </c>
      <c r="AY637" s="221" t="s">
        <v>132</v>
      </c>
    </row>
    <row r="638" spans="1:65" s="16" customFormat="1" ht="11.25">
      <c r="B638" s="233"/>
      <c r="C638" s="234"/>
      <c r="D638" s="197" t="s">
        <v>143</v>
      </c>
      <c r="E638" s="235" t="s">
        <v>19</v>
      </c>
      <c r="F638" s="236" t="s">
        <v>165</v>
      </c>
      <c r="G638" s="234"/>
      <c r="H638" s="237">
        <v>52.764000000000003</v>
      </c>
      <c r="I638" s="238"/>
      <c r="J638" s="234"/>
      <c r="K638" s="234"/>
      <c r="L638" s="239"/>
      <c r="M638" s="240"/>
      <c r="N638" s="241"/>
      <c r="O638" s="241"/>
      <c r="P638" s="241"/>
      <c r="Q638" s="241"/>
      <c r="R638" s="241"/>
      <c r="S638" s="241"/>
      <c r="T638" s="242"/>
      <c r="AT638" s="243" t="s">
        <v>143</v>
      </c>
      <c r="AU638" s="243" t="s">
        <v>78</v>
      </c>
      <c r="AV638" s="16" t="s">
        <v>139</v>
      </c>
      <c r="AW638" s="16" t="s">
        <v>33</v>
      </c>
      <c r="AX638" s="16" t="s">
        <v>76</v>
      </c>
      <c r="AY638" s="243" t="s">
        <v>132</v>
      </c>
    </row>
    <row r="639" spans="1:65" s="2" customFormat="1" ht="24" customHeight="1">
      <c r="A639" s="36"/>
      <c r="B639" s="37"/>
      <c r="C639" s="184" t="s">
        <v>648</v>
      </c>
      <c r="D639" s="184" t="s">
        <v>134</v>
      </c>
      <c r="E639" s="185" t="s">
        <v>649</v>
      </c>
      <c r="F639" s="186" t="s">
        <v>650</v>
      </c>
      <c r="G639" s="187" t="s">
        <v>500</v>
      </c>
      <c r="H639" s="188">
        <v>87.94</v>
      </c>
      <c r="I639" s="189"/>
      <c r="J639" s="190">
        <f>ROUND(I639*H639,2)</f>
        <v>0</v>
      </c>
      <c r="K639" s="186" t="s">
        <v>138</v>
      </c>
      <c r="L639" s="41"/>
      <c r="M639" s="191" t="s">
        <v>19</v>
      </c>
      <c r="N639" s="192" t="s">
        <v>42</v>
      </c>
      <c r="O639" s="66"/>
      <c r="P639" s="193">
        <f>O639*H639</f>
        <v>0</v>
      </c>
      <c r="Q639" s="193">
        <v>2.7999999999999998E-4</v>
      </c>
      <c r="R639" s="193">
        <f>Q639*H639</f>
        <v>2.4623199999999998E-2</v>
      </c>
      <c r="S639" s="193">
        <v>0</v>
      </c>
      <c r="T639" s="194">
        <f>S639*H639</f>
        <v>0</v>
      </c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R639" s="195" t="s">
        <v>252</v>
      </c>
      <c r="AT639" s="195" t="s">
        <v>134</v>
      </c>
      <c r="AU639" s="195" t="s">
        <v>78</v>
      </c>
      <c r="AY639" s="19" t="s">
        <v>132</v>
      </c>
      <c r="BE639" s="196">
        <f>IF(N639="základní",J639,0)</f>
        <v>0</v>
      </c>
      <c r="BF639" s="196">
        <f>IF(N639="snížená",J639,0)</f>
        <v>0</v>
      </c>
      <c r="BG639" s="196">
        <f>IF(N639="zákl. přenesená",J639,0)</f>
        <v>0</v>
      </c>
      <c r="BH639" s="196">
        <f>IF(N639="sníž. přenesená",J639,0)</f>
        <v>0</v>
      </c>
      <c r="BI639" s="196">
        <f>IF(N639="nulová",J639,0)</f>
        <v>0</v>
      </c>
      <c r="BJ639" s="19" t="s">
        <v>76</v>
      </c>
      <c r="BK639" s="196">
        <f>ROUND(I639*H639,2)</f>
        <v>0</v>
      </c>
      <c r="BL639" s="19" t="s">
        <v>252</v>
      </c>
      <c r="BM639" s="195" t="s">
        <v>651</v>
      </c>
    </row>
    <row r="640" spans="1:65" s="13" customFormat="1" ht="11.25">
      <c r="B640" s="201"/>
      <c r="C640" s="202"/>
      <c r="D640" s="197" t="s">
        <v>143</v>
      </c>
      <c r="E640" s="203" t="s">
        <v>19</v>
      </c>
      <c r="F640" s="204" t="s">
        <v>151</v>
      </c>
      <c r="G640" s="202"/>
      <c r="H640" s="203" t="s">
        <v>19</v>
      </c>
      <c r="I640" s="205"/>
      <c r="J640" s="202"/>
      <c r="K640" s="202"/>
      <c r="L640" s="206"/>
      <c r="M640" s="207"/>
      <c r="N640" s="208"/>
      <c r="O640" s="208"/>
      <c r="P640" s="208"/>
      <c r="Q640" s="208"/>
      <c r="R640" s="208"/>
      <c r="S640" s="208"/>
      <c r="T640" s="209"/>
      <c r="AT640" s="210" t="s">
        <v>143</v>
      </c>
      <c r="AU640" s="210" t="s">
        <v>78</v>
      </c>
      <c r="AV640" s="13" t="s">
        <v>76</v>
      </c>
      <c r="AW640" s="13" t="s">
        <v>33</v>
      </c>
      <c r="AX640" s="13" t="s">
        <v>71</v>
      </c>
      <c r="AY640" s="210" t="s">
        <v>132</v>
      </c>
    </row>
    <row r="641" spans="1:65" s="14" customFormat="1" ht="11.25">
      <c r="B641" s="211"/>
      <c r="C641" s="212"/>
      <c r="D641" s="197" t="s">
        <v>143</v>
      </c>
      <c r="E641" s="213" t="s">
        <v>19</v>
      </c>
      <c r="F641" s="214" t="s">
        <v>652</v>
      </c>
      <c r="G641" s="212"/>
      <c r="H641" s="215">
        <v>22.1</v>
      </c>
      <c r="I641" s="216"/>
      <c r="J641" s="212"/>
      <c r="K641" s="212"/>
      <c r="L641" s="217"/>
      <c r="M641" s="218"/>
      <c r="N641" s="219"/>
      <c r="O641" s="219"/>
      <c r="P641" s="219"/>
      <c r="Q641" s="219"/>
      <c r="R641" s="219"/>
      <c r="S641" s="219"/>
      <c r="T641" s="220"/>
      <c r="AT641" s="221" t="s">
        <v>143</v>
      </c>
      <c r="AU641" s="221" t="s">
        <v>78</v>
      </c>
      <c r="AV641" s="14" t="s">
        <v>78</v>
      </c>
      <c r="AW641" s="14" t="s">
        <v>33</v>
      </c>
      <c r="AX641" s="14" t="s">
        <v>71</v>
      </c>
      <c r="AY641" s="221" t="s">
        <v>132</v>
      </c>
    </row>
    <row r="642" spans="1:65" s="13" customFormat="1" ht="11.25">
      <c r="B642" s="201"/>
      <c r="C642" s="202"/>
      <c r="D642" s="197" t="s">
        <v>143</v>
      </c>
      <c r="E642" s="203" t="s">
        <v>19</v>
      </c>
      <c r="F642" s="204" t="s">
        <v>153</v>
      </c>
      <c r="G642" s="202"/>
      <c r="H642" s="203" t="s">
        <v>19</v>
      </c>
      <c r="I642" s="205"/>
      <c r="J642" s="202"/>
      <c r="K642" s="202"/>
      <c r="L642" s="206"/>
      <c r="M642" s="207"/>
      <c r="N642" s="208"/>
      <c r="O642" s="208"/>
      <c r="P642" s="208"/>
      <c r="Q642" s="208"/>
      <c r="R642" s="208"/>
      <c r="S642" s="208"/>
      <c r="T642" s="209"/>
      <c r="AT642" s="210" t="s">
        <v>143</v>
      </c>
      <c r="AU642" s="210" t="s">
        <v>78</v>
      </c>
      <c r="AV642" s="13" t="s">
        <v>76</v>
      </c>
      <c r="AW642" s="13" t="s">
        <v>33</v>
      </c>
      <c r="AX642" s="13" t="s">
        <v>71</v>
      </c>
      <c r="AY642" s="210" t="s">
        <v>132</v>
      </c>
    </row>
    <row r="643" spans="1:65" s="14" customFormat="1" ht="11.25">
      <c r="B643" s="211"/>
      <c r="C643" s="212"/>
      <c r="D643" s="197" t="s">
        <v>143</v>
      </c>
      <c r="E643" s="213" t="s">
        <v>19</v>
      </c>
      <c r="F643" s="214" t="s">
        <v>653</v>
      </c>
      <c r="G643" s="212"/>
      <c r="H643" s="215">
        <v>28.19</v>
      </c>
      <c r="I643" s="216"/>
      <c r="J643" s="212"/>
      <c r="K643" s="212"/>
      <c r="L643" s="217"/>
      <c r="M643" s="218"/>
      <c r="N643" s="219"/>
      <c r="O643" s="219"/>
      <c r="P643" s="219"/>
      <c r="Q643" s="219"/>
      <c r="R643" s="219"/>
      <c r="S643" s="219"/>
      <c r="T643" s="220"/>
      <c r="AT643" s="221" t="s">
        <v>143</v>
      </c>
      <c r="AU643" s="221" t="s">
        <v>78</v>
      </c>
      <c r="AV643" s="14" t="s">
        <v>78</v>
      </c>
      <c r="AW643" s="14" t="s">
        <v>33</v>
      </c>
      <c r="AX643" s="14" t="s">
        <v>71</v>
      </c>
      <c r="AY643" s="221" t="s">
        <v>132</v>
      </c>
    </row>
    <row r="644" spans="1:65" s="13" customFormat="1" ht="11.25">
      <c r="B644" s="201"/>
      <c r="C644" s="202"/>
      <c r="D644" s="197" t="s">
        <v>143</v>
      </c>
      <c r="E644" s="203" t="s">
        <v>19</v>
      </c>
      <c r="F644" s="204" t="s">
        <v>155</v>
      </c>
      <c r="G644" s="202"/>
      <c r="H644" s="203" t="s">
        <v>19</v>
      </c>
      <c r="I644" s="205"/>
      <c r="J644" s="202"/>
      <c r="K644" s="202"/>
      <c r="L644" s="206"/>
      <c r="M644" s="207"/>
      <c r="N644" s="208"/>
      <c r="O644" s="208"/>
      <c r="P644" s="208"/>
      <c r="Q644" s="208"/>
      <c r="R644" s="208"/>
      <c r="S644" s="208"/>
      <c r="T644" s="209"/>
      <c r="AT644" s="210" t="s">
        <v>143</v>
      </c>
      <c r="AU644" s="210" t="s">
        <v>78</v>
      </c>
      <c r="AV644" s="13" t="s">
        <v>76</v>
      </c>
      <c r="AW644" s="13" t="s">
        <v>33</v>
      </c>
      <c r="AX644" s="13" t="s">
        <v>71</v>
      </c>
      <c r="AY644" s="210" t="s">
        <v>132</v>
      </c>
    </row>
    <row r="645" spans="1:65" s="14" customFormat="1" ht="11.25">
      <c r="B645" s="211"/>
      <c r="C645" s="212"/>
      <c r="D645" s="197" t="s">
        <v>143</v>
      </c>
      <c r="E645" s="213" t="s">
        <v>19</v>
      </c>
      <c r="F645" s="214" t="s">
        <v>654</v>
      </c>
      <c r="G645" s="212"/>
      <c r="H645" s="215">
        <v>22.15</v>
      </c>
      <c r="I645" s="216"/>
      <c r="J645" s="212"/>
      <c r="K645" s="212"/>
      <c r="L645" s="217"/>
      <c r="M645" s="218"/>
      <c r="N645" s="219"/>
      <c r="O645" s="219"/>
      <c r="P645" s="219"/>
      <c r="Q645" s="219"/>
      <c r="R645" s="219"/>
      <c r="S645" s="219"/>
      <c r="T645" s="220"/>
      <c r="AT645" s="221" t="s">
        <v>143</v>
      </c>
      <c r="AU645" s="221" t="s">
        <v>78</v>
      </c>
      <c r="AV645" s="14" t="s">
        <v>78</v>
      </c>
      <c r="AW645" s="14" t="s">
        <v>33</v>
      </c>
      <c r="AX645" s="14" t="s">
        <v>71</v>
      </c>
      <c r="AY645" s="221" t="s">
        <v>132</v>
      </c>
    </row>
    <row r="646" spans="1:65" s="13" customFormat="1" ht="11.25">
      <c r="B646" s="201"/>
      <c r="C646" s="202"/>
      <c r="D646" s="197" t="s">
        <v>143</v>
      </c>
      <c r="E646" s="203" t="s">
        <v>19</v>
      </c>
      <c r="F646" s="204" t="s">
        <v>157</v>
      </c>
      <c r="G646" s="202"/>
      <c r="H646" s="203" t="s">
        <v>19</v>
      </c>
      <c r="I646" s="205"/>
      <c r="J646" s="202"/>
      <c r="K646" s="202"/>
      <c r="L646" s="206"/>
      <c r="M646" s="207"/>
      <c r="N646" s="208"/>
      <c r="O646" s="208"/>
      <c r="P646" s="208"/>
      <c r="Q646" s="208"/>
      <c r="R646" s="208"/>
      <c r="S646" s="208"/>
      <c r="T646" s="209"/>
      <c r="AT646" s="210" t="s">
        <v>143</v>
      </c>
      <c r="AU646" s="210" t="s">
        <v>78</v>
      </c>
      <c r="AV646" s="13" t="s">
        <v>76</v>
      </c>
      <c r="AW646" s="13" t="s">
        <v>33</v>
      </c>
      <c r="AX646" s="13" t="s">
        <v>71</v>
      </c>
      <c r="AY646" s="210" t="s">
        <v>132</v>
      </c>
    </row>
    <row r="647" spans="1:65" s="14" customFormat="1" ht="11.25">
      <c r="B647" s="211"/>
      <c r="C647" s="212"/>
      <c r="D647" s="197" t="s">
        <v>143</v>
      </c>
      <c r="E647" s="213" t="s">
        <v>19</v>
      </c>
      <c r="F647" s="214" t="s">
        <v>655</v>
      </c>
      <c r="G647" s="212"/>
      <c r="H647" s="215">
        <v>15.5</v>
      </c>
      <c r="I647" s="216"/>
      <c r="J647" s="212"/>
      <c r="K647" s="212"/>
      <c r="L647" s="217"/>
      <c r="M647" s="218"/>
      <c r="N647" s="219"/>
      <c r="O647" s="219"/>
      <c r="P647" s="219"/>
      <c r="Q647" s="219"/>
      <c r="R647" s="219"/>
      <c r="S647" s="219"/>
      <c r="T647" s="220"/>
      <c r="AT647" s="221" t="s">
        <v>143</v>
      </c>
      <c r="AU647" s="221" t="s">
        <v>78</v>
      </c>
      <c r="AV647" s="14" t="s">
        <v>78</v>
      </c>
      <c r="AW647" s="14" t="s">
        <v>33</v>
      </c>
      <c r="AX647" s="14" t="s">
        <v>71</v>
      </c>
      <c r="AY647" s="221" t="s">
        <v>132</v>
      </c>
    </row>
    <row r="648" spans="1:65" s="16" customFormat="1" ht="11.25">
      <c r="B648" s="233"/>
      <c r="C648" s="234"/>
      <c r="D648" s="197" t="s">
        <v>143</v>
      </c>
      <c r="E648" s="235" t="s">
        <v>19</v>
      </c>
      <c r="F648" s="236" t="s">
        <v>165</v>
      </c>
      <c r="G648" s="234"/>
      <c r="H648" s="237">
        <v>87.94</v>
      </c>
      <c r="I648" s="238"/>
      <c r="J648" s="234"/>
      <c r="K648" s="234"/>
      <c r="L648" s="239"/>
      <c r="M648" s="240"/>
      <c r="N648" s="241"/>
      <c r="O648" s="241"/>
      <c r="P648" s="241"/>
      <c r="Q648" s="241"/>
      <c r="R648" s="241"/>
      <c r="S648" s="241"/>
      <c r="T648" s="242"/>
      <c r="AT648" s="243" t="s">
        <v>143</v>
      </c>
      <c r="AU648" s="243" t="s">
        <v>78</v>
      </c>
      <c r="AV648" s="16" t="s">
        <v>139</v>
      </c>
      <c r="AW648" s="16" t="s">
        <v>33</v>
      </c>
      <c r="AX648" s="16" t="s">
        <v>76</v>
      </c>
      <c r="AY648" s="243" t="s">
        <v>132</v>
      </c>
    </row>
    <row r="649" spans="1:65" s="2" customFormat="1" ht="24" customHeight="1">
      <c r="A649" s="36"/>
      <c r="B649" s="37"/>
      <c r="C649" s="184" t="s">
        <v>656</v>
      </c>
      <c r="D649" s="184" t="s">
        <v>134</v>
      </c>
      <c r="E649" s="185" t="s">
        <v>657</v>
      </c>
      <c r="F649" s="186" t="s">
        <v>658</v>
      </c>
      <c r="G649" s="187" t="s">
        <v>241</v>
      </c>
      <c r="H649" s="188">
        <v>200</v>
      </c>
      <c r="I649" s="189"/>
      <c r="J649" s="190">
        <f>ROUND(I649*H649,2)</f>
        <v>0</v>
      </c>
      <c r="K649" s="186" t="s">
        <v>138</v>
      </c>
      <c r="L649" s="41"/>
      <c r="M649" s="191" t="s">
        <v>19</v>
      </c>
      <c r="N649" s="192" t="s">
        <v>42</v>
      </c>
      <c r="O649" s="66"/>
      <c r="P649" s="193">
        <f>O649*H649</f>
        <v>0</v>
      </c>
      <c r="Q649" s="193">
        <v>1.0000000000000001E-5</v>
      </c>
      <c r="R649" s="193">
        <f>Q649*H649</f>
        <v>2E-3</v>
      </c>
      <c r="S649" s="193">
        <v>0</v>
      </c>
      <c r="T649" s="194">
        <f>S649*H649</f>
        <v>0</v>
      </c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R649" s="195" t="s">
        <v>252</v>
      </c>
      <c r="AT649" s="195" t="s">
        <v>134</v>
      </c>
      <c r="AU649" s="195" t="s">
        <v>78</v>
      </c>
      <c r="AY649" s="19" t="s">
        <v>132</v>
      </c>
      <c r="BE649" s="196">
        <f>IF(N649="základní",J649,0)</f>
        <v>0</v>
      </c>
      <c r="BF649" s="196">
        <f>IF(N649="snížená",J649,0)</f>
        <v>0</v>
      </c>
      <c r="BG649" s="196">
        <f>IF(N649="zákl. přenesená",J649,0)</f>
        <v>0</v>
      </c>
      <c r="BH649" s="196">
        <f>IF(N649="sníž. přenesená",J649,0)</f>
        <v>0</v>
      </c>
      <c r="BI649" s="196">
        <f>IF(N649="nulová",J649,0)</f>
        <v>0</v>
      </c>
      <c r="BJ649" s="19" t="s">
        <v>76</v>
      </c>
      <c r="BK649" s="196">
        <f>ROUND(I649*H649,2)</f>
        <v>0</v>
      </c>
      <c r="BL649" s="19" t="s">
        <v>252</v>
      </c>
      <c r="BM649" s="195" t="s">
        <v>659</v>
      </c>
    </row>
    <row r="650" spans="1:65" s="2" customFormat="1" ht="24" customHeight="1">
      <c r="A650" s="36"/>
      <c r="B650" s="37"/>
      <c r="C650" s="184" t="s">
        <v>660</v>
      </c>
      <c r="D650" s="184" t="s">
        <v>134</v>
      </c>
      <c r="E650" s="185" t="s">
        <v>661</v>
      </c>
      <c r="F650" s="186" t="s">
        <v>662</v>
      </c>
      <c r="G650" s="187" t="s">
        <v>199</v>
      </c>
      <c r="H650" s="188">
        <v>0.24099999999999999</v>
      </c>
      <c r="I650" s="189"/>
      <c r="J650" s="190">
        <f>ROUND(I650*H650,2)</f>
        <v>0</v>
      </c>
      <c r="K650" s="186" t="s">
        <v>138</v>
      </c>
      <c r="L650" s="41"/>
      <c r="M650" s="191" t="s">
        <v>19</v>
      </c>
      <c r="N650" s="192" t="s">
        <v>42</v>
      </c>
      <c r="O650" s="66"/>
      <c r="P650" s="193">
        <f>O650*H650</f>
        <v>0</v>
      </c>
      <c r="Q650" s="193">
        <v>0</v>
      </c>
      <c r="R650" s="193">
        <f>Q650*H650</f>
        <v>0</v>
      </c>
      <c r="S650" s="193">
        <v>0</v>
      </c>
      <c r="T650" s="194">
        <f>S650*H650</f>
        <v>0</v>
      </c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R650" s="195" t="s">
        <v>252</v>
      </c>
      <c r="AT650" s="195" t="s">
        <v>134</v>
      </c>
      <c r="AU650" s="195" t="s">
        <v>78</v>
      </c>
      <c r="AY650" s="19" t="s">
        <v>132</v>
      </c>
      <c r="BE650" s="196">
        <f>IF(N650="základní",J650,0)</f>
        <v>0</v>
      </c>
      <c r="BF650" s="196">
        <f>IF(N650="snížená",J650,0)</f>
        <v>0</v>
      </c>
      <c r="BG650" s="196">
        <f>IF(N650="zákl. přenesená",J650,0)</f>
        <v>0</v>
      </c>
      <c r="BH650" s="196">
        <f>IF(N650="sníž. přenesená",J650,0)</f>
        <v>0</v>
      </c>
      <c r="BI650" s="196">
        <f>IF(N650="nulová",J650,0)</f>
        <v>0</v>
      </c>
      <c r="BJ650" s="19" t="s">
        <v>76</v>
      </c>
      <c r="BK650" s="196">
        <f>ROUND(I650*H650,2)</f>
        <v>0</v>
      </c>
      <c r="BL650" s="19" t="s">
        <v>252</v>
      </c>
      <c r="BM650" s="195" t="s">
        <v>663</v>
      </c>
    </row>
    <row r="651" spans="1:65" s="2" customFormat="1" ht="97.5">
      <c r="A651" s="36"/>
      <c r="B651" s="37"/>
      <c r="C651" s="38"/>
      <c r="D651" s="197" t="s">
        <v>141</v>
      </c>
      <c r="E651" s="38"/>
      <c r="F651" s="198" t="s">
        <v>664</v>
      </c>
      <c r="G651" s="38"/>
      <c r="H651" s="38"/>
      <c r="I651" s="105"/>
      <c r="J651" s="38"/>
      <c r="K651" s="38"/>
      <c r="L651" s="41"/>
      <c r="M651" s="199"/>
      <c r="N651" s="200"/>
      <c r="O651" s="66"/>
      <c r="P651" s="66"/>
      <c r="Q651" s="66"/>
      <c r="R651" s="66"/>
      <c r="S651" s="66"/>
      <c r="T651" s="67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T651" s="19" t="s">
        <v>141</v>
      </c>
      <c r="AU651" s="19" t="s">
        <v>78</v>
      </c>
    </row>
    <row r="652" spans="1:65" s="2" customFormat="1" ht="24" customHeight="1">
      <c r="A652" s="36"/>
      <c r="B652" s="37"/>
      <c r="C652" s="184" t="s">
        <v>665</v>
      </c>
      <c r="D652" s="184" t="s">
        <v>134</v>
      </c>
      <c r="E652" s="185" t="s">
        <v>666</v>
      </c>
      <c r="F652" s="186" t="s">
        <v>667</v>
      </c>
      <c r="G652" s="187" t="s">
        <v>199</v>
      </c>
      <c r="H652" s="188">
        <v>0.24099999999999999</v>
      </c>
      <c r="I652" s="189"/>
      <c r="J652" s="190">
        <f>ROUND(I652*H652,2)</f>
        <v>0</v>
      </c>
      <c r="K652" s="186" t="s">
        <v>138</v>
      </c>
      <c r="L652" s="41"/>
      <c r="M652" s="191" t="s">
        <v>19</v>
      </c>
      <c r="N652" s="192" t="s">
        <v>42</v>
      </c>
      <c r="O652" s="66"/>
      <c r="P652" s="193">
        <f>O652*H652</f>
        <v>0</v>
      </c>
      <c r="Q652" s="193">
        <v>0</v>
      </c>
      <c r="R652" s="193">
        <f>Q652*H652</f>
        <v>0</v>
      </c>
      <c r="S652" s="193">
        <v>0</v>
      </c>
      <c r="T652" s="194">
        <f>S652*H652</f>
        <v>0</v>
      </c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R652" s="195" t="s">
        <v>252</v>
      </c>
      <c r="AT652" s="195" t="s">
        <v>134</v>
      </c>
      <c r="AU652" s="195" t="s">
        <v>78</v>
      </c>
      <c r="AY652" s="19" t="s">
        <v>132</v>
      </c>
      <c r="BE652" s="196">
        <f>IF(N652="základní",J652,0)</f>
        <v>0</v>
      </c>
      <c r="BF652" s="196">
        <f>IF(N652="snížená",J652,0)</f>
        <v>0</v>
      </c>
      <c r="BG652" s="196">
        <f>IF(N652="zákl. přenesená",J652,0)</f>
        <v>0</v>
      </c>
      <c r="BH652" s="196">
        <f>IF(N652="sníž. přenesená",J652,0)</f>
        <v>0</v>
      </c>
      <c r="BI652" s="196">
        <f>IF(N652="nulová",J652,0)</f>
        <v>0</v>
      </c>
      <c r="BJ652" s="19" t="s">
        <v>76</v>
      </c>
      <c r="BK652" s="196">
        <f>ROUND(I652*H652,2)</f>
        <v>0</v>
      </c>
      <c r="BL652" s="19" t="s">
        <v>252</v>
      </c>
      <c r="BM652" s="195" t="s">
        <v>668</v>
      </c>
    </row>
    <row r="653" spans="1:65" s="2" customFormat="1" ht="97.5">
      <c r="A653" s="36"/>
      <c r="B653" s="37"/>
      <c r="C653" s="38"/>
      <c r="D653" s="197" t="s">
        <v>141</v>
      </c>
      <c r="E653" s="38"/>
      <c r="F653" s="198" t="s">
        <v>664</v>
      </c>
      <c r="G653" s="38"/>
      <c r="H653" s="38"/>
      <c r="I653" s="105"/>
      <c r="J653" s="38"/>
      <c r="K653" s="38"/>
      <c r="L653" s="41"/>
      <c r="M653" s="199"/>
      <c r="N653" s="200"/>
      <c r="O653" s="66"/>
      <c r="P653" s="66"/>
      <c r="Q653" s="66"/>
      <c r="R653" s="66"/>
      <c r="S653" s="66"/>
      <c r="T653" s="67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T653" s="19" t="s">
        <v>141</v>
      </c>
      <c r="AU653" s="19" t="s">
        <v>78</v>
      </c>
    </row>
    <row r="654" spans="1:65" s="12" customFormat="1" ht="22.9" customHeight="1">
      <c r="B654" s="168"/>
      <c r="C654" s="169"/>
      <c r="D654" s="170" t="s">
        <v>70</v>
      </c>
      <c r="E654" s="182" t="s">
        <v>669</v>
      </c>
      <c r="F654" s="182" t="s">
        <v>670</v>
      </c>
      <c r="G654" s="169"/>
      <c r="H654" s="169"/>
      <c r="I654" s="172"/>
      <c r="J654" s="183">
        <f>BK654</f>
        <v>0</v>
      </c>
      <c r="K654" s="169"/>
      <c r="L654" s="174"/>
      <c r="M654" s="175"/>
      <c r="N654" s="176"/>
      <c r="O654" s="176"/>
      <c r="P654" s="177">
        <f>P655</f>
        <v>0</v>
      </c>
      <c r="Q654" s="176"/>
      <c r="R654" s="177">
        <f>R655</f>
        <v>0</v>
      </c>
      <c r="S654" s="176"/>
      <c r="T654" s="178">
        <f>T655</f>
        <v>0</v>
      </c>
      <c r="AR654" s="179" t="s">
        <v>78</v>
      </c>
      <c r="AT654" s="180" t="s">
        <v>70</v>
      </c>
      <c r="AU654" s="180" t="s">
        <v>76</v>
      </c>
      <c r="AY654" s="179" t="s">
        <v>132</v>
      </c>
      <c r="BK654" s="181">
        <f>BK655</f>
        <v>0</v>
      </c>
    </row>
    <row r="655" spans="1:65" s="2" customFormat="1" ht="16.5" customHeight="1">
      <c r="A655" s="36"/>
      <c r="B655" s="37"/>
      <c r="C655" s="184" t="s">
        <v>671</v>
      </c>
      <c r="D655" s="184" t="s">
        <v>134</v>
      </c>
      <c r="E655" s="185" t="s">
        <v>672</v>
      </c>
      <c r="F655" s="186" t="s">
        <v>673</v>
      </c>
      <c r="G655" s="187" t="s">
        <v>674</v>
      </c>
      <c r="H655" s="188">
        <v>1</v>
      </c>
      <c r="I655" s="189"/>
      <c r="J655" s="190">
        <f>ROUND(I655*H655,2)</f>
        <v>0</v>
      </c>
      <c r="K655" s="186" t="s">
        <v>19</v>
      </c>
      <c r="L655" s="41"/>
      <c r="M655" s="191" t="s">
        <v>19</v>
      </c>
      <c r="N655" s="192" t="s">
        <v>42</v>
      </c>
      <c r="O655" s="66"/>
      <c r="P655" s="193">
        <f>O655*H655</f>
        <v>0</v>
      </c>
      <c r="Q655" s="193">
        <v>0</v>
      </c>
      <c r="R655" s="193">
        <f>Q655*H655</f>
        <v>0</v>
      </c>
      <c r="S655" s="193">
        <v>0</v>
      </c>
      <c r="T655" s="194">
        <f>S655*H655</f>
        <v>0</v>
      </c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R655" s="195" t="s">
        <v>252</v>
      </c>
      <c r="AT655" s="195" t="s">
        <v>134</v>
      </c>
      <c r="AU655" s="195" t="s">
        <v>78</v>
      </c>
      <c r="AY655" s="19" t="s">
        <v>132</v>
      </c>
      <c r="BE655" s="196">
        <f>IF(N655="základní",J655,0)</f>
        <v>0</v>
      </c>
      <c r="BF655" s="196">
        <f>IF(N655="snížená",J655,0)</f>
        <v>0</v>
      </c>
      <c r="BG655" s="196">
        <f>IF(N655="zákl. přenesená",J655,0)</f>
        <v>0</v>
      </c>
      <c r="BH655" s="196">
        <f>IF(N655="sníž. přenesená",J655,0)</f>
        <v>0</v>
      </c>
      <c r="BI655" s="196">
        <f>IF(N655="nulová",J655,0)</f>
        <v>0</v>
      </c>
      <c r="BJ655" s="19" t="s">
        <v>76</v>
      </c>
      <c r="BK655" s="196">
        <f>ROUND(I655*H655,2)</f>
        <v>0</v>
      </c>
      <c r="BL655" s="19" t="s">
        <v>252</v>
      </c>
      <c r="BM655" s="195" t="s">
        <v>675</v>
      </c>
    </row>
    <row r="656" spans="1:65" s="12" customFormat="1" ht="22.9" customHeight="1">
      <c r="B656" s="168"/>
      <c r="C656" s="169"/>
      <c r="D656" s="170" t="s">
        <v>70</v>
      </c>
      <c r="E656" s="182" t="s">
        <v>676</v>
      </c>
      <c r="F656" s="182" t="s">
        <v>677</v>
      </c>
      <c r="G656" s="169"/>
      <c r="H656" s="169"/>
      <c r="I656" s="172"/>
      <c r="J656" s="183">
        <f>BK656</f>
        <v>0</v>
      </c>
      <c r="K656" s="169"/>
      <c r="L656" s="174"/>
      <c r="M656" s="175"/>
      <c r="N656" s="176"/>
      <c r="O656" s="176"/>
      <c r="P656" s="177">
        <f>P657</f>
        <v>0</v>
      </c>
      <c r="Q656" s="176"/>
      <c r="R656" s="177">
        <f>R657</f>
        <v>0</v>
      </c>
      <c r="S656" s="176"/>
      <c r="T656" s="178">
        <f>T657</f>
        <v>0</v>
      </c>
      <c r="AR656" s="179" t="s">
        <v>78</v>
      </c>
      <c r="AT656" s="180" t="s">
        <v>70</v>
      </c>
      <c r="AU656" s="180" t="s">
        <v>76</v>
      </c>
      <c r="AY656" s="179" t="s">
        <v>132</v>
      </c>
      <c r="BK656" s="181">
        <f>BK657</f>
        <v>0</v>
      </c>
    </row>
    <row r="657" spans="1:65" s="2" customFormat="1" ht="24" customHeight="1">
      <c r="A657" s="36"/>
      <c r="B657" s="37"/>
      <c r="C657" s="184" t="s">
        <v>678</v>
      </c>
      <c r="D657" s="184" t="s">
        <v>134</v>
      </c>
      <c r="E657" s="185" t="s">
        <v>679</v>
      </c>
      <c r="F657" s="186" t="s">
        <v>680</v>
      </c>
      <c r="G657" s="187" t="s">
        <v>674</v>
      </c>
      <c r="H657" s="188">
        <v>1</v>
      </c>
      <c r="I657" s="189"/>
      <c r="J657" s="190">
        <f>ROUND(I657*H657,2)</f>
        <v>0</v>
      </c>
      <c r="K657" s="186" t="s">
        <v>19</v>
      </c>
      <c r="L657" s="41"/>
      <c r="M657" s="191" t="s">
        <v>19</v>
      </c>
      <c r="N657" s="192" t="s">
        <v>42</v>
      </c>
      <c r="O657" s="66"/>
      <c r="P657" s="193">
        <f>O657*H657</f>
        <v>0</v>
      </c>
      <c r="Q657" s="193">
        <v>0</v>
      </c>
      <c r="R657" s="193">
        <f>Q657*H657</f>
        <v>0</v>
      </c>
      <c r="S657" s="193">
        <v>0</v>
      </c>
      <c r="T657" s="194">
        <f>S657*H657</f>
        <v>0</v>
      </c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R657" s="195" t="s">
        <v>252</v>
      </c>
      <c r="AT657" s="195" t="s">
        <v>134</v>
      </c>
      <c r="AU657" s="195" t="s">
        <v>78</v>
      </c>
      <c r="AY657" s="19" t="s">
        <v>132</v>
      </c>
      <c r="BE657" s="196">
        <f>IF(N657="základní",J657,0)</f>
        <v>0</v>
      </c>
      <c r="BF657" s="196">
        <f>IF(N657="snížená",J657,0)</f>
        <v>0</v>
      </c>
      <c r="BG657" s="196">
        <f>IF(N657="zákl. přenesená",J657,0)</f>
        <v>0</v>
      </c>
      <c r="BH657" s="196">
        <f>IF(N657="sníž. přenesená",J657,0)</f>
        <v>0</v>
      </c>
      <c r="BI657" s="196">
        <f>IF(N657="nulová",J657,0)</f>
        <v>0</v>
      </c>
      <c r="BJ657" s="19" t="s">
        <v>76</v>
      </c>
      <c r="BK657" s="196">
        <f>ROUND(I657*H657,2)</f>
        <v>0</v>
      </c>
      <c r="BL657" s="19" t="s">
        <v>252</v>
      </c>
      <c r="BM657" s="195" t="s">
        <v>681</v>
      </c>
    </row>
    <row r="658" spans="1:65" s="12" customFormat="1" ht="22.9" customHeight="1">
      <c r="B658" s="168"/>
      <c r="C658" s="169"/>
      <c r="D658" s="170" t="s">
        <v>70</v>
      </c>
      <c r="E658" s="182" t="s">
        <v>682</v>
      </c>
      <c r="F658" s="182" t="s">
        <v>683</v>
      </c>
      <c r="G658" s="169"/>
      <c r="H658" s="169"/>
      <c r="I658" s="172"/>
      <c r="J658" s="183">
        <f>BK658</f>
        <v>0</v>
      </c>
      <c r="K658" s="169"/>
      <c r="L658" s="174"/>
      <c r="M658" s="175"/>
      <c r="N658" s="176"/>
      <c r="O658" s="176"/>
      <c r="P658" s="177">
        <f>SUM(P659:P699)</f>
        <v>0</v>
      </c>
      <c r="Q658" s="176"/>
      <c r="R658" s="177">
        <f>SUM(R659:R699)</f>
        <v>1.69106617</v>
      </c>
      <c r="S658" s="176"/>
      <c r="T658" s="178">
        <f>SUM(T659:T699)</f>
        <v>0</v>
      </c>
      <c r="AR658" s="179" t="s">
        <v>78</v>
      </c>
      <c r="AT658" s="180" t="s">
        <v>70</v>
      </c>
      <c r="AU658" s="180" t="s">
        <v>76</v>
      </c>
      <c r="AY658" s="179" t="s">
        <v>132</v>
      </c>
      <c r="BK658" s="181">
        <f>SUM(BK659:BK699)</f>
        <v>0</v>
      </c>
    </row>
    <row r="659" spans="1:65" s="2" customFormat="1" ht="16.5" customHeight="1">
      <c r="A659" s="36"/>
      <c r="B659" s="37"/>
      <c r="C659" s="184" t="s">
        <v>684</v>
      </c>
      <c r="D659" s="184" t="s">
        <v>134</v>
      </c>
      <c r="E659" s="185" t="s">
        <v>685</v>
      </c>
      <c r="F659" s="186" t="s">
        <v>686</v>
      </c>
      <c r="G659" s="187" t="s">
        <v>281</v>
      </c>
      <c r="H659" s="188">
        <v>87.69</v>
      </c>
      <c r="I659" s="189"/>
      <c r="J659" s="190">
        <f>ROUND(I659*H659,2)</f>
        <v>0</v>
      </c>
      <c r="K659" s="186" t="s">
        <v>138</v>
      </c>
      <c r="L659" s="41"/>
      <c r="M659" s="191" t="s">
        <v>19</v>
      </c>
      <c r="N659" s="192" t="s">
        <v>42</v>
      </c>
      <c r="O659" s="66"/>
      <c r="P659" s="193">
        <f>O659*H659</f>
        <v>0</v>
      </c>
      <c r="Q659" s="193">
        <v>0</v>
      </c>
      <c r="R659" s="193">
        <f>Q659*H659</f>
        <v>0</v>
      </c>
      <c r="S659" s="193">
        <v>0</v>
      </c>
      <c r="T659" s="194">
        <f>S659*H659</f>
        <v>0</v>
      </c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R659" s="195" t="s">
        <v>252</v>
      </c>
      <c r="AT659" s="195" t="s">
        <v>134</v>
      </c>
      <c r="AU659" s="195" t="s">
        <v>78</v>
      </c>
      <c r="AY659" s="19" t="s">
        <v>132</v>
      </c>
      <c r="BE659" s="196">
        <f>IF(N659="základní",J659,0)</f>
        <v>0</v>
      </c>
      <c r="BF659" s="196">
        <f>IF(N659="snížená",J659,0)</f>
        <v>0</v>
      </c>
      <c r="BG659" s="196">
        <f>IF(N659="zákl. přenesená",J659,0)</f>
        <v>0</v>
      </c>
      <c r="BH659" s="196">
        <f>IF(N659="sníž. přenesená",J659,0)</f>
        <v>0</v>
      </c>
      <c r="BI659" s="196">
        <f>IF(N659="nulová",J659,0)</f>
        <v>0</v>
      </c>
      <c r="BJ659" s="19" t="s">
        <v>76</v>
      </c>
      <c r="BK659" s="196">
        <f>ROUND(I659*H659,2)</f>
        <v>0</v>
      </c>
      <c r="BL659" s="19" t="s">
        <v>252</v>
      </c>
      <c r="BM659" s="195" t="s">
        <v>687</v>
      </c>
    </row>
    <row r="660" spans="1:65" s="2" customFormat="1" ht="29.25">
      <c r="A660" s="36"/>
      <c r="B660" s="37"/>
      <c r="C660" s="38"/>
      <c r="D660" s="197" t="s">
        <v>141</v>
      </c>
      <c r="E660" s="38"/>
      <c r="F660" s="198" t="s">
        <v>688</v>
      </c>
      <c r="G660" s="38"/>
      <c r="H660" s="38"/>
      <c r="I660" s="105"/>
      <c r="J660" s="38"/>
      <c r="K660" s="38"/>
      <c r="L660" s="41"/>
      <c r="M660" s="199"/>
      <c r="N660" s="200"/>
      <c r="O660" s="66"/>
      <c r="P660" s="66"/>
      <c r="Q660" s="66"/>
      <c r="R660" s="66"/>
      <c r="S660" s="66"/>
      <c r="T660" s="67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T660" s="19" t="s">
        <v>141</v>
      </c>
      <c r="AU660" s="19" t="s">
        <v>78</v>
      </c>
    </row>
    <row r="661" spans="1:65" s="13" customFormat="1" ht="11.25">
      <c r="B661" s="201"/>
      <c r="C661" s="202"/>
      <c r="D661" s="197" t="s">
        <v>143</v>
      </c>
      <c r="E661" s="203" t="s">
        <v>19</v>
      </c>
      <c r="F661" s="204" t="s">
        <v>151</v>
      </c>
      <c r="G661" s="202"/>
      <c r="H661" s="203" t="s">
        <v>19</v>
      </c>
      <c r="I661" s="205"/>
      <c r="J661" s="202"/>
      <c r="K661" s="202"/>
      <c r="L661" s="206"/>
      <c r="M661" s="207"/>
      <c r="N661" s="208"/>
      <c r="O661" s="208"/>
      <c r="P661" s="208"/>
      <c r="Q661" s="208"/>
      <c r="R661" s="208"/>
      <c r="S661" s="208"/>
      <c r="T661" s="209"/>
      <c r="AT661" s="210" t="s">
        <v>143</v>
      </c>
      <c r="AU661" s="210" t="s">
        <v>78</v>
      </c>
      <c r="AV661" s="13" t="s">
        <v>76</v>
      </c>
      <c r="AW661" s="13" t="s">
        <v>33</v>
      </c>
      <c r="AX661" s="13" t="s">
        <v>71</v>
      </c>
      <c r="AY661" s="210" t="s">
        <v>132</v>
      </c>
    </row>
    <row r="662" spans="1:65" s="14" customFormat="1" ht="11.25">
      <c r="B662" s="211"/>
      <c r="C662" s="212"/>
      <c r="D662" s="197" t="s">
        <v>143</v>
      </c>
      <c r="E662" s="213" t="s">
        <v>19</v>
      </c>
      <c r="F662" s="214" t="s">
        <v>459</v>
      </c>
      <c r="G662" s="212"/>
      <c r="H662" s="215">
        <v>32.76</v>
      </c>
      <c r="I662" s="216"/>
      <c r="J662" s="212"/>
      <c r="K662" s="212"/>
      <c r="L662" s="217"/>
      <c r="M662" s="218"/>
      <c r="N662" s="219"/>
      <c r="O662" s="219"/>
      <c r="P662" s="219"/>
      <c r="Q662" s="219"/>
      <c r="R662" s="219"/>
      <c r="S662" s="219"/>
      <c r="T662" s="220"/>
      <c r="AT662" s="221" t="s">
        <v>143</v>
      </c>
      <c r="AU662" s="221" t="s">
        <v>78</v>
      </c>
      <c r="AV662" s="14" t="s">
        <v>78</v>
      </c>
      <c r="AW662" s="14" t="s">
        <v>33</v>
      </c>
      <c r="AX662" s="14" t="s">
        <v>71</v>
      </c>
      <c r="AY662" s="221" t="s">
        <v>132</v>
      </c>
    </row>
    <row r="663" spans="1:65" s="13" customFormat="1" ht="11.25">
      <c r="B663" s="201"/>
      <c r="C663" s="202"/>
      <c r="D663" s="197" t="s">
        <v>143</v>
      </c>
      <c r="E663" s="203" t="s">
        <v>19</v>
      </c>
      <c r="F663" s="204" t="s">
        <v>153</v>
      </c>
      <c r="G663" s="202"/>
      <c r="H663" s="203" t="s">
        <v>19</v>
      </c>
      <c r="I663" s="205"/>
      <c r="J663" s="202"/>
      <c r="K663" s="202"/>
      <c r="L663" s="206"/>
      <c r="M663" s="207"/>
      <c r="N663" s="208"/>
      <c r="O663" s="208"/>
      <c r="P663" s="208"/>
      <c r="Q663" s="208"/>
      <c r="R663" s="208"/>
      <c r="S663" s="208"/>
      <c r="T663" s="209"/>
      <c r="AT663" s="210" t="s">
        <v>143</v>
      </c>
      <c r="AU663" s="210" t="s">
        <v>78</v>
      </c>
      <c r="AV663" s="13" t="s">
        <v>76</v>
      </c>
      <c r="AW663" s="13" t="s">
        <v>33</v>
      </c>
      <c r="AX663" s="13" t="s">
        <v>71</v>
      </c>
      <c r="AY663" s="210" t="s">
        <v>132</v>
      </c>
    </row>
    <row r="664" spans="1:65" s="14" customFormat="1" ht="11.25">
      <c r="B664" s="211"/>
      <c r="C664" s="212"/>
      <c r="D664" s="197" t="s">
        <v>143</v>
      </c>
      <c r="E664" s="213" t="s">
        <v>19</v>
      </c>
      <c r="F664" s="214" t="s">
        <v>461</v>
      </c>
      <c r="G664" s="212"/>
      <c r="H664" s="215">
        <v>54.93</v>
      </c>
      <c r="I664" s="216"/>
      <c r="J664" s="212"/>
      <c r="K664" s="212"/>
      <c r="L664" s="217"/>
      <c r="M664" s="218"/>
      <c r="N664" s="219"/>
      <c r="O664" s="219"/>
      <c r="P664" s="219"/>
      <c r="Q664" s="219"/>
      <c r="R664" s="219"/>
      <c r="S664" s="219"/>
      <c r="T664" s="220"/>
      <c r="AT664" s="221" t="s">
        <v>143</v>
      </c>
      <c r="AU664" s="221" t="s">
        <v>78</v>
      </c>
      <c r="AV664" s="14" t="s">
        <v>78</v>
      </c>
      <c r="AW664" s="14" t="s">
        <v>33</v>
      </c>
      <c r="AX664" s="14" t="s">
        <v>71</v>
      </c>
      <c r="AY664" s="221" t="s">
        <v>132</v>
      </c>
    </row>
    <row r="665" spans="1:65" s="16" customFormat="1" ht="11.25">
      <c r="B665" s="233"/>
      <c r="C665" s="234"/>
      <c r="D665" s="197" t="s">
        <v>143</v>
      </c>
      <c r="E665" s="235" t="s">
        <v>19</v>
      </c>
      <c r="F665" s="236" t="s">
        <v>165</v>
      </c>
      <c r="G665" s="234"/>
      <c r="H665" s="237">
        <v>87.69</v>
      </c>
      <c r="I665" s="238"/>
      <c r="J665" s="234"/>
      <c r="K665" s="234"/>
      <c r="L665" s="239"/>
      <c r="M665" s="240"/>
      <c r="N665" s="241"/>
      <c r="O665" s="241"/>
      <c r="P665" s="241"/>
      <c r="Q665" s="241"/>
      <c r="R665" s="241"/>
      <c r="S665" s="241"/>
      <c r="T665" s="242"/>
      <c r="AT665" s="243" t="s">
        <v>143</v>
      </c>
      <c r="AU665" s="243" t="s">
        <v>78</v>
      </c>
      <c r="AV665" s="16" t="s">
        <v>139</v>
      </c>
      <c r="AW665" s="16" t="s">
        <v>33</v>
      </c>
      <c r="AX665" s="16" t="s">
        <v>76</v>
      </c>
      <c r="AY665" s="243" t="s">
        <v>132</v>
      </c>
    </row>
    <row r="666" spans="1:65" s="2" customFormat="1" ht="16.5" customHeight="1">
      <c r="A666" s="36"/>
      <c r="B666" s="37"/>
      <c r="C666" s="244" t="s">
        <v>689</v>
      </c>
      <c r="D666" s="244" t="s">
        <v>232</v>
      </c>
      <c r="E666" s="245" t="s">
        <v>690</v>
      </c>
      <c r="F666" s="246" t="s">
        <v>691</v>
      </c>
      <c r="G666" s="247" t="s">
        <v>281</v>
      </c>
      <c r="H666" s="248">
        <v>96.459000000000003</v>
      </c>
      <c r="I666" s="249"/>
      <c r="J666" s="250">
        <f>ROUND(I666*H666,2)</f>
        <v>0</v>
      </c>
      <c r="K666" s="246" t="s">
        <v>138</v>
      </c>
      <c r="L666" s="251"/>
      <c r="M666" s="252" t="s">
        <v>19</v>
      </c>
      <c r="N666" s="253" t="s">
        <v>42</v>
      </c>
      <c r="O666" s="66"/>
      <c r="P666" s="193">
        <f>O666*H666</f>
        <v>0</v>
      </c>
      <c r="Q666" s="193">
        <v>1.323E-2</v>
      </c>
      <c r="R666" s="193">
        <f>Q666*H666</f>
        <v>1.27615257</v>
      </c>
      <c r="S666" s="193">
        <v>0</v>
      </c>
      <c r="T666" s="194">
        <f>S666*H666</f>
        <v>0</v>
      </c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R666" s="195" t="s">
        <v>399</v>
      </c>
      <c r="AT666" s="195" t="s">
        <v>232</v>
      </c>
      <c r="AU666" s="195" t="s">
        <v>78</v>
      </c>
      <c r="AY666" s="19" t="s">
        <v>132</v>
      </c>
      <c r="BE666" s="196">
        <f>IF(N666="základní",J666,0)</f>
        <v>0</v>
      </c>
      <c r="BF666" s="196">
        <f>IF(N666="snížená",J666,0)</f>
        <v>0</v>
      </c>
      <c r="BG666" s="196">
        <f>IF(N666="zákl. přenesená",J666,0)</f>
        <v>0</v>
      </c>
      <c r="BH666" s="196">
        <f>IF(N666="sníž. přenesená",J666,0)</f>
        <v>0</v>
      </c>
      <c r="BI666" s="196">
        <f>IF(N666="nulová",J666,0)</f>
        <v>0</v>
      </c>
      <c r="BJ666" s="19" t="s">
        <v>76</v>
      </c>
      <c r="BK666" s="196">
        <f>ROUND(I666*H666,2)</f>
        <v>0</v>
      </c>
      <c r="BL666" s="19" t="s">
        <v>252</v>
      </c>
      <c r="BM666" s="195" t="s">
        <v>692</v>
      </c>
    </row>
    <row r="667" spans="1:65" s="14" customFormat="1" ht="11.25">
      <c r="B667" s="211"/>
      <c r="C667" s="212"/>
      <c r="D667" s="197" t="s">
        <v>143</v>
      </c>
      <c r="E667" s="212"/>
      <c r="F667" s="214" t="s">
        <v>693</v>
      </c>
      <c r="G667" s="212"/>
      <c r="H667" s="215">
        <v>96.459000000000003</v>
      </c>
      <c r="I667" s="216"/>
      <c r="J667" s="212"/>
      <c r="K667" s="212"/>
      <c r="L667" s="217"/>
      <c r="M667" s="218"/>
      <c r="N667" s="219"/>
      <c r="O667" s="219"/>
      <c r="P667" s="219"/>
      <c r="Q667" s="219"/>
      <c r="R667" s="219"/>
      <c r="S667" s="219"/>
      <c r="T667" s="220"/>
      <c r="AT667" s="221" t="s">
        <v>143</v>
      </c>
      <c r="AU667" s="221" t="s">
        <v>78</v>
      </c>
      <c r="AV667" s="14" t="s">
        <v>78</v>
      </c>
      <c r="AW667" s="14" t="s">
        <v>4</v>
      </c>
      <c r="AX667" s="14" t="s">
        <v>76</v>
      </c>
      <c r="AY667" s="221" t="s">
        <v>132</v>
      </c>
    </row>
    <row r="668" spans="1:65" s="2" customFormat="1" ht="16.5" customHeight="1">
      <c r="A668" s="36"/>
      <c r="B668" s="37"/>
      <c r="C668" s="184" t="s">
        <v>694</v>
      </c>
      <c r="D668" s="184" t="s">
        <v>134</v>
      </c>
      <c r="E668" s="185" t="s">
        <v>695</v>
      </c>
      <c r="F668" s="186" t="s">
        <v>696</v>
      </c>
      <c r="G668" s="187" t="s">
        <v>281</v>
      </c>
      <c r="H668" s="188">
        <v>87.69</v>
      </c>
      <c r="I668" s="189"/>
      <c r="J668" s="190">
        <f>ROUND(I668*H668,2)</f>
        <v>0</v>
      </c>
      <c r="K668" s="186" t="s">
        <v>138</v>
      </c>
      <c r="L668" s="41"/>
      <c r="M668" s="191" t="s">
        <v>19</v>
      </c>
      <c r="N668" s="192" t="s">
        <v>42</v>
      </c>
      <c r="O668" s="66"/>
      <c r="P668" s="193">
        <f>O668*H668</f>
        <v>0</v>
      </c>
      <c r="Q668" s="193">
        <v>0</v>
      </c>
      <c r="R668" s="193">
        <f>Q668*H668</f>
        <v>0</v>
      </c>
      <c r="S668" s="193">
        <v>0</v>
      </c>
      <c r="T668" s="194">
        <f>S668*H668</f>
        <v>0</v>
      </c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R668" s="195" t="s">
        <v>252</v>
      </c>
      <c r="AT668" s="195" t="s">
        <v>134</v>
      </c>
      <c r="AU668" s="195" t="s">
        <v>78</v>
      </c>
      <c r="AY668" s="19" t="s">
        <v>132</v>
      </c>
      <c r="BE668" s="196">
        <f>IF(N668="základní",J668,0)</f>
        <v>0</v>
      </c>
      <c r="BF668" s="196">
        <f>IF(N668="snížená",J668,0)</f>
        <v>0</v>
      </c>
      <c r="BG668" s="196">
        <f>IF(N668="zákl. přenesená",J668,0)</f>
        <v>0</v>
      </c>
      <c r="BH668" s="196">
        <f>IF(N668="sníž. přenesená",J668,0)</f>
        <v>0</v>
      </c>
      <c r="BI668" s="196">
        <f>IF(N668="nulová",J668,0)</f>
        <v>0</v>
      </c>
      <c r="BJ668" s="19" t="s">
        <v>76</v>
      </c>
      <c r="BK668" s="196">
        <f>ROUND(I668*H668,2)</f>
        <v>0</v>
      </c>
      <c r="BL668" s="19" t="s">
        <v>252</v>
      </c>
      <c r="BM668" s="195" t="s">
        <v>697</v>
      </c>
    </row>
    <row r="669" spans="1:65" s="2" customFormat="1" ht="29.25">
      <c r="A669" s="36"/>
      <c r="B669" s="37"/>
      <c r="C669" s="38"/>
      <c r="D669" s="197" t="s">
        <v>141</v>
      </c>
      <c r="E669" s="38"/>
      <c r="F669" s="198" t="s">
        <v>688</v>
      </c>
      <c r="G669" s="38"/>
      <c r="H669" s="38"/>
      <c r="I669" s="105"/>
      <c r="J669" s="38"/>
      <c r="K669" s="38"/>
      <c r="L669" s="41"/>
      <c r="M669" s="199"/>
      <c r="N669" s="200"/>
      <c r="O669" s="66"/>
      <c r="P669" s="66"/>
      <c r="Q669" s="66"/>
      <c r="R669" s="66"/>
      <c r="S669" s="66"/>
      <c r="T669" s="67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T669" s="19" t="s">
        <v>141</v>
      </c>
      <c r="AU669" s="19" t="s">
        <v>78</v>
      </c>
    </row>
    <row r="670" spans="1:65" s="13" customFormat="1" ht="11.25">
      <c r="B670" s="201"/>
      <c r="C670" s="202"/>
      <c r="D670" s="197" t="s">
        <v>143</v>
      </c>
      <c r="E670" s="203" t="s">
        <v>19</v>
      </c>
      <c r="F670" s="204" t="s">
        <v>151</v>
      </c>
      <c r="G670" s="202"/>
      <c r="H670" s="203" t="s">
        <v>19</v>
      </c>
      <c r="I670" s="205"/>
      <c r="J670" s="202"/>
      <c r="K670" s="202"/>
      <c r="L670" s="206"/>
      <c r="M670" s="207"/>
      <c r="N670" s="208"/>
      <c r="O670" s="208"/>
      <c r="P670" s="208"/>
      <c r="Q670" s="208"/>
      <c r="R670" s="208"/>
      <c r="S670" s="208"/>
      <c r="T670" s="209"/>
      <c r="AT670" s="210" t="s">
        <v>143</v>
      </c>
      <c r="AU670" s="210" t="s">
        <v>78</v>
      </c>
      <c r="AV670" s="13" t="s">
        <v>76</v>
      </c>
      <c r="AW670" s="13" t="s">
        <v>33</v>
      </c>
      <c r="AX670" s="13" t="s">
        <v>71</v>
      </c>
      <c r="AY670" s="210" t="s">
        <v>132</v>
      </c>
    </row>
    <row r="671" spans="1:65" s="14" customFormat="1" ht="11.25">
      <c r="B671" s="211"/>
      <c r="C671" s="212"/>
      <c r="D671" s="197" t="s">
        <v>143</v>
      </c>
      <c r="E671" s="213" t="s">
        <v>19</v>
      </c>
      <c r="F671" s="214" t="s">
        <v>459</v>
      </c>
      <c r="G671" s="212"/>
      <c r="H671" s="215">
        <v>32.76</v>
      </c>
      <c r="I671" s="216"/>
      <c r="J671" s="212"/>
      <c r="K671" s="212"/>
      <c r="L671" s="217"/>
      <c r="M671" s="218"/>
      <c r="N671" s="219"/>
      <c r="O671" s="219"/>
      <c r="P671" s="219"/>
      <c r="Q671" s="219"/>
      <c r="R671" s="219"/>
      <c r="S671" s="219"/>
      <c r="T671" s="220"/>
      <c r="AT671" s="221" t="s">
        <v>143</v>
      </c>
      <c r="AU671" s="221" t="s">
        <v>78</v>
      </c>
      <c r="AV671" s="14" t="s">
        <v>78</v>
      </c>
      <c r="AW671" s="14" t="s">
        <v>33</v>
      </c>
      <c r="AX671" s="14" t="s">
        <v>71</v>
      </c>
      <c r="AY671" s="221" t="s">
        <v>132</v>
      </c>
    </row>
    <row r="672" spans="1:65" s="13" customFormat="1" ht="11.25">
      <c r="B672" s="201"/>
      <c r="C672" s="202"/>
      <c r="D672" s="197" t="s">
        <v>143</v>
      </c>
      <c r="E672" s="203" t="s">
        <v>19</v>
      </c>
      <c r="F672" s="204" t="s">
        <v>153</v>
      </c>
      <c r="G672" s="202"/>
      <c r="H672" s="203" t="s">
        <v>19</v>
      </c>
      <c r="I672" s="205"/>
      <c r="J672" s="202"/>
      <c r="K672" s="202"/>
      <c r="L672" s="206"/>
      <c r="M672" s="207"/>
      <c r="N672" s="208"/>
      <c r="O672" s="208"/>
      <c r="P672" s="208"/>
      <c r="Q672" s="208"/>
      <c r="R672" s="208"/>
      <c r="S672" s="208"/>
      <c r="T672" s="209"/>
      <c r="AT672" s="210" t="s">
        <v>143</v>
      </c>
      <c r="AU672" s="210" t="s">
        <v>78</v>
      </c>
      <c r="AV672" s="13" t="s">
        <v>76</v>
      </c>
      <c r="AW672" s="13" t="s">
        <v>33</v>
      </c>
      <c r="AX672" s="13" t="s">
        <v>71</v>
      </c>
      <c r="AY672" s="210" t="s">
        <v>132</v>
      </c>
    </row>
    <row r="673" spans="1:65" s="14" customFormat="1" ht="11.25">
      <c r="B673" s="211"/>
      <c r="C673" s="212"/>
      <c r="D673" s="197" t="s">
        <v>143</v>
      </c>
      <c r="E673" s="213" t="s">
        <v>19</v>
      </c>
      <c r="F673" s="214" t="s">
        <v>461</v>
      </c>
      <c r="G673" s="212"/>
      <c r="H673" s="215">
        <v>54.93</v>
      </c>
      <c r="I673" s="216"/>
      <c r="J673" s="212"/>
      <c r="K673" s="212"/>
      <c r="L673" s="217"/>
      <c r="M673" s="218"/>
      <c r="N673" s="219"/>
      <c r="O673" s="219"/>
      <c r="P673" s="219"/>
      <c r="Q673" s="219"/>
      <c r="R673" s="219"/>
      <c r="S673" s="219"/>
      <c r="T673" s="220"/>
      <c r="AT673" s="221" t="s">
        <v>143</v>
      </c>
      <c r="AU673" s="221" t="s">
        <v>78</v>
      </c>
      <c r="AV673" s="14" t="s">
        <v>78</v>
      </c>
      <c r="AW673" s="14" t="s">
        <v>33</v>
      </c>
      <c r="AX673" s="14" t="s">
        <v>71</v>
      </c>
      <c r="AY673" s="221" t="s">
        <v>132</v>
      </c>
    </row>
    <row r="674" spans="1:65" s="16" customFormat="1" ht="11.25">
      <c r="B674" s="233"/>
      <c r="C674" s="234"/>
      <c r="D674" s="197" t="s">
        <v>143</v>
      </c>
      <c r="E674" s="235" t="s">
        <v>19</v>
      </c>
      <c r="F674" s="236" t="s">
        <v>165</v>
      </c>
      <c r="G674" s="234"/>
      <c r="H674" s="237">
        <v>87.69</v>
      </c>
      <c r="I674" s="238"/>
      <c r="J674" s="234"/>
      <c r="K674" s="234"/>
      <c r="L674" s="239"/>
      <c r="M674" s="240"/>
      <c r="N674" s="241"/>
      <c r="O674" s="241"/>
      <c r="P674" s="241"/>
      <c r="Q674" s="241"/>
      <c r="R674" s="241"/>
      <c r="S674" s="241"/>
      <c r="T674" s="242"/>
      <c r="AT674" s="243" t="s">
        <v>143</v>
      </c>
      <c r="AU674" s="243" t="s">
        <v>78</v>
      </c>
      <c r="AV674" s="16" t="s">
        <v>139</v>
      </c>
      <c r="AW674" s="16" t="s">
        <v>33</v>
      </c>
      <c r="AX674" s="16" t="s">
        <v>76</v>
      </c>
      <c r="AY674" s="243" t="s">
        <v>132</v>
      </c>
    </row>
    <row r="675" spans="1:65" s="2" customFormat="1" ht="16.5" customHeight="1">
      <c r="A675" s="36"/>
      <c r="B675" s="37"/>
      <c r="C675" s="244" t="s">
        <v>698</v>
      </c>
      <c r="D675" s="244" t="s">
        <v>232</v>
      </c>
      <c r="E675" s="245" t="s">
        <v>699</v>
      </c>
      <c r="F675" s="246" t="s">
        <v>700</v>
      </c>
      <c r="G675" s="247" t="s">
        <v>137</v>
      </c>
      <c r="H675" s="248">
        <v>0.73699999999999999</v>
      </c>
      <c r="I675" s="249"/>
      <c r="J675" s="250">
        <f>ROUND(I675*H675,2)</f>
        <v>0</v>
      </c>
      <c r="K675" s="246" t="s">
        <v>138</v>
      </c>
      <c r="L675" s="251"/>
      <c r="M675" s="252" t="s">
        <v>19</v>
      </c>
      <c r="N675" s="253" t="s">
        <v>42</v>
      </c>
      <c r="O675" s="66"/>
      <c r="P675" s="193">
        <f>O675*H675</f>
        <v>0</v>
      </c>
      <c r="Q675" s="193">
        <v>0.55000000000000004</v>
      </c>
      <c r="R675" s="193">
        <f>Q675*H675</f>
        <v>0.40535000000000004</v>
      </c>
      <c r="S675" s="193">
        <v>0</v>
      </c>
      <c r="T675" s="194">
        <f>S675*H675</f>
        <v>0</v>
      </c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R675" s="195" t="s">
        <v>399</v>
      </c>
      <c r="AT675" s="195" t="s">
        <v>232</v>
      </c>
      <c r="AU675" s="195" t="s">
        <v>78</v>
      </c>
      <c r="AY675" s="19" t="s">
        <v>132</v>
      </c>
      <c r="BE675" s="196">
        <f>IF(N675="základní",J675,0)</f>
        <v>0</v>
      </c>
      <c r="BF675" s="196">
        <f>IF(N675="snížená",J675,0)</f>
        <v>0</v>
      </c>
      <c r="BG675" s="196">
        <f>IF(N675="zákl. přenesená",J675,0)</f>
        <v>0</v>
      </c>
      <c r="BH675" s="196">
        <f>IF(N675="sníž. přenesená",J675,0)</f>
        <v>0</v>
      </c>
      <c r="BI675" s="196">
        <f>IF(N675="nulová",J675,0)</f>
        <v>0</v>
      </c>
      <c r="BJ675" s="19" t="s">
        <v>76</v>
      </c>
      <c r="BK675" s="196">
        <f>ROUND(I675*H675,2)</f>
        <v>0</v>
      </c>
      <c r="BL675" s="19" t="s">
        <v>252</v>
      </c>
      <c r="BM675" s="195" t="s">
        <v>701</v>
      </c>
    </row>
    <row r="676" spans="1:65" s="13" customFormat="1" ht="11.25">
      <c r="B676" s="201"/>
      <c r="C676" s="202"/>
      <c r="D676" s="197" t="s">
        <v>143</v>
      </c>
      <c r="E676" s="203" t="s">
        <v>19</v>
      </c>
      <c r="F676" s="204" t="s">
        <v>702</v>
      </c>
      <c r="G676" s="202"/>
      <c r="H676" s="203" t="s">
        <v>19</v>
      </c>
      <c r="I676" s="205"/>
      <c r="J676" s="202"/>
      <c r="K676" s="202"/>
      <c r="L676" s="206"/>
      <c r="M676" s="207"/>
      <c r="N676" s="208"/>
      <c r="O676" s="208"/>
      <c r="P676" s="208"/>
      <c r="Q676" s="208"/>
      <c r="R676" s="208"/>
      <c r="S676" s="208"/>
      <c r="T676" s="209"/>
      <c r="AT676" s="210" t="s">
        <v>143</v>
      </c>
      <c r="AU676" s="210" t="s">
        <v>78</v>
      </c>
      <c r="AV676" s="13" t="s">
        <v>76</v>
      </c>
      <c r="AW676" s="13" t="s">
        <v>33</v>
      </c>
      <c r="AX676" s="13" t="s">
        <v>71</v>
      </c>
      <c r="AY676" s="210" t="s">
        <v>132</v>
      </c>
    </row>
    <row r="677" spans="1:65" s="13" customFormat="1" ht="11.25">
      <c r="B677" s="201"/>
      <c r="C677" s="202"/>
      <c r="D677" s="197" t="s">
        <v>143</v>
      </c>
      <c r="E677" s="203" t="s">
        <v>19</v>
      </c>
      <c r="F677" s="204" t="s">
        <v>151</v>
      </c>
      <c r="G677" s="202"/>
      <c r="H677" s="203" t="s">
        <v>19</v>
      </c>
      <c r="I677" s="205"/>
      <c r="J677" s="202"/>
      <c r="K677" s="202"/>
      <c r="L677" s="206"/>
      <c r="M677" s="207"/>
      <c r="N677" s="208"/>
      <c r="O677" s="208"/>
      <c r="P677" s="208"/>
      <c r="Q677" s="208"/>
      <c r="R677" s="208"/>
      <c r="S677" s="208"/>
      <c r="T677" s="209"/>
      <c r="AT677" s="210" t="s">
        <v>143</v>
      </c>
      <c r="AU677" s="210" t="s">
        <v>78</v>
      </c>
      <c r="AV677" s="13" t="s">
        <v>76</v>
      </c>
      <c r="AW677" s="13" t="s">
        <v>33</v>
      </c>
      <c r="AX677" s="13" t="s">
        <v>71</v>
      </c>
      <c r="AY677" s="210" t="s">
        <v>132</v>
      </c>
    </row>
    <row r="678" spans="1:65" s="14" customFormat="1" ht="11.25">
      <c r="B678" s="211"/>
      <c r="C678" s="212"/>
      <c r="D678" s="197" t="s">
        <v>143</v>
      </c>
      <c r="E678" s="213" t="s">
        <v>19</v>
      </c>
      <c r="F678" s="214" t="s">
        <v>703</v>
      </c>
      <c r="G678" s="212"/>
      <c r="H678" s="215">
        <v>0.29099999999999998</v>
      </c>
      <c r="I678" s="216"/>
      <c r="J678" s="212"/>
      <c r="K678" s="212"/>
      <c r="L678" s="217"/>
      <c r="M678" s="218"/>
      <c r="N678" s="219"/>
      <c r="O678" s="219"/>
      <c r="P678" s="219"/>
      <c r="Q678" s="219"/>
      <c r="R678" s="219"/>
      <c r="S678" s="219"/>
      <c r="T678" s="220"/>
      <c r="AT678" s="221" t="s">
        <v>143</v>
      </c>
      <c r="AU678" s="221" t="s">
        <v>78</v>
      </c>
      <c r="AV678" s="14" t="s">
        <v>78</v>
      </c>
      <c r="AW678" s="14" t="s">
        <v>33</v>
      </c>
      <c r="AX678" s="14" t="s">
        <v>71</v>
      </c>
      <c r="AY678" s="221" t="s">
        <v>132</v>
      </c>
    </row>
    <row r="679" spans="1:65" s="13" customFormat="1" ht="11.25">
      <c r="B679" s="201"/>
      <c r="C679" s="202"/>
      <c r="D679" s="197" t="s">
        <v>143</v>
      </c>
      <c r="E679" s="203" t="s">
        <v>19</v>
      </c>
      <c r="F679" s="204" t="s">
        <v>153</v>
      </c>
      <c r="G679" s="202"/>
      <c r="H679" s="203" t="s">
        <v>19</v>
      </c>
      <c r="I679" s="205"/>
      <c r="J679" s="202"/>
      <c r="K679" s="202"/>
      <c r="L679" s="206"/>
      <c r="M679" s="207"/>
      <c r="N679" s="208"/>
      <c r="O679" s="208"/>
      <c r="P679" s="208"/>
      <c r="Q679" s="208"/>
      <c r="R679" s="208"/>
      <c r="S679" s="208"/>
      <c r="T679" s="209"/>
      <c r="AT679" s="210" t="s">
        <v>143</v>
      </c>
      <c r="AU679" s="210" t="s">
        <v>78</v>
      </c>
      <c r="AV679" s="13" t="s">
        <v>76</v>
      </c>
      <c r="AW679" s="13" t="s">
        <v>33</v>
      </c>
      <c r="AX679" s="13" t="s">
        <v>71</v>
      </c>
      <c r="AY679" s="210" t="s">
        <v>132</v>
      </c>
    </row>
    <row r="680" spans="1:65" s="14" customFormat="1" ht="11.25">
      <c r="B680" s="211"/>
      <c r="C680" s="212"/>
      <c r="D680" s="197" t="s">
        <v>143</v>
      </c>
      <c r="E680" s="213" t="s">
        <v>19</v>
      </c>
      <c r="F680" s="214" t="s">
        <v>704</v>
      </c>
      <c r="G680" s="212"/>
      <c r="H680" s="215">
        <v>0.44600000000000001</v>
      </c>
      <c r="I680" s="216"/>
      <c r="J680" s="212"/>
      <c r="K680" s="212"/>
      <c r="L680" s="217"/>
      <c r="M680" s="218"/>
      <c r="N680" s="219"/>
      <c r="O680" s="219"/>
      <c r="P680" s="219"/>
      <c r="Q680" s="219"/>
      <c r="R680" s="219"/>
      <c r="S680" s="219"/>
      <c r="T680" s="220"/>
      <c r="AT680" s="221" t="s">
        <v>143</v>
      </c>
      <c r="AU680" s="221" t="s">
        <v>78</v>
      </c>
      <c r="AV680" s="14" t="s">
        <v>78</v>
      </c>
      <c r="AW680" s="14" t="s">
        <v>33</v>
      </c>
      <c r="AX680" s="14" t="s">
        <v>71</v>
      </c>
      <c r="AY680" s="221" t="s">
        <v>132</v>
      </c>
    </row>
    <row r="681" spans="1:65" s="16" customFormat="1" ht="11.25">
      <c r="B681" s="233"/>
      <c r="C681" s="234"/>
      <c r="D681" s="197" t="s">
        <v>143</v>
      </c>
      <c r="E681" s="235" t="s">
        <v>19</v>
      </c>
      <c r="F681" s="236" t="s">
        <v>165</v>
      </c>
      <c r="G681" s="234"/>
      <c r="H681" s="237">
        <v>0.73699999999999999</v>
      </c>
      <c r="I681" s="238"/>
      <c r="J681" s="234"/>
      <c r="K681" s="234"/>
      <c r="L681" s="239"/>
      <c r="M681" s="240"/>
      <c r="N681" s="241"/>
      <c r="O681" s="241"/>
      <c r="P681" s="241"/>
      <c r="Q681" s="241"/>
      <c r="R681" s="241"/>
      <c r="S681" s="241"/>
      <c r="T681" s="242"/>
      <c r="AT681" s="243" t="s">
        <v>143</v>
      </c>
      <c r="AU681" s="243" t="s">
        <v>78</v>
      </c>
      <c r="AV681" s="16" t="s">
        <v>139</v>
      </c>
      <c r="AW681" s="16" t="s">
        <v>33</v>
      </c>
      <c r="AX681" s="16" t="s">
        <v>76</v>
      </c>
      <c r="AY681" s="243" t="s">
        <v>132</v>
      </c>
    </row>
    <row r="682" spans="1:65" s="2" customFormat="1" ht="16.5" customHeight="1">
      <c r="A682" s="36"/>
      <c r="B682" s="37"/>
      <c r="C682" s="184" t="s">
        <v>705</v>
      </c>
      <c r="D682" s="184" t="s">
        <v>134</v>
      </c>
      <c r="E682" s="185" t="s">
        <v>706</v>
      </c>
      <c r="F682" s="186" t="s">
        <v>707</v>
      </c>
      <c r="G682" s="187" t="s">
        <v>500</v>
      </c>
      <c r="H682" s="188">
        <v>46.88</v>
      </c>
      <c r="I682" s="189"/>
      <c r="J682" s="190">
        <f>ROUND(I682*H682,2)</f>
        <v>0</v>
      </c>
      <c r="K682" s="186" t="s">
        <v>138</v>
      </c>
      <c r="L682" s="41"/>
      <c r="M682" s="191" t="s">
        <v>19</v>
      </c>
      <c r="N682" s="192" t="s">
        <v>42</v>
      </c>
      <c r="O682" s="66"/>
      <c r="P682" s="193">
        <f>O682*H682</f>
        <v>0</v>
      </c>
      <c r="Q682" s="193">
        <v>0</v>
      </c>
      <c r="R682" s="193">
        <f>Q682*H682</f>
        <v>0</v>
      </c>
      <c r="S682" s="193">
        <v>0</v>
      </c>
      <c r="T682" s="194">
        <f>S682*H682</f>
        <v>0</v>
      </c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R682" s="195" t="s">
        <v>252</v>
      </c>
      <c r="AT682" s="195" t="s">
        <v>134</v>
      </c>
      <c r="AU682" s="195" t="s">
        <v>78</v>
      </c>
      <c r="AY682" s="19" t="s">
        <v>132</v>
      </c>
      <c r="BE682" s="196">
        <f>IF(N682="základní",J682,0)</f>
        <v>0</v>
      </c>
      <c r="BF682" s="196">
        <f>IF(N682="snížená",J682,0)</f>
        <v>0</v>
      </c>
      <c r="BG682" s="196">
        <f>IF(N682="zákl. přenesená",J682,0)</f>
        <v>0</v>
      </c>
      <c r="BH682" s="196">
        <f>IF(N682="sníž. přenesená",J682,0)</f>
        <v>0</v>
      </c>
      <c r="BI682" s="196">
        <f>IF(N682="nulová",J682,0)</f>
        <v>0</v>
      </c>
      <c r="BJ682" s="19" t="s">
        <v>76</v>
      </c>
      <c r="BK682" s="196">
        <f>ROUND(I682*H682,2)</f>
        <v>0</v>
      </c>
      <c r="BL682" s="19" t="s">
        <v>252</v>
      </c>
      <c r="BM682" s="195" t="s">
        <v>708</v>
      </c>
    </row>
    <row r="683" spans="1:65" s="2" customFormat="1" ht="29.25">
      <c r="A683" s="36"/>
      <c r="B683" s="37"/>
      <c r="C683" s="38"/>
      <c r="D683" s="197" t="s">
        <v>141</v>
      </c>
      <c r="E683" s="38"/>
      <c r="F683" s="198" t="s">
        <v>688</v>
      </c>
      <c r="G683" s="38"/>
      <c r="H683" s="38"/>
      <c r="I683" s="105"/>
      <c r="J683" s="38"/>
      <c r="K683" s="38"/>
      <c r="L683" s="41"/>
      <c r="M683" s="199"/>
      <c r="N683" s="200"/>
      <c r="O683" s="66"/>
      <c r="P683" s="66"/>
      <c r="Q683" s="66"/>
      <c r="R683" s="66"/>
      <c r="S683" s="66"/>
      <c r="T683" s="67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T683" s="19" t="s">
        <v>141</v>
      </c>
      <c r="AU683" s="19" t="s">
        <v>78</v>
      </c>
    </row>
    <row r="684" spans="1:65" s="13" customFormat="1" ht="11.25">
      <c r="B684" s="201"/>
      <c r="C684" s="202"/>
      <c r="D684" s="197" t="s">
        <v>143</v>
      </c>
      <c r="E684" s="203" t="s">
        <v>19</v>
      </c>
      <c r="F684" s="204" t="s">
        <v>151</v>
      </c>
      <c r="G684" s="202"/>
      <c r="H684" s="203" t="s">
        <v>19</v>
      </c>
      <c r="I684" s="205"/>
      <c r="J684" s="202"/>
      <c r="K684" s="202"/>
      <c r="L684" s="206"/>
      <c r="M684" s="207"/>
      <c r="N684" s="208"/>
      <c r="O684" s="208"/>
      <c r="P684" s="208"/>
      <c r="Q684" s="208"/>
      <c r="R684" s="208"/>
      <c r="S684" s="208"/>
      <c r="T684" s="209"/>
      <c r="AT684" s="210" t="s">
        <v>143</v>
      </c>
      <c r="AU684" s="210" t="s">
        <v>78</v>
      </c>
      <c r="AV684" s="13" t="s">
        <v>76</v>
      </c>
      <c r="AW684" s="13" t="s">
        <v>33</v>
      </c>
      <c r="AX684" s="13" t="s">
        <v>71</v>
      </c>
      <c r="AY684" s="210" t="s">
        <v>132</v>
      </c>
    </row>
    <row r="685" spans="1:65" s="14" customFormat="1" ht="11.25">
      <c r="B685" s="211"/>
      <c r="C685" s="212"/>
      <c r="D685" s="197" t="s">
        <v>143</v>
      </c>
      <c r="E685" s="213" t="s">
        <v>19</v>
      </c>
      <c r="F685" s="214" t="s">
        <v>709</v>
      </c>
      <c r="G685" s="212"/>
      <c r="H685" s="215">
        <v>22.8</v>
      </c>
      <c r="I685" s="216"/>
      <c r="J685" s="212"/>
      <c r="K685" s="212"/>
      <c r="L685" s="217"/>
      <c r="M685" s="218"/>
      <c r="N685" s="219"/>
      <c r="O685" s="219"/>
      <c r="P685" s="219"/>
      <c r="Q685" s="219"/>
      <c r="R685" s="219"/>
      <c r="S685" s="219"/>
      <c r="T685" s="220"/>
      <c r="AT685" s="221" t="s">
        <v>143</v>
      </c>
      <c r="AU685" s="221" t="s">
        <v>78</v>
      </c>
      <c r="AV685" s="14" t="s">
        <v>78</v>
      </c>
      <c r="AW685" s="14" t="s">
        <v>33</v>
      </c>
      <c r="AX685" s="14" t="s">
        <v>71</v>
      </c>
      <c r="AY685" s="221" t="s">
        <v>132</v>
      </c>
    </row>
    <row r="686" spans="1:65" s="14" customFormat="1" ht="11.25">
      <c r="B686" s="211"/>
      <c r="C686" s="212"/>
      <c r="D686" s="197" t="s">
        <v>143</v>
      </c>
      <c r="E686" s="213" t="s">
        <v>19</v>
      </c>
      <c r="F686" s="214" t="s">
        <v>710</v>
      </c>
      <c r="G686" s="212"/>
      <c r="H686" s="215">
        <v>-1.3</v>
      </c>
      <c r="I686" s="216"/>
      <c r="J686" s="212"/>
      <c r="K686" s="212"/>
      <c r="L686" s="217"/>
      <c r="M686" s="218"/>
      <c r="N686" s="219"/>
      <c r="O686" s="219"/>
      <c r="P686" s="219"/>
      <c r="Q686" s="219"/>
      <c r="R686" s="219"/>
      <c r="S686" s="219"/>
      <c r="T686" s="220"/>
      <c r="AT686" s="221" t="s">
        <v>143</v>
      </c>
      <c r="AU686" s="221" t="s">
        <v>78</v>
      </c>
      <c r="AV686" s="14" t="s">
        <v>78</v>
      </c>
      <c r="AW686" s="14" t="s">
        <v>33</v>
      </c>
      <c r="AX686" s="14" t="s">
        <v>71</v>
      </c>
      <c r="AY686" s="221" t="s">
        <v>132</v>
      </c>
    </row>
    <row r="687" spans="1:65" s="14" customFormat="1" ht="11.25">
      <c r="B687" s="211"/>
      <c r="C687" s="212"/>
      <c r="D687" s="197" t="s">
        <v>143</v>
      </c>
      <c r="E687" s="213" t="s">
        <v>19</v>
      </c>
      <c r="F687" s="214" t="s">
        <v>711</v>
      </c>
      <c r="G687" s="212"/>
      <c r="H687" s="215">
        <v>-1.1499999999999999</v>
      </c>
      <c r="I687" s="216"/>
      <c r="J687" s="212"/>
      <c r="K687" s="212"/>
      <c r="L687" s="217"/>
      <c r="M687" s="218"/>
      <c r="N687" s="219"/>
      <c r="O687" s="219"/>
      <c r="P687" s="219"/>
      <c r="Q687" s="219"/>
      <c r="R687" s="219"/>
      <c r="S687" s="219"/>
      <c r="T687" s="220"/>
      <c r="AT687" s="221" t="s">
        <v>143</v>
      </c>
      <c r="AU687" s="221" t="s">
        <v>78</v>
      </c>
      <c r="AV687" s="14" t="s">
        <v>78</v>
      </c>
      <c r="AW687" s="14" t="s">
        <v>33</v>
      </c>
      <c r="AX687" s="14" t="s">
        <v>71</v>
      </c>
      <c r="AY687" s="221" t="s">
        <v>132</v>
      </c>
    </row>
    <row r="688" spans="1:65" s="13" customFormat="1" ht="11.25">
      <c r="B688" s="201"/>
      <c r="C688" s="202"/>
      <c r="D688" s="197" t="s">
        <v>143</v>
      </c>
      <c r="E688" s="203" t="s">
        <v>19</v>
      </c>
      <c r="F688" s="204" t="s">
        <v>153</v>
      </c>
      <c r="G688" s="202"/>
      <c r="H688" s="203" t="s">
        <v>19</v>
      </c>
      <c r="I688" s="205"/>
      <c r="J688" s="202"/>
      <c r="K688" s="202"/>
      <c r="L688" s="206"/>
      <c r="M688" s="207"/>
      <c r="N688" s="208"/>
      <c r="O688" s="208"/>
      <c r="P688" s="208"/>
      <c r="Q688" s="208"/>
      <c r="R688" s="208"/>
      <c r="S688" s="208"/>
      <c r="T688" s="209"/>
      <c r="AT688" s="210" t="s">
        <v>143</v>
      </c>
      <c r="AU688" s="210" t="s">
        <v>78</v>
      </c>
      <c r="AV688" s="13" t="s">
        <v>76</v>
      </c>
      <c r="AW688" s="13" t="s">
        <v>33</v>
      </c>
      <c r="AX688" s="13" t="s">
        <v>71</v>
      </c>
      <c r="AY688" s="210" t="s">
        <v>132</v>
      </c>
    </row>
    <row r="689" spans="1:65" s="14" customFormat="1" ht="11.25">
      <c r="B689" s="211"/>
      <c r="C689" s="212"/>
      <c r="D689" s="197" t="s">
        <v>143</v>
      </c>
      <c r="E689" s="213" t="s">
        <v>19</v>
      </c>
      <c r="F689" s="214" t="s">
        <v>712</v>
      </c>
      <c r="G689" s="212"/>
      <c r="H689" s="215">
        <v>30.49</v>
      </c>
      <c r="I689" s="216"/>
      <c r="J689" s="212"/>
      <c r="K689" s="212"/>
      <c r="L689" s="217"/>
      <c r="M689" s="218"/>
      <c r="N689" s="219"/>
      <c r="O689" s="219"/>
      <c r="P689" s="219"/>
      <c r="Q689" s="219"/>
      <c r="R689" s="219"/>
      <c r="S689" s="219"/>
      <c r="T689" s="220"/>
      <c r="AT689" s="221" t="s">
        <v>143</v>
      </c>
      <c r="AU689" s="221" t="s">
        <v>78</v>
      </c>
      <c r="AV689" s="14" t="s">
        <v>78</v>
      </c>
      <c r="AW689" s="14" t="s">
        <v>33</v>
      </c>
      <c r="AX689" s="14" t="s">
        <v>71</v>
      </c>
      <c r="AY689" s="221" t="s">
        <v>132</v>
      </c>
    </row>
    <row r="690" spans="1:65" s="14" customFormat="1" ht="11.25">
      <c r="B690" s="211"/>
      <c r="C690" s="212"/>
      <c r="D690" s="197" t="s">
        <v>143</v>
      </c>
      <c r="E690" s="213" t="s">
        <v>19</v>
      </c>
      <c r="F690" s="214" t="s">
        <v>713</v>
      </c>
      <c r="G690" s="212"/>
      <c r="H690" s="215">
        <v>-1.2</v>
      </c>
      <c r="I690" s="216"/>
      <c r="J690" s="212"/>
      <c r="K690" s="212"/>
      <c r="L690" s="217"/>
      <c r="M690" s="218"/>
      <c r="N690" s="219"/>
      <c r="O690" s="219"/>
      <c r="P690" s="219"/>
      <c r="Q690" s="219"/>
      <c r="R690" s="219"/>
      <c r="S690" s="219"/>
      <c r="T690" s="220"/>
      <c r="AT690" s="221" t="s">
        <v>143</v>
      </c>
      <c r="AU690" s="221" t="s">
        <v>78</v>
      </c>
      <c r="AV690" s="14" t="s">
        <v>78</v>
      </c>
      <c r="AW690" s="14" t="s">
        <v>33</v>
      </c>
      <c r="AX690" s="14" t="s">
        <v>71</v>
      </c>
      <c r="AY690" s="221" t="s">
        <v>132</v>
      </c>
    </row>
    <row r="691" spans="1:65" s="14" customFormat="1" ht="11.25">
      <c r="B691" s="211"/>
      <c r="C691" s="212"/>
      <c r="D691" s="197" t="s">
        <v>143</v>
      </c>
      <c r="E691" s="213" t="s">
        <v>19</v>
      </c>
      <c r="F691" s="214" t="s">
        <v>714</v>
      </c>
      <c r="G691" s="212"/>
      <c r="H691" s="215">
        <v>-1.06</v>
      </c>
      <c r="I691" s="216"/>
      <c r="J691" s="212"/>
      <c r="K691" s="212"/>
      <c r="L691" s="217"/>
      <c r="M691" s="218"/>
      <c r="N691" s="219"/>
      <c r="O691" s="219"/>
      <c r="P691" s="219"/>
      <c r="Q691" s="219"/>
      <c r="R691" s="219"/>
      <c r="S691" s="219"/>
      <c r="T691" s="220"/>
      <c r="AT691" s="221" t="s">
        <v>143</v>
      </c>
      <c r="AU691" s="221" t="s">
        <v>78</v>
      </c>
      <c r="AV691" s="14" t="s">
        <v>78</v>
      </c>
      <c r="AW691" s="14" t="s">
        <v>33</v>
      </c>
      <c r="AX691" s="14" t="s">
        <v>71</v>
      </c>
      <c r="AY691" s="221" t="s">
        <v>132</v>
      </c>
    </row>
    <row r="692" spans="1:65" s="14" customFormat="1" ht="11.25">
      <c r="B692" s="211"/>
      <c r="C692" s="212"/>
      <c r="D692" s="197" t="s">
        <v>143</v>
      </c>
      <c r="E692" s="213" t="s">
        <v>19</v>
      </c>
      <c r="F692" s="214" t="s">
        <v>715</v>
      </c>
      <c r="G692" s="212"/>
      <c r="H692" s="215">
        <v>-1.7</v>
      </c>
      <c r="I692" s="216"/>
      <c r="J692" s="212"/>
      <c r="K692" s="212"/>
      <c r="L692" s="217"/>
      <c r="M692" s="218"/>
      <c r="N692" s="219"/>
      <c r="O692" s="219"/>
      <c r="P692" s="219"/>
      <c r="Q692" s="219"/>
      <c r="R692" s="219"/>
      <c r="S692" s="219"/>
      <c r="T692" s="220"/>
      <c r="AT692" s="221" t="s">
        <v>143</v>
      </c>
      <c r="AU692" s="221" t="s">
        <v>78</v>
      </c>
      <c r="AV692" s="14" t="s">
        <v>78</v>
      </c>
      <c r="AW692" s="14" t="s">
        <v>33</v>
      </c>
      <c r="AX692" s="14" t="s">
        <v>71</v>
      </c>
      <c r="AY692" s="221" t="s">
        <v>132</v>
      </c>
    </row>
    <row r="693" spans="1:65" s="16" customFormat="1" ht="11.25">
      <c r="B693" s="233"/>
      <c r="C693" s="234"/>
      <c r="D693" s="197" t="s">
        <v>143</v>
      </c>
      <c r="E693" s="235" t="s">
        <v>19</v>
      </c>
      <c r="F693" s="236" t="s">
        <v>165</v>
      </c>
      <c r="G693" s="234"/>
      <c r="H693" s="237">
        <v>46.88</v>
      </c>
      <c r="I693" s="238"/>
      <c r="J693" s="234"/>
      <c r="K693" s="234"/>
      <c r="L693" s="239"/>
      <c r="M693" s="240"/>
      <c r="N693" s="241"/>
      <c r="O693" s="241"/>
      <c r="P693" s="241"/>
      <c r="Q693" s="241"/>
      <c r="R693" s="241"/>
      <c r="S693" s="241"/>
      <c r="T693" s="242"/>
      <c r="AT693" s="243" t="s">
        <v>143</v>
      </c>
      <c r="AU693" s="243" t="s">
        <v>78</v>
      </c>
      <c r="AV693" s="16" t="s">
        <v>139</v>
      </c>
      <c r="AW693" s="16" t="s">
        <v>33</v>
      </c>
      <c r="AX693" s="16" t="s">
        <v>76</v>
      </c>
      <c r="AY693" s="243" t="s">
        <v>132</v>
      </c>
    </row>
    <row r="694" spans="1:65" s="2" customFormat="1" ht="16.5" customHeight="1">
      <c r="A694" s="36"/>
      <c r="B694" s="37"/>
      <c r="C694" s="244" t="s">
        <v>716</v>
      </c>
      <c r="D694" s="244" t="s">
        <v>232</v>
      </c>
      <c r="E694" s="245" t="s">
        <v>717</v>
      </c>
      <c r="F694" s="246" t="s">
        <v>718</v>
      </c>
      <c r="G694" s="247" t="s">
        <v>500</v>
      </c>
      <c r="H694" s="248">
        <v>47.817999999999998</v>
      </c>
      <c r="I694" s="249"/>
      <c r="J694" s="250">
        <f>ROUND(I694*H694,2)</f>
        <v>0</v>
      </c>
      <c r="K694" s="246" t="s">
        <v>138</v>
      </c>
      <c r="L694" s="251"/>
      <c r="M694" s="252" t="s">
        <v>19</v>
      </c>
      <c r="N694" s="253" t="s">
        <v>42</v>
      </c>
      <c r="O694" s="66"/>
      <c r="P694" s="193">
        <f>O694*H694</f>
        <v>0</v>
      </c>
      <c r="Q694" s="193">
        <v>2.0000000000000001E-4</v>
      </c>
      <c r="R694" s="193">
        <f>Q694*H694</f>
        <v>9.5636000000000002E-3</v>
      </c>
      <c r="S694" s="193">
        <v>0</v>
      </c>
      <c r="T694" s="194">
        <f>S694*H694</f>
        <v>0</v>
      </c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R694" s="195" t="s">
        <v>399</v>
      </c>
      <c r="AT694" s="195" t="s">
        <v>232</v>
      </c>
      <c r="AU694" s="195" t="s">
        <v>78</v>
      </c>
      <c r="AY694" s="19" t="s">
        <v>132</v>
      </c>
      <c r="BE694" s="196">
        <f>IF(N694="základní",J694,0)</f>
        <v>0</v>
      </c>
      <c r="BF694" s="196">
        <f>IF(N694="snížená",J694,0)</f>
        <v>0</v>
      </c>
      <c r="BG694" s="196">
        <f>IF(N694="zákl. přenesená",J694,0)</f>
        <v>0</v>
      </c>
      <c r="BH694" s="196">
        <f>IF(N694="sníž. přenesená",J694,0)</f>
        <v>0</v>
      </c>
      <c r="BI694" s="196">
        <f>IF(N694="nulová",J694,0)</f>
        <v>0</v>
      </c>
      <c r="BJ694" s="19" t="s">
        <v>76</v>
      </c>
      <c r="BK694" s="196">
        <f>ROUND(I694*H694,2)</f>
        <v>0</v>
      </c>
      <c r="BL694" s="19" t="s">
        <v>252</v>
      </c>
      <c r="BM694" s="195" t="s">
        <v>719</v>
      </c>
    </row>
    <row r="695" spans="1:65" s="14" customFormat="1" ht="11.25">
      <c r="B695" s="211"/>
      <c r="C695" s="212"/>
      <c r="D695" s="197" t="s">
        <v>143</v>
      </c>
      <c r="E695" s="212"/>
      <c r="F695" s="214" t="s">
        <v>720</v>
      </c>
      <c r="G695" s="212"/>
      <c r="H695" s="215">
        <v>47.817999999999998</v>
      </c>
      <c r="I695" s="216"/>
      <c r="J695" s="212"/>
      <c r="K695" s="212"/>
      <c r="L695" s="217"/>
      <c r="M695" s="218"/>
      <c r="N695" s="219"/>
      <c r="O695" s="219"/>
      <c r="P695" s="219"/>
      <c r="Q695" s="219"/>
      <c r="R695" s="219"/>
      <c r="S695" s="219"/>
      <c r="T695" s="220"/>
      <c r="AT695" s="221" t="s">
        <v>143</v>
      </c>
      <c r="AU695" s="221" t="s">
        <v>78</v>
      </c>
      <c r="AV695" s="14" t="s">
        <v>78</v>
      </c>
      <c r="AW695" s="14" t="s">
        <v>4</v>
      </c>
      <c r="AX695" s="14" t="s">
        <v>76</v>
      </c>
      <c r="AY695" s="221" t="s">
        <v>132</v>
      </c>
    </row>
    <row r="696" spans="1:65" s="2" customFormat="1" ht="24" customHeight="1">
      <c r="A696" s="36"/>
      <c r="B696" s="37"/>
      <c r="C696" s="184" t="s">
        <v>721</v>
      </c>
      <c r="D696" s="184" t="s">
        <v>134</v>
      </c>
      <c r="E696" s="185" t="s">
        <v>722</v>
      </c>
      <c r="F696" s="186" t="s">
        <v>723</v>
      </c>
      <c r="G696" s="187" t="s">
        <v>199</v>
      </c>
      <c r="H696" s="188">
        <v>1.6910000000000001</v>
      </c>
      <c r="I696" s="189"/>
      <c r="J696" s="190">
        <f>ROUND(I696*H696,2)</f>
        <v>0</v>
      </c>
      <c r="K696" s="186" t="s">
        <v>138</v>
      </c>
      <c r="L696" s="41"/>
      <c r="M696" s="191" t="s">
        <v>19</v>
      </c>
      <c r="N696" s="192" t="s">
        <v>42</v>
      </c>
      <c r="O696" s="66"/>
      <c r="P696" s="193">
        <f>O696*H696</f>
        <v>0</v>
      </c>
      <c r="Q696" s="193">
        <v>0</v>
      </c>
      <c r="R696" s="193">
        <f>Q696*H696</f>
        <v>0</v>
      </c>
      <c r="S696" s="193">
        <v>0</v>
      </c>
      <c r="T696" s="194">
        <f>S696*H696</f>
        <v>0</v>
      </c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R696" s="195" t="s">
        <v>252</v>
      </c>
      <c r="AT696" s="195" t="s">
        <v>134</v>
      </c>
      <c r="AU696" s="195" t="s">
        <v>78</v>
      </c>
      <c r="AY696" s="19" t="s">
        <v>132</v>
      </c>
      <c r="BE696" s="196">
        <f>IF(N696="základní",J696,0)</f>
        <v>0</v>
      </c>
      <c r="BF696" s="196">
        <f>IF(N696="snížená",J696,0)</f>
        <v>0</v>
      </c>
      <c r="BG696" s="196">
        <f>IF(N696="zákl. přenesená",J696,0)</f>
        <v>0</v>
      </c>
      <c r="BH696" s="196">
        <f>IF(N696="sníž. přenesená",J696,0)</f>
        <v>0</v>
      </c>
      <c r="BI696" s="196">
        <f>IF(N696="nulová",J696,0)</f>
        <v>0</v>
      </c>
      <c r="BJ696" s="19" t="s">
        <v>76</v>
      </c>
      <c r="BK696" s="196">
        <f>ROUND(I696*H696,2)</f>
        <v>0</v>
      </c>
      <c r="BL696" s="19" t="s">
        <v>252</v>
      </c>
      <c r="BM696" s="195" t="s">
        <v>724</v>
      </c>
    </row>
    <row r="697" spans="1:65" s="2" customFormat="1" ht="97.5">
      <c r="A697" s="36"/>
      <c r="B697" s="37"/>
      <c r="C697" s="38"/>
      <c r="D697" s="197" t="s">
        <v>141</v>
      </c>
      <c r="E697" s="38"/>
      <c r="F697" s="198" t="s">
        <v>725</v>
      </c>
      <c r="G697" s="38"/>
      <c r="H697" s="38"/>
      <c r="I697" s="105"/>
      <c r="J697" s="38"/>
      <c r="K697" s="38"/>
      <c r="L697" s="41"/>
      <c r="M697" s="199"/>
      <c r="N697" s="200"/>
      <c r="O697" s="66"/>
      <c r="P697" s="66"/>
      <c r="Q697" s="66"/>
      <c r="R697" s="66"/>
      <c r="S697" s="66"/>
      <c r="T697" s="67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T697" s="19" t="s">
        <v>141</v>
      </c>
      <c r="AU697" s="19" t="s">
        <v>78</v>
      </c>
    </row>
    <row r="698" spans="1:65" s="2" customFormat="1" ht="24" customHeight="1">
      <c r="A698" s="36"/>
      <c r="B698" s="37"/>
      <c r="C698" s="184" t="s">
        <v>726</v>
      </c>
      <c r="D698" s="184" t="s">
        <v>134</v>
      </c>
      <c r="E698" s="185" t="s">
        <v>727</v>
      </c>
      <c r="F698" s="186" t="s">
        <v>728</v>
      </c>
      <c r="G698" s="187" t="s">
        <v>199</v>
      </c>
      <c r="H698" s="188">
        <v>1.6910000000000001</v>
      </c>
      <c r="I698" s="189"/>
      <c r="J698" s="190">
        <f>ROUND(I698*H698,2)</f>
        <v>0</v>
      </c>
      <c r="K698" s="186" t="s">
        <v>138</v>
      </c>
      <c r="L698" s="41"/>
      <c r="M698" s="191" t="s">
        <v>19</v>
      </c>
      <c r="N698" s="192" t="s">
        <v>42</v>
      </c>
      <c r="O698" s="66"/>
      <c r="P698" s="193">
        <f>O698*H698</f>
        <v>0</v>
      </c>
      <c r="Q698" s="193">
        <v>0</v>
      </c>
      <c r="R698" s="193">
        <f>Q698*H698</f>
        <v>0</v>
      </c>
      <c r="S698" s="193">
        <v>0</v>
      </c>
      <c r="T698" s="194">
        <f>S698*H698</f>
        <v>0</v>
      </c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R698" s="195" t="s">
        <v>252</v>
      </c>
      <c r="AT698" s="195" t="s">
        <v>134</v>
      </c>
      <c r="AU698" s="195" t="s">
        <v>78</v>
      </c>
      <c r="AY698" s="19" t="s">
        <v>132</v>
      </c>
      <c r="BE698" s="196">
        <f>IF(N698="základní",J698,0)</f>
        <v>0</v>
      </c>
      <c r="BF698" s="196">
        <f>IF(N698="snížená",J698,0)</f>
        <v>0</v>
      </c>
      <c r="BG698" s="196">
        <f>IF(N698="zákl. přenesená",J698,0)</f>
        <v>0</v>
      </c>
      <c r="BH698" s="196">
        <f>IF(N698="sníž. přenesená",J698,0)</f>
        <v>0</v>
      </c>
      <c r="BI698" s="196">
        <f>IF(N698="nulová",J698,0)</f>
        <v>0</v>
      </c>
      <c r="BJ698" s="19" t="s">
        <v>76</v>
      </c>
      <c r="BK698" s="196">
        <f>ROUND(I698*H698,2)</f>
        <v>0</v>
      </c>
      <c r="BL698" s="19" t="s">
        <v>252</v>
      </c>
      <c r="BM698" s="195" t="s">
        <v>729</v>
      </c>
    </row>
    <row r="699" spans="1:65" s="2" customFormat="1" ht="97.5">
      <c r="A699" s="36"/>
      <c r="B699" s="37"/>
      <c r="C699" s="38"/>
      <c r="D699" s="197" t="s">
        <v>141</v>
      </c>
      <c r="E699" s="38"/>
      <c r="F699" s="198" t="s">
        <v>725</v>
      </c>
      <c r="G699" s="38"/>
      <c r="H699" s="38"/>
      <c r="I699" s="105"/>
      <c r="J699" s="38"/>
      <c r="K699" s="38"/>
      <c r="L699" s="41"/>
      <c r="M699" s="199"/>
      <c r="N699" s="200"/>
      <c r="O699" s="66"/>
      <c r="P699" s="66"/>
      <c r="Q699" s="66"/>
      <c r="R699" s="66"/>
      <c r="S699" s="66"/>
      <c r="T699" s="67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T699" s="19" t="s">
        <v>141</v>
      </c>
      <c r="AU699" s="19" t="s">
        <v>78</v>
      </c>
    </row>
    <row r="700" spans="1:65" s="12" customFormat="1" ht="22.9" customHeight="1">
      <c r="B700" s="168"/>
      <c r="C700" s="169"/>
      <c r="D700" s="170" t="s">
        <v>70</v>
      </c>
      <c r="E700" s="182" t="s">
        <v>730</v>
      </c>
      <c r="F700" s="182" t="s">
        <v>731</v>
      </c>
      <c r="G700" s="169"/>
      <c r="H700" s="169"/>
      <c r="I700" s="172"/>
      <c r="J700" s="183">
        <f>BK700</f>
        <v>0</v>
      </c>
      <c r="K700" s="169"/>
      <c r="L700" s="174"/>
      <c r="M700" s="175"/>
      <c r="N700" s="176"/>
      <c r="O700" s="176"/>
      <c r="P700" s="177">
        <f>SUM(P701:P712)</f>
        <v>0</v>
      </c>
      <c r="Q700" s="176"/>
      <c r="R700" s="177">
        <f>SUM(R701:R712)</f>
        <v>0.17149500000000001</v>
      </c>
      <c r="S700" s="176"/>
      <c r="T700" s="178">
        <f>SUM(T701:T712)</f>
        <v>0</v>
      </c>
      <c r="AR700" s="179" t="s">
        <v>78</v>
      </c>
      <c r="AT700" s="180" t="s">
        <v>70</v>
      </c>
      <c r="AU700" s="180" t="s">
        <v>76</v>
      </c>
      <c r="AY700" s="179" t="s">
        <v>132</v>
      </c>
      <c r="BK700" s="181">
        <f>SUM(BK701:BK712)</f>
        <v>0</v>
      </c>
    </row>
    <row r="701" spans="1:65" s="2" customFormat="1" ht="16.5" customHeight="1">
      <c r="A701" s="36"/>
      <c r="B701" s="37"/>
      <c r="C701" s="184" t="s">
        <v>732</v>
      </c>
      <c r="D701" s="184" t="s">
        <v>134</v>
      </c>
      <c r="E701" s="185" t="s">
        <v>733</v>
      </c>
      <c r="F701" s="186" t="s">
        <v>734</v>
      </c>
      <c r="G701" s="187" t="s">
        <v>281</v>
      </c>
      <c r="H701" s="188">
        <v>4.9000000000000004</v>
      </c>
      <c r="I701" s="189"/>
      <c r="J701" s="190">
        <f>ROUND(I701*H701,2)</f>
        <v>0</v>
      </c>
      <c r="K701" s="186" t="s">
        <v>138</v>
      </c>
      <c r="L701" s="41"/>
      <c r="M701" s="191" t="s">
        <v>19</v>
      </c>
      <c r="N701" s="192" t="s">
        <v>42</v>
      </c>
      <c r="O701" s="66"/>
      <c r="P701" s="193">
        <f>O701*H701</f>
        <v>0</v>
      </c>
      <c r="Q701" s="193">
        <v>1.575E-2</v>
      </c>
      <c r="R701" s="193">
        <f>Q701*H701</f>
        <v>7.7175000000000007E-2</v>
      </c>
      <c r="S701" s="193">
        <v>0</v>
      </c>
      <c r="T701" s="194">
        <f>S701*H701</f>
        <v>0</v>
      </c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R701" s="195" t="s">
        <v>252</v>
      </c>
      <c r="AT701" s="195" t="s">
        <v>134</v>
      </c>
      <c r="AU701" s="195" t="s">
        <v>78</v>
      </c>
      <c r="AY701" s="19" t="s">
        <v>132</v>
      </c>
      <c r="BE701" s="196">
        <f>IF(N701="základní",J701,0)</f>
        <v>0</v>
      </c>
      <c r="BF701" s="196">
        <f>IF(N701="snížená",J701,0)</f>
        <v>0</v>
      </c>
      <c r="BG701" s="196">
        <f>IF(N701="zákl. přenesená",J701,0)</f>
        <v>0</v>
      </c>
      <c r="BH701" s="196">
        <f>IF(N701="sníž. přenesená",J701,0)</f>
        <v>0</v>
      </c>
      <c r="BI701" s="196">
        <f>IF(N701="nulová",J701,0)</f>
        <v>0</v>
      </c>
      <c r="BJ701" s="19" t="s">
        <v>76</v>
      </c>
      <c r="BK701" s="196">
        <f>ROUND(I701*H701,2)</f>
        <v>0</v>
      </c>
      <c r="BL701" s="19" t="s">
        <v>252</v>
      </c>
      <c r="BM701" s="195" t="s">
        <v>735</v>
      </c>
    </row>
    <row r="702" spans="1:65" s="2" customFormat="1" ht="58.5">
      <c r="A702" s="36"/>
      <c r="B702" s="37"/>
      <c r="C702" s="38"/>
      <c r="D702" s="197" t="s">
        <v>141</v>
      </c>
      <c r="E702" s="38"/>
      <c r="F702" s="198" t="s">
        <v>736</v>
      </c>
      <c r="G702" s="38"/>
      <c r="H702" s="38"/>
      <c r="I702" s="105"/>
      <c r="J702" s="38"/>
      <c r="K702" s="38"/>
      <c r="L702" s="41"/>
      <c r="M702" s="199"/>
      <c r="N702" s="200"/>
      <c r="O702" s="66"/>
      <c r="P702" s="66"/>
      <c r="Q702" s="66"/>
      <c r="R702" s="66"/>
      <c r="S702" s="66"/>
      <c r="T702" s="67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T702" s="19" t="s">
        <v>141</v>
      </c>
      <c r="AU702" s="19" t="s">
        <v>78</v>
      </c>
    </row>
    <row r="703" spans="1:65" s="13" customFormat="1" ht="11.25">
      <c r="B703" s="201"/>
      <c r="C703" s="202"/>
      <c r="D703" s="197" t="s">
        <v>143</v>
      </c>
      <c r="E703" s="203" t="s">
        <v>19</v>
      </c>
      <c r="F703" s="204" t="s">
        <v>157</v>
      </c>
      <c r="G703" s="202"/>
      <c r="H703" s="203" t="s">
        <v>19</v>
      </c>
      <c r="I703" s="205"/>
      <c r="J703" s="202"/>
      <c r="K703" s="202"/>
      <c r="L703" s="206"/>
      <c r="M703" s="207"/>
      <c r="N703" s="208"/>
      <c r="O703" s="208"/>
      <c r="P703" s="208"/>
      <c r="Q703" s="208"/>
      <c r="R703" s="208"/>
      <c r="S703" s="208"/>
      <c r="T703" s="209"/>
      <c r="AT703" s="210" t="s">
        <v>143</v>
      </c>
      <c r="AU703" s="210" t="s">
        <v>78</v>
      </c>
      <c r="AV703" s="13" t="s">
        <v>76</v>
      </c>
      <c r="AW703" s="13" t="s">
        <v>33</v>
      </c>
      <c r="AX703" s="13" t="s">
        <v>71</v>
      </c>
      <c r="AY703" s="210" t="s">
        <v>132</v>
      </c>
    </row>
    <row r="704" spans="1:65" s="14" customFormat="1" ht="11.25">
      <c r="B704" s="211"/>
      <c r="C704" s="212"/>
      <c r="D704" s="197" t="s">
        <v>143</v>
      </c>
      <c r="E704" s="213" t="s">
        <v>19</v>
      </c>
      <c r="F704" s="214" t="s">
        <v>737</v>
      </c>
      <c r="G704" s="212"/>
      <c r="H704" s="215">
        <v>10.5</v>
      </c>
      <c r="I704" s="216"/>
      <c r="J704" s="212"/>
      <c r="K704" s="212"/>
      <c r="L704" s="217"/>
      <c r="M704" s="218"/>
      <c r="N704" s="219"/>
      <c r="O704" s="219"/>
      <c r="P704" s="219"/>
      <c r="Q704" s="219"/>
      <c r="R704" s="219"/>
      <c r="S704" s="219"/>
      <c r="T704" s="220"/>
      <c r="AT704" s="221" t="s">
        <v>143</v>
      </c>
      <c r="AU704" s="221" t="s">
        <v>78</v>
      </c>
      <c r="AV704" s="14" t="s">
        <v>78</v>
      </c>
      <c r="AW704" s="14" t="s">
        <v>33</v>
      </c>
      <c r="AX704" s="14" t="s">
        <v>71</v>
      </c>
      <c r="AY704" s="221" t="s">
        <v>132</v>
      </c>
    </row>
    <row r="705" spans="1:65" s="14" customFormat="1" ht="11.25">
      <c r="B705" s="211"/>
      <c r="C705" s="212"/>
      <c r="D705" s="197" t="s">
        <v>143</v>
      </c>
      <c r="E705" s="213" t="s">
        <v>19</v>
      </c>
      <c r="F705" s="214" t="s">
        <v>738</v>
      </c>
      <c r="G705" s="212"/>
      <c r="H705" s="215">
        <v>-5.6</v>
      </c>
      <c r="I705" s="216"/>
      <c r="J705" s="212"/>
      <c r="K705" s="212"/>
      <c r="L705" s="217"/>
      <c r="M705" s="218"/>
      <c r="N705" s="219"/>
      <c r="O705" s="219"/>
      <c r="P705" s="219"/>
      <c r="Q705" s="219"/>
      <c r="R705" s="219"/>
      <c r="S705" s="219"/>
      <c r="T705" s="220"/>
      <c r="AT705" s="221" t="s">
        <v>143</v>
      </c>
      <c r="AU705" s="221" t="s">
        <v>78</v>
      </c>
      <c r="AV705" s="14" t="s">
        <v>78</v>
      </c>
      <c r="AW705" s="14" t="s">
        <v>33</v>
      </c>
      <c r="AX705" s="14" t="s">
        <v>71</v>
      </c>
      <c r="AY705" s="221" t="s">
        <v>132</v>
      </c>
    </row>
    <row r="706" spans="1:65" s="16" customFormat="1" ht="11.25">
      <c r="B706" s="233"/>
      <c r="C706" s="234"/>
      <c r="D706" s="197" t="s">
        <v>143</v>
      </c>
      <c r="E706" s="235" t="s">
        <v>19</v>
      </c>
      <c r="F706" s="236" t="s">
        <v>165</v>
      </c>
      <c r="G706" s="234"/>
      <c r="H706" s="237">
        <v>4.9000000000000004</v>
      </c>
      <c r="I706" s="238"/>
      <c r="J706" s="234"/>
      <c r="K706" s="234"/>
      <c r="L706" s="239"/>
      <c r="M706" s="240"/>
      <c r="N706" s="241"/>
      <c r="O706" s="241"/>
      <c r="P706" s="241"/>
      <c r="Q706" s="241"/>
      <c r="R706" s="241"/>
      <c r="S706" s="241"/>
      <c r="T706" s="242"/>
      <c r="AT706" s="243" t="s">
        <v>143</v>
      </c>
      <c r="AU706" s="243" t="s">
        <v>78</v>
      </c>
      <c r="AV706" s="16" t="s">
        <v>139</v>
      </c>
      <c r="AW706" s="16" t="s">
        <v>33</v>
      </c>
      <c r="AX706" s="16" t="s">
        <v>76</v>
      </c>
      <c r="AY706" s="243" t="s">
        <v>132</v>
      </c>
    </row>
    <row r="707" spans="1:65" s="2" customFormat="1" ht="24" customHeight="1">
      <c r="A707" s="36"/>
      <c r="B707" s="37"/>
      <c r="C707" s="184" t="s">
        <v>739</v>
      </c>
      <c r="D707" s="184" t="s">
        <v>134</v>
      </c>
      <c r="E707" s="185" t="s">
        <v>740</v>
      </c>
      <c r="F707" s="186" t="s">
        <v>741</v>
      </c>
      <c r="G707" s="187" t="s">
        <v>241</v>
      </c>
      <c r="H707" s="188">
        <v>4</v>
      </c>
      <c r="I707" s="189"/>
      <c r="J707" s="190">
        <f>ROUND(I707*H707,2)</f>
        <v>0</v>
      </c>
      <c r="K707" s="186" t="s">
        <v>138</v>
      </c>
      <c r="L707" s="41"/>
      <c r="M707" s="191" t="s">
        <v>19</v>
      </c>
      <c r="N707" s="192" t="s">
        <v>42</v>
      </c>
      <c r="O707" s="66"/>
      <c r="P707" s="193">
        <f>O707*H707</f>
        <v>0</v>
      </c>
      <c r="Q707" s="193">
        <v>2.358E-2</v>
      </c>
      <c r="R707" s="193">
        <f>Q707*H707</f>
        <v>9.4320000000000001E-2</v>
      </c>
      <c r="S707" s="193">
        <v>0</v>
      </c>
      <c r="T707" s="194">
        <f>S707*H707</f>
        <v>0</v>
      </c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R707" s="195" t="s">
        <v>252</v>
      </c>
      <c r="AT707" s="195" t="s">
        <v>134</v>
      </c>
      <c r="AU707" s="195" t="s">
        <v>78</v>
      </c>
      <c r="AY707" s="19" t="s">
        <v>132</v>
      </c>
      <c r="BE707" s="196">
        <f>IF(N707="základní",J707,0)</f>
        <v>0</v>
      </c>
      <c r="BF707" s="196">
        <f>IF(N707="snížená",J707,0)</f>
        <v>0</v>
      </c>
      <c r="BG707" s="196">
        <f>IF(N707="zákl. přenesená",J707,0)</f>
        <v>0</v>
      </c>
      <c r="BH707" s="196">
        <f>IF(N707="sníž. přenesená",J707,0)</f>
        <v>0</v>
      </c>
      <c r="BI707" s="196">
        <f>IF(N707="nulová",J707,0)</f>
        <v>0</v>
      </c>
      <c r="BJ707" s="19" t="s">
        <v>76</v>
      </c>
      <c r="BK707" s="196">
        <f>ROUND(I707*H707,2)</f>
        <v>0</v>
      </c>
      <c r="BL707" s="19" t="s">
        <v>252</v>
      </c>
      <c r="BM707" s="195" t="s">
        <v>742</v>
      </c>
    </row>
    <row r="708" spans="1:65" s="2" customFormat="1" ht="58.5">
      <c r="A708" s="36"/>
      <c r="B708" s="37"/>
      <c r="C708" s="38"/>
      <c r="D708" s="197" t="s">
        <v>141</v>
      </c>
      <c r="E708" s="38"/>
      <c r="F708" s="198" t="s">
        <v>736</v>
      </c>
      <c r="G708" s="38"/>
      <c r="H708" s="38"/>
      <c r="I708" s="105"/>
      <c r="J708" s="38"/>
      <c r="K708" s="38"/>
      <c r="L708" s="41"/>
      <c r="M708" s="199"/>
      <c r="N708" s="200"/>
      <c r="O708" s="66"/>
      <c r="P708" s="66"/>
      <c r="Q708" s="66"/>
      <c r="R708" s="66"/>
      <c r="S708" s="66"/>
      <c r="T708" s="67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T708" s="19" t="s">
        <v>141</v>
      </c>
      <c r="AU708" s="19" t="s">
        <v>78</v>
      </c>
    </row>
    <row r="709" spans="1:65" s="2" customFormat="1" ht="36" customHeight="1">
      <c r="A709" s="36"/>
      <c r="B709" s="37"/>
      <c r="C709" s="184" t="s">
        <v>743</v>
      </c>
      <c r="D709" s="184" t="s">
        <v>134</v>
      </c>
      <c r="E709" s="185" t="s">
        <v>744</v>
      </c>
      <c r="F709" s="186" t="s">
        <v>745</v>
      </c>
      <c r="G709" s="187" t="s">
        <v>199</v>
      </c>
      <c r="H709" s="188">
        <v>0.17100000000000001</v>
      </c>
      <c r="I709" s="189"/>
      <c r="J709" s="190">
        <f>ROUND(I709*H709,2)</f>
        <v>0</v>
      </c>
      <c r="K709" s="186" t="s">
        <v>138</v>
      </c>
      <c r="L709" s="41"/>
      <c r="M709" s="191" t="s">
        <v>19</v>
      </c>
      <c r="N709" s="192" t="s">
        <v>42</v>
      </c>
      <c r="O709" s="66"/>
      <c r="P709" s="193">
        <f>O709*H709</f>
        <v>0</v>
      </c>
      <c r="Q709" s="193">
        <v>0</v>
      </c>
      <c r="R709" s="193">
        <f>Q709*H709</f>
        <v>0</v>
      </c>
      <c r="S709" s="193">
        <v>0</v>
      </c>
      <c r="T709" s="194">
        <f>S709*H709</f>
        <v>0</v>
      </c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R709" s="195" t="s">
        <v>252</v>
      </c>
      <c r="AT709" s="195" t="s">
        <v>134</v>
      </c>
      <c r="AU709" s="195" t="s">
        <v>78</v>
      </c>
      <c r="AY709" s="19" t="s">
        <v>132</v>
      </c>
      <c r="BE709" s="196">
        <f>IF(N709="základní",J709,0)</f>
        <v>0</v>
      </c>
      <c r="BF709" s="196">
        <f>IF(N709="snížená",J709,0)</f>
        <v>0</v>
      </c>
      <c r="BG709" s="196">
        <f>IF(N709="zákl. přenesená",J709,0)</f>
        <v>0</v>
      </c>
      <c r="BH709" s="196">
        <f>IF(N709="sníž. přenesená",J709,0)</f>
        <v>0</v>
      </c>
      <c r="BI709" s="196">
        <f>IF(N709="nulová",J709,0)</f>
        <v>0</v>
      </c>
      <c r="BJ709" s="19" t="s">
        <v>76</v>
      </c>
      <c r="BK709" s="196">
        <f>ROUND(I709*H709,2)</f>
        <v>0</v>
      </c>
      <c r="BL709" s="19" t="s">
        <v>252</v>
      </c>
      <c r="BM709" s="195" t="s">
        <v>746</v>
      </c>
    </row>
    <row r="710" spans="1:65" s="2" customFormat="1" ht="107.25">
      <c r="A710" s="36"/>
      <c r="B710" s="37"/>
      <c r="C710" s="38"/>
      <c r="D710" s="197" t="s">
        <v>141</v>
      </c>
      <c r="E710" s="38"/>
      <c r="F710" s="198" t="s">
        <v>747</v>
      </c>
      <c r="G710" s="38"/>
      <c r="H710" s="38"/>
      <c r="I710" s="105"/>
      <c r="J710" s="38"/>
      <c r="K710" s="38"/>
      <c r="L710" s="41"/>
      <c r="M710" s="199"/>
      <c r="N710" s="200"/>
      <c r="O710" s="66"/>
      <c r="P710" s="66"/>
      <c r="Q710" s="66"/>
      <c r="R710" s="66"/>
      <c r="S710" s="66"/>
      <c r="T710" s="67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T710" s="19" t="s">
        <v>141</v>
      </c>
      <c r="AU710" s="19" t="s">
        <v>78</v>
      </c>
    </row>
    <row r="711" spans="1:65" s="2" customFormat="1" ht="24" customHeight="1">
      <c r="A711" s="36"/>
      <c r="B711" s="37"/>
      <c r="C711" s="184" t="s">
        <v>748</v>
      </c>
      <c r="D711" s="184" t="s">
        <v>134</v>
      </c>
      <c r="E711" s="185" t="s">
        <v>749</v>
      </c>
      <c r="F711" s="186" t="s">
        <v>750</v>
      </c>
      <c r="G711" s="187" t="s">
        <v>199</v>
      </c>
      <c r="H711" s="188">
        <v>0.17100000000000001</v>
      </c>
      <c r="I711" s="189"/>
      <c r="J711" s="190">
        <f>ROUND(I711*H711,2)</f>
        <v>0</v>
      </c>
      <c r="K711" s="186" t="s">
        <v>138</v>
      </c>
      <c r="L711" s="41"/>
      <c r="M711" s="191" t="s">
        <v>19</v>
      </c>
      <c r="N711" s="192" t="s">
        <v>42</v>
      </c>
      <c r="O711" s="66"/>
      <c r="P711" s="193">
        <f>O711*H711</f>
        <v>0</v>
      </c>
      <c r="Q711" s="193">
        <v>0</v>
      </c>
      <c r="R711" s="193">
        <f>Q711*H711</f>
        <v>0</v>
      </c>
      <c r="S711" s="193">
        <v>0</v>
      </c>
      <c r="T711" s="194">
        <f>S711*H711</f>
        <v>0</v>
      </c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R711" s="195" t="s">
        <v>252</v>
      </c>
      <c r="AT711" s="195" t="s">
        <v>134</v>
      </c>
      <c r="AU711" s="195" t="s">
        <v>78</v>
      </c>
      <c r="AY711" s="19" t="s">
        <v>132</v>
      </c>
      <c r="BE711" s="196">
        <f>IF(N711="základní",J711,0)</f>
        <v>0</v>
      </c>
      <c r="BF711" s="196">
        <f>IF(N711="snížená",J711,0)</f>
        <v>0</v>
      </c>
      <c r="BG711" s="196">
        <f>IF(N711="zákl. přenesená",J711,0)</f>
        <v>0</v>
      </c>
      <c r="BH711" s="196">
        <f>IF(N711="sníž. přenesená",J711,0)</f>
        <v>0</v>
      </c>
      <c r="BI711" s="196">
        <f>IF(N711="nulová",J711,0)</f>
        <v>0</v>
      </c>
      <c r="BJ711" s="19" t="s">
        <v>76</v>
      </c>
      <c r="BK711" s="196">
        <f>ROUND(I711*H711,2)</f>
        <v>0</v>
      </c>
      <c r="BL711" s="19" t="s">
        <v>252</v>
      </c>
      <c r="BM711" s="195" t="s">
        <v>751</v>
      </c>
    </row>
    <row r="712" spans="1:65" s="2" customFormat="1" ht="107.25">
      <c r="A712" s="36"/>
      <c r="B712" s="37"/>
      <c r="C712" s="38"/>
      <c r="D712" s="197" t="s">
        <v>141</v>
      </c>
      <c r="E712" s="38"/>
      <c r="F712" s="198" t="s">
        <v>747</v>
      </c>
      <c r="G712" s="38"/>
      <c r="H712" s="38"/>
      <c r="I712" s="105"/>
      <c r="J712" s="38"/>
      <c r="K712" s="38"/>
      <c r="L712" s="41"/>
      <c r="M712" s="199"/>
      <c r="N712" s="200"/>
      <c r="O712" s="66"/>
      <c r="P712" s="66"/>
      <c r="Q712" s="66"/>
      <c r="R712" s="66"/>
      <c r="S712" s="66"/>
      <c r="T712" s="67"/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T712" s="19" t="s">
        <v>141</v>
      </c>
      <c r="AU712" s="19" t="s">
        <v>78</v>
      </c>
    </row>
    <row r="713" spans="1:65" s="12" customFormat="1" ht="22.9" customHeight="1">
      <c r="B713" s="168"/>
      <c r="C713" s="169"/>
      <c r="D713" s="170" t="s">
        <v>70</v>
      </c>
      <c r="E713" s="182" t="s">
        <v>752</v>
      </c>
      <c r="F713" s="182" t="s">
        <v>753</v>
      </c>
      <c r="G713" s="169"/>
      <c r="H713" s="169"/>
      <c r="I713" s="172"/>
      <c r="J713" s="183">
        <f>BK713</f>
        <v>0</v>
      </c>
      <c r="K713" s="169"/>
      <c r="L713" s="174"/>
      <c r="M713" s="175"/>
      <c r="N713" s="176"/>
      <c r="O713" s="176"/>
      <c r="P713" s="177">
        <f>SUM(P714:P723)</f>
        <v>0</v>
      </c>
      <c r="Q713" s="176"/>
      <c r="R713" s="177">
        <f>SUM(R714:R723)</f>
        <v>0.45</v>
      </c>
      <c r="S713" s="176"/>
      <c r="T713" s="178">
        <f>SUM(T714:T723)</f>
        <v>0</v>
      </c>
      <c r="AR713" s="179" t="s">
        <v>78</v>
      </c>
      <c r="AT713" s="180" t="s">
        <v>70</v>
      </c>
      <c r="AU713" s="180" t="s">
        <v>76</v>
      </c>
      <c r="AY713" s="179" t="s">
        <v>132</v>
      </c>
      <c r="BK713" s="181">
        <f>SUM(BK714:BK723)</f>
        <v>0</v>
      </c>
    </row>
    <row r="714" spans="1:65" s="2" customFormat="1" ht="24" customHeight="1">
      <c r="A714" s="36"/>
      <c r="B714" s="37"/>
      <c r="C714" s="184" t="s">
        <v>754</v>
      </c>
      <c r="D714" s="184" t="s">
        <v>134</v>
      </c>
      <c r="E714" s="185" t="s">
        <v>755</v>
      </c>
      <c r="F714" s="186" t="s">
        <v>756</v>
      </c>
      <c r="G714" s="187" t="s">
        <v>757</v>
      </c>
      <c r="H714" s="188">
        <v>1</v>
      </c>
      <c r="I714" s="189"/>
      <c r="J714" s="190">
        <f t="shared" ref="J714:J720" si="0">ROUND(I714*H714,2)</f>
        <v>0</v>
      </c>
      <c r="K714" s="186" t="s">
        <v>19</v>
      </c>
      <c r="L714" s="41"/>
      <c r="M714" s="191" t="s">
        <v>19</v>
      </c>
      <c r="N714" s="192" t="s">
        <v>42</v>
      </c>
      <c r="O714" s="66"/>
      <c r="P714" s="193">
        <f t="shared" ref="P714:P720" si="1">O714*H714</f>
        <v>0</v>
      </c>
      <c r="Q714" s="193">
        <v>7.4999999999999997E-2</v>
      </c>
      <c r="R714" s="193">
        <f t="shared" ref="R714:R720" si="2">Q714*H714</f>
        <v>7.4999999999999997E-2</v>
      </c>
      <c r="S714" s="193">
        <v>0</v>
      </c>
      <c r="T714" s="194">
        <f t="shared" ref="T714:T720" si="3">S714*H714</f>
        <v>0</v>
      </c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R714" s="195" t="s">
        <v>252</v>
      </c>
      <c r="AT714" s="195" t="s">
        <v>134</v>
      </c>
      <c r="AU714" s="195" t="s">
        <v>78</v>
      </c>
      <c r="AY714" s="19" t="s">
        <v>132</v>
      </c>
      <c r="BE714" s="196">
        <f t="shared" ref="BE714:BE720" si="4">IF(N714="základní",J714,0)</f>
        <v>0</v>
      </c>
      <c r="BF714" s="196">
        <f t="shared" ref="BF714:BF720" si="5">IF(N714="snížená",J714,0)</f>
        <v>0</v>
      </c>
      <c r="BG714" s="196">
        <f t="shared" ref="BG714:BG720" si="6">IF(N714="zákl. přenesená",J714,0)</f>
        <v>0</v>
      </c>
      <c r="BH714" s="196">
        <f t="shared" ref="BH714:BH720" si="7">IF(N714="sníž. přenesená",J714,0)</f>
        <v>0</v>
      </c>
      <c r="BI714" s="196">
        <f t="shared" ref="BI714:BI720" si="8">IF(N714="nulová",J714,0)</f>
        <v>0</v>
      </c>
      <c r="BJ714" s="19" t="s">
        <v>76</v>
      </c>
      <c r="BK714" s="196">
        <f t="shared" ref="BK714:BK720" si="9">ROUND(I714*H714,2)</f>
        <v>0</v>
      </c>
      <c r="BL714" s="19" t="s">
        <v>252</v>
      </c>
      <c r="BM714" s="195" t="s">
        <v>758</v>
      </c>
    </row>
    <row r="715" spans="1:65" s="2" customFormat="1" ht="36" customHeight="1">
      <c r="A715" s="36"/>
      <c r="B715" s="37"/>
      <c r="C715" s="184" t="s">
        <v>759</v>
      </c>
      <c r="D715" s="184" t="s">
        <v>134</v>
      </c>
      <c r="E715" s="185" t="s">
        <v>760</v>
      </c>
      <c r="F715" s="186" t="s">
        <v>761</v>
      </c>
      <c r="G715" s="187" t="s">
        <v>762</v>
      </c>
      <c r="H715" s="188">
        <v>1</v>
      </c>
      <c r="I715" s="189"/>
      <c r="J715" s="190">
        <f t="shared" si="0"/>
        <v>0</v>
      </c>
      <c r="K715" s="186" t="s">
        <v>19</v>
      </c>
      <c r="L715" s="41"/>
      <c r="M715" s="191" t="s">
        <v>19</v>
      </c>
      <c r="N715" s="192" t="s">
        <v>42</v>
      </c>
      <c r="O715" s="66"/>
      <c r="P715" s="193">
        <f t="shared" si="1"/>
        <v>0</v>
      </c>
      <c r="Q715" s="193">
        <v>7.4999999999999997E-2</v>
      </c>
      <c r="R715" s="193">
        <f t="shared" si="2"/>
        <v>7.4999999999999997E-2</v>
      </c>
      <c r="S715" s="193">
        <v>0</v>
      </c>
      <c r="T715" s="194">
        <f t="shared" si="3"/>
        <v>0</v>
      </c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R715" s="195" t="s">
        <v>252</v>
      </c>
      <c r="AT715" s="195" t="s">
        <v>134</v>
      </c>
      <c r="AU715" s="195" t="s">
        <v>78</v>
      </c>
      <c r="AY715" s="19" t="s">
        <v>132</v>
      </c>
      <c r="BE715" s="196">
        <f t="shared" si="4"/>
        <v>0</v>
      </c>
      <c r="BF715" s="196">
        <f t="shared" si="5"/>
        <v>0</v>
      </c>
      <c r="BG715" s="196">
        <f t="shared" si="6"/>
        <v>0</v>
      </c>
      <c r="BH715" s="196">
        <f t="shared" si="7"/>
        <v>0</v>
      </c>
      <c r="BI715" s="196">
        <f t="shared" si="8"/>
        <v>0</v>
      </c>
      <c r="BJ715" s="19" t="s">
        <v>76</v>
      </c>
      <c r="BK715" s="196">
        <f t="shared" si="9"/>
        <v>0</v>
      </c>
      <c r="BL715" s="19" t="s">
        <v>252</v>
      </c>
      <c r="BM715" s="195" t="s">
        <v>763</v>
      </c>
    </row>
    <row r="716" spans="1:65" s="2" customFormat="1" ht="24" customHeight="1">
      <c r="A716" s="36"/>
      <c r="B716" s="37"/>
      <c r="C716" s="184" t="s">
        <v>764</v>
      </c>
      <c r="D716" s="184" t="s">
        <v>134</v>
      </c>
      <c r="E716" s="185" t="s">
        <v>765</v>
      </c>
      <c r="F716" s="186" t="s">
        <v>766</v>
      </c>
      <c r="G716" s="187" t="s">
        <v>762</v>
      </c>
      <c r="H716" s="188">
        <v>1</v>
      </c>
      <c r="I716" s="189"/>
      <c r="J716" s="190">
        <f t="shared" si="0"/>
        <v>0</v>
      </c>
      <c r="K716" s="186" t="s">
        <v>19</v>
      </c>
      <c r="L716" s="41"/>
      <c r="M716" s="191" t="s">
        <v>19</v>
      </c>
      <c r="N716" s="192" t="s">
        <v>42</v>
      </c>
      <c r="O716" s="66"/>
      <c r="P716" s="193">
        <f t="shared" si="1"/>
        <v>0</v>
      </c>
      <c r="Q716" s="193">
        <v>7.4999999999999997E-2</v>
      </c>
      <c r="R716" s="193">
        <f t="shared" si="2"/>
        <v>7.4999999999999997E-2</v>
      </c>
      <c r="S716" s="193">
        <v>0</v>
      </c>
      <c r="T716" s="194">
        <f t="shared" si="3"/>
        <v>0</v>
      </c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R716" s="195" t="s">
        <v>252</v>
      </c>
      <c r="AT716" s="195" t="s">
        <v>134</v>
      </c>
      <c r="AU716" s="195" t="s">
        <v>78</v>
      </c>
      <c r="AY716" s="19" t="s">
        <v>132</v>
      </c>
      <c r="BE716" s="196">
        <f t="shared" si="4"/>
        <v>0</v>
      </c>
      <c r="BF716" s="196">
        <f t="shared" si="5"/>
        <v>0</v>
      </c>
      <c r="BG716" s="196">
        <f t="shared" si="6"/>
        <v>0</v>
      </c>
      <c r="BH716" s="196">
        <f t="shared" si="7"/>
        <v>0</v>
      </c>
      <c r="BI716" s="196">
        <f t="shared" si="8"/>
        <v>0</v>
      </c>
      <c r="BJ716" s="19" t="s">
        <v>76</v>
      </c>
      <c r="BK716" s="196">
        <f t="shared" si="9"/>
        <v>0</v>
      </c>
      <c r="BL716" s="19" t="s">
        <v>252</v>
      </c>
      <c r="BM716" s="195" t="s">
        <v>767</v>
      </c>
    </row>
    <row r="717" spans="1:65" s="2" customFormat="1" ht="36" customHeight="1">
      <c r="A717" s="36"/>
      <c r="B717" s="37"/>
      <c r="C717" s="184" t="s">
        <v>768</v>
      </c>
      <c r="D717" s="184" t="s">
        <v>134</v>
      </c>
      <c r="E717" s="185" t="s">
        <v>769</v>
      </c>
      <c r="F717" s="186" t="s">
        <v>770</v>
      </c>
      <c r="G717" s="187" t="s">
        <v>762</v>
      </c>
      <c r="H717" s="188">
        <v>1</v>
      </c>
      <c r="I717" s="189"/>
      <c r="J717" s="190">
        <f t="shared" si="0"/>
        <v>0</v>
      </c>
      <c r="K717" s="186" t="s">
        <v>19</v>
      </c>
      <c r="L717" s="41"/>
      <c r="M717" s="191" t="s">
        <v>19</v>
      </c>
      <c r="N717" s="192" t="s">
        <v>42</v>
      </c>
      <c r="O717" s="66"/>
      <c r="P717" s="193">
        <f t="shared" si="1"/>
        <v>0</v>
      </c>
      <c r="Q717" s="193">
        <v>7.4999999999999997E-2</v>
      </c>
      <c r="R717" s="193">
        <f t="shared" si="2"/>
        <v>7.4999999999999997E-2</v>
      </c>
      <c r="S717" s="193">
        <v>0</v>
      </c>
      <c r="T717" s="194">
        <f t="shared" si="3"/>
        <v>0</v>
      </c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R717" s="195" t="s">
        <v>252</v>
      </c>
      <c r="AT717" s="195" t="s">
        <v>134</v>
      </c>
      <c r="AU717" s="195" t="s">
        <v>78</v>
      </c>
      <c r="AY717" s="19" t="s">
        <v>132</v>
      </c>
      <c r="BE717" s="196">
        <f t="shared" si="4"/>
        <v>0</v>
      </c>
      <c r="BF717" s="196">
        <f t="shared" si="5"/>
        <v>0</v>
      </c>
      <c r="BG717" s="196">
        <f t="shared" si="6"/>
        <v>0</v>
      </c>
      <c r="BH717" s="196">
        <f t="shared" si="7"/>
        <v>0</v>
      </c>
      <c r="BI717" s="196">
        <f t="shared" si="8"/>
        <v>0</v>
      </c>
      <c r="BJ717" s="19" t="s">
        <v>76</v>
      </c>
      <c r="BK717" s="196">
        <f t="shared" si="9"/>
        <v>0</v>
      </c>
      <c r="BL717" s="19" t="s">
        <v>252</v>
      </c>
      <c r="BM717" s="195" t="s">
        <v>771</v>
      </c>
    </row>
    <row r="718" spans="1:65" s="2" customFormat="1" ht="24" customHeight="1">
      <c r="A718" s="36"/>
      <c r="B718" s="37"/>
      <c r="C718" s="184" t="s">
        <v>772</v>
      </c>
      <c r="D718" s="184" t="s">
        <v>134</v>
      </c>
      <c r="E718" s="185" t="s">
        <v>773</v>
      </c>
      <c r="F718" s="186" t="s">
        <v>774</v>
      </c>
      <c r="G718" s="187" t="s">
        <v>762</v>
      </c>
      <c r="H718" s="188">
        <v>1</v>
      </c>
      <c r="I718" s="189"/>
      <c r="J718" s="190">
        <f t="shared" si="0"/>
        <v>0</v>
      </c>
      <c r="K718" s="186" t="s">
        <v>19</v>
      </c>
      <c r="L718" s="41"/>
      <c r="M718" s="191" t="s">
        <v>19</v>
      </c>
      <c r="N718" s="192" t="s">
        <v>42</v>
      </c>
      <c r="O718" s="66"/>
      <c r="P718" s="193">
        <f t="shared" si="1"/>
        <v>0</v>
      </c>
      <c r="Q718" s="193">
        <v>7.4999999999999997E-2</v>
      </c>
      <c r="R718" s="193">
        <f t="shared" si="2"/>
        <v>7.4999999999999997E-2</v>
      </c>
      <c r="S718" s="193">
        <v>0</v>
      </c>
      <c r="T718" s="194">
        <f t="shared" si="3"/>
        <v>0</v>
      </c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R718" s="195" t="s">
        <v>252</v>
      </c>
      <c r="AT718" s="195" t="s">
        <v>134</v>
      </c>
      <c r="AU718" s="195" t="s">
        <v>78</v>
      </c>
      <c r="AY718" s="19" t="s">
        <v>132</v>
      </c>
      <c r="BE718" s="196">
        <f t="shared" si="4"/>
        <v>0</v>
      </c>
      <c r="BF718" s="196">
        <f t="shared" si="5"/>
        <v>0</v>
      </c>
      <c r="BG718" s="196">
        <f t="shared" si="6"/>
        <v>0</v>
      </c>
      <c r="BH718" s="196">
        <f t="shared" si="7"/>
        <v>0</v>
      </c>
      <c r="BI718" s="196">
        <f t="shared" si="8"/>
        <v>0</v>
      </c>
      <c r="BJ718" s="19" t="s">
        <v>76</v>
      </c>
      <c r="BK718" s="196">
        <f t="shared" si="9"/>
        <v>0</v>
      </c>
      <c r="BL718" s="19" t="s">
        <v>252</v>
      </c>
      <c r="BM718" s="195" t="s">
        <v>775</v>
      </c>
    </row>
    <row r="719" spans="1:65" s="2" customFormat="1" ht="36" customHeight="1">
      <c r="A719" s="36"/>
      <c r="B719" s="37"/>
      <c r="C719" s="184" t="s">
        <v>776</v>
      </c>
      <c r="D719" s="184" t="s">
        <v>134</v>
      </c>
      <c r="E719" s="185" t="s">
        <v>777</v>
      </c>
      <c r="F719" s="186" t="s">
        <v>778</v>
      </c>
      <c r="G719" s="187" t="s">
        <v>762</v>
      </c>
      <c r="H719" s="188">
        <v>1</v>
      </c>
      <c r="I719" s="189"/>
      <c r="J719" s="190">
        <f t="shared" si="0"/>
        <v>0</v>
      </c>
      <c r="K719" s="186" t="s">
        <v>19</v>
      </c>
      <c r="L719" s="41"/>
      <c r="M719" s="191" t="s">
        <v>19</v>
      </c>
      <c r="N719" s="192" t="s">
        <v>42</v>
      </c>
      <c r="O719" s="66"/>
      <c r="P719" s="193">
        <f t="shared" si="1"/>
        <v>0</v>
      </c>
      <c r="Q719" s="193">
        <v>7.4999999999999997E-2</v>
      </c>
      <c r="R719" s="193">
        <f t="shared" si="2"/>
        <v>7.4999999999999997E-2</v>
      </c>
      <c r="S719" s="193">
        <v>0</v>
      </c>
      <c r="T719" s="194">
        <f t="shared" si="3"/>
        <v>0</v>
      </c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R719" s="195" t="s">
        <v>252</v>
      </c>
      <c r="AT719" s="195" t="s">
        <v>134</v>
      </c>
      <c r="AU719" s="195" t="s">
        <v>78</v>
      </c>
      <c r="AY719" s="19" t="s">
        <v>132</v>
      </c>
      <c r="BE719" s="196">
        <f t="shared" si="4"/>
        <v>0</v>
      </c>
      <c r="BF719" s="196">
        <f t="shared" si="5"/>
        <v>0</v>
      </c>
      <c r="BG719" s="196">
        <f t="shared" si="6"/>
        <v>0</v>
      </c>
      <c r="BH719" s="196">
        <f t="shared" si="7"/>
        <v>0</v>
      </c>
      <c r="BI719" s="196">
        <f t="shared" si="8"/>
        <v>0</v>
      </c>
      <c r="BJ719" s="19" t="s">
        <v>76</v>
      </c>
      <c r="BK719" s="196">
        <f t="shared" si="9"/>
        <v>0</v>
      </c>
      <c r="BL719" s="19" t="s">
        <v>252</v>
      </c>
      <c r="BM719" s="195" t="s">
        <v>779</v>
      </c>
    </row>
    <row r="720" spans="1:65" s="2" customFormat="1" ht="24" customHeight="1">
      <c r="A720" s="36"/>
      <c r="B720" s="37"/>
      <c r="C720" s="184" t="s">
        <v>780</v>
      </c>
      <c r="D720" s="184" t="s">
        <v>134</v>
      </c>
      <c r="E720" s="185" t="s">
        <v>781</v>
      </c>
      <c r="F720" s="186" t="s">
        <v>782</v>
      </c>
      <c r="G720" s="187" t="s">
        <v>199</v>
      </c>
      <c r="H720" s="188">
        <v>0.45</v>
      </c>
      <c r="I720" s="189"/>
      <c r="J720" s="190">
        <f t="shared" si="0"/>
        <v>0</v>
      </c>
      <c r="K720" s="186" t="s">
        <v>138</v>
      </c>
      <c r="L720" s="41"/>
      <c r="M720" s="191" t="s">
        <v>19</v>
      </c>
      <c r="N720" s="192" t="s">
        <v>42</v>
      </c>
      <c r="O720" s="66"/>
      <c r="P720" s="193">
        <f t="shared" si="1"/>
        <v>0</v>
      </c>
      <c r="Q720" s="193">
        <v>0</v>
      </c>
      <c r="R720" s="193">
        <f t="shared" si="2"/>
        <v>0</v>
      </c>
      <c r="S720" s="193">
        <v>0</v>
      </c>
      <c r="T720" s="194">
        <f t="shared" si="3"/>
        <v>0</v>
      </c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R720" s="195" t="s">
        <v>252</v>
      </c>
      <c r="AT720" s="195" t="s">
        <v>134</v>
      </c>
      <c r="AU720" s="195" t="s">
        <v>78</v>
      </c>
      <c r="AY720" s="19" t="s">
        <v>132</v>
      </c>
      <c r="BE720" s="196">
        <f t="shared" si="4"/>
        <v>0</v>
      </c>
      <c r="BF720" s="196">
        <f t="shared" si="5"/>
        <v>0</v>
      </c>
      <c r="BG720" s="196">
        <f t="shared" si="6"/>
        <v>0</v>
      </c>
      <c r="BH720" s="196">
        <f t="shared" si="7"/>
        <v>0</v>
      </c>
      <c r="BI720" s="196">
        <f t="shared" si="8"/>
        <v>0</v>
      </c>
      <c r="BJ720" s="19" t="s">
        <v>76</v>
      </c>
      <c r="BK720" s="196">
        <f t="shared" si="9"/>
        <v>0</v>
      </c>
      <c r="BL720" s="19" t="s">
        <v>252</v>
      </c>
      <c r="BM720" s="195" t="s">
        <v>783</v>
      </c>
    </row>
    <row r="721" spans="1:65" s="2" customFormat="1" ht="97.5">
      <c r="A721" s="36"/>
      <c r="B721" s="37"/>
      <c r="C721" s="38"/>
      <c r="D721" s="197" t="s">
        <v>141</v>
      </c>
      <c r="E721" s="38"/>
      <c r="F721" s="198" t="s">
        <v>784</v>
      </c>
      <c r="G721" s="38"/>
      <c r="H721" s="38"/>
      <c r="I721" s="105"/>
      <c r="J721" s="38"/>
      <c r="K721" s="38"/>
      <c r="L721" s="41"/>
      <c r="M721" s="199"/>
      <c r="N721" s="200"/>
      <c r="O721" s="66"/>
      <c r="P721" s="66"/>
      <c r="Q721" s="66"/>
      <c r="R721" s="66"/>
      <c r="S721" s="66"/>
      <c r="T721" s="67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T721" s="19" t="s">
        <v>141</v>
      </c>
      <c r="AU721" s="19" t="s">
        <v>78</v>
      </c>
    </row>
    <row r="722" spans="1:65" s="2" customFormat="1" ht="24" customHeight="1">
      <c r="A722" s="36"/>
      <c r="B722" s="37"/>
      <c r="C722" s="184" t="s">
        <v>785</v>
      </c>
      <c r="D722" s="184" t="s">
        <v>134</v>
      </c>
      <c r="E722" s="185" t="s">
        <v>786</v>
      </c>
      <c r="F722" s="186" t="s">
        <v>787</v>
      </c>
      <c r="G722" s="187" t="s">
        <v>199</v>
      </c>
      <c r="H722" s="188">
        <v>0.45</v>
      </c>
      <c r="I722" s="189"/>
      <c r="J722" s="190">
        <f>ROUND(I722*H722,2)</f>
        <v>0</v>
      </c>
      <c r="K722" s="186" t="s">
        <v>138</v>
      </c>
      <c r="L722" s="41"/>
      <c r="M722" s="191" t="s">
        <v>19</v>
      </c>
      <c r="N722" s="192" t="s">
        <v>42</v>
      </c>
      <c r="O722" s="66"/>
      <c r="P722" s="193">
        <f>O722*H722</f>
        <v>0</v>
      </c>
      <c r="Q722" s="193">
        <v>0</v>
      </c>
      <c r="R722" s="193">
        <f>Q722*H722</f>
        <v>0</v>
      </c>
      <c r="S722" s="193">
        <v>0</v>
      </c>
      <c r="T722" s="194">
        <f>S722*H722</f>
        <v>0</v>
      </c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R722" s="195" t="s">
        <v>252</v>
      </c>
      <c r="AT722" s="195" t="s">
        <v>134</v>
      </c>
      <c r="AU722" s="195" t="s">
        <v>78</v>
      </c>
      <c r="AY722" s="19" t="s">
        <v>132</v>
      </c>
      <c r="BE722" s="196">
        <f>IF(N722="základní",J722,0)</f>
        <v>0</v>
      </c>
      <c r="BF722" s="196">
        <f>IF(N722="snížená",J722,0)</f>
        <v>0</v>
      </c>
      <c r="BG722" s="196">
        <f>IF(N722="zákl. přenesená",J722,0)</f>
        <v>0</v>
      </c>
      <c r="BH722" s="196">
        <f>IF(N722="sníž. přenesená",J722,0)</f>
        <v>0</v>
      </c>
      <c r="BI722" s="196">
        <f>IF(N722="nulová",J722,0)</f>
        <v>0</v>
      </c>
      <c r="BJ722" s="19" t="s">
        <v>76</v>
      </c>
      <c r="BK722" s="196">
        <f>ROUND(I722*H722,2)</f>
        <v>0</v>
      </c>
      <c r="BL722" s="19" t="s">
        <v>252</v>
      </c>
      <c r="BM722" s="195" t="s">
        <v>788</v>
      </c>
    </row>
    <row r="723" spans="1:65" s="2" customFormat="1" ht="97.5">
      <c r="A723" s="36"/>
      <c r="B723" s="37"/>
      <c r="C723" s="38"/>
      <c r="D723" s="197" t="s">
        <v>141</v>
      </c>
      <c r="E723" s="38"/>
      <c r="F723" s="198" t="s">
        <v>784</v>
      </c>
      <c r="G723" s="38"/>
      <c r="H723" s="38"/>
      <c r="I723" s="105"/>
      <c r="J723" s="38"/>
      <c r="K723" s="38"/>
      <c r="L723" s="41"/>
      <c r="M723" s="199"/>
      <c r="N723" s="200"/>
      <c r="O723" s="66"/>
      <c r="P723" s="66"/>
      <c r="Q723" s="66"/>
      <c r="R723" s="66"/>
      <c r="S723" s="66"/>
      <c r="T723" s="67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T723" s="19" t="s">
        <v>141</v>
      </c>
      <c r="AU723" s="19" t="s">
        <v>78</v>
      </c>
    </row>
    <row r="724" spans="1:65" s="12" customFormat="1" ht="22.9" customHeight="1">
      <c r="B724" s="168"/>
      <c r="C724" s="169"/>
      <c r="D724" s="170" t="s">
        <v>70</v>
      </c>
      <c r="E724" s="182" t="s">
        <v>789</v>
      </c>
      <c r="F724" s="182" t="s">
        <v>790</v>
      </c>
      <c r="G724" s="169"/>
      <c r="H724" s="169"/>
      <c r="I724" s="172"/>
      <c r="J724" s="183">
        <f>BK724</f>
        <v>0</v>
      </c>
      <c r="K724" s="169"/>
      <c r="L724" s="174"/>
      <c r="M724" s="175"/>
      <c r="N724" s="176"/>
      <c r="O724" s="176"/>
      <c r="P724" s="177">
        <f>SUM(P725:P739)</f>
        <v>0</v>
      </c>
      <c r="Q724" s="176"/>
      <c r="R724" s="177">
        <f>SUM(R725:R739)</f>
        <v>0.22723469999999996</v>
      </c>
      <c r="S724" s="176"/>
      <c r="T724" s="178">
        <f>SUM(T725:T739)</f>
        <v>0</v>
      </c>
      <c r="AR724" s="179" t="s">
        <v>78</v>
      </c>
      <c r="AT724" s="180" t="s">
        <v>70</v>
      </c>
      <c r="AU724" s="180" t="s">
        <v>76</v>
      </c>
      <c r="AY724" s="179" t="s">
        <v>132</v>
      </c>
      <c r="BK724" s="181">
        <f>SUM(BK725:BK739)</f>
        <v>0</v>
      </c>
    </row>
    <row r="725" spans="1:65" s="2" customFormat="1" ht="24" customHeight="1">
      <c r="A725" s="36"/>
      <c r="B725" s="37"/>
      <c r="C725" s="184" t="s">
        <v>452</v>
      </c>
      <c r="D725" s="184" t="s">
        <v>134</v>
      </c>
      <c r="E725" s="185" t="s">
        <v>791</v>
      </c>
      <c r="F725" s="186" t="s">
        <v>792</v>
      </c>
      <c r="G725" s="187" t="s">
        <v>281</v>
      </c>
      <c r="H725" s="188">
        <v>6.93</v>
      </c>
      <c r="I725" s="189"/>
      <c r="J725" s="190">
        <f>ROUND(I725*H725,2)</f>
        <v>0</v>
      </c>
      <c r="K725" s="186" t="s">
        <v>138</v>
      </c>
      <c r="L725" s="41"/>
      <c r="M725" s="191" t="s">
        <v>19</v>
      </c>
      <c r="N725" s="192" t="s">
        <v>42</v>
      </c>
      <c r="O725" s="66"/>
      <c r="P725" s="193">
        <f>O725*H725</f>
        <v>0</v>
      </c>
      <c r="Q725" s="193">
        <v>3.6700000000000001E-3</v>
      </c>
      <c r="R725" s="193">
        <f>Q725*H725</f>
        <v>2.54331E-2</v>
      </c>
      <c r="S725" s="193">
        <v>0</v>
      </c>
      <c r="T725" s="194">
        <f>S725*H725</f>
        <v>0</v>
      </c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R725" s="195" t="s">
        <v>252</v>
      </c>
      <c r="AT725" s="195" t="s">
        <v>134</v>
      </c>
      <c r="AU725" s="195" t="s">
        <v>78</v>
      </c>
      <c r="AY725" s="19" t="s">
        <v>132</v>
      </c>
      <c r="BE725" s="196">
        <f>IF(N725="základní",J725,0)</f>
        <v>0</v>
      </c>
      <c r="BF725" s="196">
        <f>IF(N725="snížená",J725,0)</f>
        <v>0</v>
      </c>
      <c r="BG725" s="196">
        <f>IF(N725="zákl. přenesená",J725,0)</f>
        <v>0</v>
      </c>
      <c r="BH725" s="196">
        <f>IF(N725="sníž. přenesená",J725,0)</f>
        <v>0</v>
      </c>
      <c r="BI725" s="196">
        <f>IF(N725="nulová",J725,0)</f>
        <v>0</v>
      </c>
      <c r="BJ725" s="19" t="s">
        <v>76</v>
      </c>
      <c r="BK725" s="196">
        <f>ROUND(I725*H725,2)</f>
        <v>0</v>
      </c>
      <c r="BL725" s="19" t="s">
        <v>252</v>
      </c>
      <c r="BM725" s="195" t="s">
        <v>793</v>
      </c>
    </row>
    <row r="726" spans="1:65" s="13" customFormat="1" ht="11.25">
      <c r="B726" s="201"/>
      <c r="C726" s="202"/>
      <c r="D726" s="197" t="s">
        <v>143</v>
      </c>
      <c r="E726" s="203" t="s">
        <v>19</v>
      </c>
      <c r="F726" s="204" t="s">
        <v>320</v>
      </c>
      <c r="G726" s="202"/>
      <c r="H726" s="203" t="s">
        <v>19</v>
      </c>
      <c r="I726" s="205"/>
      <c r="J726" s="202"/>
      <c r="K726" s="202"/>
      <c r="L726" s="206"/>
      <c r="M726" s="207"/>
      <c r="N726" s="208"/>
      <c r="O726" s="208"/>
      <c r="P726" s="208"/>
      <c r="Q726" s="208"/>
      <c r="R726" s="208"/>
      <c r="S726" s="208"/>
      <c r="T726" s="209"/>
      <c r="AT726" s="210" t="s">
        <v>143</v>
      </c>
      <c r="AU726" s="210" t="s">
        <v>78</v>
      </c>
      <c r="AV726" s="13" t="s">
        <v>76</v>
      </c>
      <c r="AW726" s="13" t="s">
        <v>33</v>
      </c>
      <c r="AX726" s="13" t="s">
        <v>71</v>
      </c>
      <c r="AY726" s="210" t="s">
        <v>132</v>
      </c>
    </row>
    <row r="727" spans="1:65" s="14" customFormat="1" ht="11.25">
      <c r="B727" s="211"/>
      <c r="C727" s="212"/>
      <c r="D727" s="197" t="s">
        <v>143</v>
      </c>
      <c r="E727" s="213" t="s">
        <v>19</v>
      </c>
      <c r="F727" s="214" t="s">
        <v>460</v>
      </c>
      <c r="G727" s="212"/>
      <c r="H727" s="215">
        <v>6.93</v>
      </c>
      <c r="I727" s="216"/>
      <c r="J727" s="212"/>
      <c r="K727" s="212"/>
      <c r="L727" s="217"/>
      <c r="M727" s="218"/>
      <c r="N727" s="219"/>
      <c r="O727" s="219"/>
      <c r="P727" s="219"/>
      <c r="Q727" s="219"/>
      <c r="R727" s="219"/>
      <c r="S727" s="219"/>
      <c r="T727" s="220"/>
      <c r="AT727" s="221" t="s">
        <v>143</v>
      </c>
      <c r="AU727" s="221" t="s">
        <v>78</v>
      </c>
      <c r="AV727" s="14" t="s">
        <v>78</v>
      </c>
      <c r="AW727" s="14" t="s">
        <v>33</v>
      </c>
      <c r="AX727" s="14" t="s">
        <v>76</v>
      </c>
      <c r="AY727" s="221" t="s">
        <v>132</v>
      </c>
    </row>
    <row r="728" spans="1:65" s="2" customFormat="1" ht="16.5" customHeight="1">
      <c r="A728" s="36"/>
      <c r="B728" s="37"/>
      <c r="C728" s="244" t="s">
        <v>464</v>
      </c>
      <c r="D728" s="244" t="s">
        <v>232</v>
      </c>
      <c r="E728" s="245" t="s">
        <v>794</v>
      </c>
      <c r="F728" s="246" t="s">
        <v>795</v>
      </c>
      <c r="G728" s="247" t="s">
        <v>281</v>
      </c>
      <c r="H728" s="248">
        <v>7.6230000000000002</v>
      </c>
      <c r="I728" s="249"/>
      <c r="J728" s="250">
        <f>ROUND(I728*H728,2)</f>
        <v>0</v>
      </c>
      <c r="K728" s="246" t="s">
        <v>138</v>
      </c>
      <c r="L728" s="251"/>
      <c r="M728" s="252" t="s">
        <v>19</v>
      </c>
      <c r="N728" s="253" t="s">
        <v>42</v>
      </c>
      <c r="O728" s="66"/>
      <c r="P728" s="193">
        <f>O728*H728</f>
        <v>0</v>
      </c>
      <c r="Q728" s="193">
        <v>1.9199999999999998E-2</v>
      </c>
      <c r="R728" s="193">
        <f>Q728*H728</f>
        <v>0.14636159999999998</v>
      </c>
      <c r="S728" s="193">
        <v>0</v>
      </c>
      <c r="T728" s="194">
        <f>S728*H728</f>
        <v>0</v>
      </c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R728" s="195" t="s">
        <v>399</v>
      </c>
      <c r="AT728" s="195" t="s">
        <v>232</v>
      </c>
      <c r="AU728" s="195" t="s">
        <v>78</v>
      </c>
      <c r="AY728" s="19" t="s">
        <v>132</v>
      </c>
      <c r="BE728" s="196">
        <f>IF(N728="základní",J728,0)</f>
        <v>0</v>
      </c>
      <c r="BF728" s="196">
        <f>IF(N728="snížená",J728,0)</f>
        <v>0</v>
      </c>
      <c r="BG728" s="196">
        <f>IF(N728="zákl. přenesená",J728,0)</f>
        <v>0</v>
      </c>
      <c r="BH728" s="196">
        <f>IF(N728="sníž. přenesená",J728,0)</f>
        <v>0</v>
      </c>
      <c r="BI728" s="196">
        <f>IF(N728="nulová",J728,0)</f>
        <v>0</v>
      </c>
      <c r="BJ728" s="19" t="s">
        <v>76</v>
      </c>
      <c r="BK728" s="196">
        <f>ROUND(I728*H728,2)</f>
        <v>0</v>
      </c>
      <c r="BL728" s="19" t="s">
        <v>252</v>
      </c>
      <c r="BM728" s="195" t="s">
        <v>796</v>
      </c>
    </row>
    <row r="729" spans="1:65" s="14" customFormat="1" ht="11.25">
      <c r="B729" s="211"/>
      <c r="C729" s="212"/>
      <c r="D729" s="197" t="s">
        <v>143</v>
      </c>
      <c r="E729" s="212"/>
      <c r="F729" s="214" t="s">
        <v>797</v>
      </c>
      <c r="G729" s="212"/>
      <c r="H729" s="215">
        <v>7.6230000000000002</v>
      </c>
      <c r="I729" s="216"/>
      <c r="J729" s="212"/>
      <c r="K729" s="212"/>
      <c r="L729" s="217"/>
      <c r="M729" s="218"/>
      <c r="N729" s="219"/>
      <c r="O729" s="219"/>
      <c r="P729" s="219"/>
      <c r="Q729" s="219"/>
      <c r="R729" s="219"/>
      <c r="S729" s="219"/>
      <c r="T729" s="220"/>
      <c r="AT729" s="221" t="s">
        <v>143</v>
      </c>
      <c r="AU729" s="221" t="s">
        <v>78</v>
      </c>
      <c r="AV729" s="14" t="s">
        <v>78</v>
      </c>
      <c r="AW729" s="14" t="s">
        <v>4</v>
      </c>
      <c r="AX729" s="14" t="s">
        <v>76</v>
      </c>
      <c r="AY729" s="221" t="s">
        <v>132</v>
      </c>
    </row>
    <row r="730" spans="1:65" s="2" customFormat="1" ht="16.5" customHeight="1">
      <c r="A730" s="36"/>
      <c r="B730" s="37"/>
      <c r="C730" s="184" t="s">
        <v>471</v>
      </c>
      <c r="D730" s="184" t="s">
        <v>134</v>
      </c>
      <c r="E730" s="185" t="s">
        <v>798</v>
      </c>
      <c r="F730" s="186" t="s">
        <v>799</v>
      </c>
      <c r="G730" s="187" t="s">
        <v>281</v>
      </c>
      <c r="H730" s="188">
        <v>6.93</v>
      </c>
      <c r="I730" s="189"/>
      <c r="J730" s="190">
        <f>ROUND(I730*H730,2)</f>
        <v>0</v>
      </c>
      <c r="K730" s="186" t="s">
        <v>138</v>
      </c>
      <c r="L730" s="41"/>
      <c r="M730" s="191" t="s">
        <v>19</v>
      </c>
      <c r="N730" s="192" t="s">
        <v>42</v>
      </c>
      <c r="O730" s="66"/>
      <c r="P730" s="193">
        <f>O730*H730</f>
        <v>0</v>
      </c>
      <c r="Q730" s="193">
        <v>2.9999999999999997E-4</v>
      </c>
      <c r="R730" s="193">
        <f>Q730*H730</f>
        <v>2.0789999999999997E-3</v>
      </c>
      <c r="S730" s="193">
        <v>0</v>
      </c>
      <c r="T730" s="194">
        <f>S730*H730</f>
        <v>0</v>
      </c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R730" s="195" t="s">
        <v>252</v>
      </c>
      <c r="AT730" s="195" t="s">
        <v>134</v>
      </c>
      <c r="AU730" s="195" t="s">
        <v>78</v>
      </c>
      <c r="AY730" s="19" t="s">
        <v>132</v>
      </c>
      <c r="BE730" s="196">
        <f>IF(N730="základní",J730,0)</f>
        <v>0</v>
      </c>
      <c r="BF730" s="196">
        <f>IF(N730="snížená",J730,0)</f>
        <v>0</v>
      </c>
      <c r="BG730" s="196">
        <f>IF(N730="zákl. přenesená",J730,0)</f>
        <v>0</v>
      </c>
      <c r="BH730" s="196">
        <f>IF(N730="sníž. přenesená",J730,0)</f>
        <v>0</v>
      </c>
      <c r="BI730" s="196">
        <f>IF(N730="nulová",J730,0)</f>
        <v>0</v>
      </c>
      <c r="BJ730" s="19" t="s">
        <v>76</v>
      </c>
      <c r="BK730" s="196">
        <f>ROUND(I730*H730,2)</f>
        <v>0</v>
      </c>
      <c r="BL730" s="19" t="s">
        <v>252</v>
      </c>
      <c r="BM730" s="195" t="s">
        <v>800</v>
      </c>
    </row>
    <row r="731" spans="1:65" s="2" customFormat="1" ht="48.75">
      <c r="A731" s="36"/>
      <c r="B731" s="37"/>
      <c r="C731" s="38"/>
      <c r="D731" s="197" t="s">
        <v>141</v>
      </c>
      <c r="E731" s="38"/>
      <c r="F731" s="198" t="s">
        <v>801</v>
      </c>
      <c r="G731" s="38"/>
      <c r="H731" s="38"/>
      <c r="I731" s="105"/>
      <c r="J731" s="38"/>
      <c r="K731" s="38"/>
      <c r="L731" s="41"/>
      <c r="M731" s="199"/>
      <c r="N731" s="200"/>
      <c r="O731" s="66"/>
      <c r="P731" s="66"/>
      <c r="Q731" s="66"/>
      <c r="R731" s="66"/>
      <c r="S731" s="66"/>
      <c r="T731" s="67"/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T731" s="19" t="s">
        <v>141</v>
      </c>
      <c r="AU731" s="19" t="s">
        <v>78</v>
      </c>
    </row>
    <row r="732" spans="1:65" s="2" customFormat="1" ht="16.5" customHeight="1">
      <c r="A732" s="36"/>
      <c r="B732" s="37"/>
      <c r="C732" s="184" t="s">
        <v>487</v>
      </c>
      <c r="D732" s="184" t="s">
        <v>134</v>
      </c>
      <c r="E732" s="185" t="s">
        <v>802</v>
      </c>
      <c r="F732" s="186" t="s">
        <v>803</v>
      </c>
      <c r="G732" s="187" t="s">
        <v>281</v>
      </c>
      <c r="H732" s="188">
        <v>6.93</v>
      </c>
      <c r="I732" s="189"/>
      <c r="J732" s="190">
        <f>ROUND(I732*H732,2)</f>
        <v>0</v>
      </c>
      <c r="K732" s="186" t="s">
        <v>138</v>
      </c>
      <c r="L732" s="41"/>
      <c r="M732" s="191" t="s">
        <v>19</v>
      </c>
      <c r="N732" s="192" t="s">
        <v>42</v>
      </c>
      <c r="O732" s="66"/>
      <c r="P732" s="193">
        <f>O732*H732</f>
        <v>0</v>
      </c>
      <c r="Q732" s="193">
        <v>7.7000000000000002E-3</v>
      </c>
      <c r="R732" s="193">
        <f>Q732*H732</f>
        <v>5.3360999999999999E-2</v>
      </c>
      <c r="S732" s="193">
        <v>0</v>
      </c>
      <c r="T732" s="194">
        <f>S732*H732</f>
        <v>0</v>
      </c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R732" s="195" t="s">
        <v>252</v>
      </c>
      <c r="AT732" s="195" t="s">
        <v>134</v>
      </c>
      <c r="AU732" s="195" t="s">
        <v>78</v>
      </c>
      <c r="AY732" s="19" t="s">
        <v>132</v>
      </c>
      <c r="BE732" s="196">
        <f>IF(N732="základní",J732,0)</f>
        <v>0</v>
      </c>
      <c r="BF732" s="196">
        <f>IF(N732="snížená",J732,0)</f>
        <v>0</v>
      </c>
      <c r="BG732" s="196">
        <f>IF(N732="zákl. přenesená",J732,0)</f>
        <v>0</v>
      </c>
      <c r="BH732" s="196">
        <f>IF(N732="sníž. přenesená",J732,0)</f>
        <v>0</v>
      </c>
      <c r="BI732" s="196">
        <f>IF(N732="nulová",J732,0)</f>
        <v>0</v>
      </c>
      <c r="BJ732" s="19" t="s">
        <v>76</v>
      </c>
      <c r="BK732" s="196">
        <f>ROUND(I732*H732,2)</f>
        <v>0</v>
      </c>
      <c r="BL732" s="19" t="s">
        <v>252</v>
      </c>
      <c r="BM732" s="195" t="s">
        <v>804</v>
      </c>
    </row>
    <row r="733" spans="1:65" s="2" customFormat="1" ht="29.25">
      <c r="A733" s="36"/>
      <c r="B733" s="37"/>
      <c r="C733" s="38"/>
      <c r="D733" s="197" t="s">
        <v>141</v>
      </c>
      <c r="E733" s="38"/>
      <c r="F733" s="198" t="s">
        <v>805</v>
      </c>
      <c r="G733" s="38"/>
      <c r="H733" s="38"/>
      <c r="I733" s="105"/>
      <c r="J733" s="38"/>
      <c r="K733" s="38"/>
      <c r="L733" s="41"/>
      <c r="M733" s="199"/>
      <c r="N733" s="200"/>
      <c r="O733" s="66"/>
      <c r="P733" s="66"/>
      <c r="Q733" s="66"/>
      <c r="R733" s="66"/>
      <c r="S733" s="66"/>
      <c r="T733" s="67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T733" s="19" t="s">
        <v>141</v>
      </c>
      <c r="AU733" s="19" t="s">
        <v>78</v>
      </c>
    </row>
    <row r="734" spans="1:65" s="13" customFormat="1" ht="11.25">
      <c r="B734" s="201"/>
      <c r="C734" s="202"/>
      <c r="D734" s="197" t="s">
        <v>143</v>
      </c>
      <c r="E734" s="203" t="s">
        <v>19</v>
      </c>
      <c r="F734" s="204" t="s">
        <v>320</v>
      </c>
      <c r="G734" s="202"/>
      <c r="H734" s="203" t="s">
        <v>19</v>
      </c>
      <c r="I734" s="205"/>
      <c r="J734" s="202"/>
      <c r="K734" s="202"/>
      <c r="L734" s="206"/>
      <c r="M734" s="207"/>
      <c r="N734" s="208"/>
      <c r="O734" s="208"/>
      <c r="P734" s="208"/>
      <c r="Q734" s="208"/>
      <c r="R734" s="208"/>
      <c r="S734" s="208"/>
      <c r="T734" s="209"/>
      <c r="AT734" s="210" t="s">
        <v>143</v>
      </c>
      <c r="AU734" s="210" t="s">
        <v>78</v>
      </c>
      <c r="AV734" s="13" t="s">
        <v>76</v>
      </c>
      <c r="AW734" s="13" t="s">
        <v>33</v>
      </c>
      <c r="AX734" s="13" t="s">
        <v>71</v>
      </c>
      <c r="AY734" s="210" t="s">
        <v>132</v>
      </c>
    </row>
    <row r="735" spans="1:65" s="14" customFormat="1" ht="11.25">
      <c r="B735" s="211"/>
      <c r="C735" s="212"/>
      <c r="D735" s="197" t="s">
        <v>143</v>
      </c>
      <c r="E735" s="213" t="s">
        <v>19</v>
      </c>
      <c r="F735" s="214" t="s">
        <v>460</v>
      </c>
      <c r="G735" s="212"/>
      <c r="H735" s="215">
        <v>6.93</v>
      </c>
      <c r="I735" s="216"/>
      <c r="J735" s="212"/>
      <c r="K735" s="212"/>
      <c r="L735" s="217"/>
      <c r="M735" s="218"/>
      <c r="N735" s="219"/>
      <c r="O735" s="219"/>
      <c r="P735" s="219"/>
      <c r="Q735" s="219"/>
      <c r="R735" s="219"/>
      <c r="S735" s="219"/>
      <c r="T735" s="220"/>
      <c r="AT735" s="221" t="s">
        <v>143</v>
      </c>
      <c r="AU735" s="221" t="s">
        <v>78</v>
      </c>
      <c r="AV735" s="14" t="s">
        <v>78</v>
      </c>
      <c r="AW735" s="14" t="s">
        <v>33</v>
      </c>
      <c r="AX735" s="14" t="s">
        <v>76</v>
      </c>
      <c r="AY735" s="221" t="s">
        <v>132</v>
      </c>
    </row>
    <row r="736" spans="1:65" s="2" customFormat="1" ht="24" customHeight="1">
      <c r="A736" s="36"/>
      <c r="B736" s="37"/>
      <c r="C736" s="184" t="s">
        <v>534</v>
      </c>
      <c r="D736" s="184" t="s">
        <v>134</v>
      </c>
      <c r="E736" s="185" t="s">
        <v>806</v>
      </c>
      <c r="F736" s="186" t="s">
        <v>807</v>
      </c>
      <c r="G736" s="187" t="s">
        <v>199</v>
      </c>
      <c r="H736" s="188">
        <v>0.22700000000000001</v>
      </c>
      <c r="I736" s="189"/>
      <c r="J736" s="190">
        <f>ROUND(I736*H736,2)</f>
        <v>0</v>
      </c>
      <c r="K736" s="186" t="s">
        <v>138</v>
      </c>
      <c r="L736" s="41"/>
      <c r="M736" s="191" t="s">
        <v>19</v>
      </c>
      <c r="N736" s="192" t="s">
        <v>42</v>
      </c>
      <c r="O736" s="66"/>
      <c r="P736" s="193">
        <f>O736*H736</f>
        <v>0</v>
      </c>
      <c r="Q736" s="193">
        <v>0</v>
      </c>
      <c r="R736" s="193">
        <f>Q736*H736</f>
        <v>0</v>
      </c>
      <c r="S736" s="193">
        <v>0</v>
      </c>
      <c r="T736" s="194">
        <f>S736*H736</f>
        <v>0</v>
      </c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R736" s="195" t="s">
        <v>252</v>
      </c>
      <c r="AT736" s="195" t="s">
        <v>134</v>
      </c>
      <c r="AU736" s="195" t="s">
        <v>78</v>
      </c>
      <c r="AY736" s="19" t="s">
        <v>132</v>
      </c>
      <c r="BE736" s="196">
        <f>IF(N736="základní",J736,0)</f>
        <v>0</v>
      </c>
      <c r="BF736" s="196">
        <f>IF(N736="snížená",J736,0)</f>
        <v>0</v>
      </c>
      <c r="BG736" s="196">
        <f>IF(N736="zákl. přenesená",J736,0)</f>
        <v>0</v>
      </c>
      <c r="BH736" s="196">
        <f>IF(N736="sníž. přenesená",J736,0)</f>
        <v>0</v>
      </c>
      <c r="BI736" s="196">
        <f>IF(N736="nulová",J736,0)</f>
        <v>0</v>
      </c>
      <c r="BJ736" s="19" t="s">
        <v>76</v>
      </c>
      <c r="BK736" s="196">
        <f>ROUND(I736*H736,2)</f>
        <v>0</v>
      </c>
      <c r="BL736" s="19" t="s">
        <v>252</v>
      </c>
      <c r="BM736" s="195" t="s">
        <v>808</v>
      </c>
    </row>
    <row r="737" spans="1:65" s="2" customFormat="1" ht="97.5">
      <c r="A737" s="36"/>
      <c r="B737" s="37"/>
      <c r="C737" s="38"/>
      <c r="D737" s="197" t="s">
        <v>141</v>
      </c>
      <c r="E737" s="38"/>
      <c r="F737" s="198" t="s">
        <v>664</v>
      </c>
      <c r="G737" s="38"/>
      <c r="H737" s="38"/>
      <c r="I737" s="105"/>
      <c r="J737" s="38"/>
      <c r="K737" s="38"/>
      <c r="L737" s="41"/>
      <c r="M737" s="199"/>
      <c r="N737" s="200"/>
      <c r="O737" s="66"/>
      <c r="P737" s="66"/>
      <c r="Q737" s="66"/>
      <c r="R737" s="66"/>
      <c r="S737" s="66"/>
      <c r="T737" s="67"/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T737" s="19" t="s">
        <v>141</v>
      </c>
      <c r="AU737" s="19" t="s">
        <v>78</v>
      </c>
    </row>
    <row r="738" spans="1:65" s="2" customFormat="1" ht="24" customHeight="1">
      <c r="A738" s="36"/>
      <c r="B738" s="37"/>
      <c r="C738" s="184" t="s">
        <v>809</v>
      </c>
      <c r="D738" s="184" t="s">
        <v>134</v>
      </c>
      <c r="E738" s="185" t="s">
        <v>810</v>
      </c>
      <c r="F738" s="186" t="s">
        <v>811</v>
      </c>
      <c r="G738" s="187" t="s">
        <v>199</v>
      </c>
      <c r="H738" s="188">
        <v>0.22700000000000001</v>
      </c>
      <c r="I738" s="189"/>
      <c r="J738" s="190">
        <f>ROUND(I738*H738,2)</f>
        <v>0</v>
      </c>
      <c r="K738" s="186" t="s">
        <v>138</v>
      </c>
      <c r="L738" s="41"/>
      <c r="M738" s="191" t="s">
        <v>19</v>
      </c>
      <c r="N738" s="192" t="s">
        <v>42</v>
      </c>
      <c r="O738" s="66"/>
      <c r="P738" s="193">
        <f>O738*H738</f>
        <v>0</v>
      </c>
      <c r="Q738" s="193">
        <v>0</v>
      </c>
      <c r="R738" s="193">
        <f>Q738*H738</f>
        <v>0</v>
      </c>
      <c r="S738" s="193">
        <v>0</v>
      </c>
      <c r="T738" s="194">
        <f>S738*H738</f>
        <v>0</v>
      </c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R738" s="195" t="s">
        <v>252</v>
      </c>
      <c r="AT738" s="195" t="s">
        <v>134</v>
      </c>
      <c r="AU738" s="195" t="s">
        <v>78</v>
      </c>
      <c r="AY738" s="19" t="s">
        <v>132</v>
      </c>
      <c r="BE738" s="196">
        <f>IF(N738="základní",J738,0)</f>
        <v>0</v>
      </c>
      <c r="BF738" s="196">
        <f>IF(N738="snížená",J738,0)</f>
        <v>0</v>
      </c>
      <c r="BG738" s="196">
        <f>IF(N738="zákl. přenesená",J738,0)</f>
        <v>0</v>
      </c>
      <c r="BH738" s="196">
        <f>IF(N738="sníž. přenesená",J738,0)</f>
        <v>0</v>
      </c>
      <c r="BI738" s="196">
        <f>IF(N738="nulová",J738,0)</f>
        <v>0</v>
      </c>
      <c r="BJ738" s="19" t="s">
        <v>76</v>
      </c>
      <c r="BK738" s="196">
        <f>ROUND(I738*H738,2)</f>
        <v>0</v>
      </c>
      <c r="BL738" s="19" t="s">
        <v>252</v>
      </c>
      <c r="BM738" s="195" t="s">
        <v>812</v>
      </c>
    </row>
    <row r="739" spans="1:65" s="2" customFormat="1" ht="97.5">
      <c r="A739" s="36"/>
      <c r="B739" s="37"/>
      <c r="C739" s="38"/>
      <c r="D739" s="197" t="s">
        <v>141</v>
      </c>
      <c r="E739" s="38"/>
      <c r="F739" s="198" t="s">
        <v>664</v>
      </c>
      <c r="G739" s="38"/>
      <c r="H739" s="38"/>
      <c r="I739" s="105"/>
      <c r="J739" s="38"/>
      <c r="K739" s="38"/>
      <c r="L739" s="41"/>
      <c r="M739" s="199"/>
      <c r="N739" s="200"/>
      <c r="O739" s="66"/>
      <c r="P739" s="66"/>
      <c r="Q739" s="66"/>
      <c r="R739" s="66"/>
      <c r="S739" s="66"/>
      <c r="T739" s="67"/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T739" s="19" t="s">
        <v>141</v>
      </c>
      <c r="AU739" s="19" t="s">
        <v>78</v>
      </c>
    </row>
    <row r="740" spans="1:65" s="12" customFormat="1" ht="22.9" customHeight="1">
      <c r="B740" s="168"/>
      <c r="C740" s="169"/>
      <c r="D740" s="170" t="s">
        <v>70</v>
      </c>
      <c r="E740" s="182" t="s">
        <v>813</v>
      </c>
      <c r="F740" s="182" t="s">
        <v>814</v>
      </c>
      <c r="G740" s="169"/>
      <c r="H740" s="169"/>
      <c r="I740" s="172"/>
      <c r="J740" s="183">
        <f>BK740</f>
        <v>0</v>
      </c>
      <c r="K740" s="169"/>
      <c r="L740" s="174"/>
      <c r="M740" s="175"/>
      <c r="N740" s="176"/>
      <c r="O740" s="176"/>
      <c r="P740" s="177">
        <f>SUM(P741:P752)</f>
        <v>0</v>
      </c>
      <c r="Q740" s="176"/>
      <c r="R740" s="177">
        <f>SUM(R741:R752)</f>
        <v>5.4358199999999995E-2</v>
      </c>
      <c r="S740" s="176"/>
      <c r="T740" s="178">
        <f>SUM(T741:T752)</f>
        <v>0</v>
      </c>
      <c r="AR740" s="179" t="s">
        <v>78</v>
      </c>
      <c r="AT740" s="180" t="s">
        <v>70</v>
      </c>
      <c r="AU740" s="180" t="s">
        <v>76</v>
      </c>
      <c r="AY740" s="179" t="s">
        <v>132</v>
      </c>
      <c r="BK740" s="181">
        <f>SUM(BK741:BK752)</f>
        <v>0</v>
      </c>
    </row>
    <row r="741" spans="1:65" s="2" customFormat="1" ht="16.5" customHeight="1">
      <c r="A741" s="36"/>
      <c r="B741" s="37"/>
      <c r="C741" s="184" t="s">
        <v>815</v>
      </c>
      <c r="D741" s="184" t="s">
        <v>134</v>
      </c>
      <c r="E741" s="185" t="s">
        <v>816</v>
      </c>
      <c r="F741" s="186" t="s">
        <v>817</v>
      </c>
      <c r="G741" s="187" t="s">
        <v>281</v>
      </c>
      <c r="H741" s="188">
        <v>13.13</v>
      </c>
      <c r="I741" s="189"/>
      <c r="J741" s="190">
        <f>ROUND(I741*H741,2)</f>
        <v>0</v>
      </c>
      <c r="K741" s="186" t="s">
        <v>138</v>
      </c>
      <c r="L741" s="41"/>
      <c r="M741" s="191" t="s">
        <v>19</v>
      </c>
      <c r="N741" s="192" t="s">
        <v>42</v>
      </c>
      <c r="O741" s="66"/>
      <c r="P741" s="193">
        <f>O741*H741</f>
        <v>0</v>
      </c>
      <c r="Q741" s="193">
        <v>4.1399999999999996E-3</v>
      </c>
      <c r="R741" s="193">
        <f>Q741*H741</f>
        <v>5.4358199999999995E-2</v>
      </c>
      <c r="S741" s="193">
        <v>0</v>
      </c>
      <c r="T741" s="194">
        <f>S741*H741</f>
        <v>0</v>
      </c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R741" s="195" t="s">
        <v>252</v>
      </c>
      <c r="AT741" s="195" t="s">
        <v>134</v>
      </c>
      <c r="AU741" s="195" t="s">
        <v>78</v>
      </c>
      <c r="AY741" s="19" t="s">
        <v>132</v>
      </c>
      <c r="BE741" s="196">
        <f>IF(N741="základní",J741,0)</f>
        <v>0</v>
      </c>
      <c r="BF741" s="196">
        <f>IF(N741="snížená",J741,0)</f>
        <v>0</v>
      </c>
      <c r="BG741" s="196">
        <f>IF(N741="zákl. přenesená",J741,0)</f>
        <v>0</v>
      </c>
      <c r="BH741" s="196">
        <f>IF(N741="sníž. přenesená",J741,0)</f>
        <v>0</v>
      </c>
      <c r="BI741" s="196">
        <f>IF(N741="nulová",J741,0)</f>
        <v>0</v>
      </c>
      <c r="BJ741" s="19" t="s">
        <v>76</v>
      </c>
      <c r="BK741" s="196">
        <f>ROUND(I741*H741,2)</f>
        <v>0</v>
      </c>
      <c r="BL741" s="19" t="s">
        <v>252</v>
      </c>
      <c r="BM741" s="195" t="s">
        <v>818</v>
      </c>
    </row>
    <row r="742" spans="1:65" s="13" customFormat="1" ht="11.25">
      <c r="B742" s="201"/>
      <c r="C742" s="202"/>
      <c r="D742" s="197" t="s">
        <v>143</v>
      </c>
      <c r="E742" s="203" t="s">
        <v>19</v>
      </c>
      <c r="F742" s="204" t="s">
        <v>819</v>
      </c>
      <c r="G742" s="202"/>
      <c r="H742" s="203" t="s">
        <v>19</v>
      </c>
      <c r="I742" s="205"/>
      <c r="J742" s="202"/>
      <c r="K742" s="202"/>
      <c r="L742" s="206"/>
      <c r="M742" s="207"/>
      <c r="N742" s="208"/>
      <c r="O742" s="208"/>
      <c r="P742" s="208"/>
      <c r="Q742" s="208"/>
      <c r="R742" s="208"/>
      <c r="S742" s="208"/>
      <c r="T742" s="209"/>
      <c r="AT742" s="210" t="s">
        <v>143</v>
      </c>
      <c r="AU742" s="210" t="s">
        <v>78</v>
      </c>
      <c r="AV742" s="13" t="s">
        <v>76</v>
      </c>
      <c r="AW742" s="13" t="s">
        <v>33</v>
      </c>
      <c r="AX742" s="13" t="s">
        <v>71</v>
      </c>
      <c r="AY742" s="210" t="s">
        <v>132</v>
      </c>
    </row>
    <row r="743" spans="1:65" s="14" customFormat="1" ht="11.25">
      <c r="B743" s="211"/>
      <c r="C743" s="212"/>
      <c r="D743" s="197" t="s">
        <v>143</v>
      </c>
      <c r="E743" s="213" t="s">
        <v>19</v>
      </c>
      <c r="F743" s="214" t="s">
        <v>820</v>
      </c>
      <c r="G743" s="212"/>
      <c r="H743" s="215">
        <v>2.42</v>
      </c>
      <c r="I743" s="216"/>
      <c r="J743" s="212"/>
      <c r="K743" s="212"/>
      <c r="L743" s="217"/>
      <c r="M743" s="218"/>
      <c r="N743" s="219"/>
      <c r="O743" s="219"/>
      <c r="P743" s="219"/>
      <c r="Q743" s="219"/>
      <c r="R743" s="219"/>
      <c r="S743" s="219"/>
      <c r="T743" s="220"/>
      <c r="AT743" s="221" t="s">
        <v>143</v>
      </c>
      <c r="AU743" s="221" t="s">
        <v>78</v>
      </c>
      <c r="AV743" s="14" t="s">
        <v>78</v>
      </c>
      <c r="AW743" s="14" t="s">
        <v>33</v>
      </c>
      <c r="AX743" s="14" t="s">
        <v>71</v>
      </c>
      <c r="AY743" s="221" t="s">
        <v>132</v>
      </c>
    </row>
    <row r="744" spans="1:65" s="13" customFormat="1" ht="11.25">
      <c r="B744" s="201"/>
      <c r="C744" s="202"/>
      <c r="D744" s="197" t="s">
        <v>143</v>
      </c>
      <c r="E744" s="203" t="s">
        <v>19</v>
      </c>
      <c r="F744" s="204" t="s">
        <v>821</v>
      </c>
      <c r="G744" s="202"/>
      <c r="H744" s="203" t="s">
        <v>19</v>
      </c>
      <c r="I744" s="205"/>
      <c r="J744" s="202"/>
      <c r="K744" s="202"/>
      <c r="L744" s="206"/>
      <c r="M744" s="207"/>
      <c r="N744" s="208"/>
      <c r="O744" s="208"/>
      <c r="P744" s="208"/>
      <c r="Q744" s="208"/>
      <c r="R744" s="208"/>
      <c r="S744" s="208"/>
      <c r="T744" s="209"/>
      <c r="AT744" s="210" t="s">
        <v>143</v>
      </c>
      <c r="AU744" s="210" t="s">
        <v>78</v>
      </c>
      <c r="AV744" s="13" t="s">
        <v>76</v>
      </c>
      <c r="AW744" s="13" t="s">
        <v>33</v>
      </c>
      <c r="AX744" s="13" t="s">
        <v>71</v>
      </c>
      <c r="AY744" s="210" t="s">
        <v>132</v>
      </c>
    </row>
    <row r="745" spans="1:65" s="14" customFormat="1" ht="11.25">
      <c r="B745" s="211"/>
      <c r="C745" s="212"/>
      <c r="D745" s="197" t="s">
        <v>143</v>
      </c>
      <c r="E745" s="213" t="s">
        <v>19</v>
      </c>
      <c r="F745" s="214" t="s">
        <v>822</v>
      </c>
      <c r="G745" s="212"/>
      <c r="H745" s="215">
        <v>3.29</v>
      </c>
      <c r="I745" s="216"/>
      <c r="J745" s="212"/>
      <c r="K745" s="212"/>
      <c r="L745" s="217"/>
      <c r="M745" s="218"/>
      <c r="N745" s="219"/>
      <c r="O745" s="219"/>
      <c r="P745" s="219"/>
      <c r="Q745" s="219"/>
      <c r="R745" s="219"/>
      <c r="S745" s="219"/>
      <c r="T745" s="220"/>
      <c r="AT745" s="221" t="s">
        <v>143</v>
      </c>
      <c r="AU745" s="221" t="s">
        <v>78</v>
      </c>
      <c r="AV745" s="14" t="s">
        <v>78</v>
      </c>
      <c r="AW745" s="14" t="s">
        <v>33</v>
      </c>
      <c r="AX745" s="14" t="s">
        <v>71</v>
      </c>
      <c r="AY745" s="221" t="s">
        <v>132</v>
      </c>
    </row>
    <row r="746" spans="1:65" s="13" customFormat="1" ht="11.25">
      <c r="B746" s="201"/>
      <c r="C746" s="202"/>
      <c r="D746" s="197" t="s">
        <v>143</v>
      </c>
      <c r="E746" s="203" t="s">
        <v>19</v>
      </c>
      <c r="F746" s="204" t="s">
        <v>823</v>
      </c>
      <c r="G746" s="202"/>
      <c r="H746" s="203" t="s">
        <v>19</v>
      </c>
      <c r="I746" s="205"/>
      <c r="J746" s="202"/>
      <c r="K746" s="202"/>
      <c r="L746" s="206"/>
      <c r="M746" s="207"/>
      <c r="N746" s="208"/>
      <c r="O746" s="208"/>
      <c r="P746" s="208"/>
      <c r="Q746" s="208"/>
      <c r="R746" s="208"/>
      <c r="S746" s="208"/>
      <c r="T746" s="209"/>
      <c r="AT746" s="210" t="s">
        <v>143</v>
      </c>
      <c r="AU746" s="210" t="s">
        <v>78</v>
      </c>
      <c r="AV746" s="13" t="s">
        <v>76</v>
      </c>
      <c r="AW746" s="13" t="s">
        <v>33</v>
      </c>
      <c r="AX746" s="13" t="s">
        <v>71</v>
      </c>
      <c r="AY746" s="210" t="s">
        <v>132</v>
      </c>
    </row>
    <row r="747" spans="1:65" s="14" customFormat="1" ht="11.25">
      <c r="B747" s="211"/>
      <c r="C747" s="212"/>
      <c r="D747" s="197" t="s">
        <v>143</v>
      </c>
      <c r="E747" s="213" t="s">
        <v>19</v>
      </c>
      <c r="F747" s="214" t="s">
        <v>824</v>
      </c>
      <c r="G747" s="212"/>
      <c r="H747" s="215">
        <v>7.42</v>
      </c>
      <c r="I747" s="216"/>
      <c r="J747" s="212"/>
      <c r="K747" s="212"/>
      <c r="L747" s="217"/>
      <c r="M747" s="218"/>
      <c r="N747" s="219"/>
      <c r="O747" s="219"/>
      <c r="P747" s="219"/>
      <c r="Q747" s="219"/>
      <c r="R747" s="219"/>
      <c r="S747" s="219"/>
      <c r="T747" s="220"/>
      <c r="AT747" s="221" t="s">
        <v>143</v>
      </c>
      <c r="AU747" s="221" t="s">
        <v>78</v>
      </c>
      <c r="AV747" s="14" t="s">
        <v>78</v>
      </c>
      <c r="AW747" s="14" t="s">
        <v>33</v>
      </c>
      <c r="AX747" s="14" t="s">
        <v>71</v>
      </c>
      <c r="AY747" s="221" t="s">
        <v>132</v>
      </c>
    </row>
    <row r="748" spans="1:65" s="16" customFormat="1" ht="11.25">
      <c r="B748" s="233"/>
      <c r="C748" s="234"/>
      <c r="D748" s="197" t="s">
        <v>143</v>
      </c>
      <c r="E748" s="235" t="s">
        <v>19</v>
      </c>
      <c r="F748" s="236" t="s">
        <v>165</v>
      </c>
      <c r="G748" s="234"/>
      <c r="H748" s="237">
        <v>13.13</v>
      </c>
      <c r="I748" s="238"/>
      <c r="J748" s="234"/>
      <c r="K748" s="234"/>
      <c r="L748" s="239"/>
      <c r="M748" s="240"/>
      <c r="N748" s="241"/>
      <c r="O748" s="241"/>
      <c r="P748" s="241"/>
      <c r="Q748" s="241"/>
      <c r="R748" s="241"/>
      <c r="S748" s="241"/>
      <c r="T748" s="242"/>
      <c r="AT748" s="243" t="s">
        <v>143</v>
      </c>
      <c r="AU748" s="243" t="s">
        <v>78</v>
      </c>
      <c r="AV748" s="16" t="s">
        <v>139</v>
      </c>
      <c r="AW748" s="16" t="s">
        <v>33</v>
      </c>
      <c r="AX748" s="16" t="s">
        <v>76</v>
      </c>
      <c r="AY748" s="243" t="s">
        <v>132</v>
      </c>
    </row>
    <row r="749" spans="1:65" s="2" customFormat="1" ht="24" customHeight="1">
      <c r="A749" s="36"/>
      <c r="B749" s="37"/>
      <c r="C749" s="184" t="s">
        <v>825</v>
      </c>
      <c r="D749" s="184" t="s">
        <v>134</v>
      </c>
      <c r="E749" s="185" t="s">
        <v>826</v>
      </c>
      <c r="F749" s="186" t="s">
        <v>827</v>
      </c>
      <c r="G749" s="187" t="s">
        <v>199</v>
      </c>
      <c r="H749" s="188">
        <v>5.3999999999999999E-2</v>
      </c>
      <c r="I749" s="189"/>
      <c r="J749" s="190">
        <f>ROUND(I749*H749,2)</f>
        <v>0</v>
      </c>
      <c r="K749" s="186" t="s">
        <v>138</v>
      </c>
      <c r="L749" s="41"/>
      <c r="M749" s="191" t="s">
        <v>19</v>
      </c>
      <c r="N749" s="192" t="s">
        <v>42</v>
      </c>
      <c r="O749" s="66"/>
      <c r="P749" s="193">
        <f>O749*H749</f>
        <v>0</v>
      </c>
      <c r="Q749" s="193">
        <v>0</v>
      </c>
      <c r="R749" s="193">
        <f>Q749*H749</f>
        <v>0</v>
      </c>
      <c r="S749" s="193">
        <v>0</v>
      </c>
      <c r="T749" s="194">
        <f>S749*H749</f>
        <v>0</v>
      </c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R749" s="195" t="s">
        <v>252</v>
      </c>
      <c r="AT749" s="195" t="s">
        <v>134</v>
      </c>
      <c r="AU749" s="195" t="s">
        <v>78</v>
      </c>
      <c r="AY749" s="19" t="s">
        <v>132</v>
      </c>
      <c r="BE749" s="196">
        <f>IF(N749="základní",J749,0)</f>
        <v>0</v>
      </c>
      <c r="BF749" s="196">
        <f>IF(N749="snížená",J749,0)</f>
        <v>0</v>
      </c>
      <c r="BG749" s="196">
        <f>IF(N749="zákl. přenesená",J749,0)</f>
        <v>0</v>
      </c>
      <c r="BH749" s="196">
        <f>IF(N749="sníž. přenesená",J749,0)</f>
        <v>0</v>
      </c>
      <c r="BI749" s="196">
        <f>IF(N749="nulová",J749,0)</f>
        <v>0</v>
      </c>
      <c r="BJ749" s="19" t="s">
        <v>76</v>
      </c>
      <c r="BK749" s="196">
        <f>ROUND(I749*H749,2)</f>
        <v>0</v>
      </c>
      <c r="BL749" s="19" t="s">
        <v>252</v>
      </c>
      <c r="BM749" s="195" t="s">
        <v>828</v>
      </c>
    </row>
    <row r="750" spans="1:65" s="2" customFormat="1" ht="97.5">
      <c r="A750" s="36"/>
      <c r="B750" s="37"/>
      <c r="C750" s="38"/>
      <c r="D750" s="197" t="s">
        <v>141</v>
      </c>
      <c r="E750" s="38"/>
      <c r="F750" s="198" t="s">
        <v>829</v>
      </c>
      <c r="G750" s="38"/>
      <c r="H750" s="38"/>
      <c r="I750" s="105"/>
      <c r="J750" s="38"/>
      <c r="K750" s="38"/>
      <c r="L750" s="41"/>
      <c r="M750" s="199"/>
      <c r="N750" s="200"/>
      <c r="O750" s="66"/>
      <c r="P750" s="66"/>
      <c r="Q750" s="66"/>
      <c r="R750" s="66"/>
      <c r="S750" s="66"/>
      <c r="T750" s="67"/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T750" s="19" t="s">
        <v>141</v>
      </c>
      <c r="AU750" s="19" t="s">
        <v>78</v>
      </c>
    </row>
    <row r="751" spans="1:65" s="2" customFormat="1" ht="24" customHeight="1">
      <c r="A751" s="36"/>
      <c r="B751" s="37"/>
      <c r="C751" s="184" t="s">
        <v>830</v>
      </c>
      <c r="D751" s="184" t="s">
        <v>134</v>
      </c>
      <c r="E751" s="185" t="s">
        <v>831</v>
      </c>
      <c r="F751" s="186" t="s">
        <v>832</v>
      </c>
      <c r="G751" s="187" t="s">
        <v>199</v>
      </c>
      <c r="H751" s="188">
        <v>5.3999999999999999E-2</v>
      </c>
      <c r="I751" s="189"/>
      <c r="J751" s="190">
        <f>ROUND(I751*H751,2)</f>
        <v>0</v>
      </c>
      <c r="K751" s="186" t="s">
        <v>138</v>
      </c>
      <c r="L751" s="41"/>
      <c r="M751" s="191" t="s">
        <v>19</v>
      </c>
      <c r="N751" s="192" t="s">
        <v>42</v>
      </c>
      <c r="O751" s="66"/>
      <c r="P751" s="193">
        <f>O751*H751</f>
        <v>0</v>
      </c>
      <c r="Q751" s="193">
        <v>0</v>
      </c>
      <c r="R751" s="193">
        <f>Q751*H751</f>
        <v>0</v>
      </c>
      <c r="S751" s="193">
        <v>0</v>
      </c>
      <c r="T751" s="194">
        <f>S751*H751</f>
        <v>0</v>
      </c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R751" s="195" t="s">
        <v>252</v>
      </c>
      <c r="AT751" s="195" t="s">
        <v>134</v>
      </c>
      <c r="AU751" s="195" t="s">
        <v>78</v>
      </c>
      <c r="AY751" s="19" t="s">
        <v>132</v>
      </c>
      <c r="BE751" s="196">
        <f>IF(N751="základní",J751,0)</f>
        <v>0</v>
      </c>
      <c r="BF751" s="196">
        <f>IF(N751="snížená",J751,0)</f>
        <v>0</v>
      </c>
      <c r="BG751" s="196">
        <f>IF(N751="zákl. přenesená",J751,0)</f>
        <v>0</v>
      </c>
      <c r="BH751" s="196">
        <f>IF(N751="sníž. přenesená",J751,0)</f>
        <v>0</v>
      </c>
      <c r="BI751" s="196">
        <f>IF(N751="nulová",J751,0)</f>
        <v>0</v>
      </c>
      <c r="BJ751" s="19" t="s">
        <v>76</v>
      </c>
      <c r="BK751" s="196">
        <f>ROUND(I751*H751,2)</f>
        <v>0</v>
      </c>
      <c r="BL751" s="19" t="s">
        <v>252</v>
      </c>
      <c r="BM751" s="195" t="s">
        <v>833</v>
      </c>
    </row>
    <row r="752" spans="1:65" s="2" customFormat="1" ht="97.5">
      <c r="A752" s="36"/>
      <c r="B752" s="37"/>
      <c r="C752" s="38"/>
      <c r="D752" s="197" t="s">
        <v>141</v>
      </c>
      <c r="E752" s="38"/>
      <c r="F752" s="198" t="s">
        <v>829</v>
      </c>
      <c r="G752" s="38"/>
      <c r="H752" s="38"/>
      <c r="I752" s="105"/>
      <c r="J752" s="38"/>
      <c r="K752" s="38"/>
      <c r="L752" s="41"/>
      <c r="M752" s="199"/>
      <c r="N752" s="200"/>
      <c r="O752" s="66"/>
      <c r="P752" s="66"/>
      <c r="Q752" s="66"/>
      <c r="R752" s="66"/>
      <c r="S752" s="66"/>
      <c r="T752" s="67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T752" s="19" t="s">
        <v>141</v>
      </c>
      <c r="AU752" s="19" t="s">
        <v>78</v>
      </c>
    </row>
    <row r="753" spans="1:65" s="12" customFormat="1" ht="22.9" customHeight="1">
      <c r="B753" s="168"/>
      <c r="C753" s="169"/>
      <c r="D753" s="170" t="s">
        <v>70</v>
      </c>
      <c r="E753" s="182" t="s">
        <v>834</v>
      </c>
      <c r="F753" s="182" t="s">
        <v>835</v>
      </c>
      <c r="G753" s="169"/>
      <c r="H753" s="169"/>
      <c r="I753" s="172"/>
      <c r="J753" s="183">
        <f>BK753</f>
        <v>0</v>
      </c>
      <c r="K753" s="169"/>
      <c r="L753" s="174"/>
      <c r="M753" s="175"/>
      <c r="N753" s="176"/>
      <c r="O753" s="176"/>
      <c r="P753" s="177">
        <f>SUM(P754:P780)</f>
        <v>0</v>
      </c>
      <c r="Q753" s="176"/>
      <c r="R753" s="177">
        <f>SUM(R754:R780)</f>
        <v>0.20818999999999999</v>
      </c>
      <c r="S753" s="176"/>
      <c r="T753" s="178">
        <f>SUM(T754:T780)</f>
        <v>0</v>
      </c>
      <c r="AR753" s="179" t="s">
        <v>78</v>
      </c>
      <c r="AT753" s="180" t="s">
        <v>70</v>
      </c>
      <c r="AU753" s="180" t="s">
        <v>76</v>
      </c>
      <c r="AY753" s="179" t="s">
        <v>132</v>
      </c>
      <c r="BK753" s="181">
        <f>SUM(BK754:BK780)</f>
        <v>0</v>
      </c>
    </row>
    <row r="754" spans="1:65" s="2" customFormat="1" ht="24" customHeight="1">
      <c r="A754" s="36"/>
      <c r="B754" s="37"/>
      <c r="C754" s="184" t="s">
        <v>836</v>
      </c>
      <c r="D754" s="184" t="s">
        <v>134</v>
      </c>
      <c r="E754" s="185" t="s">
        <v>837</v>
      </c>
      <c r="F754" s="186" t="s">
        <v>838</v>
      </c>
      <c r="G754" s="187" t="s">
        <v>281</v>
      </c>
      <c r="H754" s="188">
        <v>11.85</v>
      </c>
      <c r="I754" s="189"/>
      <c r="J754" s="190">
        <f>ROUND(I754*H754,2)</f>
        <v>0</v>
      </c>
      <c r="K754" s="186" t="s">
        <v>138</v>
      </c>
      <c r="L754" s="41"/>
      <c r="M754" s="191" t="s">
        <v>19</v>
      </c>
      <c r="N754" s="192" t="s">
        <v>42</v>
      </c>
      <c r="O754" s="66"/>
      <c r="P754" s="193">
        <f>O754*H754</f>
        <v>0</v>
      </c>
      <c r="Q754" s="193">
        <v>3.0000000000000001E-3</v>
      </c>
      <c r="R754" s="193">
        <f>Q754*H754</f>
        <v>3.5549999999999998E-2</v>
      </c>
      <c r="S754" s="193">
        <v>0</v>
      </c>
      <c r="T754" s="194">
        <f>S754*H754</f>
        <v>0</v>
      </c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R754" s="195" t="s">
        <v>252</v>
      </c>
      <c r="AT754" s="195" t="s">
        <v>134</v>
      </c>
      <c r="AU754" s="195" t="s">
        <v>78</v>
      </c>
      <c r="AY754" s="19" t="s">
        <v>132</v>
      </c>
      <c r="BE754" s="196">
        <f>IF(N754="základní",J754,0)</f>
        <v>0</v>
      </c>
      <c r="BF754" s="196">
        <f>IF(N754="snížená",J754,0)</f>
        <v>0</v>
      </c>
      <c r="BG754" s="196">
        <f>IF(N754="zákl. přenesená",J754,0)</f>
        <v>0</v>
      </c>
      <c r="BH754" s="196">
        <f>IF(N754="sníž. přenesená",J754,0)</f>
        <v>0</v>
      </c>
      <c r="BI754" s="196">
        <f>IF(N754="nulová",J754,0)</f>
        <v>0</v>
      </c>
      <c r="BJ754" s="19" t="s">
        <v>76</v>
      </c>
      <c r="BK754" s="196">
        <f>ROUND(I754*H754,2)</f>
        <v>0</v>
      </c>
      <c r="BL754" s="19" t="s">
        <v>252</v>
      </c>
      <c r="BM754" s="195" t="s">
        <v>839</v>
      </c>
    </row>
    <row r="755" spans="1:65" s="13" customFormat="1" ht="11.25">
      <c r="B755" s="201"/>
      <c r="C755" s="202"/>
      <c r="D755" s="197" t="s">
        <v>143</v>
      </c>
      <c r="E755" s="203" t="s">
        <v>19</v>
      </c>
      <c r="F755" s="204" t="s">
        <v>157</v>
      </c>
      <c r="G755" s="202"/>
      <c r="H755" s="203" t="s">
        <v>19</v>
      </c>
      <c r="I755" s="205"/>
      <c r="J755" s="202"/>
      <c r="K755" s="202"/>
      <c r="L755" s="206"/>
      <c r="M755" s="207"/>
      <c r="N755" s="208"/>
      <c r="O755" s="208"/>
      <c r="P755" s="208"/>
      <c r="Q755" s="208"/>
      <c r="R755" s="208"/>
      <c r="S755" s="208"/>
      <c r="T755" s="209"/>
      <c r="AT755" s="210" t="s">
        <v>143</v>
      </c>
      <c r="AU755" s="210" t="s">
        <v>78</v>
      </c>
      <c r="AV755" s="13" t="s">
        <v>76</v>
      </c>
      <c r="AW755" s="13" t="s">
        <v>33</v>
      </c>
      <c r="AX755" s="13" t="s">
        <v>71</v>
      </c>
      <c r="AY755" s="210" t="s">
        <v>132</v>
      </c>
    </row>
    <row r="756" spans="1:65" s="14" customFormat="1" ht="11.25">
      <c r="B756" s="211"/>
      <c r="C756" s="212"/>
      <c r="D756" s="197" t="s">
        <v>143</v>
      </c>
      <c r="E756" s="213" t="s">
        <v>19</v>
      </c>
      <c r="F756" s="214" t="s">
        <v>840</v>
      </c>
      <c r="G756" s="212"/>
      <c r="H756" s="215">
        <v>6.6</v>
      </c>
      <c r="I756" s="216"/>
      <c r="J756" s="212"/>
      <c r="K756" s="212"/>
      <c r="L756" s="217"/>
      <c r="M756" s="218"/>
      <c r="N756" s="219"/>
      <c r="O756" s="219"/>
      <c r="P756" s="219"/>
      <c r="Q756" s="219"/>
      <c r="R756" s="219"/>
      <c r="S756" s="219"/>
      <c r="T756" s="220"/>
      <c r="AT756" s="221" t="s">
        <v>143</v>
      </c>
      <c r="AU756" s="221" t="s">
        <v>78</v>
      </c>
      <c r="AV756" s="14" t="s">
        <v>78</v>
      </c>
      <c r="AW756" s="14" t="s">
        <v>33</v>
      </c>
      <c r="AX756" s="14" t="s">
        <v>71</v>
      </c>
      <c r="AY756" s="221" t="s">
        <v>132</v>
      </c>
    </row>
    <row r="757" spans="1:65" s="14" customFormat="1" ht="11.25">
      <c r="B757" s="211"/>
      <c r="C757" s="212"/>
      <c r="D757" s="197" t="s">
        <v>143</v>
      </c>
      <c r="E757" s="213" t="s">
        <v>19</v>
      </c>
      <c r="F757" s="214" t="s">
        <v>841</v>
      </c>
      <c r="G757" s="212"/>
      <c r="H757" s="215">
        <v>5.25</v>
      </c>
      <c r="I757" s="216"/>
      <c r="J757" s="212"/>
      <c r="K757" s="212"/>
      <c r="L757" s="217"/>
      <c r="M757" s="218"/>
      <c r="N757" s="219"/>
      <c r="O757" s="219"/>
      <c r="P757" s="219"/>
      <c r="Q757" s="219"/>
      <c r="R757" s="219"/>
      <c r="S757" s="219"/>
      <c r="T757" s="220"/>
      <c r="AT757" s="221" t="s">
        <v>143</v>
      </c>
      <c r="AU757" s="221" t="s">
        <v>78</v>
      </c>
      <c r="AV757" s="14" t="s">
        <v>78</v>
      </c>
      <c r="AW757" s="14" t="s">
        <v>33</v>
      </c>
      <c r="AX757" s="14" t="s">
        <v>71</v>
      </c>
      <c r="AY757" s="221" t="s">
        <v>132</v>
      </c>
    </row>
    <row r="758" spans="1:65" s="16" customFormat="1" ht="11.25">
      <c r="B758" s="233"/>
      <c r="C758" s="234"/>
      <c r="D758" s="197" t="s">
        <v>143</v>
      </c>
      <c r="E758" s="235" t="s">
        <v>19</v>
      </c>
      <c r="F758" s="236" t="s">
        <v>165</v>
      </c>
      <c r="G758" s="234"/>
      <c r="H758" s="237">
        <v>11.85</v>
      </c>
      <c r="I758" s="238"/>
      <c r="J758" s="234"/>
      <c r="K758" s="234"/>
      <c r="L758" s="239"/>
      <c r="M758" s="240"/>
      <c r="N758" s="241"/>
      <c r="O758" s="241"/>
      <c r="P758" s="241"/>
      <c r="Q758" s="241"/>
      <c r="R758" s="241"/>
      <c r="S758" s="241"/>
      <c r="T758" s="242"/>
      <c r="AT758" s="243" t="s">
        <v>143</v>
      </c>
      <c r="AU758" s="243" t="s">
        <v>78</v>
      </c>
      <c r="AV758" s="16" t="s">
        <v>139</v>
      </c>
      <c r="AW758" s="16" t="s">
        <v>33</v>
      </c>
      <c r="AX758" s="16" t="s">
        <v>76</v>
      </c>
      <c r="AY758" s="243" t="s">
        <v>132</v>
      </c>
    </row>
    <row r="759" spans="1:65" s="2" customFormat="1" ht="16.5" customHeight="1">
      <c r="A759" s="36"/>
      <c r="B759" s="37"/>
      <c r="C759" s="244" t="s">
        <v>842</v>
      </c>
      <c r="D759" s="244" t="s">
        <v>232</v>
      </c>
      <c r="E759" s="245" t="s">
        <v>843</v>
      </c>
      <c r="F759" s="246" t="s">
        <v>844</v>
      </c>
      <c r="G759" s="247" t="s">
        <v>281</v>
      </c>
      <c r="H759" s="248">
        <v>13.035</v>
      </c>
      <c r="I759" s="249"/>
      <c r="J759" s="250">
        <f>ROUND(I759*H759,2)</f>
        <v>0</v>
      </c>
      <c r="K759" s="246" t="s">
        <v>138</v>
      </c>
      <c r="L759" s="251"/>
      <c r="M759" s="252" t="s">
        <v>19</v>
      </c>
      <c r="N759" s="253" t="s">
        <v>42</v>
      </c>
      <c r="O759" s="66"/>
      <c r="P759" s="193">
        <f>O759*H759</f>
        <v>0</v>
      </c>
      <c r="Q759" s="193">
        <v>1.26E-2</v>
      </c>
      <c r="R759" s="193">
        <f>Q759*H759</f>
        <v>0.164241</v>
      </c>
      <c r="S759" s="193">
        <v>0</v>
      </c>
      <c r="T759" s="194">
        <f>S759*H759</f>
        <v>0</v>
      </c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R759" s="195" t="s">
        <v>399</v>
      </c>
      <c r="AT759" s="195" t="s">
        <v>232</v>
      </c>
      <c r="AU759" s="195" t="s">
        <v>78</v>
      </c>
      <c r="AY759" s="19" t="s">
        <v>132</v>
      </c>
      <c r="BE759" s="196">
        <f>IF(N759="základní",J759,0)</f>
        <v>0</v>
      </c>
      <c r="BF759" s="196">
        <f>IF(N759="snížená",J759,0)</f>
        <v>0</v>
      </c>
      <c r="BG759" s="196">
        <f>IF(N759="zákl. přenesená",J759,0)</f>
        <v>0</v>
      </c>
      <c r="BH759" s="196">
        <f>IF(N759="sníž. přenesená",J759,0)</f>
        <v>0</v>
      </c>
      <c r="BI759" s="196">
        <f>IF(N759="nulová",J759,0)</f>
        <v>0</v>
      </c>
      <c r="BJ759" s="19" t="s">
        <v>76</v>
      </c>
      <c r="BK759" s="196">
        <f>ROUND(I759*H759,2)</f>
        <v>0</v>
      </c>
      <c r="BL759" s="19" t="s">
        <v>252</v>
      </c>
      <c r="BM759" s="195" t="s">
        <v>845</v>
      </c>
    </row>
    <row r="760" spans="1:65" s="14" customFormat="1" ht="11.25">
      <c r="B760" s="211"/>
      <c r="C760" s="212"/>
      <c r="D760" s="197" t="s">
        <v>143</v>
      </c>
      <c r="E760" s="212"/>
      <c r="F760" s="214" t="s">
        <v>846</v>
      </c>
      <c r="G760" s="212"/>
      <c r="H760" s="215">
        <v>13.035</v>
      </c>
      <c r="I760" s="216"/>
      <c r="J760" s="212"/>
      <c r="K760" s="212"/>
      <c r="L760" s="217"/>
      <c r="M760" s="218"/>
      <c r="N760" s="219"/>
      <c r="O760" s="219"/>
      <c r="P760" s="219"/>
      <c r="Q760" s="219"/>
      <c r="R760" s="219"/>
      <c r="S760" s="219"/>
      <c r="T760" s="220"/>
      <c r="AT760" s="221" t="s">
        <v>143</v>
      </c>
      <c r="AU760" s="221" t="s">
        <v>78</v>
      </c>
      <c r="AV760" s="14" t="s">
        <v>78</v>
      </c>
      <c r="AW760" s="14" t="s">
        <v>4</v>
      </c>
      <c r="AX760" s="14" t="s">
        <v>76</v>
      </c>
      <c r="AY760" s="221" t="s">
        <v>132</v>
      </c>
    </row>
    <row r="761" spans="1:65" s="2" customFormat="1" ht="16.5" customHeight="1">
      <c r="A761" s="36"/>
      <c r="B761" s="37"/>
      <c r="C761" s="184" t="s">
        <v>847</v>
      </c>
      <c r="D761" s="184" t="s">
        <v>134</v>
      </c>
      <c r="E761" s="185" t="s">
        <v>848</v>
      </c>
      <c r="F761" s="186" t="s">
        <v>849</v>
      </c>
      <c r="G761" s="187" t="s">
        <v>500</v>
      </c>
      <c r="H761" s="188">
        <v>9</v>
      </c>
      <c r="I761" s="189"/>
      <c r="J761" s="190">
        <f>ROUND(I761*H761,2)</f>
        <v>0</v>
      </c>
      <c r="K761" s="186" t="s">
        <v>138</v>
      </c>
      <c r="L761" s="41"/>
      <c r="M761" s="191" t="s">
        <v>19</v>
      </c>
      <c r="N761" s="192" t="s">
        <v>42</v>
      </c>
      <c r="O761" s="66"/>
      <c r="P761" s="193">
        <f>O761*H761</f>
        <v>0</v>
      </c>
      <c r="Q761" s="193">
        <v>3.1E-4</v>
      </c>
      <c r="R761" s="193">
        <f>Q761*H761</f>
        <v>2.7899999999999999E-3</v>
      </c>
      <c r="S761" s="193">
        <v>0</v>
      </c>
      <c r="T761" s="194">
        <f>S761*H761</f>
        <v>0</v>
      </c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R761" s="195" t="s">
        <v>252</v>
      </c>
      <c r="AT761" s="195" t="s">
        <v>134</v>
      </c>
      <c r="AU761" s="195" t="s">
        <v>78</v>
      </c>
      <c r="AY761" s="19" t="s">
        <v>132</v>
      </c>
      <c r="BE761" s="196">
        <f>IF(N761="základní",J761,0)</f>
        <v>0</v>
      </c>
      <c r="BF761" s="196">
        <f>IF(N761="snížená",J761,0)</f>
        <v>0</v>
      </c>
      <c r="BG761" s="196">
        <f>IF(N761="zákl. přenesená",J761,0)</f>
        <v>0</v>
      </c>
      <c r="BH761" s="196">
        <f>IF(N761="sníž. přenesená",J761,0)</f>
        <v>0</v>
      </c>
      <c r="BI761" s="196">
        <f>IF(N761="nulová",J761,0)</f>
        <v>0</v>
      </c>
      <c r="BJ761" s="19" t="s">
        <v>76</v>
      </c>
      <c r="BK761" s="196">
        <f>ROUND(I761*H761,2)</f>
        <v>0</v>
      </c>
      <c r="BL761" s="19" t="s">
        <v>252</v>
      </c>
      <c r="BM761" s="195" t="s">
        <v>850</v>
      </c>
    </row>
    <row r="762" spans="1:65" s="2" customFormat="1" ht="48.75">
      <c r="A762" s="36"/>
      <c r="B762" s="37"/>
      <c r="C762" s="38"/>
      <c r="D762" s="197" t="s">
        <v>141</v>
      </c>
      <c r="E762" s="38"/>
      <c r="F762" s="198" t="s">
        <v>851</v>
      </c>
      <c r="G762" s="38"/>
      <c r="H762" s="38"/>
      <c r="I762" s="105"/>
      <c r="J762" s="38"/>
      <c r="K762" s="38"/>
      <c r="L762" s="41"/>
      <c r="M762" s="199"/>
      <c r="N762" s="200"/>
      <c r="O762" s="66"/>
      <c r="P762" s="66"/>
      <c r="Q762" s="66"/>
      <c r="R762" s="66"/>
      <c r="S762" s="66"/>
      <c r="T762" s="67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T762" s="19" t="s">
        <v>141</v>
      </c>
      <c r="AU762" s="19" t="s">
        <v>78</v>
      </c>
    </row>
    <row r="763" spans="1:65" s="13" customFormat="1" ht="11.25">
      <c r="B763" s="201"/>
      <c r="C763" s="202"/>
      <c r="D763" s="197" t="s">
        <v>143</v>
      </c>
      <c r="E763" s="203" t="s">
        <v>19</v>
      </c>
      <c r="F763" s="204" t="s">
        <v>157</v>
      </c>
      <c r="G763" s="202"/>
      <c r="H763" s="203" t="s">
        <v>19</v>
      </c>
      <c r="I763" s="205"/>
      <c r="J763" s="202"/>
      <c r="K763" s="202"/>
      <c r="L763" s="206"/>
      <c r="M763" s="207"/>
      <c r="N763" s="208"/>
      <c r="O763" s="208"/>
      <c r="P763" s="208"/>
      <c r="Q763" s="208"/>
      <c r="R763" s="208"/>
      <c r="S763" s="208"/>
      <c r="T763" s="209"/>
      <c r="AT763" s="210" t="s">
        <v>143</v>
      </c>
      <c r="AU763" s="210" t="s">
        <v>78</v>
      </c>
      <c r="AV763" s="13" t="s">
        <v>76</v>
      </c>
      <c r="AW763" s="13" t="s">
        <v>33</v>
      </c>
      <c r="AX763" s="13" t="s">
        <v>71</v>
      </c>
      <c r="AY763" s="210" t="s">
        <v>132</v>
      </c>
    </row>
    <row r="764" spans="1:65" s="14" customFormat="1" ht="11.25">
      <c r="B764" s="211"/>
      <c r="C764" s="212"/>
      <c r="D764" s="197" t="s">
        <v>143</v>
      </c>
      <c r="E764" s="213" t="s">
        <v>19</v>
      </c>
      <c r="F764" s="214" t="s">
        <v>852</v>
      </c>
      <c r="G764" s="212"/>
      <c r="H764" s="215">
        <v>9</v>
      </c>
      <c r="I764" s="216"/>
      <c r="J764" s="212"/>
      <c r="K764" s="212"/>
      <c r="L764" s="217"/>
      <c r="M764" s="218"/>
      <c r="N764" s="219"/>
      <c r="O764" s="219"/>
      <c r="P764" s="219"/>
      <c r="Q764" s="219"/>
      <c r="R764" s="219"/>
      <c r="S764" s="219"/>
      <c r="T764" s="220"/>
      <c r="AT764" s="221" t="s">
        <v>143</v>
      </c>
      <c r="AU764" s="221" t="s">
        <v>78</v>
      </c>
      <c r="AV764" s="14" t="s">
        <v>78</v>
      </c>
      <c r="AW764" s="14" t="s">
        <v>33</v>
      </c>
      <c r="AX764" s="14" t="s">
        <v>76</v>
      </c>
      <c r="AY764" s="221" t="s">
        <v>132</v>
      </c>
    </row>
    <row r="765" spans="1:65" s="2" customFormat="1" ht="16.5" customHeight="1">
      <c r="A765" s="36"/>
      <c r="B765" s="37"/>
      <c r="C765" s="184" t="s">
        <v>853</v>
      </c>
      <c r="D765" s="184" t="s">
        <v>134</v>
      </c>
      <c r="E765" s="185" t="s">
        <v>854</v>
      </c>
      <c r="F765" s="186" t="s">
        <v>855</v>
      </c>
      <c r="G765" s="187" t="s">
        <v>500</v>
      </c>
      <c r="H765" s="188">
        <v>7.9</v>
      </c>
      <c r="I765" s="189"/>
      <c r="J765" s="190">
        <f>ROUND(I765*H765,2)</f>
        <v>0</v>
      </c>
      <c r="K765" s="186" t="s">
        <v>138</v>
      </c>
      <c r="L765" s="41"/>
      <c r="M765" s="191" t="s">
        <v>19</v>
      </c>
      <c r="N765" s="192" t="s">
        <v>42</v>
      </c>
      <c r="O765" s="66"/>
      <c r="P765" s="193">
        <f>O765*H765</f>
        <v>0</v>
      </c>
      <c r="Q765" s="193">
        <v>2.5999999999999998E-4</v>
      </c>
      <c r="R765" s="193">
        <f>Q765*H765</f>
        <v>2.0539999999999998E-3</v>
      </c>
      <c r="S765" s="193">
        <v>0</v>
      </c>
      <c r="T765" s="194">
        <f>S765*H765</f>
        <v>0</v>
      </c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R765" s="195" t="s">
        <v>252</v>
      </c>
      <c r="AT765" s="195" t="s">
        <v>134</v>
      </c>
      <c r="AU765" s="195" t="s">
        <v>78</v>
      </c>
      <c r="AY765" s="19" t="s">
        <v>132</v>
      </c>
      <c r="BE765" s="196">
        <f>IF(N765="základní",J765,0)</f>
        <v>0</v>
      </c>
      <c r="BF765" s="196">
        <f>IF(N765="snížená",J765,0)</f>
        <v>0</v>
      </c>
      <c r="BG765" s="196">
        <f>IF(N765="zákl. přenesená",J765,0)</f>
        <v>0</v>
      </c>
      <c r="BH765" s="196">
        <f>IF(N765="sníž. přenesená",J765,0)</f>
        <v>0</v>
      </c>
      <c r="BI765" s="196">
        <f>IF(N765="nulová",J765,0)</f>
        <v>0</v>
      </c>
      <c r="BJ765" s="19" t="s">
        <v>76</v>
      </c>
      <c r="BK765" s="196">
        <f>ROUND(I765*H765,2)</f>
        <v>0</v>
      </c>
      <c r="BL765" s="19" t="s">
        <v>252</v>
      </c>
      <c r="BM765" s="195" t="s">
        <v>856</v>
      </c>
    </row>
    <row r="766" spans="1:65" s="2" customFormat="1" ht="48.75">
      <c r="A766" s="36"/>
      <c r="B766" s="37"/>
      <c r="C766" s="38"/>
      <c r="D766" s="197" t="s">
        <v>141</v>
      </c>
      <c r="E766" s="38"/>
      <c r="F766" s="198" t="s">
        <v>851</v>
      </c>
      <c r="G766" s="38"/>
      <c r="H766" s="38"/>
      <c r="I766" s="105"/>
      <c r="J766" s="38"/>
      <c r="K766" s="38"/>
      <c r="L766" s="41"/>
      <c r="M766" s="199"/>
      <c r="N766" s="200"/>
      <c r="O766" s="66"/>
      <c r="P766" s="66"/>
      <c r="Q766" s="66"/>
      <c r="R766" s="66"/>
      <c r="S766" s="66"/>
      <c r="T766" s="67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T766" s="19" t="s">
        <v>141</v>
      </c>
      <c r="AU766" s="19" t="s">
        <v>78</v>
      </c>
    </row>
    <row r="767" spans="1:65" s="13" customFormat="1" ht="11.25">
      <c r="B767" s="201"/>
      <c r="C767" s="202"/>
      <c r="D767" s="197" t="s">
        <v>143</v>
      </c>
      <c r="E767" s="203" t="s">
        <v>19</v>
      </c>
      <c r="F767" s="204" t="s">
        <v>157</v>
      </c>
      <c r="G767" s="202"/>
      <c r="H767" s="203" t="s">
        <v>19</v>
      </c>
      <c r="I767" s="205"/>
      <c r="J767" s="202"/>
      <c r="K767" s="202"/>
      <c r="L767" s="206"/>
      <c r="M767" s="207"/>
      <c r="N767" s="208"/>
      <c r="O767" s="208"/>
      <c r="P767" s="208"/>
      <c r="Q767" s="208"/>
      <c r="R767" s="208"/>
      <c r="S767" s="208"/>
      <c r="T767" s="209"/>
      <c r="AT767" s="210" t="s">
        <v>143</v>
      </c>
      <c r="AU767" s="210" t="s">
        <v>78</v>
      </c>
      <c r="AV767" s="13" t="s">
        <v>76</v>
      </c>
      <c r="AW767" s="13" t="s">
        <v>33</v>
      </c>
      <c r="AX767" s="13" t="s">
        <v>71</v>
      </c>
      <c r="AY767" s="210" t="s">
        <v>132</v>
      </c>
    </row>
    <row r="768" spans="1:65" s="14" customFormat="1" ht="11.25">
      <c r="B768" s="211"/>
      <c r="C768" s="212"/>
      <c r="D768" s="197" t="s">
        <v>143</v>
      </c>
      <c r="E768" s="213" t="s">
        <v>19</v>
      </c>
      <c r="F768" s="214" t="s">
        <v>857</v>
      </c>
      <c r="G768" s="212"/>
      <c r="H768" s="215">
        <v>4.4000000000000004</v>
      </c>
      <c r="I768" s="216"/>
      <c r="J768" s="212"/>
      <c r="K768" s="212"/>
      <c r="L768" s="217"/>
      <c r="M768" s="218"/>
      <c r="N768" s="219"/>
      <c r="O768" s="219"/>
      <c r="P768" s="219"/>
      <c r="Q768" s="219"/>
      <c r="R768" s="219"/>
      <c r="S768" s="219"/>
      <c r="T768" s="220"/>
      <c r="AT768" s="221" t="s">
        <v>143</v>
      </c>
      <c r="AU768" s="221" t="s">
        <v>78</v>
      </c>
      <c r="AV768" s="14" t="s">
        <v>78</v>
      </c>
      <c r="AW768" s="14" t="s">
        <v>33</v>
      </c>
      <c r="AX768" s="14" t="s">
        <v>71</v>
      </c>
      <c r="AY768" s="221" t="s">
        <v>132</v>
      </c>
    </row>
    <row r="769" spans="1:65" s="14" customFormat="1" ht="11.25">
      <c r="B769" s="211"/>
      <c r="C769" s="212"/>
      <c r="D769" s="197" t="s">
        <v>143</v>
      </c>
      <c r="E769" s="213" t="s">
        <v>19</v>
      </c>
      <c r="F769" s="214" t="s">
        <v>858</v>
      </c>
      <c r="G769" s="212"/>
      <c r="H769" s="215">
        <v>3.5</v>
      </c>
      <c r="I769" s="216"/>
      <c r="J769" s="212"/>
      <c r="K769" s="212"/>
      <c r="L769" s="217"/>
      <c r="M769" s="218"/>
      <c r="N769" s="219"/>
      <c r="O769" s="219"/>
      <c r="P769" s="219"/>
      <c r="Q769" s="219"/>
      <c r="R769" s="219"/>
      <c r="S769" s="219"/>
      <c r="T769" s="220"/>
      <c r="AT769" s="221" t="s">
        <v>143</v>
      </c>
      <c r="AU769" s="221" t="s">
        <v>78</v>
      </c>
      <c r="AV769" s="14" t="s">
        <v>78</v>
      </c>
      <c r="AW769" s="14" t="s">
        <v>33</v>
      </c>
      <c r="AX769" s="14" t="s">
        <v>71</v>
      </c>
      <c r="AY769" s="221" t="s">
        <v>132</v>
      </c>
    </row>
    <row r="770" spans="1:65" s="16" customFormat="1" ht="11.25">
      <c r="B770" s="233"/>
      <c r="C770" s="234"/>
      <c r="D770" s="197" t="s">
        <v>143</v>
      </c>
      <c r="E770" s="235" t="s">
        <v>19</v>
      </c>
      <c r="F770" s="236" t="s">
        <v>165</v>
      </c>
      <c r="G770" s="234"/>
      <c r="H770" s="237">
        <v>7.9</v>
      </c>
      <c r="I770" s="238"/>
      <c r="J770" s="234"/>
      <c r="K770" s="234"/>
      <c r="L770" s="239"/>
      <c r="M770" s="240"/>
      <c r="N770" s="241"/>
      <c r="O770" s="241"/>
      <c r="P770" s="241"/>
      <c r="Q770" s="241"/>
      <c r="R770" s="241"/>
      <c r="S770" s="241"/>
      <c r="T770" s="242"/>
      <c r="AT770" s="243" t="s">
        <v>143</v>
      </c>
      <c r="AU770" s="243" t="s">
        <v>78</v>
      </c>
      <c r="AV770" s="16" t="s">
        <v>139</v>
      </c>
      <c r="AW770" s="16" t="s">
        <v>33</v>
      </c>
      <c r="AX770" s="16" t="s">
        <v>76</v>
      </c>
      <c r="AY770" s="243" t="s">
        <v>132</v>
      </c>
    </row>
    <row r="771" spans="1:65" s="2" customFormat="1" ht="16.5" customHeight="1">
      <c r="A771" s="36"/>
      <c r="B771" s="37"/>
      <c r="C771" s="184" t="s">
        <v>859</v>
      </c>
      <c r="D771" s="184" t="s">
        <v>134</v>
      </c>
      <c r="E771" s="185" t="s">
        <v>860</v>
      </c>
      <c r="F771" s="186" t="s">
        <v>861</v>
      </c>
      <c r="G771" s="187" t="s">
        <v>281</v>
      </c>
      <c r="H771" s="188">
        <v>11.85</v>
      </c>
      <c r="I771" s="189"/>
      <c r="J771" s="190">
        <f>ROUND(I771*H771,2)</f>
        <v>0</v>
      </c>
      <c r="K771" s="186" t="s">
        <v>138</v>
      </c>
      <c r="L771" s="41"/>
      <c r="M771" s="191" t="s">
        <v>19</v>
      </c>
      <c r="N771" s="192" t="s">
        <v>42</v>
      </c>
      <c r="O771" s="66"/>
      <c r="P771" s="193">
        <f>O771*H771</f>
        <v>0</v>
      </c>
      <c r="Q771" s="193">
        <v>2.9999999999999997E-4</v>
      </c>
      <c r="R771" s="193">
        <f>Q771*H771</f>
        <v>3.5549999999999996E-3</v>
      </c>
      <c r="S771" s="193">
        <v>0</v>
      </c>
      <c r="T771" s="194">
        <f>S771*H771</f>
        <v>0</v>
      </c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R771" s="195" t="s">
        <v>252</v>
      </c>
      <c r="AT771" s="195" t="s">
        <v>134</v>
      </c>
      <c r="AU771" s="195" t="s">
        <v>78</v>
      </c>
      <c r="AY771" s="19" t="s">
        <v>132</v>
      </c>
      <c r="BE771" s="196">
        <f>IF(N771="základní",J771,0)</f>
        <v>0</v>
      </c>
      <c r="BF771" s="196">
        <f>IF(N771="snížená",J771,0)</f>
        <v>0</v>
      </c>
      <c r="BG771" s="196">
        <f>IF(N771="zákl. přenesená",J771,0)</f>
        <v>0</v>
      </c>
      <c r="BH771" s="196">
        <f>IF(N771="sníž. přenesená",J771,0)</f>
        <v>0</v>
      </c>
      <c r="BI771" s="196">
        <f>IF(N771="nulová",J771,0)</f>
        <v>0</v>
      </c>
      <c r="BJ771" s="19" t="s">
        <v>76</v>
      </c>
      <c r="BK771" s="196">
        <f>ROUND(I771*H771,2)</f>
        <v>0</v>
      </c>
      <c r="BL771" s="19" t="s">
        <v>252</v>
      </c>
      <c r="BM771" s="195" t="s">
        <v>862</v>
      </c>
    </row>
    <row r="772" spans="1:65" s="2" customFormat="1" ht="48.75">
      <c r="A772" s="36"/>
      <c r="B772" s="37"/>
      <c r="C772" s="38"/>
      <c r="D772" s="197" t="s">
        <v>141</v>
      </c>
      <c r="E772" s="38"/>
      <c r="F772" s="198" t="s">
        <v>851</v>
      </c>
      <c r="G772" s="38"/>
      <c r="H772" s="38"/>
      <c r="I772" s="105"/>
      <c r="J772" s="38"/>
      <c r="K772" s="38"/>
      <c r="L772" s="41"/>
      <c r="M772" s="199"/>
      <c r="N772" s="200"/>
      <c r="O772" s="66"/>
      <c r="P772" s="66"/>
      <c r="Q772" s="66"/>
      <c r="R772" s="66"/>
      <c r="S772" s="66"/>
      <c r="T772" s="67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T772" s="19" t="s">
        <v>141</v>
      </c>
      <c r="AU772" s="19" t="s">
        <v>78</v>
      </c>
    </row>
    <row r="773" spans="1:65" s="13" customFormat="1" ht="11.25">
      <c r="B773" s="201"/>
      <c r="C773" s="202"/>
      <c r="D773" s="197" t="s">
        <v>143</v>
      </c>
      <c r="E773" s="203" t="s">
        <v>19</v>
      </c>
      <c r="F773" s="204" t="s">
        <v>157</v>
      </c>
      <c r="G773" s="202"/>
      <c r="H773" s="203" t="s">
        <v>19</v>
      </c>
      <c r="I773" s="205"/>
      <c r="J773" s="202"/>
      <c r="K773" s="202"/>
      <c r="L773" s="206"/>
      <c r="M773" s="207"/>
      <c r="N773" s="208"/>
      <c r="O773" s="208"/>
      <c r="P773" s="208"/>
      <c r="Q773" s="208"/>
      <c r="R773" s="208"/>
      <c r="S773" s="208"/>
      <c r="T773" s="209"/>
      <c r="AT773" s="210" t="s">
        <v>143</v>
      </c>
      <c r="AU773" s="210" t="s">
        <v>78</v>
      </c>
      <c r="AV773" s="13" t="s">
        <v>76</v>
      </c>
      <c r="AW773" s="13" t="s">
        <v>33</v>
      </c>
      <c r="AX773" s="13" t="s">
        <v>71</v>
      </c>
      <c r="AY773" s="210" t="s">
        <v>132</v>
      </c>
    </row>
    <row r="774" spans="1:65" s="14" customFormat="1" ht="11.25">
      <c r="B774" s="211"/>
      <c r="C774" s="212"/>
      <c r="D774" s="197" t="s">
        <v>143</v>
      </c>
      <c r="E774" s="213" t="s">
        <v>19</v>
      </c>
      <c r="F774" s="214" t="s">
        <v>840</v>
      </c>
      <c r="G774" s="212"/>
      <c r="H774" s="215">
        <v>6.6</v>
      </c>
      <c r="I774" s="216"/>
      <c r="J774" s="212"/>
      <c r="K774" s="212"/>
      <c r="L774" s="217"/>
      <c r="M774" s="218"/>
      <c r="N774" s="219"/>
      <c r="O774" s="219"/>
      <c r="P774" s="219"/>
      <c r="Q774" s="219"/>
      <c r="R774" s="219"/>
      <c r="S774" s="219"/>
      <c r="T774" s="220"/>
      <c r="AT774" s="221" t="s">
        <v>143</v>
      </c>
      <c r="AU774" s="221" t="s">
        <v>78</v>
      </c>
      <c r="AV774" s="14" t="s">
        <v>78</v>
      </c>
      <c r="AW774" s="14" t="s">
        <v>33</v>
      </c>
      <c r="AX774" s="14" t="s">
        <v>71</v>
      </c>
      <c r="AY774" s="221" t="s">
        <v>132</v>
      </c>
    </row>
    <row r="775" spans="1:65" s="14" customFormat="1" ht="11.25">
      <c r="B775" s="211"/>
      <c r="C775" s="212"/>
      <c r="D775" s="197" t="s">
        <v>143</v>
      </c>
      <c r="E775" s="213" t="s">
        <v>19</v>
      </c>
      <c r="F775" s="214" t="s">
        <v>841</v>
      </c>
      <c r="G775" s="212"/>
      <c r="H775" s="215">
        <v>5.25</v>
      </c>
      <c r="I775" s="216"/>
      <c r="J775" s="212"/>
      <c r="K775" s="212"/>
      <c r="L775" s="217"/>
      <c r="M775" s="218"/>
      <c r="N775" s="219"/>
      <c r="O775" s="219"/>
      <c r="P775" s="219"/>
      <c r="Q775" s="219"/>
      <c r="R775" s="219"/>
      <c r="S775" s="219"/>
      <c r="T775" s="220"/>
      <c r="AT775" s="221" t="s">
        <v>143</v>
      </c>
      <c r="AU775" s="221" t="s">
        <v>78</v>
      </c>
      <c r="AV775" s="14" t="s">
        <v>78</v>
      </c>
      <c r="AW775" s="14" t="s">
        <v>33</v>
      </c>
      <c r="AX775" s="14" t="s">
        <v>71</v>
      </c>
      <c r="AY775" s="221" t="s">
        <v>132</v>
      </c>
    </row>
    <row r="776" spans="1:65" s="16" customFormat="1" ht="11.25">
      <c r="B776" s="233"/>
      <c r="C776" s="234"/>
      <c r="D776" s="197" t="s">
        <v>143</v>
      </c>
      <c r="E776" s="235" t="s">
        <v>19</v>
      </c>
      <c r="F776" s="236" t="s">
        <v>165</v>
      </c>
      <c r="G776" s="234"/>
      <c r="H776" s="237">
        <v>11.85</v>
      </c>
      <c r="I776" s="238"/>
      <c r="J776" s="234"/>
      <c r="K776" s="234"/>
      <c r="L776" s="239"/>
      <c r="M776" s="240"/>
      <c r="N776" s="241"/>
      <c r="O776" s="241"/>
      <c r="P776" s="241"/>
      <c r="Q776" s="241"/>
      <c r="R776" s="241"/>
      <c r="S776" s="241"/>
      <c r="T776" s="242"/>
      <c r="AT776" s="243" t="s">
        <v>143</v>
      </c>
      <c r="AU776" s="243" t="s">
        <v>78</v>
      </c>
      <c r="AV776" s="16" t="s">
        <v>139</v>
      </c>
      <c r="AW776" s="16" t="s">
        <v>33</v>
      </c>
      <c r="AX776" s="16" t="s">
        <v>76</v>
      </c>
      <c r="AY776" s="243" t="s">
        <v>132</v>
      </c>
    </row>
    <row r="777" spans="1:65" s="2" customFormat="1" ht="24" customHeight="1">
      <c r="A777" s="36"/>
      <c r="B777" s="37"/>
      <c r="C777" s="184" t="s">
        <v>863</v>
      </c>
      <c r="D777" s="184" t="s">
        <v>134</v>
      </c>
      <c r="E777" s="185" t="s">
        <v>864</v>
      </c>
      <c r="F777" s="186" t="s">
        <v>865</v>
      </c>
      <c r="G777" s="187" t="s">
        <v>199</v>
      </c>
      <c r="H777" s="188">
        <v>0.20799999999999999</v>
      </c>
      <c r="I777" s="189"/>
      <c r="J777" s="190">
        <f>ROUND(I777*H777,2)</f>
        <v>0</v>
      </c>
      <c r="K777" s="186" t="s">
        <v>138</v>
      </c>
      <c r="L777" s="41"/>
      <c r="M777" s="191" t="s">
        <v>19</v>
      </c>
      <c r="N777" s="192" t="s">
        <v>42</v>
      </c>
      <c r="O777" s="66"/>
      <c r="P777" s="193">
        <f>O777*H777</f>
        <v>0</v>
      </c>
      <c r="Q777" s="193">
        <v>0</v>
      </c>
      <c r="R777" s="193">
        <f>Q777*H777</f>
        <v>0</v>
      </c>
      <c r="S777" s="193">
        <v>0</v>
      </c>
      <c r="T777" s="194">
        <f>S777*H777</f>
        <v>0</v>
      </c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R777" s="195" t="s">
        <v>252</v>
      </c>
      <c r="AT777" s="195" t="s">
        <v>134</v>
      </c>
      <c r="AU777" s="195" t="s">
        <v>78</v>
      </c>
      <c r="AY777" s="19" t="s">
        <v>132</v>
      </c>
      <c r="BE777" s="196">
        <f>IF(N777="základní",J777,0)</f>
        <v>0</v>
      </c>
      <c r="BF777" s="196">
        <f>IF(N777="snížená",J777,0)</f>
        <v>0</v>
      </c>
      <c r="BG777" s="196">
        <f>IF(N777="zákl. přenesená",J777,0)</f>
        <v>0</v>
      </c>
      <c r="BH777" s="196">
        <f>IF(N777="sníž. přenesená",J777,0)</f>
        <v>0</v>
      </c>
      <c r="BI777" s="196">
        <f>IF(N777="nulová",J777,0)</f>
        <v>0</v>
      </c>
      <c r="BJ777" s="19" t="s">
        <v>76</v>
      </c>
      <c r="BK777" s="196">
        <f>ROUND(I777*H777,2)</f>
        <v>0</v>
      </c>
      <c r="BL777" s="19" t="s">
        <v>252</v>
      </c>
      <c r="BM777" s="195" t="s">
        <v>866</v>
      </c>
    </row>
    <row r="778" spans="1:65" s="2" customFormat="1" ht="97.5">
      <c r="A778" s="36"/>
      <c r="B778" s="37"/>
      <c r="C778" s="38"/>
      <c r="D778" s="197" t="s">
        <v>141</v>
      </c>
      <c r="E778" s="38"/>
      <c r="F778" s="198" t="s">
        <v>664</v>
      </c>
      <c r="G778" s="38"/>
      <c r="H778" s="38"/>
      <c r="I778" s="105"/>
      <c r="J778" s="38"/>
      <c r="K778" s="38"/>
      <c r="L778" s="41"/>
      <c r="M778" s="199"/>
      <c r="N778" s="200"/>
      <c r="O778" s="66"/>
      <c r="P778" s="66"/>
      <c r="Q778" s="66"/>
      <c r="R778" s="66"/>
      <c r="S778" s="66"/>
      <c r="T778" s="67"/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T778" s="19" t="s">
        <v>141</v>
      </c>
      <c r="AU778" s="19" t="s">
        <v>78</v>
      </c>
    </row>
    <row r="779" spans="1:65" s="2" customFormat="1" ht="24" customHeight="1">
      <c r="A779" s="36"/>
      <c r="B779" s="37"/>
      <c r="C779" s="184" t="s">
        <v>867</v>
      </c>
      <c r="D779" s="184" t="s">
        <v>134</v>
      </c>
      <c r="E779" s="185" t="s">
        <v>868</v>
      </c>
      <c r="F779" s="186" t="s">
        <v>869</v>
      </c>
      <c r="G779" s="187" t="s">
        <v>199</v>
      </c>
      <c r="H779" s="188">
        <v>0.20799999999999999</v>
      </c>
      <c r="I779" s="189"/>
      <c r="J779" s="190">
        <f>ROUND(I779*H779,2)</f>
        <v>0</v>
      </c>
      <c r="K779" s="186" t="s">
        <v>138</v>
      </c>
      <c r="L779" s="41"/>
      <c r="M779" s="191" t="s">
        <v>19</v>
      </c>
      <c r="N779" s="192" t="s">
        <v>42</v>
      </c>
      <c r="O779" s="66"/>
      <c r="P779" s="193">
        <f>O779*H779</f>
        <v>0</v>
      </c>
      <c r="Q779" s="193">
        <v>0</v>
      </c>
      <c r="R779" s="193">
        <f>Q779*H779</f>
        <v>0</v>
      </c>
      <c r="S779" s="193">
        <v>0</v>
      </c>
      <c r="T779" s="194">
        <f>S779*H779</f>
        <v>0</v>
      </c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R779" s="195" t="s">
        <v>252</v>
      </c>
      <c r="AT779" s="195" t="s">
        <v>134</v>
      </c>
      <c r="AU779" s="195" t="s">
        <v>78</v>
      </c>
      <c r="AY779" s="19" t="s">
        <v>132</v>
      </c>
      <c r="BE779" s="196">
        <f>IF(N779="základní",J779,0)</f>
        <v>0</v>
      </c>
      <c r="BF779" s="196">
        <f>IF(N779="snížená",J779,0)</f>
        <v>0</v>
      </c>
      <c r="BG779" s="196">
        <f>IF(N779="zákl. přenesená",J779,0)</f>
        <v>0</v>
      </c>
      <c r="BH779" s="196">
        <f>IF(N779="sníž. přenesená",J779,0)</f>
        <v>0</v>
      </c>
      <c r="BI779" s="196">
        <f>IF(N779="nulová",J779,0)</f>
        <v>0</v>
      </c>
      <c r="BJ779" s="19" t="s">
        <v>76</v>
      </c>
      <c r="BK779" s="196">
        <f>ROUND(I779*H779,2)</f>
        <v>0</v>
      </c>
      <c r="BL779" s="19" t="s">
        <v>252</v>
      </c>
      <c r="BM779" s="195" t="s">
        <v>870</v>
      </c>
    </row>
    <row r="780" spans="1:65" s="2" customFormat="1" ht="97.5">
      <c r="A780" s="36"/>
      <c r="B780" s="37"/>
      <c r="C780" s="38"/>
      <c r="D780" s="197" t="s">
        <v>141</v>
      </c>
      <c r="E780" s="38"/>
      <c r="F780" s="198" t="s">
        <v>664</v>
      </c>
      <c r="G780" s="38"/>
      <c r="H780" s="38"/>
      <c r="I780" s="105"/>
      <c r="J780" s="38"/>
      <c r="K780" s="38"/>
      <c r="L780" s="41"/>
      <c r="M780" s="199"/>
      <c r="N780" s="200"/>
      <c r="O780" s="66"/>
      <c r="P780" s="66"/>
      <c r="Q780" s="66"/>
      <c r="R780" s="66"/>
      <c r="S780" s="66"/>
      <c r="T780" s="67"/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T780" s="19" t="s">
        <v>141</v>
      </c>
      <c r="AU780" s="19" t="s">
        <v>78</v>
      </c>
    </row>
    <row r="781" spans="1:65" s="12" customFormat="1" ht="22.9" customHeight="1">
      <c r="B781" s="168"/>
      <c r="C781" s="169"/>
      <c r="D781" s="170" t="s">
        <v>70</v>
      </c>
      <c r="E781" s="182" t="s">
        <v>871</v>
      </c>
      <c r="F781" s="182" t="s">
        <v>872</v>
      </c>
      <c r="G781" s="169"/>
      <c r="H781" s="169"/>
      <c r="I781" s="172"/>
      <c r="J781" s="183">
        <f>BK781</f>
        <v>0</v>
      </c>
      <c r="K781" s="169"/>
      <c r="L781" s="174"/>
      <c r="M781" s="175"/>
      <c r="N781" s="176"/>
      <c r="O781" s="176"/>
      <c r="P781" s="177">
        <f>SUM(P782:P798)</f>
        <v>0</v>
      </c>
      <c r="Q781" s="176"/>
      <c r="R781" s="177">
        <f>SUM(R782:R798)</f>
        <v>0.44480940000000002</v>
      </c>
      <c r="S781" s="176"/>
      <c r="T781" s="178">
        <f>SUM(T782:T798)</f>
        <v>0</v>
      </c>
      <c r="AR781" s="179" t="s">
        <v>78</v>
      </c>
      <c r="AT781" s="180" t="s">
        <v>70</v>
      </c>
      <c r="AU781" s="180" t="s">
        <v>76</v>
      </c>
      <c r="AY781" s="179" t="s">
        <v>132</v>
      </c>
      <c r="BK781" s="181">
        <f>SUM(BK782:BK798)</f>
        <v>0</v>
      </c>
    </row>
    <row r="782" spans="1:65" s="2" customFormat="1" ht="24" customHeight="1">
      <c r="A782" s="36"/>
      <c r="B782" s="37"/>
      <c r="C782" s="184" t="s">
        <v>873</v>
      </c>
      <c r="D782" s="184" t="s">
        <v>134</v>
      </c>
      <c r="E782" s="185" t="s">
        <v>874</v>
      </c>
      <c r="F782" s="186" t="s">
        <v>875</v>
      </c>
      <c r="G782" s="187" t="s">
        <v>281</v>
      </c>
      <c r="H782" s="188">
        <v>9.048</v>
      </c>
      <c r="I782" s="189"/>
      <c r="J782" s="190">
        <f>ROUND(I782*H782,2)</f>
        <v>0</v>
      </c>
      <c r="K782" s="186" t="s">
        <v>138</v>
      </c>
      <c r="L782" s="41"/>
      <c r="M782" s="191" t="s">
        <v>19</v>
      </c>
      <c r="N782" s="192" t="s">
        <v>42</v>
      </c>
      <c r="O782" s="66"/>
      <c r="P782" s="193">
        <f>O782*H782</f>
        <v>0</v>
      </c>
      <c r="Q782" s="193">
        <v>1.155E-2</v>
      </c>
      <c r="R782" s="193">
        <f>Q782*H782</f>
        <v>0.1045044</v>
      </c>
      <c r="S782" s="193">
        <v>0</v>
      </c>
      <c r="T782" s="194">
        <f>S782*H782</f>
        <v>0</v>
      </c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R782" s="195" t="s">
        <v>252</v>
      </c>
      <c r="AT782" s="195" t="s">
        <v>134</v>
      </c>
      <c r="AU782" s="195" t="s">
        <v>78</v>
      </c>
      <c r="AY782" s="19" t="s">
        <v>132</v>
      </c>
      <c r="BE782" s="196">
        <f>IF(N782="základní",J782,0)</f>
        <v>0</v>
      </c>
      <c r="BF782" s="196">
        <f>IF(N782="snížená",J782,0)</f>
        <v>0</v>
      </c>
      <c r="BG782" s="196">
        <f>IF(N782="zákl. přenesená",J782,0)</f>
        <v>0</v>
      </c>
      <c r="BH782" s="196">
        <f>IF(N782="sníž. přenesená",J782,0)</f>
        <v>0</v>
      </c>
      <c r="BI782" s="196">
        <f>IF(N782="nulová",J782,0)</f>
        <v>0</v>
      </c>
      <c r="BJ782" s="19" t="s">
        <v>76</v>
      </c>
      <c r="BK782" s="196">
        <f>ROUND(I782*H782,2)</f>
        <v>0</v>
      </c>
      <c r="BL782" s="19" t="s">
        <v>252</v>
      </c>
      <c r="BM782" s="195" t="s">
        <v>876</v>
      </c>
    </row>
    <row r="783" spans="1:65" s="13" customFormat="1" ht="11.25">
      <c r="B783" s="201"/>
      <c r="C783" s="202"/>
      <c r="D783" s="197" t="s">
        <v>143</v>
      </c>
      <c r="E783" s="203" t="s">
        <v>19</v>
      </c>
      <c r="F783" s="204" t="s">
        <v>877</v>
      </c>
      <c r="G783" s="202"/>
      <c r="H783" s="203" t="s">
        <v>19</v>
      </c>
      <c r="I783" s="205"/>
      <c r="J783" s="202"/>
      <c r="K783" s="202"/>
      <c r="L783" s="206"/>
      <c r="M783" s="207"/>
      <c r="N783" s="208"/>
      <c r="O783" s="208"/>
      <c r="P783" s="208"/>
      <c r="Q783" s="208"/>
      <c r="R783" s="208"/>
      <c r="S783" s="208"/>
      <c r="T783" s="209"/>
      <c r="AT783" s="210" t="s">
        <v>143</v>
      </c>
      <c r="AU783" s="210" t="s">
        <v>78</v>
      </c>
      <c r="AV783" s="13" t="s">
        <v>76</v>
      </c>
      <c r="AW783" s="13" t="s">
        <v>33</v>
      </c>
      <c r="AX783" s="13" t="s">
        <v>71</v>
      </c>
      <c r="AY783" s="210" t="s">
        <v>132</v>
      </c>
    </row>
    <row r="784" spans="1:65" s="13" customFormat="1" ht="11.25">
      <c r="B784" s="201"/>
      <c r="C784" s="202"/>
      <c r="D784" s="197" t="s">
        <v>143</v>
      </c>
      <c r="E784" s="203" t="s">
        <v>19</v>
      </c>
      <c r="F784" s="204" t="s">
        <v>423</v>
      </c>
      <c r="G784" s="202"/>
      <c r="H784" s="203" t="s">
        <v>19</v>
      </c>
      <c r="I784" s="205"/>
      <c r="J784" s="202"/>
      <c r="K784" s="202"/>
      <c r="L784" s="206"/>
      <c r="M784" s="207"/>
      <c r="N784" s="208"/>
      <c r="O784" s="208"/>
      <c r="P784" s="208"/>
      <c r="Q784" s="208"/>
      <c r="R784" s="208"/>
      <c r="S784" s="208"/>
      <c r="T784" s="209"/>
      <c r="AT784" s="210" t="s">
        <v>143</v>
      </c>
      <c r="AU784" s="210" t="s">
        <v>78</v>
      </c>
      <c r="AV784" s="13" t="s">
        <v>76</v>
      </c>
      <c r="AW784" s="13" t="s">
        <v>33</v>
      </c>
      <c r="AX784" s="13" t="s">
        <v>71</v>
      </c>
      <c r="AY784" s="210" t="s">
        <v>132</v>
      </c>
    </row>
    <row r="785" spans="1:65" s="13" customFormat="1" ht="11.25">
      <c r="B785" s="201"/>
      <c r="C785" s="202"/>
      <c r="D785" s="197" t="s">
        <v>143</v>
      </c>
      <c r="E785" s="203" t="s">
        <v>19</v>
      </c>
      <c r="F785" s="204" t="s">
        <v>151</v>
      </c>
      <c r="G785" s="202"/>
      <c r="H785" s="203" t="s">
        <v>19</v>
      </c>
      <c r="I785" s="205"/>
      <c r="J785" s="202"/>
      <c r="K785" s="202"/>
      <c r="L785" s="206"/>
      <c r="M785" s="207"/>
      <c r="N785" s="208"/>
      <c r="O785" s="208"/>
      <c r="P785" s="208"/>
      <c r="Q785" s="208"/>
      <c r="R785" s="208"/>
      <c r="S785" s="208"/>
      <c r="T785" s="209"/>
      <c r="AT785" s="210" t="s">
        <v>143</v>
      </c>
      <c r="AU785" s="210" t="s">
        <v>78</v>
      </c>
      <c r="AV785" s="13" t="s">
        <v>76</v>
      </c>
      <c r="AW785" s="13" t="s">
        <v>33</v>
      </c>
      <c r="AX785" s="13" t="s">
        <v>71</v>
      </c>
      <c r="AY785" s="210" t="s">
        <v>132</v>
      </c>
    </row>
    <row r="786" spans="1:65" s="14" customFormat="1" ht="11.25">
      <c r="B786" s="211"/>
      <c r="C786" s="212"/>
      <c r="D786" s="197" t="s">
        <v>143</v>
      </c>
      <c r="E786" s="213" t="s">
        <v>19</v>
      </c>
      <c r="F786" s="214" t="s">
        <v>424</v>
      </c>
      <c r="G786" s="212"/>
      <c r="H786" s="215">
        <v>1.77</v>
      </c>
      <c r="I786" s="216"/>
      <c r="J786" s="212"/>
      <c r="K786" s="212"/>
      <c r="L786" s="217"/>
      <c r="M786" s="218"/>
      <c r="N786" s="219"/>
      <c r="O786" s="219"/>
      <c r="P786" s="219"/>
      <c r="Q786" s="219"/>
      <c r="R786" s="219"/>
      <c r="S786" s="219"/>
      <c r="T786" s="220"/>
      <c r="AT786" s="221" t="s">
        <v>143</v>
      </c>
      <c r="AU786" s="221" t="s">
        <v>78</v>
      </c>
      <c r="AV786" s="14" t="s">
        <v>78</v>
      </c>
      <c r="AW786" s="14" t="s">
        <v>33</v>
      </c>
      <c r="AX786" s="14" t="s">
        <v>71</v>
      </c>
      <c r="AY786" s="221" t="s">
        <v>132</v>
      </c>
    </row>
    <row r="787" spans="1:65" s="13" customFormat="1" ht="11.25">
      <c r="B787" s="201"/>
      <c r="C787" s="202"/>
      <c r="D787" s="197" t="s">
        <v>143</v>
      </c>
      <c r="E787" s="203" t="s">
        <v>19</v>
      </c>
      <c r="F787" s="204" t="s">
        <v>153</v>
      </c>
      <c r="G787" s="202"/>
      <c r="H787" s="203" t="s">
        <v>19</v>
      </c>
      <c r="I787" s="205"/>
      <c r="J787" s="202"/>
      <c r="K787" s="202"/>
      <c r="L787" s="206"/>
      <c r="M787" s="207"/>
      <c r="N787" s="208"/>
      <c r="O787" s="208"/>
      <c r="P787" s="208"/>
      <c r="Q787" s="208"/>
      <c r="R787" s="208"/>
      <c r="S787" s="208"/>
      <c r="T787" s="209"/>
      <c r="AT787" s="210" t="s">
        <v>143</v>
      </c>
      <c r="AU787" s="210" t="s">
        <v>78</v>
      </c>
      <c r="AV787" s="13" t="s">
        <v>76</v>
      </c>
      <c r="AW787" s="13" t="s">
        <v>33</v>
      </c>
      <c r="AX787" s="13" t="s">
        <v>71</v>
      </c>
      <c r="AY787" s="210" t="s">
        <v>132</v>
      </c>
    </row>
    <row r="788" spans="1:65" s="14" customFormat="1" ht="11.25">
      <c r="B788" s="211"/>
      <c r="C788" s="212"/>
      <c r="D788" s="197" t="s">
        <v>143</v>
      </c>
      <c r="E788" s="213" t="s">
        <v>19</v>
      </c>
      <c r="F788" s="214" t="s">
        <v>425</v>
      </c>
      <c r="G788" s="212"/>
      <c r="H788" s="215">
        <v>3.738</v>
      </c>
      <c r="I788" s="216"/>
      <c r="J788" s="212"/>
      <c r="K788" s="212"/>
      <c r="L788" s="217"/>
      <c r="M788" s="218"/>
      <c r="N788" s="219"/>
      <c r="O788" s="219"/>
      <c r="P788" s="219"/>
      <c r="Q788" s="219"/>
      <c r="R788" s="219"/>
      <c r="S788" s="219"/>
      <c r="T788" s="220"/>
      <c r="AT788" s="221" t="s">
        <v>143</v>
      </c>
      <c r="AU788" s="221" t="s">
        <v>78</v>
      </c>
      <c r="AV788" s="14" t="s">
        <v>78</v>
      </c>
      <c r="AW788" s="14" t="s">
        <v>33</v>
      </c>
      <c r="AX788" s="14" t="s">
        <v>71</v>
      </c>
      <c r="AY788" s="221" t="s">
        <v>132</v>
      </c>
    </row>
    <row r="789" spans="1:65" s="13" customFormat="1" ht="11.25">
      <c r="B789" s="201"/>
      <c r="C789" s="202"/>
      <c r="D789" s="197" t="s">
        <v>143</v>
      </c>
      <c r="E789" s="203" t="s">
        <v>19</v>
      </c>
      <c r="F789" s="204" t="s">
        <v>155</v>
      </c>
      <c r="G789" s="202"/>
      <c r="H789" s="203" t="s">
        <v>19</v>
      </c>
      <c r="I789" s="205"/>
      <c r="J789" s="202"/>
      <c r="K789" s="202"/>
      <c r="L789" s="206"/>
      <c r="M789" s="207"/>
      <c r="N789" s="208"/>
      <c r="O789" s="208"/>
      <c r="P789" s="208"/>
      <c r="Q789" s="208"/>
      <c r="R789" s="208"/>
      <c r="S789" s="208"/>
      <c r="T789" s="209"/>
      <c r="AT789" s="210" t="s">
        <v>143</v>
      </c>
      <c r="AU789" s="210" t="s">
        <v>78</v>
      </c>
      <c r="AV789" s="13" t="s">
        <v>76</v>
      </c>
      <c r="AW789" s="13" t="s">
        <v>33</v>
      </c>
      <c r="AX789" s="13" t="s">
        <v>71</v>
      </c>
      <c r="AY789" s="210" t="s">
        <v>132</v>
      </c>
    </row>
    <row r="790" spans="1:65" s="14" customFormat="1" ht="11.25">
      <c r="B790" s="211"/>
      <c r="C790" s="212"/>
      <c r="D790" s="197" t="s">
        <v>143</v>
      </c>
      <c r="E790" s="213" t="s">
        <v>19</v>
      </c>
      <c r="F790" s="214" t="s">
        <v>424</v>
      </c>
      <c r="G790" s="212"/>
      <c r="H790" s="215">
        <v>1.77</v>
      </c>
      <c r="I790" s="216"/>
      <c r="J790" s="212"/>
      <c r="K790" s="212"/>
      <c r="L790" s="217"/>
      <c r="M790" s="218"/>
      <c r="N790" s="219"/>
      <c r="O790" s="219"/>
      <c r="P790" s="219"/>
      <c r="Q790" s="219"/>
      <c r="R790" s="219"/>
      <c r="S790" s="219"/>
      <c r="T790" s="220"/>
      <c r="AT790" s="221" t="s">
        <v>143</v>
      </c>
      <c r="AU790" s="221" t="s">
        <v>78</v>
      </c>
      <c r="AV790" s="14" t="s">
        <v>78</v>
      </c>
      <c r="AW790" s="14" t="s">
        <v>33</v>
      </c>
      <c r="AX790" s="14" t="s">
        <v>71</v>
      </c>
      <c r="AY790" s="221" t="s">
        <v>132</v>
      </c>
    </row>
    <row r="791" spans="1:65" s="13" customFormat="1" ht="11.25">
      <c r="B791" s="201"/>
      <c r="C791" s="202"/>
      <c r="D791" s="197" t="s">
        <v>143</v>
      </c>
      <c r="E791" s="203" t="s">
        <v>19</v>
      </c>
      <c r="F791" s="204" t="s">
        <v>426</v>
      </c>
      <c r="G791" s="202"/>
      <c r="H791" s="203" t="s">
        <v>19</v>
      </c>
      <c r="I791" s="205"/>
      <c r="J791" s="202"/>
      <c r="K791" s="202"/>
      <c r="L791" s="206"/>
      <c r="M791" s="207"/>
      <c r="N791" s="208"/>
      <c r="O791" s="208"/>
      <c r="P791" s="208"/>
      <c r="Q791" s="208"/>
      <c r="R791" s="208"/>
      <c r="S791" s="208"/>
      <c r="T791" s="209"/>
      <c r="AT791" s="210" t="s">
        <v>143</v>
      </c>
      <c r="AU791" s="210" t="s">
        <v>78</v>
      </c>
      <c r="AV791" s="13" t="s">
        <v>76</v>
      </c>
      <c r="AW791" s="13" t="s">
        <v>33</v>
      </c>
      <c r="AX791" s="13" t="s">
        <v>71</v>
      </c>
      <c r="AY791" s="210" t="s">
        <v>132</v>
      </c>
    </row>
    <row r="792" spans="1:65" s="14" customFormat="1" ht="11.25">
      <c r="B792" s="211"/>
      <c r="C792" s="212"/>
      <c r="D792" s="197" t="s">
        <v>143</v>
      </c>
      <c r="E792" s="213" t="s">
        <v>19</v>
      </c>
      <c r="F792" s="214" t="s">
        <v>424</v>
      </c>
      <c r="G792" s="212"/>
      <c r="H792" s="215">
        <v>1.77</v>
      </c>
      <c r="I792" s="216"/>
      <c r="J792" s="212"/>
      <c r="K792" s="212"/>
      <c r="L792" s="217"/>
      <c r="M792" s="218"/>
      <c r="N792" s="219"/>
      <c r="O792" s="219"/>
      <c r="P792" s="219"/>
      <c r="Q792" s="219"/>
      <c r="R792" s="219"/>
      <c r="S792" s="219"/>
      <c r="T792" s="220"/>
      <c r="AT792" s="221" t="s">
        <v>143</v>
      </c>
      <c r="AU792" s="221" t="s">
        <v>78</v>
      </c>
      <c r="AV792" s="14" t="s">
        <v>78</v>
      </c>
      <c r="AW792" s="14" t="s">
        <v>33</v>
      </c>
      <c r="AX792" s="14" t="s">
        <v>71</v>
      </c>
      <c r="AY792" s="221" t="s">
        <v>132</v>
      </c>
    </row>
    <row r="793" spans="1:65" s="16" customFormat="1" ht="11.25">
      <c r="B793" s="233"/>
      <c r="C793" s="234"/>
      <c r="D793" s="197" t="s">
        <v>143</v>
      </c>
      <c r="E793" s="235" t="s">
        <v>19</v>
      </c>
      <c r="F793" s="236" t="s">
        <v>165</v>
      </c>
      <c r="G793" s="234"/>
      <c r="H793" s="237">
        <v>9.048</v>
      </c>
      <c r="I793" s="238"/>
      <c r="J793" s="234"/>
      <c r="K793" s="234"/>
      <c r="L793" s="239"/>
      <c r="M793" s="240"/>
      <c r="N793" s="241"/>
      <c r="O793" s="241"/>
      <c r="P793" s="241"/>
      <c r="Q793" s="241"/>
      <c r="R793" s="241"/>
      <c r="S793" s="241"/>
      <c r="T793" s="242"/>
      <c r="AT793" s="243" t="s">
        <v>143</v>
      </c>
      <c r="AU793" s="243" t="s">
        <v>78</v>
      </c>
      <c r="AV793" s="16" t="s">
        <v>139</v>
      </c>
      <c r="AW793" s="16" t="s">
        <v>33</v>
      </c>
      <c r="AX793" s="16" t="s">
        <v>76</v>
      </c>
      <c r="AY793" s="243" t="s">
        <v>132</v>
      </c>
    </row>
    <row r="794" spans="1:65" s="2" customFormat="1" ht="16.5" customHeight="1">
      <c r="A794" s="36"/>
      <c r="B794" s="37"/>
      <c r="C794" s="244" t="s">
        <v>878</v>
      </c>
      <c r="D794" s="244" t="s">
        <v>232</v>
      </c>
      <c r="E794" s="245" t="s">
        <v>879</v>
      </c>
      <c r="F794" s="246" t="s">
        <v>880</v>
      </c>
      <c r="G794" s="247" t="s">
        <v>281</v>
      </c>
      <c r="H794" s="248">
        <v>3.2410000000000001</v>
      </c>
      <c r="I794" s="249"/>
      <c r="J794" s="250">
        <f>ROUND(I794*H794,2)</f>
        <v>0</v>
      </c>
      <c r="K794" s="246" t="s">
        <v>19</v>
      </c>
      <c r="L794" s="251"/>
      <c r="M794" s="252" t="s">
        <v>19</v>
      </c>
      <c r="N794" s="253" t="s">
        <v>42</v>
      </c>
      <c r="O794" s="66"/>
      <c r="P794" s="193">
        <f>O794*H794</f>
        <v>0</v>
      </c>
      <c r="Q794" s="193">
        <v>0.105</v>
      </c>
      <c r="R794" s="193">
        <f>Q794*H794</f>
        <v>0.34030500000000002</v>
      </c>
      <c r="S794" s="193">
        <v>0</v>
      </c>
      <c r="T794" s="194">
        <f>S794*H794</f>
        <v>0</v>
      </c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R794" s="195" t="s">
        <v>399</v>
      </c>
      <c r="AT794" s="195" t="s">
        <v>232</v>
      </c>
      <c r="AU794" s="195" t="s">
        <v>78</v>
      </c>
      <c r="AY794" s="19" t="s">
        <v>132</v>
      </c>
      <c r="BE794" s="196">
        <f>IF(N794="základní",J794,0)</f>
        <v>0</v>
      </c>
      <c r="BF794" s="196">
        <f>IF(N794="snížená",J794,0)</f>
        <v>0</v>
      </c>
      <c r="BG794" s="196">
        <f>IF(N794="zákl. přenesená",J794,0)</f>
        <v>0</v>
      </c>
      <c r="BH794" s="196">
        <f>IF(N794="sníž. přenesená",J794,0)</f>
        <v>0</v>
      </c>
      <c r="BI794" s="196">
        <f>IF(N794="nulová",J794,0)</f>
        <v>0</v>
      </c>
      <c r="BJ794" s="19" t="s">
        <v>76</v>
      </c>
      <c r="BK794" s="196">
        <f>ROUND(I794*H794,2)</f>
        <v>0</v>
      </c>
      <c r="BL794" s="19" t="s">
        <v>252</v>
      </c>
      <c r="BM794" s="195" t="s">
        <v>881</v>
      </c>
    </row>
    <row r="795" spans="1:65" s="2" customFormat="1" ht="24" customHeight="1">
      <c r="A795" s="36"/>
      <c r="B795" s="37"/>
      <c r="C795" s="184" t="s">
        <v>882</v>
      </c>
      <c r="D795" s="184" t="s">
        <v>134</v>
      </c>
      <c r="E795" s="185" t="s">
        <v>883</v>
      </c>
      <c r="F795" s="186" t="s">
        <v>884</v>
      </c>
      <c r="G795" s="187" t="s">
        <v>199</v>
      </c>
      <c r="H795" s="188">
        <v>0.44500000000000001</v>
      </c>
      <c r="I795" s="189"/>
      <c r="J795" s="190">
        <f>ROUND(I795*H795,2)</f>
        <v>0</v>
      </c>
      <c r="K795" s="186" t="s">
        <v>138</v>
      </c>
      <c r="L795" s="41"/>
      <c r="M795" s="191" t="s">
        <v>19</v>
      </c>
      <c r="N795" s="192" t="s">
        <v>42</v>
      </c>
      <c r="O795" s="66"/>
      <c r="P795" s="193">
        <f>O795*H795</f>
        <v>0</v>
      </c>
      <c r="Q795" s="193">
        <v>0</v>
      </c>
      <c r="R795" s="193">
        <f>Q795*H795</f>
        <v>0</v>
      </c>
      <c r="S795" s="193">
        <v>0</v>
      </c>
      <c r="T795" s="194">
        <f>S795*H795</f>
        <v>0</v>
      </c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R795" s="195" t="s">
        <v>252</v>
      </c>
      <c r="AT795" s="195" t="s">
        <v>134</v>
      </c>
      <c r="AU795" s="195" t="s">
        <v>78</v>
      </c>
      <c r="AY795" s="19" t="s">
        <v>132</v>
      </c>
      <c r="BE795" s="196">
        <f>IF(N795="základní",J795,0)</f>
        <v>0</v>
      </c>
      <c r="BF795" s="196">
        <f>IF(N795="snížená",J795,0)</f>
        <v>0</v>
      </c>
      <c r="BG795" s="196">
        <f>IF(N795="zákl. přenesená",J795,0)</f>
        <v>0</v>
      </c>
      <c r="BH795" s="196">
        <f>IF(N795="sníž. přenesená",J795,0)</f>
        <v>0</v>
      </c>
      <c r="BI795" s="196">
        <f>IF(N795="nulová",J795,0)</f>
        <v>0</v>
      </c>
      <c r="BJ795" s="19" t="s">
        <v>76</v>
      </c>
      <c r="BK795" s="196">
        <f>ROUND(I795*H795,2)</f>
        <v>0</v>
      </c>
      <c r="BL795" s="19" t="s">
        <v>252</v>
      </c>
      <c r="BM795" s="195" t="s">
        <v>885</v>
      </c>
    </row>
    <row r="796" spans="1:65" s="2" customFormat="1" ht="97.5">
      <c r="A796" s="36"/>
      <c r="B796" s="37"/>
      <c r="C796" s="38"/>
      <c r="D796" s="197" t="s">
        <v>141</v>
      </c>
      <c r="E796" s="38"/>
      <c r="F796" s="198" t="s">
        <v>725</v>
      </c>
      <c r="G796" s="38"/>
      <c r="H796" s="38"/>
      <c r="I796" s="105"/>
      <c r="J796" s="38"/>
      <c r="K796" s="38"/>
      <c r="L796" s="41"/>
      <c r="M796" s="199"/>
      <c r="N796" s="200"/>
      <c r="O796" s="66"/>
      <c r="P796" s="66"/>
      <c r="Q796" s="66"/>
      <c r="R796" s="66"/>
      <c r="S796" s="66"/>
      <c r="T796" s="67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T796" s="19" t="s">
        <v>141</v>
      </c>
      <c r="AU796" s="19" t="s">
        <v>78</v>
      </c>
    </row>
    <row r="797" spans="1:65" s="2" customFormat="1" ht="24" customHeight="1">
      <c r="A797" s="36"/>
      <c r="B797" s="37"/>
      <c r="C797" s="184" t="s">
        <v>886</v>
      </c>
      <c r="D797" s="184" t="s">
        <v>134</v>
      </c>
      <c r="E797" s="185" t="s">
        <v>887</v>
      </c>
      <c r="F797" s="186" t="s">
        <v>888</v>
      </c>
      <c r="G797" s="187" t="s">
        <v>199</v>
      </c>
      <c r="H797" s="188">
        <v>0.44500000000000001</v>
      </c>
      <c r="I797" s="189"/>
      <c r="J797" s="190">
        <f>ROUND(I797*H797,2)</f>
        <v>0</v>
      </c>
      <c r="K797" s="186" t="s">
        <v>138</v>
      </c>
      <c r="L797" s="41"/>
      <c r="M797" s="191" t="s">
        <v>19</v>
      </c>
      <c r="N797" s="192" t="s">
        <v>42</v>
      </c>
      <c r="O797" s="66"/>
      <c r="P797" s="193">
        <f>O797*H797</f>
        <v>0</v>
      </c>
      <c r="Q797" s="193">
        <v>0</v>
      </c>
      <c r="R797" s="193">
        <f>Q797*H797</f>
        <v>0</v>
      </c>
      <c r="S797" s="193">
        <v>0</v>
      </c>
      <c r="T797" s="194">
        <f>S797*H797</f>
        <v>0</v>
      </c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R797" s="195" t="s">
        <v>252</v>
      </c>
      <c r="AT797" s="195" t="s">
        <v>134</v>
      </c>
      <c r="AU797" s="195" t="s">
        <v>78</v>
      </c>
      <c r="AY797" s="19" t="s">
        <v>132</v>
      </c>
      <c r="BE797" s="196">
        <f>IF(N797="základní",J797,0)</f>
        <v>0</v>
      </c>
      <c r="BF797" s="196">
        <f>IF(N797="snížená",J797,0)</f>
        <v>0</v>
      </c>
      <c r="BG797" s="196">
        <f>IF(N797="zákl. přenesená",J797,0)</f>
        <v>0</v>
      </c>
      <c r="BH797" s="196">
        <f>IF(N797="sníž. přenesená",J797,0)</f>
        <v>0</v>
      </c>
      <c r="BI797" s="196">
        <f>IF(N797="nulová",J797,0)</f>
        <v>0</v>
      </c>
      <c r="BJ797" s="19" t="s">
        <v>76</v>
      </c>
      <c r="BK797" s="196">
        <f>ROUND(I797*H797,2)</f>
        <v>0</v>
      </c>
      <c r="BL797" s="19" t="s">
        <v>252</v>
      </c>
      <c r="BM797" s="195" t="s">
        <v>889</v>
      </c>
    </row>
    <row r="798" spans="1:65" s="2" customFormat="1" ht="97.5">
      <c r="A798" s="36"/>
      <c r="B798" s="37"/>
      <c r="C798" s="38"/>
      <c r="D798" s="197" t="s">
        <v>141</v>
      </c>
      <c r="E798" s="38"/>
      <c r="F798" s="198" t="s">
        <v>725</v>
      </c>
      <c r="G798" s="38"/>
      <c r="H798" s="38"/>
      <c r="I798" s="105"/>
      <c r="J798" s="38"/>
      <c r="K798" s="38"/>
      <c r="L798" s="41"/>
      <c r="M798" s="199"/>
      <c r="N798" s="200"/>
      <c r="O798" s="66"/>
      <c r="P798" s="66"/>
      <c r="Q798" s="66"/>
      <c r="R798" s="66"/>
      <c r="S798" s="66"/>
      <c r="T798" s="67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T798" s="19" t="s">
        <v>141</v>
      </c>
      <c r="AU798" s="19" t="s">
        <v>78</v>
      </c>
    </row>
    <row r="799" spans="1:65" s="12" customFormat="1" ht="22.9" customHeight="1">
      <c r="B799" s="168"/>
      <c r="C799" s="169"/>
      <c r="D799" s="170" t="s">
        <v>70</v>
      </c>
      <c r="E799" s="182" t="s">
        <v>890</v>
      </c>
      <c r="F799" s="182" t="s">
        <v>891</v>
      </c>
      <c r="G799" s="169"/>
      <c r="H799" s="169"/>
      <c r="I799" s="172"/>
      <c r="J799" s="183">
        <f>BK799</f>
        <v>0</v>
      </c>
      <c r="K799" s="169"/>
      <c r="L799" s="174"/>
      <c r="M799" s="175"/>
      <c r="N799" s="176"/>
      <c r="O799" s="176"/>
      <c r="P799" s="177">
        <f>SUM(P800:P893)</f>
        <v>0</v>
      </c>
      <c r="Q799" s="176"/>
      <c r="R799" s="177">
        <f>SUM(R800:R893)</f>
        <v>0.32622699999999993</v>
      </c>
      <c r="S799" s="176"/>
      <c r="T799" s="178">
        <f>SUM(T800:T893)</f>
        <v>0</v>
      </c>
      <c r="AR799" s="179" t="s">
        <v>78</v>
      </c>
      <c r="AT799" s="180" t="s">
        <v>70</v>
      </c>
      <c r="AU799" s="180" t="s">
        <v>76</v>
      </c>
      <c r="AY799" s="179" t="s">
        <v>132</v>
      </c>
      <c r="BK799" s="181">
        <f>SUM(BK800:BK893)</f>
        <v>0</v>
      </c>
    </row>
    <row r="800" spans="1:65" s="2" customFormat="1" ht="16.5" customHeight="1">
      <c r="A800" s="36"/>
      <c r="B800" s="37"/>
      <c r="C800" s="184" t="s">
        <v>892</v>
      </c>
      <c r="D800" s="184" t="s">
        <v>134</v>
      </c>
      <c r="E800" s="185" t="s">
        <v>893</v>
      </c>
      <c r="F800" s="186" t="s">
        <v>894</v>
      </c>
      <c r="G800" s="187" t="s">
        <v>281</v>
      </c>
      <c r="H800" s="188">
        <v>652.45399999999995</v>
      </c>
      <c r="I800" s="189"/>
      <c r="J800" s="190">
        <f>ROUND(I800*H800,2)</f>
        <v>0</v>
      </c>
      <c r="K800" s="186" t="s">
        <v>138</v>
      </c>
      <c r="L800" s="41"/>
      <c r="M800" s="191" t="s">
        <v>19</v>
      </c>
      <c r="N800" s="192" t="s">
        <v>42</v>
      </c>
      <c r="O800" s="66"/>
      <c r="P800" s="193">
        <f>O800*H800</f>
        <v>0</v>
      </c>
      <c r="Q800" s="193">
        <v>2.1000000000000001E-4</v>
      </c>
      <c r="R800" s="193">
        <f>Q800*H800</f>
        <v>0.13701533999999999</v>
      </c>
      <c r="S800" s="193">
        <v>0</v>
      </c>
      <c r="T800" s="194">
        <f>S800*H800</f>
        <v>0</v>
      </c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R800" s="195" t="s">
        <v>252</v>
      </c>
      <c r="AT800" s="195" t="s">
        <v>134</v>
      </c>
      <c r="AU800" s="195" t="s">
        <v>78</v>
      </c>
      <c r="AY800" s="19" t="s">
        <v>132</v>
      </c>
      <c r="BE800" s="196">
        <f>IF(N800="základní",J800,0)</f>
        <v>0</v>
      </c>
      <c r="BF800" s="196">
        <f>IF(N800="snížená",J800,0)</f>
        <v>0</v>
      </c>
      <c r="BG800" s="196">
        <f>IF(N800="zákl. přenesená",J800,0)</f>
        <v>0</v>
      </c>
      <c r="BH800" s="196">
        <f>IF(N800="sníž. přenesená",J800,0)</f>
        <v>0</v>
      </c>
      <c r="BI800" s="196">
        <f>IF(N800="nulová",J800,0)</f>
        <v>0</v>
      </c>
      <c r="BJ800" s="19" t="s">
        <v>76</v>
      </c>
      <c r="BK800" s="196">
        <f>ROUND(I800*H800,2)</f>
        <v>0</v>
      </c>
      <c r="BL800" s="19" t="s">
        <v>252</v>
      </c>
      <c r="BM800" s="195" t="s">
        <v>895</v>
      </c>
    </row>
    <row r="801" spans="2:51" s="13" customFormat="1" ht="11.25">
      <c r="B801" s="201"/>
      <c r="C801" s="202"/>
      <c r="D801" s="197" t="s">
        <v>143</v>
      </c>
      <c r="E801" s="203" t="s">
        <v>19</v>
      </c>
      <c r="F801" s="204" t="s">
        <v>896</v>
      </c>
      <c r="G801" s="202"/>
      <c r="H801" s="203" t="s">
        <v>19</v>
      </c>
      <c r="I801" s="205"/>
      <c r="J801" s="202"/>
      <c r="K801" s="202"/>
      <c r="L801" s="206"/>
      <c r="M801" s="207"/>
      <c r="N801" s="208"/>
      <c r="O801" s="208"/>
      <c r="P801" s="208"/>
      <c r="Q801" s="208"/>
      <c r="R801" s="208"/>
      <c r="S801" s="208"/>
      <c r="T801" s="209"/>
      <c r="AT801" s="210" t="s">
        <v>143</v>
      </c>
      <c r="AU801" s="210" t="s">
        <v>78</v>
      </c>
      <c r="AV801" s="13" t="s">
        <v>76</v>
      </c>
      <c r="AW801" s="13" t="s">
        <v>33</v>
      </c>
      <c r="AX801" s="13" t="s">
        <v>71</v>
      </c>
      <c r="AY801" s="210" t="s">
        <v>132</v>
      </c>
    </row>
    <row r="802" spans="2:51" s="14" customFormat="1" ht="11.25">
      <c r="B802" s="211"/>
      <c r="C802" s="212"/>
      <c r="D802" s="197" t="s">
        <v>143</v>
      </c>
      <c r="E802" s="213" t="s">
        <v>19</v>
      </c>
      <c r="F802" s="214" t="s">
        <v>306</v>
      </c>
      <c r="G802" s="212"/>
      <c r="H802" s="215">
        <v>2.86</v>
      </c>
      <c r="I802" s="216"/>
      <c r="J802" s="212"/>
      <c r="K802" s="212"/>
      <c r="L802" s="217"/>
      <c r="M802" s="218"/>
      <c r="N802" s="219"/>
      <c r="O802" s="219"/>
      <c r="P802" s="219"/>
      <c r="Q802" s="219"/>
      <c r="R802" s="219"/>
      <c r="S802" s="219"/>
      <c r="T802" s="220"/>
      <c r="AT802" s="221" t="s">
        <v>143</v>
      </c>
      <c r="AU802" s="221" t="s">
        <v>78</v>
      </c>
      <c r="AV802" s="14" t="s">
        <v>78</v>
      </c>
      <c r="AW802" s="14" t="s">
        <v>33</v>
      </c>
      <c r="AX802" s="14" t="s">
        <v>71</v>
      </c>
      <c r="AY802" s="221" t="s">
        <v>132</v>
      </c>
    </row>
    <row r="803" spans="2:51" s="14" customFormat="1" ht="11.25">
      <c r="B803" s="211"/>
      <c r="C803" s="212"/>
      <c r="D803" s="197" t="s">
        <v>143</v>
      </c>
      <c r="E803" s="213" t="s">
        <v>19</v>
      </c>
      <c r="F803" s="214" t="s">
        <v>307</v>
      </c>
      <c r="G803" s="212"/>
      <c r="H803" s="215">
        <v>2.2749999999999999</v>
      </c>
      <c r="I803" s="216"/>
      <c r="J803" s="212"/>
      <c r="K803" s="212"/>
      <c r="L803" s="217"/>
      <c r="M803" s="218"/>
      <c r="N803" s="219"/>
      <c r="O803" s="219"/>
      <c r="P803" s="219"/>
      <c r="Q803" s="219"/>
      <c r="R803" s="219"/>
      <c r="S803" s="219"/>
      <c r="T803" s="220"/>
      <c r="AT803" s="221" t="s">
        <v>143</v>
      </c>
      <c r="AU803" s="221" t="s">
        <v>78</v>
      </c>
      <c r="AV803" s="14" t="s">
        <v>78</v>
      </c>
      <c r="AW803" s="14" t="s">
        <v>33</v>
      </c>
      <c r="AX803" s="14" t="s">
        <v>71</v>
      </c>
      <c r="AY803" s="221" t="s">
        <v>132</v>
      </c>
    </row>
    <row r="804" spans="2:51" s="14" customFormat="1" ht="11.25">
      <c r="B804" s="211"/>
      <c r="C804" s="212"/>
      <c r="D804" s="197" t="s">
        <v>143</v>
      </c>
      <c r="E804" s="213" t="s">
        <v>19</v>
      </c>
      <c r="F804" s="214" t="s">
        <v>301</v>
      </c>
      <c r="G804" s="212"/>
      <c r="H804" s="215">
        <v>0.73</v>
      </c>
      <c r="I804" s="216"/>
      <c r="J804" s="212"/>
      <c r="K804" s="212"/>
      <c r="L804" s="217"/>
      <c r="M804" s="218"/>
      <c r="N804" s="219"/>
      <c r="O804" s="219"/>
      <c r="P804" s="219"/>
      <c r="Q804" s="219"/>
      <c r="R804" s="219"/>
      <c r="S804" s="219"/>
      <c r="T804" s="220"/>
      <c r="AT804" s="221" t="s">
        <v>143</v>
      </c>
      <c r="AU804" s="221" t="s">
        <v>78</v>
      </c>
      <c r="AV804" s="14" t="s">
        <v>78</v>
      </c>
      <c r="AW804" s="14" t="s">
        <v>33</v>
      </c>
      <c r="AX804" s="14" t="s">
        <v>71</v>
      </c>
      <c r="AY804" s="221" t="s">
        <v>132</v>
      </c>
    </row>
    <row r="805" spans="2:51" s="15" customFormat="1" ht="11.25">
      <c r="B805" s="222"/>
      <c r="C805" s="223"/>
      <c r="D805" s="197" t="s">
        <v>143</v>
      </c>
      <c r="E805" s="224" t="s">
        <v>19</v>
      </c>
      <c r="F805" s="225" t="s">
        <v>159</v>
      </c>
      <c r="G805" s="223"/>
      <c r="H805" s="226">
        <v>5.8650000000000002</v>
      </c>
      <c r="I805" s="227"/>
      <c r="J805" s="223"/>
      <c r="K805" s="223"/>
      <c r="L805" s="228"/>
      <c r="M805" s="229"/>
      <c r="N805" s="230"/>
      <c r="O805" s="230"/>
      <c r="P805" s="230"/>
      <c r="Q805" s="230"/>
      <c r="R805" s="230"/>
      <c r="S805" s="230"/>
      <c r="T805" s="231"/>
      <c r="AT805" s="232" t="s">
        <v>143</v>
      </c>
      <c r="AU805" s="232" t="s">
        <v>78</v>
      </c>
      <c r="AV805" s="15" t="s">
        <v>160</v>
      </c>
      <c r="AW805" s="15" t="s">
        <v>33</v>
      </c>
      <c r="AX805" s="15" t="s">
        <v>71</v>
      </c>
      <c r="AY805" s="232" t="s">
        <v>132</v>
      </c>
    </row>
    <row r="806" spans="2:51" s="13" customFormat="1" ht="11.25">
      <c r="B806" s="201"/>
      <c r="C806" s="202"/>
      <c r="D806" s="197" t="s">
        <v>143</v>
      </c>
      <c r="E806" s="203" t="s">
        <v>19</v>
      </c>
      <c r="F806" s="204" t="s">
        <v>313</v>
      </c>
      <c r="G806" s="202"/>
      <c r="H806" s="203" t="s">
        <v>19</v>
      </c>
      <c r="I806" s="205"/>
      <c r="J806" s="202"/>
      <c r="K806" s="202"/>
      <c r="L806" s="206"/>
      <c r="M806" s="207"/>
      <c r="N806" s="208"/>
      <c r="O806" s="208"/>
      <c r="P806" s="208"/>
      <c r="Q806" s="208"/>
      <c r="R806" s="208"/>
      <c r="S806" s="208"/>
      <c r="T806" s="209"/>
      <c r="AT806" s="210" t="s">
        <v>143</v>
      </c>
      <c r="AU806" s="210" t="s">
        <v>78</v>
      </c>
      <c r="AV806" s="13" t="s">
        <v>76</v>
      </c>
      <c r="AW806" s="13" t="s">
        <v>33</v>
      </c>
      <c r="AX806" s="13" t="s">
        <v>71</v>
      </c>
      <c r="AY806" s="210" t="s">
        <v>132</v>
      </c>
    </row>
    <row r="807" spans="2:51" s="13" customFormat="1" ht="11.25">
      <c r="B807" s="201"/>
      <c r="C807" s="202"/>
      <c r="D807" s="197" t="s">
        <v>143</v>
      </c>
      <c r="E807" s="203" t="s">
        <v>19</v>
      </c>
      <c r="F807" s="204" t="s">
        <v>151</v>
      </c>
      <c r="G807" s="202"/>
      <c r="H807" s="203" t="s">
        <v>19</v>
      </c>
      <c r="I807" s="205"/>
      <c r="J807" s="202"/>
      <c r="K807" s="202"/>
      <c r="L807" s="206"/>
      <c r="M807" s="207"/>
      <c r="N807" s="208"/>
      <c r="O807" s="208"/>
      <c r="P807" s="208"/>
      <c r="Q807" s="208"/>
      <c r="R807" s="208"/>
      <c r="S807" s="208"/>
      <c r="T807" s="209"/>
      <c r="AT807" s="210" t="s">
        <v>143</v>
      </c>
      <c r="AU807" s="210" t="s">
        <v>78</v>
      </c>
      <c r="AV807" s="13" t="s">
        <v>76</v>
      </c>
      <c r="AW807" s="13" t="s">
        <v>33</v>
      </c>
      <c r="AX807" s="13" t="s">
        <v>71</v>
      </c>
      <c r="AY807" s="210" t="s">
        <v>132</v>
      </c>
    </row>
    <row r="808" spans="2:51" s="14" customFormat="1" ht="11.25">
      <c r="B808" s="211"/>
      <c r="C808" s="212"/>
      <c r="D808" s="197" t="s">
        <v>143</v>
      </c>
      <c r="E808" s="213" t="s">
        <v>19</v>
      </c>
      <c r="F808" s="214" t="s">
        <v>314</v>
      </c>
      <c r="G808" s="212"/>
      <c r="H808" s="215">
        <v>67.319999999999993</v>
      </c>
      <c r="I808" s="216"/>
      <c r="J808" s="212"/>
      <c r="K808" s="212"/>
      <c r="L808" s="217"/>
      <c r="M808" s="218"/>
      <c r="N808" s="219"/>
      <c r="O808" s="219"/>
      <c r="P808" s="219"/>
      <c r="Q808" s="219"/>
      <c r="R808" s="219"/>
      <c r="S808" s="219"/>
      <c r="T808" s="220"/>
      <c r="AT808" s="221" t="s">
        <v>143</v>
      </c>
      <c r="AU808" s="221" t="s">
        <v>78</v>
      </c>
      <c r="AV808" s="14" t="s">
        <v>78</v>
      </c>
      <c r="AW808" s="14" t="s">
        <v>33</v>
      </c>
      <c r="AX808" s="14" t="s">
        <v>71</v>
      </c>
      <c r="AY808" s="221" t="s">
        <v>132</v>
      </c>
    </row>
    <row r="809" spans="2:51" s="14" customFormat="1" ht="11.25">
      <c r="B809" s="211"/>
      <c r="C809" s="212"/>
      <c r="D809" s="197" t="s">
        <v>143</v>
      </c>
      <c r="E809" s="213" t="s">
        <v>19</v>
      </c>
      <c r="F809" s="214" t="s">
        <v>315</v>
      </c>
      <c r="G809" s="212"/>
      <c r="H809" s="215">
        <v>1.9039999999999999</v>
      </c>
      <c r="I809" s="216"/>
      <c r="J809" s="212"/>
      <c r="K809" s="212"/>
      <c r="L809" s="217"/>
      <c r="M809" s="218"/>
      <c r="N809" s="219"/>
      <c r="O809" s="219"/>
      <c r="P809" s="219"/>
      <c r="Q809" s="219"/>
      <c r="R809" s="219"/>
      <c r="S809" s="219"/>
      <c r="T809" s="220"/>
      <c r="AT809" s="221" t="s">
        <v>143</v>
      </c>
      <c r="AU809" s="221" t="s">
        <v>78</v>
      </c>
      <c r="AV809" s="14" t="s">
        <v>78</v>
      </c>
      <c r="AW809" s="14" t="s">
        <v>33</v>
      </c>
      <c r="AX809" s="14" t="s">
        <v>71</v>
      </c>
      <c r="AY809" s="221" t="s">
        <v>132</v>
      </c>
    </row>
    <row r="810" spans="2:51" s="14" customFormat="1" ht="11.25">
      <c r="B810" s="211"/>
      <c r="C810" s="212"/>
      <c r="D810" s="197" t="s">
        <v>143</v>
      </c>
      <c r="E810" s="213" t="s">
        <v>19</v>
      </c>
      <c r="F810" s="214" t="s">
        <v>316</v>
      </c>
      <c r="G810" s="212"/>
      <c r="H810" s="215">
        <v>173.25</v>
      </c>
      <c r="I810" s="216"/>
      <c r="J810" s="212"/>
      <c r="K810" s="212"/>
      <c r="L810" s="217"/>
      <c r="M810" s="218"/>
      <c r="N810" s="219"/>
      <c r="O810" s="219"/>
      <c r="P810" s="219"/>
      <c r="Q810" s="219"/>
      <c r="R810" s="219"/>
      <c r="S810" s="219"/>
      <c r="T810" s="220"/>
      <c r="AT810" s="221" t="s">
        <v>143</v>
      </c>
      <c r="AU810" s="221" t="s">
        <v>78</v>
      </c>
      <c r="AV810" s="14" t="s">
        <v>78</v>
      </c>
      <c r="AW810" s="14" t="s">
        <v>33</v>
      </c>
      <c r="AX810" s="14" t="s">
        <v>71</v>
      </c>
      <c r="AY810" s="221" t="s">
        <v>132</v>
      </c>
    </row>
    <row r="811" spans="2:51" s="13" customFormat="1" ht="11.25">
      <c r="B811" s="201"/>
      <c r="C811" s="202"/>
      <c r="D811" s="197" t="s">
        <v>143</v>
      </c>
      <c r="E811" s="203" t="s">
        <v>19</v>
      </c>
      <c r="F811" s="204" t="s">
        <v>320</v>
      </c>
      <c r="G811" s="202"/>
      <c r="H811" s="203" t="s">
        <v>19</v>
      </c>
      <c r="I811" s="205"/>
      <c r="J811" s="202"/>
      <c r="K811" s="202"/>
      <c r="L811" s="206"/>
      <c r="M811" s="207"/>
      <c r="N811" s="208"/>
      <c r="O811" s="208"/>
      <c r="P811" s="208"/>
      <c r="Q811" s="208"/>
      <c r="R811" s="208"/>
      <c r="S811" s="208"/>
      <c r="T811" s="209"/>
      <c r="AT811" s="210" t="s">
        <v>143</v>
      </c>
      <c r="AU811" s="210" t="s">
        <v>78</v>
      </c>
      <c r="AV811" s="13" t="s">
        <v>76</v>
      </c>
      <c r="AW811" s="13" t="s">
        <v>33</v>
      </c>
      <c r="AX811" s="13" t="s">
        <v>71</v>
      </c>
      <c r="AY811" s="210" t="s">
        <v>132</v>
      </c>
    </row>
    <row r="812" spans="2:51" s="14" customFormat="1" ht="11.25">
      <c r="B812" s="211"/>
      <c r="C812" s="212"/>
      <c r="D812" s="197" t="s">
        <v>143</v>
      </c>
      <c r="E812" s="213" t="s">
        <v>19</v>
      </c>
      <c r="F812" s="214" t="s">
        <v>321</v>
      </c>
      <c r="G812" s="212"/>
      <c r="H812" s="215">
        <v>30.875</v>
      </c>
      <c r="I812" s="216"/>
      <c r="J812" s="212"/>
      <c r="K812" s="212"/>
      <c r="L812" s="217"/>
      <c r="M812" s="218"/>
      <c r="N812" s="219"/>
      <c r="O812" s="219"/>
      <c r="P812" s="219"/>
      <c r="Q812" s="219"/>
      <c r="R812" s="219"/>
      <c r="S812" s="219"/>
      <c r="T812" s="220"/>
      <c r="AT812" s="221" t="s">
        <v>143</v>
      </c>
      <c r="AU812" s="221" t="s">
        <v>78</v>
      </c>
      <c r="AV812" s="14" t="s">
        <v>78</v>
      </c>
      <c r="AW812" s="14" t="s">
        <v>33</v>
      </c>
      <c r="AX812" s="14" t="s">
        <v>71</v>
      </c>
      <c r="AY812" s="221" t="s">
        <v>132</v>
      </c>
    </row>
    <row r="813" spans="2:51" s="14" customFormat="1" ht="11.25">
      <c r="B813" s="211"/>
      <c r="C813" s="212"/>
      <c r="D813" s="197" t="s">
        <v>143</v>
      </c>
      <c r="E813" s="213" t="s">
        <v>19</v>
      </c>
      <c r="F813" s="214" t="s">
        <v>322</v>
      </c>
      <c r="G813" s="212"/>
      <c r="H813" s="215">
        <v>5.58</v>
      </c>
      <c r="I813" s="216"/>
      <c r="J813" s="212"/>
      <c r="K813" s="212"/>
      <c r="L813" s="217"/>
      <c r="M813" s="218"/>
      <c r="N813" s="219"/>
      <c r="O813" s="219"/>
      <c r="P813" s="219"/>
      <c r="Q813" s="219"/>
      <c r="R813" s="219"/>
      <c r="S813" s="219"/>
      <c r="T813" s="220"/>
      <c r="AT813" s="221" t="s">
        <v>143</v>
      </c>
      <c r="AU813" s="221" t="s">
        <v>78</v>
      </c>
      <c r="AV813" s="14" t="s">
        <v>78</v>
      </c>
      <c r="AW813" s="14" t="s">
        <v>33</v>
      </c>
      <c r="AX813" s="14" t="s">
        <v>71</v>
      </c>
      <c r="AY813" s="221" t="s">
        <v>132</v>
      </c>
    </row>
    <row r="814" spans="2:51" s="14" customFormat="1" ht="11.25">
      <c r="B814" s="211"/>
      <c r="C814" s="212"/>
      <c r="D814" s="197" t="s">
        <v>143</v>
      </c>
      <c r="E814" s="213" t="s">
        <v>19</v>
      </c>
      <c r="F814" s="214" t="s">
        <v>323</v>
      </c>
      <c r="G814" s="212"/>
      <c r="H814" s="215">
        <v>2.25</v>
      </c>
      <c r="I814" s="216"/>
      <c r="J814" s="212"/>
      <c r="K814" s="212"/>
      <c r="L814" s="217"/>
      <c r="M814" s="218"/>
      <c r="N814" s="219"/>
      <c r="O814" s="219"/>
      <c r="P814" s="219"/>
      <c r="Q814" s="219"/>
      <c r="R814" s="219"/>
      <c r="S814" s="219"/>
      <c r="T814" s="220"/>
      <c r="AT814" s="221" t="s">
        <v>143</v>
      </c>
      <c r="AU814" s="221" t="s">
        <v>78</v>
      </c>
      <c r="AV814" s="14" t="s">
        <v>78</v>
      </c>
      <c r="AW814" s="14" t="s">
        <v>33</v>
      </c>
      <c r="AX814" s="14" t="s">
        <v>71</v>
      </c>
      <c r="AY814" s="221" t="s">
        <v>132</v>
      </c>
    </row>
    <row r="815" spans="2:51" s="13" customFormat="1" ht="11.25">
      <c r="B815" s="201"/>
      <c r="C815" s="202"/>
      <c r="D815" s="197" t="s">
        <v>143</v>
      </c>
      <c r="E815" s="203" t="s">
        <v>19</v>
      </c>
      <c r="F815" s="204" t="s">
        <v>153</v>
      </c>
      <c r="G815" s="202"/>
      <c r="H815" s="203" t="s">
        <v>19</v>
      </c>
      <c r="I815" s="205"/>
      <c r="J815" s="202"/>
      <c r="K815" s="202"/>
      <c r="L815" s="206"/>
      <c r="M815" s="207"/>
      <c r="N815" s="208"/>
      <c r="O815" s="208"/>
      <c r="P815" s="208"/>
      <c r="Q815" s="208"/>
      <c r="R815" s="208"/>
      <c r="S815" s="208"/>
      <c r="T815" s="209"/>
      <c r="AT815" s="210" t="s">
        <v>143</v>
      </c>
      <c r="AU815" s="210" t="s">
        <v>78</v>
      </c>
      <c r="AV815" s="13" t="s">
        <v>76</v>
      </c>
      <c r="AW815" s="13" t="s">
        <v>33</v>
      </c>
      <c r="AX815" s="13" t="s">
        <v>71</v>
      </c>
      <c r="AY815" s="210" t="s">
        <v>132</v>
      </c>
    </row>
    <row r="816" spans="2:51" s="14" customFormat="1" ht="11.25">
      <c r="B816" s="211"/>
      <c r="C816" s="212"/>
      <c r="D816" s="197" t="s">
        <v>143</v>
      </c>
      <c r="E816" s="213" t="s">
        <v>19</v>
      </c>
      <c r="F816" s="214" t="s">
        <v>325</v>
      </c>
      <c r="G816" s="212"/>
      <c r="H816" s="215">
        <v>77.944999999999993</v>
      </c>
      <c r="I816" s="216"/>
      <c r="J816" s="212"/>
      <c r="K816" s="212"/>
      <c r="L816" s="217"/>
      <c r="M816" s="218"/>
      <c r="N816" s="219"/>
      <c r="O816" s="219"/>
      <c r="P816" s="219"/>
      <c r="Q816" s="219"/>
      <c r="R816" s="219"/>
      <c r="S816" s="219"/>
      <c r="T816" s="220"/>
      <c r="AT816" s="221" t="s">
        <v>143</v>
      </c>
      <c r="AU816" s="221" t="s">
        <v>78</v>
      </c>
      <c r="AV816" s="14" t="s">
        <v>78</v>
      </c>
      <c r="AW816" s="14" t="s">
        <v>33</v>
      </c>
      <c r="AX816" s="14" t="s">
        <v>71</v>
      </c>
      <c r="AY816" s="221" t="s">
        <v>132</v>
      </c>
    </row>
    <row r="817" spans="2:51" s="14" customFormat="1" ht="11.25">
      <c r="B817" s="211"/>
      <c r="C817" s="212"/>
      <c r="D817" s="197" t="s">
        <v>143</v>
      </c>
      <c r="E817" s="213" t="s">
        <v>19</v>
      </c>
      <c r="F817" s="214" t="s">
        <v>326</v>
      </c>
      <c r="G817" s="212"/>
      <c r="H817" s="215">
        <v>5.31</v>
      </c>
      <c r="I817" s="216"/>
      <c r="J817" s="212"/>
      <c r="K817" s="212"/>
      <c r="L817" s="217"/>
      <c r="M817" s="218"/>
      <c r="N817" s="219"/>
      <c r="O817" s="219"/>
      <c r="P817" s="219"/>
      <c r="Q817" s="219"/>
      <c r="R817" s="219"/>
      <c r="S817" s="219"/>
      <c r="T817" s="220"/>
      <c r="AT817" s="221" t="s">
        <v>143</v>
      </c>
      <c r="AU817" s="221" t="s">
        <v>78</v>
      </c>
      <c r="AV817" s="14" t="s">
        <v>78</v>
      </c>
      <c r="AW817" s="14" t="s">
        <v>33</v>
      </c>
      <c r="AX817" s="14" t="s">
        <v>71</v>
      </c>
      <c r="AY817" s="221" t="s">
        <v>132</v>
      </c>
    </row>
    <row r="818" spans="2:51" s="14" customFormat="1" ht="11.25">
      <c r="B818" s="211"/>
      <c r="C818" s="212"/>
      <c r="D818" s="197" t="s">
        <v>143</v>
      </c>
      <c r="E818" s="213" t="s">
        <v>19</v>
      </c>
      <c r="F818" s="214" t="s">
        <v>327</v>
      </c>
      <c r="G818" s="212"/>
      <c r="H818" s="215">
        <v>1.53</v>
      </c>
      <c r="I818" s="216"/>
      <c r="J818" s="212"/>
      <c r="K818" s="212"/>
      <c r="L818" s="217"/>
      <c r="M818" s="218"/>
      <c r="N818" s="219"/>
      <c r="O818" s="219"/>
      <c r="P818" s="219"/>
      <c r="Q818" s="219"/>
      <c r="R818" s="219"/>
      <c r="S818" s="219"/>
      <c r="T818" s="220"/>
      <c r="AT818" s="221" t="s">
        <v>143</v>
      </c>
      <c r="AU818" s="221" t="s">
        <v>78</v>
      </c>
      <c r="AV818" s="14" t="s">
        <v>78</v>
      </c>
      <c r="AW818" s="14" t="s">
        <v>33</v>
      </c>
      <c r="AX818" s="14" t="s">
        <v>71</v>
      </c>
      <c r="AY818" s="221" t="s">
        <v>132</v>
      </c>
    </row>
    <row r="819" spans="2:51" s="14" customFormat="1" ht="11.25">
      <c r="B819" s="211"/>
      <c r="C819" s="212"/>
      <c r="D819" s="197" t="s">
        <v>143</v>
      </c>
      <c r="E819" s="213" t="s">
        <v>19</v>
      </c>
      <c r="F819" s="214" t="s">
        <v>328</v>
      </c>
      <c r="G819" s="212"/>
      <c r="H819" s="215">
        <v>12.72</v>
      </c>
      <c r="I819" s="216"/>
      <c r="J819" s="212"/>
      <c r="K819" s="212"/>
      <c r="L819" s="217"/>
      <c r="M819" s="218"/>
      <c r="N819" s="219"/>
      <c r="O819" s="219"/>
      <c r="P819" s="219"/>
      <c r="Q819" s="219"/>
      <c r="R819" s="219"/>
      <c r="S819" s="219"/>
      <c r="T819" s="220"/>
      <c r="AT819" s="221" t="s">
        <v>143</v>
      </c>
      <c r="AU819" s="221" t="s">
        <v>78</v>
      </c>
      <c r="AV819" s="14" t="s">
        <v>78</v>
      </c>
      <c r="AW819" s="14" t="s">
        <v>33</v>
      </c>
      <c r="AX819" s="14" t="s">
        <v>71</v>
      </c>
      <c r="AY819" s="221" t="s">
        <v>132</v>
      </c>
    </row>
    <row r="820" spans="2:51" s="14" customFormat="1" ht="11.25">
      <c r="B820" s="211"/>
      <c r="C820" s="212"/>
      <c r="D820" s="197" t="s">
        <v>143</v>
      </c>
      <c r="E820" s="213" t="s">
        <v>19</v>
      </c>
      <c r="F820" s="214" t="s">
        <v>329</v>
      </c>
      <c r="G820" s="212"/>
      <c r="H820" s="215">
        <v>4.5599999999999996</v>
      </c>
      <c r="I820" s="216"/>
      <c r="J820" s="212"/>
      <c r="K820" s="212"/>
      <c r="L820" s="217"/>
      <c r="M820" s="218"/>
      <c r="N820" s="219"/>
      <c r="O820" s="219"/>
      <c r="P820" s="219"/>
      <c r="Q820" s="219"/>
      <c r="R820" s="219"/>
      <c r="S820" s="219"/>
      <c r="T820" s="220"/>
      <c r="AT820" s="221" t="s">
        <v>143</v>
      </c>
      <c r="AU820" s="221" t="s">
        <v>78</v>
      </c>
      <c r="AV820" s="14" t="s">
        <v>78</v>
      </c>
      <c r="AW820" s="14" t="s">
        <v>33</v>
      </c>
      <c r="AX820" s="14" t="s">
        <v>71</v>
      </c>
      <c r="AY820" s="221" t="s">
        <v>132</v>
      </c>
    </row>
    <row r="821" spans="2:51" s="13" customFormat="1" ht="11.25">
      <c r="B821" s="201"/>
      <c r="C821" s="202"/>
      <c r="D821" s="197" t="s">
        <v>143</v>
      </c>
      <c r="E821" s="203" t="s">
        <v>19</v>
      </c>
      <c r="F821" s="204" t="s">
        <v>155</v>
      </c>
      <c r="G821" s="202"/>
      <c r="H821" s="203" t="s">
        <v>19</v>
      </c>
      <c r="I821" s="205"/>
      <c r="J821" s="202"/>
      <c r="K821" s="202"/>
      <c r="L821" s="206"/>
      <c r="M821" s="207"/>
      <c r="N821" s="208"/>
      <c r="O821" s="208"/>
      <c r="P821" s="208"/>
      <c r="Q821" s="208"/>
      <c r="R821" s="208"/>
      <c r="S821" s="208"/>
      <c r="T821" s="209"/>
      <c r="AT821" s="210" t="s">
        <v>143</v>
      </c>
      <c r="AU821" s="210" t="s">
        <v>78</v>
      </c>
      <c r="AV821" s="13" t="s">
        <v>76</v>
      </c>
      <c r="AW821" s="13" t="s">
        <v>33</v>
      </c>
      <c r="AX821" s="13" t="s">
        <v>71</v>
      </c>
      <c r="AY821" s="210" t="s">
        <v>132</v>
      </c>
    </row>
    <row r="822" spans="2:51" s="14" customFormat="1" ht="11.25">
      <c r="B822" s="211"/>
      <c r="C822" s="212"/>
      <c r="D822" s="197" t="s">
        <v>143</v>
      </c>
      <c r="E822" s="213" t="s">
        <v>19</v>
      </c>
      <c r="F822" s="214" t="s">
        <v>334</v>
      </c>
      <c r="G822" s="212"/>
      <c r="H822" s="215">
        <v>60.027000000000001</v>
      </c>
      <c r="I822" s="216"/>
      <c r="J822" s="212"/>
      <c r="K822" s="212"/>
      <c r="L822" s="217"/>
      <c r="M822" s="218"/>
      <c r="N822" s="219"/>
      <c r="O822" s="219"/>
      <c r="P822" s="219"/>
      <c r="Q822" s="219"/>
      <c r="R822" s="219"/>
      <c r="S822" s="219"/>
      <c r="T822" s="220"/>
      <c r="AT822" s="221" t="s">
        <v>143</v>
      </c>
      <c r="AU822" s="221" t="s">
        <v>78</v>
      </c>
      <c r="AV822" s="14" t="s">
        <v>78</v>
      </c>
      <c r="AW822" s="14" t="s">
        <v>33</v>
      </c>
      <c r="AX822" s="14" t="s">
        <v>71</v>
      </c>
      <c r="AY822" s="221" t="s">
        <v>132</v>
      </c>
    </row>
    <row r="823" spans="2:51" s="14" customFormat="1" ht="11.25">
      <c r="B823" s="211"/>
      <c r="C823" s="212"/>
      <c r="D823" s="197" t="s">
        <v>143</v>
      </c>
      <c r="E823" s="213" t="s">
        <v>19</v>
      </c>
      <c r="F823" s="214" t="s">
        <v>335</v>
      </c>
      <c r="G823" s="212"/>
      <c r="H823" s="215">
        <v>5.13</v>
      </c>
      <c r="I823" s="216"/>
      <c r="J823" s="212"/>
      <c r="K823" s="212"/>
      <c r="L823" s="217"/>
      <c r="M823" s="218"/>
      <c r="N823" s="219"/>
      <c r="O823" s="219"/>
      <c r="P823" s="219"/>
      <c r="Q823" s="219"/>
      <c r="R823" s="219"/>
      <c r="S823" s="219"/>
      <c r="T823" s="220"/>
      <c r="AT823" s="221" t="s">
        <v>143</v>
      </c>
      <c r="AU823" s="221" t="s">
        <v>78</v>
      </c>
      <c r="AV823" s="14" t="s">
        <v>78</v>
      </c>
      <c r="AW823" s="14" t="s">
        <v>33</v>
      </c>
      <c r="AX823" s="14" t="s">
        <v>71</v>
      </c>
      <c r="AY823" s="221" t="s">
        <v>132</v>
      </c>
    </row>
    <row r="824" spans="2:51" s="14" customFormat="1" ht="11.25">
      <c r="B824" s="211"/>
      <c r="C824" s="212"/>
      <c r="D824" s="197" t="s">
        <v>143</v>
      </c>
      <c r="E824" s="213" t="s">
        <v>19</v>
      </c>
      <c r="F824" s="214" t="s">
        <v>336</v>
      </c>
      <c r="G824" s="212"/>
      <c r="H824" s="215">
        <v>3.9129999999999998</v>
      </c>
      <c r="I824" s="216"/>
      <c r="J824" s="212"/>
      <c r="K824" s="212"/>
      <c r="L824" s="217"/>
      <c r="M824" s="218"/>
      <c r="N824" s="219"/>
      <c r="O824" s="219"/>
      <c r="P824" s="219"/>
      <c r="Q824" s="219"/>
      <c r="R824" s="219"/>
      <c r="S824" s="219"/>
      <c r="T824" s="220"/>
      <c r="AT824" s="221" t="s">
        <v>143</v>
      </c>
      <c r="AU824" s="221" t="s">
        <v>78</v>
      </c>
      <c r="AV824" s="14" t="s">
        <v>78</v>
      </c>
      <c r="AW824" s="14" t="s">
        <v>33</v>
      </c>
      <c r="AX824" s="14" t="s">
        <v>71</v>
      </c>
      <c r="AY824" s="221" t="s">
        <v>132</v>
      </c>
    </row>
    <row r="825" spans="2:51" s="14" customFormat="1" ht="11.25">
      <c r="B825" s="211"/>
      <c r="C825" s="212"/>
      <c r="D825" s="197" t="s">
        <v>143</v>
      </c>
      <c r="E825" s="213" t="s">
        <v>19</v>
      </c>
      <c r="F825" s="214" t="s">
        <v>337</v>
      </c>
      <c r="G825" s="212"/>
      <c r="H825" s="215">
        <v>3.5419999999999998</v>
      </c>
      <c r="I825" s="216"/>
      <c r="J825" s="212"/>
      <c r="K825" s="212"/>
      <c r="L825" s="217"/>
      <c r="M825" s="218"/>
      <c r="N825" s="219"/>
      <c r="O825" s="219"/>
      <c r="P825" s="219"/>
      <c r="Q825" s="219"/>
      <c r="R825" s="219"/>
      <c r="S825" s="219"/>
      <c r="T825" s="220"/>
      <c r="AT825" s="221" t="s">
        <v>143</v>
      </c>
      <c r="AU825" s="221" t="s">
        <v>78</v>
      </c>
      <c r="AV825" s="14" t="s">
        <v>78</v>
      </c>
      <c r="AW825" s="14" t="s">
        <v>33</v>
      </c>
      <c r="AX825" s="14" t="s">
        <v>71</v>
      </c>
      <c r="AY825" s="221" t="s">
        <v>132</v>
      </c>
    </row>
    <row r="826" spans="2:51" s="14" customFormat="1" ht="11.25">
      <c r="B826" s="211"/>
      <c r="C826" s="212"/>
      <c r="D826" s="197" t="s">
        <v>143</v>
      </c>
      <c r="E826" s="213" t="s">
        <v>19</v>
      </c>
      <c r="F826" s="214" t="s">
        <v>338</v>
      </c>
      <c r="G826" s="212"/>
      <c r="H826" s="215">
        <v>6.12</v>
      </c>
      <c r="I826" s="216"/>
      <c r="J826" s="212"/>
      <c r="K826" s="212"/>
      <c r="L826" s="217"/>
      <c r="M826" s="218"/>
      <c r="N826" s="219"/>
      <c r="O826" s="219"/>
      <c r="P826" s="219"/>
      <c r="Q826" s="219"/>
      <c r="R826" s="219"/>
      <c r="S826" s="219"/>
      <c r="T826" s="220"/>
      <c r="AT826" s="221" t="s">
        <v>143</v>
      </c>
      <c r="AU826" s="221" t="s">
        <v>78</v>
      </c>
      <c r="AV826" s="14" t="s">
        <v>78</v>
      </c>
      <c r="AW826" s="14" t="s">
        <v>33</v>
      </c>
      <c r="AX826" s="14" t="s">
        <v>71</v>
      </c>
      <c r="AY826" s="221" t="s">
        <v>132</v>
      </c>
    </row>
    <row r="827" spans="2:51" s="13" customFormat="1" ht="11.25">
      <c r="B827" s="201"/>
      <c r="C827" s="202"/>
      <c r="D827" s="197" t="s">
        <v>143</v>
      </c>
      <c r="E827" s="203" t="s">
        <v>19</v>
      </c>
      <c r="F827" s="204" t="s">
        <v>342</v>
      </c>
      <c r="G827" s="202"/>
      <c r="H827" s="203" t="s">
        <v>19</v>
      </c>
      <c r="I827" s="205"/>
      <c r="J827" s="202"/>
      <c r="K827" s="202"/>
      <c r="L827" s="206"/>
      <c r="M827" s="207"/>
      <c r="N827" s="208"/>
      <c r="O827" s="208"/>
      <c r="P827" s="208"/>
      <c r="Q827" s="208"/>
      <c r="R827" s="208"/>
      <c r="S827" s="208"/>
      <c r="T827" s="209"/>
      <c r="AT827" s="210" t="s">
        <v>143</v>
      </c>
      <c r="AU827" s="210" t="s">
        <v>78</v>
      </c>
      <c r="AV827" s="13" t="s">
        <v>76</v>
      </c>
      <c r="AW827" s="13" t="s">
        <v>33</v>
      </c>
      <c r="AX827" s="13" t="s">
        <v>71</v>
      </c>
      <c r="AY827" s="210" t="s">
        <v>132</v>
      </c>
    </row>
    <row r="828" spans="2:51" s="14" customFormat="1" ht="11.25">
      <c r="B828" s="211"/>
      <c r="C828" s="212"/>
      <c r="D828" s="197" t="s">
        <v>143</v>
      </c>
      <c r="E828" s="213" t="s">
        <v>19</v>
      </c>
      <c r="F828" s="214" t="s">
        <v>343</v>
      </c>
      <c r="G828" s="212"/>
      <c r="H828" s="215">
        <v>50.53</v>
      </c>
      <c r="I828" s="216"/>
      <c r="J828" s="212"/>
      <c r="K828" s="212"/>
      <c r="L828" s="217"/>
      <c r="M828" s="218"/>
      <c r="N828" s="219"/>
      <c r="O828" s="219"/>
      <c r="P828" s="219"/>
      <c r="Q828" s="219"/>
      <c r="R828" s="219"/>
      <c r="S828" s="219"/>
      <c r="T828" s="220"/>
      <c r="AT828" s="221" t="s">
        <v>143</v>
      </c>
      <c r="AU828" s="221" t="s">
        <v>78</v>
      </c>
      <c r="AV828" s="14" t="s">
        <v>78</v>
      </c>
      <c r="AW828" s="14" t="s">
        <v>33</v>
      </c>
      <c r="AX828" s="14" t="s">
        <v>71</v>
      </c>
      <c r="AY828" s="221" t="s">
        <v>132</v>
      </c>
    </row>
    <row r="829" spans="2:51" s="14" customFormat="1" ht="11.25">
      <c r="B829" s="211"/>
      <c r="C829" s="212"/>
      <c r="D829" s="197" t="s">
        <v>143</v>
      </c>
      <c r="E829" s="213" t="s">
        <v>19</v>
      </c>
      <c r="F829" s="214" t="s">
        <v>344</v>
      </c>
      <c r="G829" s="212"/>
      <c r="H829" s="215">
        <v>3.738</v>
      </c>
      <c r="I829" s="216"/>
      <c r="J829" s="212"/>
      <c r="K829" s="212"/>
      <c r="L829" s="217"/>
      <c r="M829" s="218"/>
      <c r="N829" s="219"/>
      <c r="O829" s="219"/>
      <c r="P829" s="219"/>
      <c r="Q829" s="219"/>
      <c r="R829" s="219"/>
      <c r="S829" s="219"/>
      <c r="T829" s="220"/>
      <c r="AT829" s="221" t="s">
        <v>143</v>
      </c>
      <c r="AU829" s="221" t="s">
        <v>78</v>
      </c>
      <c r="AV829" s="14" t="s">
        <v>78</v>
      </c>
      <c r="AW829" s="14" t="s">
        <v>33</v>
      </c>
      <c r="AX829" s="14" t="s">
        <v>71</v>
      </c>
      <c r="AY829" s="221" t="s">
        <v>132</v>
      </c>
    </row>
    <row r="830" spans="2:51" s="14" customFormat="1" ht="11.25">
      <c r="B830" s="211"/>
      <c r="C830" s="212"/>
      <c r="D830" s="197" t="s">
        <v>143</v>
      </c>
      <c r="E830" s="213" t="s">
        <v>19</v>
      </c>
      <c r="F830" s="214" t="s">
        <v>345</v>
      </c>
      <c r="G830" s="212"/>
      <c r="H830" s="215">
        <v>5.8650000000000002</v>
      </c>
      <c r="I830" s="216"/>
      <c r="J830" s="212"/>
      <c r="K830" s="212"/>
      <c r="L830" s="217"/>
      <c r="M830" s="218"/>
      <c r="N830" s="219"/>
      <c r="O830" s="219"/>
      <c r="P830" s="219"/>
      <c r="Q830" s="219"/>
      <c r="R830" s="219"/>
      <c r="S830" s="219"/>
      <c r="T830" s="220"/>
      <c r="AT830" s="221" t="s">
        <v>143</v>
      </c>
      <c r="AU830" s="221" t="s">
        <v>78</v>
      </c>
      <c r="AV830" s="14" t="s">
        <v>78</v>
      </c>
      <c r="AW830" s="14" t="s">
        <v>33</v>
      </c>
      <c r="AX830" s="14" t="s">
        <v>71</v>
      </c>
      <c r="AY830" s="221" t="s">
        <v>132</v>
      </c>
    </row>
    <row r="831" spans="2:51" s="15" customFormat="1" ht="11.25">
      <c r="B831" s="222"/>
      <c r="C831" s="223"/>
      <c r="D831" s="197" t="s">
        <v>143</v>
      </c>
      <c r="E831" s="224" t="s">
        <v>19</v>
      </c>
      <c r="F831" s="225" t="s">
        <v>159</v>
      </c>
      <c r="G831" s="223"/>
      <c r="H831" s="226">
        <v>522.10900000000004</v>
      </c>
      <c r="I831" s="227"/>
      <c r="J831" s="223"/>
      <c r="K831" s="223"/>
      <c r="L831" s="228"/>
      <c r="M831" s="229"/>
      <c r="N831" s="230"/>
      <c r="O831" s="230"/>
      <c r="P831" s="230"/>
      <c r="Q831" s="230"/>
      <c r="R831" s="230"/>
      <c r="S831" s="230"/>
      <c r="T831" s="231"/>
      <c r="AT831" s="232" t="s">
        <v>143</v>
      </c>
      <c r="AU831" s="232" t="s">
        <v>78</v>
      </c>
      <c r="AV831" s="15" t="s">
        <v>160</v>
      </c>
      <c r="AW831" s="15" t="s">
        <v>33</v>
      </c>
      <c r="AX831" s="15" t="s">
        <v>71</v>
      </c>
      <c r="AY831" s="232" t="s">
        <v>132</v>
      </c>
    </row>
    <row r="832" spans="2:51" s="14" customFormat="1" ht="11.25">
      <c r="B832" s="211"/>
      <c r="C832" s="212"/>
      <c r="D832" s="197" t="s">
        <v>143</v>
      </c>
      <c r="E832" s="213" t="s">
        <v>19</v>
      </c>
      <c r="F832" s="214" t="s">
        <v>348</v>
      </c>
      <c r="G832" s="212"/>
      <c r="H832" s="215">
        <v>-102.72</v>
      </c>
      <c r="I832" s="216"/>
      <c r="J832" s="212"/>
      <c r="K832" s="212"/>
      <c r="L832" s="217"/>
      <c r="M832" s="218"/>
      <c r="N832" s="219"/>
      <c r="O832" s="219"/>
      <c r="P832" s="219"/>
      <c r="Q832" s="219"/>
      <c r="R832" s="219"/>
      <c r="S832" s="219"/>
      <c r="T832" s="220"/>
      <c r="AT832" s="221" t="s">
        <v>143</v>
      </c>
      <c r="AU832" s="221" t="s">
        <v>78</v>
      </c>
      <c r="AV832" s="14" t="s">
        <v>78</v>
      </c>
      <c r="AW832" s="14" t="s">
        <v>33</v>
      </c>
      <c r="AX832" s="14" t="s">
        <v>71</v>
      </c>
      <c r="AY832" s="221" t="s">
        <v>132</v>
      </c>
    </row>
    <row r="833" spans="1:65" s="13" customFormat="1" ht="11.25">
      <c r="B833" s="201"/>
      <c r="C833" s="202"/>
      <c r="D833" s="197" t="s">
        <v>143</v>
      </c>
      <c r="E833" s="203" t="s">
        <v>19</v>
      </c>
      <c r="F833" s="204" t="s">
        <v>897</v>
      </c>
      <c r="G833" s="202"/>
      <c r="H833" s="203" t="s">
        <v>19</v>
      </c>
      <c r="I833" s="205"/>
      <c r="J833" s="202"/>
      <c r="K833" s="202"/>
      <c r="L833" s="206"/>
      <c r="M833" s="207"/>
      <c r="N833" s="208"/>
      <c r="O833" s="208"/>
      <c r="P833" s="208"/>
      <c r="Q833" s="208"/>
      <c r="R833" s="208"/>
      <c r="S833" s="208"/>
      <c r="T833" s="209"/>
      <c r="AT833" s="210" t="s">
        <v>143</v>
      </c>
      <c r="AU833" s="210" t="s">
        <v>78</v>
      </c>
      <c r="AV833" s="13" t="s">
        <v>76</v>
      </c>
      <c r="AW833" s="13" t="s">
        <v>33</v>
      </c>
      <c r="AX833" s="13" t="s">
        <v>71</v>
      </c>
      <c r="AY833" s="210" t="s">
        <v>132</v>
      </c>
    </row>
    <row r="834" spans="1:65" s="13" customFormat="1" ht="22.5">
      <c r="B834" s="201"/>
      <c r="C834" s="202"/>
      <c r="D834" s="197" t="s">
        <v>143</v>
      </c>
      <c r="E834" s="203" t="s">
        <v>19</v>
      </c>
      <c r="F834" s="204" t="s">
        <v>898</v>
      </c>
      <c r="G834" s="202"/>
      <c r="H834" s="203" t="s">
        <v>19</v>
      </c>
      <c r="I834" s="205"/>
      <c r="J834" s="202"/>
      <c r="K834" s="202"/>
      <c r="L834" s="206"/>
      <c r="M834" s="207"/>
      <c r="N834" s="208"/>
      <c r="O834" s="208"/>
      <c r="P834" s="208"/>
      <c r="Q834" s="208"/>
      <c r="R834" s="208"/>
      <c r="S834" s="208"/>
      <c r="T834" s="209"/>
      <c r="AT834" s="210" t="s">
        <v>143</v>
      </c>
      <c r="AU834" s="210" t="s">
        <v>78</v>
      </c>
      <c r="AV834" s="13" t="s">
        <v>76</v>
      </c>
      <c r="AW834" s="13" t="s">
        <v>33</v>
      </c>
      <c r="AX834" s="13" t="s">
        <v>71</v>
      </c>
      <c r="AY834" s="210" t="s">
        <v>132</v>
      </c>
    </row>
    <row r="835" spans="1:65" s="13" customFormat="1" ht="11.25">
      <c r="B835" s="201"/>
      <c r="C835" s="202"/>
      <c r="D835" s="197" t="s">
        <v>143</v>
      </c>
      <c r="E835" s="203" t="s">
        <v>19</v>
      </c>
      <c r="F835" s="204" t="s">
        <v>151</v>
      </c>
      <c r="G835" s="202"/>
      <c r="H835" s="203" t="s">
        <v>19</v>
      </c>
      <c r="I835" s="205"/>
      <c r="J835" s="202"/>
      <c r="K835" s="202"/>
      <c r="L835" s="206"/>
      <c r="M835" s="207"/>
      <c r="N835" s="208"/>
      <c r="O835" s="208"/>
      <c r="P835" s="208"/>
      <c r="Q835" s="208"/>
      <c r="R835" s="208"/>
      <c r="S835" s="208"/>
      <c r="T835" s="209"/>
      <c r="AT835" s="210" t="s">
        <v>143</v>
      </c>
      <c r="AU835" s="210" t="s">
        <v>78</v>
      </c>
      <c r="AV835" s="13" t="s">
        <v>76</v>
      </c>
      <c r="AW835" s="13" t="s">
        <v>33</v>
      </c>
      <c r="AX835" s="13" t="s">
        <v>71</v>
      </c>
      <c r="AY835" s="210" t="s">
        <v>132</v>
      </c>
    </row>
    <row r="836" spans="1:65" s="14" customFormat="1" ht="11.25">
      <c r="B836" s="211"/>
      <c r="C836" s="212"/>
      <c r="D836" s="197" t="s">
        <v>143</v>
      </c>
      <c r="E836" s="213" t="s">
        <v>19</v>
      </c>
      <c r="F836" s="214" t="s">
        <v>386</v>
      </c>
      <c r="G836" s="212"/>
      <c r="H836" s="215">
        <v>52.415999999999997</v>
      </c>
      <c r="I836" s="216"/>
      <c r="J836" s="212"/>
      <c r="K836" s="212"/>
      <c r="L836" s="217"/>
      <c r="M836" s="218"/>
      <c r="N836" s="219"/>
      <c r="O836" s="219"/>
      <c r="P836" s="219"/>
      <c r="Q836" s="219"/>
      <c r="R836" s="219"/>
      <c r="S836" s="219"/>
      <c r="T836" s="220"/>
      <c r="AT836" s="221" t="s">
        <v>143</v>
      </c>
      <c r="AU836" s="221" t="s">
        <v>78</v>
      </c>
      <c r="AV836" s="14" t="s">
        <v>78</v>
      </c>
      <c r="AW836" s="14" t="s">
        <v>33</v>
      </c>
      <c r="AX836" s="14" t="s">
        <v>71</v>
      </c>
      <c r="AY836" s="221" t="s">
        <v>132</v>
      </c>
    </row>
    <row r="837" spans="1:65" s="13" customFormat="1" ht="11.25">
      <c r="B837" s="201"/>
      <c r="C837" s="202"/>
      <c r="D837" s="197" t="s">
        <v>143</v>
      </c>
      <c r="E837" s="203" t="s">
        <v>19</v>
      </c>
      <c r="F837" s="204" t="s">
        <v>320</v>
      </c>
      <c r="G837" s="202"/>
      <c r="H837" s="203" t="s">
        <v>19</v>
      </c>
      <c r="I837" s="205"/>
      <c r="J837" s="202"/>
      <c r="K837" s="202"/>
      <c r="L837" s="206"/>
      <c r="M837" s="207"/>
      <c r="N837" s="208"/>
      <c r="O837" s="208"/>
      <c r="P837" s="208"/>
      <c r="Q837" s="208"/>
      <c r="R837" s="208"/>
      <c r="S837" s="208"/>
      <c r="T837" s="209"/>
      <c r="AT837" s="210" t="s">
        <v>143</v>
      </c>
      <c r="AU837" s="210" t="s">
        <v>78</v>
      </c>
      <c r="AV837" s="13" t="s">
        <v>76</v>
      </c>
      <c r="AW837" s="13" t="s">
        <v>33</v>
      </c>
      <c r="AX837" s="13" t="s">
        <v>71</v>
      </c>
      <c r="AY837" s="210" t="s">
        <v>132</v>
      </c>
    </row>
    <row r="838" spans="1:65" s="14" customFormat="1" ht="11.25">
      <c r="B838" s="211"/>
      <c r="C838" s="212"/>
      <c r="D838" s="197" t="s">
        <v>143</v>
      </c>
      <c r="E838" s="213" t="s">
        <v>19</v>
      </c>
      <c r="F838" s="214" t="s">
        <v>387</v>
      </c>
      <c r="G838" s="212"/>
      <c r="H838" s="215">
        <v>11.087999999999999</v>
      </c>
      <c r="I838" s="216"/>
      <c r="J838" s="212"/>
      <c r="K838" s="212"/>
      <c r="L838" s="217"/>
      <c r="M838" s="218"/>
      <c r="N838" s="219"/>
      <c r="O838" s="219"/>
      <c r="P838" s="219"/>
      <c r="Q838" s="219"/>
      <c r="R838" s="219"/>
      <c r="S838" s="219"/>
      <c r="T838" s="220"/>
      <c r="AT838" s="221" t="s">
        <v>143</v>
      </c>
      <c r="AU838" s="221" t="s">
        <v>78</v>
      </c>
      <c r="AV838" s="14" t="s">
        <v>78</v>
      </c>
      <c r="AW838" s="14" t="s">
        <v>33</v>
      </c>
      <c r="AX838" s="14" t="s">
        <v>71</v>
      </c>
      <c r="AY838" s="221" t="s">
        <v>132</v>
      </c>
    </row>
    <row r="839" spans="1:65" s="13" customFormat="1" ht="11.25">
      <c r="B839" s="201"/>
      <c r="C839" s="202"/>
      <c r="D839" s="197" t="s">
        <v>143</v>
      </c>
      <c r="E839" s="203" t="s">
        <v>19</v>
      </c>
      <c r="F839" s="204" t="s">
        <v>153</v>
      </c>
      <c r="G839" s="202"/>
      <c r="H839" s="203" t="s">
        <v>19</v>
      </c>
      <c r="I839" s="205"/>
      <c r="J839" s="202"/>
      <c r="K839" s="202"/>
      <c r="L839" s="206"/>
      <c r="M839" s="207"/>
      <c r="N839" s="208"/>
      <c r="O839" s="208"/>
      <c r="P839" s="208"/>
      <c r="Q839" s="208"/>
      <c r="R839" s="208"/>
      <c r="S839" s="208"/>
      <c r="T839" s="209"/>
      <c r="AT839" s="210" t="s">
        <v>143</v>
      </c>
      <c r="AU839" s="210" t="s">
        <v>78</v>
      </c>
      <c r="AV839" s="13" t="s">
        <v>76</v>
      </c>
      <c r="AW839" s="13" t="s">
        <v>33</v>
      </c>
      <c r="AX839" s="13" t="s">
        <v>71</v>
      </c>
      <c r="AY839" s="210" t="s">
        <v>132</v>
      </c>
    </row>
    <row r="840" spans="1:65" s="14" customFormat="1" ht="11.25">
      <c r="B840" s="211"/>
      <c r="C840" s="212"/>
      <c r="D840" s="197" t="s">
        <v>143</v>
      </c>
      <c r="E840" s="213" t="s">
        <v>19</v>
      </c>
      <c r="F840" s="214" t="s">
        <v>388</v>
      </c>
      <c r="G840" s="212"/>
      <c r="H840" s="215">
        <v>87.888000000000005</v>
      </c>
      <c r="I840" s="216"/>
      <c r="J840" s="212"/>
      <c r="K840" s="212"/>
      <c r="L840" s="217"/>
      <c r="M840" s="218"/>
      <c r="N840" s="219"/>
      <c r="O840" s="219"/>
      <c r="P840" s="219"/>
      <c r="Q840" s="219"/>
      <c r="R840" s="219"/>
      <c r="S840" s="219"/>
      <c r="T840" s="220"/>
      <c r="AT840" s="221" t="s">
        <v>143</v>
      </c>
      <c r="AU840" s="221" t="s">
        <v>78</v>
      </c>
      <c r="AV840" s="14" t="s">
        <v>78</v>
      </c>
      <c r="AW840" s="14" t="s">
        <v>33</v>
      </c>
      <c r="AX840" s="14" t="s">
        <v>71</v>
      </c>
      <c r="AY840" s="221" t="s">
        <v>132</v>
      </c>
    </row>
    <row r="841" spans="1:65" s="13" customFormat="1" ht="11.25">
      <c r="B841" s="201"/>
      <c r="C841" s="202"/>
      <c r="D841" s="197" t="s">
        <v>143</v>
      </c>
      <c r="E841" s="203" t="s">
        <v>19</v>
      </c>
      <c r="F841" s="204" t="s">
        <v>155</v>
      </c>
      <c r="G841" s="202"/>
      <c r="H841" s="203" t="s">
        <v>19</v>
      </c>
      <c r="I841" s="205"/>
      <c r="J841" s="202"/>
      <c r="K841" s="202"/>
      <c r="L841" s="206"/>
      <c r="M841" s="207"/>
      <c r="N841" s="208"/>
      <c r="O841" s="208"/>
      <c r="P841" s="208"/>
      <c r="Q841" s="208"/>
      <c r="R841" s="208"/>
      <c r="S841" s="208"/>
      <c r="T841" s="209"/>
      <c r="AT841" s="210" t="s">
        <v>143</v>
      </c>
      <c r="AU841" s="210" t="s">
        <v>78</v>
      </c>
      <c r="AV841" s="13" t="s">
        <v>76</v>
      </c>
      <c r="AW841" s="13" t="s">
        <v>33</v>
      </c>
      <c r="AX841" s="13" t="s">
        <v>71</v>
      </c>
      <c r="AY841" s="210" t="s">
        <v>132</v>
      </c>
    </row>
    <row r="842" spans="1:65" s="14" customFormat="1" ht="11.25">
      <c r="B842" s="211"/>
      <c r="C842" s="212"/>
      <c r="D842" s="197" t="s">
        <v>143</v>
      </c>
      <c r="E842" s="213" t="s">
        <v>19</v>
      </c>
      <c r="F842" s="214" t="s">
        <v>389</v>
      </c>
      <c r="G842" s="212"/>
      <c r="H842" s="215">
        <v>54.8</v>
      </c>
      <c r="I842" s="216"/>
      <c r="J842" s="212"/>
      <c r="K842" s="212"/>
      <c r="L842" s="217"/>
      <c r="M842" s="218"/>
      <c r="N842" s="219"/>
      <c r="O842" s="219"/>
      <c r="P842" s="219"/>
      <c r="Q842" s="219"/>
      <c r="R842" s="219"/>
      <c r="S842" s="219"/>
      <c r="T842" s="220"/>
      <c r="AT842" s="221" t="s">
        <v>143</v>
      </c>
      <c r="AU842" s="221" t="s">
        <v>78</v>
      </c>
      <c r="AV842" s="14" t="s">
        <v>78</v>
      </c>
      <c r="AW842" s="14" t="s">
        <v>33</v>
      </c>
      <c r="AX842" s="14" t="s">
        <v>71</v>
      </c>
      <c r="AY842" s="221" t="s">
        <v>132</v>
      </c>
    </row>
    <row r="843" spans="1:65" s="13" customFormat="1" ht="11.25">
      <c r="B843" s="201"/>
      <c r="C843" s="202"/>
      <c r="D843" s="197" t="s">
        <v>143</v>
      </c>
      <c r="E843" s="203" t="s">
        <v>19</v>
      </c>
      <c r="F843" s="204" t="s">
        <v>342</v>
      </c>
      <c r="G843" s="202"/>
      <c r="H843" s="203" t="s">
        <v>19</v>
      </c>
      <c r="I843" s="205"/>
      <c r="J843" s="202"/>
      <c r="K843" s="202"/>
      <c r="L843" s="206"/>
      <c r="M843" s="207"/>
      <c r="N843" s="208"/>
      <c r="O843" s="208"/>
      <c r="P843" s="208"/>
      <c r="Q843" s="208"/>
      <c r="R843" s="208"/>
      <c r="S843" s="208"/>
      <c r="T843" s="209"/>
      <c r="AT843" s="210" t="s">
        <v>143</v>
      </c>
      <c r="AU843" s="210" t="s">
        <v>78</v>
      </c>
      <c r="AV843" s="13" t="s">
        <v>76</v>
      </c>
      <c r="AW843" s="13" t="s">
        <v>33</v>
      </c>
      <c r="AX843" s="13" t="s">
        <v>71</v>
      </c>
      <c r="AY843" s="210" t="s">
        <v>132</v>
      </c>
    </row>
    <row r="844" spans="1:65" s="14" customFormat="1" ht="11.25">
      <c r="B844" s="211"/>
      <c r="C844" s="212"/>
      <c r="D844" s="197" t="s">
        <v>143</v>
      </c>
      <c r="E844" s="213" t="s">
        <v>19</v>
      </c>
      <c r="F844" s="214" t="s">
        <v>390</v>
      </c>
      <c r="G844" s="212"/>
      <c r="H844" s="215">
        <v>21.007999999999999</v>
      </c>
      <c r="I844" s="216"/>
      <c r="J844" s="212"/>
      <c r="K844" s="212"/>
      <c r="L844" s="217"/>
      <c r="M844" s="218"/>
      <c r="N844" s="219"/>
      <c r="O844" s="219"/>
      <c r="P844" s="219"/>
      <c r="Q844" s="219"/>
      <c r="R844" s="219"/>
      <c r="S844" s="219"/>
      <c r="T844" s="220"/>
      <c r="AT844" s="221" t="s">
        <v>143</v>
      </c>
      <c r="AU844" s="221" t="s">
        <v>78</v>
      </c>
      <c r="AV844" s="14" t="s">
        <v>78</v>
      </c>
      <c r="AW844" s="14" t="s">
        <v>33</v>
      </c>
      <c r="AX844" s="14" t="s">
        <v>71</v>
      </c>
      <c r="AY844" s="221" t="s">
        <v>132</v>
      </c>
    </row>
    <row r="845" spans="1:65" s="15" customFormat="1" ht="11.25">
      <c r="B845" s="222"/>
      <c r="C845" s="223"/>
      <c r="D845" s="197" t="s">
        <v>143</v>
      </c>
      <c r="E845" s="224" t="s">
        <v>19</v>
      </c>
      <c r="F845" s="225" t="s">
        <v>159</v>
      </c>
      <c r="G845" s="223"/>
      <c r="H845" s="226">
        <v>124.48</v>
      </c>
      <c r="I845" s="227"/>
      <c r="J845" s="223"/>
      <c r="K845" s="223"/>
      <c r="L845" s="228"/>
      <c r="M845" s="229"/>
      <c r="N845" s="230"/>
      <c r="O845" s="230"/>
      <c r="P845" s="230"/>
      <c r="Q845" s="230"/>
      <c r="R845" s="230"/>
      <c r="S845" s="230"/>
      <c r="T845" s="231"/>
      <c r="AT845" s="232" t="s">
        <v>143</v>
      </c>
      <c r="AU845" s="232" t="s">
        <v>78</v>
      </c>
      <c r="AV845" s="15" t="s">
        <v>160</v>
      </c>
      <c r="AW845" s="15" t="s">
        <v>33</v>
      </c>
      <c r="AX845" s="15" t="s">
        <v>71</v>
      </c>
      <c r="AY845" s="232" t="s">
        <v>132</v>
      </c>
    </row>
    <row r="846" spans="1:65" s="16" customFormat="1" ht="11.25">
      <c r="B846" s="233"/>
      <c r="C846" s="234"/>
      <c r="D846" s="197" t="s">
        <v>143</v>
      </c>
      <c r="E846" s="235" t="s">
        <v>19</v>
      </c>
      <c r="F846" s="236" t="s">
        <v>165</v>
      </c>
      <c r="G846" s="234"/>
      <c r="H846" s="237">
        <v>652.45399999999995</v>
      </c>
      <c r="I846" s="238"/>
      <c r="J846" s="234"/>
      <c r="K846" s="234"/>
      <c r="L846" s="239"/>
      <c r="M846" s="240"/>
      <c r="N846" s="241"/>
      <c r="O846" s="241"/>
      <c r="P846" s="241"/>
      <c r="Q846" s="241"/>
      <c r="R846" s="241"/>
      <c r="S846" s="241"/>
      <c r="T846" s="242"/>
      <c r="AT846" s="243" t="s">
        <v>143</v>
      </c>
      <c r="AU846" s="243" t="s">
        <v>78</v>
      </c>
      <c r="AV846" s="16" t="s">
        <v>139</v>
      </c>
      <c r="AW846" s="16" t="s">
        <v>33</v>
      </c>
      <c r="AX846" s="16" t="s">
        <v>76</v>
      </c>
      <c r="AY846" s="243" t="s">
        <v>132</v>
      </c>
    </row>
    <row r="847" spans="1:65" s="2" customFormat="1" ht="24" customHeight="1">
      <c r="A847" s="36"/>
      <c r="B847" s="37"/>
      <c r="C847" s="184" t="s">
        <v>899</v>
      </c>
      <c r="D847" s="184" t="s">
        <v>134</v>
      </c>
      <c r="E847" s="185" t="s">
        <v>900</v>
      </c>
      <c r="F847" s="186" t="s">
        <v>901</v>
      </c>
      <c r="G847" s="187" t="s">
        <v>281</v>
      </c>
      <c r="H847" s="188">
        <v>652.45399999999995</v>
      </c>
      <c r="I847" s="189"/>
      <c r="J847" s="190">
        <f>ROUND(I847*H847,2)</f>
        <v>0</v>
      </c>
      <c r="K847" s="186" t="s">
        <v>138</v>
      </c>
      <c r="L847" s="41"/>
      <c r="M847" s="191" t="s">
        <v>19</v>
      </c>
      <c r="N847" s="192" t="s">
        <v>42</v>
      </c>
      <c r="O847" s="66"/>
      <c r="P847" s="193">
        <f>O847*H847</f>
        <v>0</v>
      </c>
      <c r="Q847" s="193">
        <v>2.9E-4</v>
      </c>
      <c r="R847" s="193">
        <f>Q847*H847</f>
        <v>0.18921165999999998</v>
      </c>
      <c r="S847" s="193">
        <v>0</v>
      </c>
      <c r="T847" s="194">
        <f>S847*H847</f>
        <v>0</v>
      </c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R847" s="195" t="s">
        <v>252</v>
      </c>
      <c r="AT847" s="195" t="s">
        <v>134</v>
      </c>
      <c r="AU847" s="195" t="s">
        <v>78</v>
      </c>
      <c r="AY847" s="19" t="s">
        <v>132</v>
      </c>
      <c r="BE847" s="196">
        <f>IF(N847="základní",J847,0)</f>
        <v>0</v>
      </c>
      <c r="BF847" s="196">
        <f>IF(N847="snížená",J847,0)</f>
        <v>0</v>
      </c>
      <c r="BG847" s="196">
        <f>IF(N847="zákl. přenesená",J847,0)</f>
        <v>0</v>
      </c>
      <c r="BH847" s="196">
        <f>IF(N847="sníž. přenesená",J847,0)</f>
        <v>0</v>
      </c>
      <c r="BI847" s="196">
        <f>IF(N847="nulová",J847,0)</f>
        <v>0</v>
      </c>
      <c r="BJ847" s="19" t="s">
        <v>76</v>
      </c>
      <c r="BK847" s="196">
        <f>ROUND(I847*H847,2)</f>
        <v>0</v>
      </c>
      <c r="BL847" s="19" t="s">
        <v>252</v>
      </c>
      <c r="BM847" s="195" t="s">
        <v>902</v>
      </c>
    </row>
    <row r="848" spans="1:65" s="13" customFormat="1" ht="11.25">
      <c r="B848" s="201"/>
      <c r="C848" s="202"/>
      <c r="D848" s="197" t="s">
        <v>143</v>
      </c>
      <c r="E848" s="203" t="s">
        <v>19</v>
      </c>
      <c r="F848" s="204" t="s">
        <v>896</v>
      </c>
      <c r="G848" s="202"/>
      <c r="H848" s="203" t="s">
        <v>19</v>
      </c>
      <c r="I848" s="205"/>
      <c r="J848" s="202"/>
      <c r="K848" s="202"/>
      <c r="L848" s="206"/>
      <c r="M848" s="207"/>
      <c r="N848" s="208"/>
      <c r="O848" s="208"/>
      <c r="P848" s="208"/>
      <c r="Q848" s="208"/>
      <c r="R848" s="208"/>
      <c r="S848" s="208"/>
      <c r="T848" s="209"/>
      <c r="AT848" s="210" t="s">
        <v>143</v>
      </c>
      <c r="AU848" s="210" t="s">
        <v>78</v>
      </c>
      <c r="AV848" s="13" t="s">
        <v>76</v>
      </c>
      <c r="AW848" s="13" t="s">
        <v>33</v>
      </c>
      <c r="AX848" s="13" t="s">
        <v>71</v>
      </c>
      <c r="AY848" s="210" t="s">
        <v>132</v>
      </c>
    </row>
    <row r="849" spans="2:51" s="14" customFormat="1" ht="11.25">
      <c r="B849" s="211"/>
      <c r="C849" s="212"/>
      <c r="D849" s="197" t="s">
        <v>143</v>
      </c>
      <c r="E849" s="213" t="s">
        <v>19</v>
      </c>
      <c r="F849" s="214" t="s">
        <v>306</v>
      </c>
      <c r="G849" s="212"/>
      <c r="H849" s="215">
        <v>2.86</v>
      </c>
      <c r="I849" s="216"/>
      <c r="J849" s="212"/>
      <c r="K849" s="212"/>
      <c r="L849" s="217"/>
      <c r="M849" s="218"/>
      <c r="N849" s="219"/>
      <c r="O849" s="219"/>
      <c r="P849" s="219"/>
      <c r="Q849" s="219"/>
      <c r="R849" s="219"/>
      <c r="S849" s="219"/>
      <c r="T849" s="220"/>
      <c r="AT849" s="221" t="s">
        <v>143</v>
      </c>
      <c r="AU849" s="221" t="s">
        <v>78</v>
      </c>
      <c r="AV849" s="14" t="s">
        <v>78</v>
      </c>
      <c r="AW849" s="14" t="s">
        <v>33</v>
      </c>
      <c r="AX849" s="14" t="s">
        <v>71</v>
      </c>
      <c r="AY849" s="221" t="s">
        <v>132</v>
      </c>
    </row>
    <row r="850" spans="2:51" s="14" customFormat="1" ht="11.25">
      <c r="B850" s="211"/>
      <c r="C850" s="212"/>
      <c r="D850" s="197" t="s">
        <v>143</v>
      </c>
      <c r="E850" s="213" t="s">
        <v>19</v>
      </c>
      <c r="F850" s="214" t="s">
        <v>307</v>
      </c>
      <c r="G850" s="212"/>
      <c r="H850" s="215">
        <v>2.2749999999999999</v>
      </c>
      <c r="I850" s="216"/>
      <c r="J850" s="212"/>
      <c r="K850" s="212"/>
      <c r="L850" s="217"/>
      <c r="M850" s="218"/>
      <c r="N850" s="219"/>
      <c r="O850" s="219"/>
      <c r="P850" s="219"/>
      <c r="Q850" s="219"/>
      <c r="R850" s="219"/>
      <c r="S850" s="219"/>
      <c r="T850" s="220"/>
      <c r="AT850" s="221" t="s">
        <v>143</v>
      </c>
      <c r="AU850" s="221" t="s">
        <v>78</v>
      </c>
      <c r="AV850" s="14" t="s">
        <v>78</v>
      </c>
      <c r="AW850" s="14" t="s">
        <v>33</v>
      </c>
      <c r="AX850" s="14" t="s">
        <v>71</v>
      </c>
      <c r="AY850" s="221" t="s">
        <v>132</v>
      </c>
    </row>
    <row r="851" spans="2:51" s="14" customFormat="1" ht="11.25">
      <c r="B851" s="211"/>
      <c r="C851" s="212"/>
      <c r="D851" s="197" t="s">
        <v>143</v>
      </c>
      <c r="E851" s="213" t="s">
        <v>19</v>
      </c>
      <c r="F851" s="214" t="s">
        <v>301</v>
      </c>
      <c r="G851" s="212"/>
      <c r="H851" s="215">
        <v>0.73</v>
      </c>
      <c r="I851" s="216"/>
      <c r="J851" s="212"/>
      <c r="K851" s="212"/>
      <c r="L851" s="217"/>
      <c r="M851" s="218"/>
      <c r="N851" s="219"/>
      <c r="O851" s="219"/>
      <c r="P851" s="219"/>
      <c r="Q851" s="219"/>
      <c r="R851" s="219"/>
      <c r="S851" s="219"/>
      <c r="T851" s="220"/>
      <c r="AT851" s="221" t="s">
        <v>143</v>
      </c>
      <c r="AU851" s="221" t="s">
        <v>78</v>
      </c>
      <c r="AV851" s="14" t="s">
        <v>78</v>
      </c>
      <c r="AW851" s="14" t="s">
        <v>33</v>
      </c>
      <c r="AX851" s="14" t="s">
        <v>71</v>
      </c>
      <c r="AY851" s="221" t="s">
        <v>132</v>
      </c>
    </row>
    <row r="852" spans="2:51" s="15" customFormat="1" ht="11.25">
      <c r="B852" s="222"/>
      <c r="C852" s="223"/>
      <c r="D852" s="197" t="s">
        <v>143</v>
      </c>
      <c r="E852" s="224" t="s">
        <v>19</v>
      </c>
      <c r="F852" s="225" t="s">
        <v>159</v>
      </c>
      <c r="G852" s="223"/>
      <c r="H852" s="226">
        <v>5.8650000000000002</v>
      </c>
      <c r="I852" s="227"/>
      <c r="J852" s="223"/>
      <c r="K852" s="223"/>
      <c r="L852" s="228"/>
      <c r="M852" s="229"/>
      <c r="N852" s="230"/>
      <c r="O852" s="230"/>
      <c r="P852" s="230"/>
      <c r="Q852" s="230"/>
      <c r="R852" s="230"/>
      <c r="S852" s="230"/>
      <c r="T852" s="231"/>
      <c r="AT852" s="232" t="s">
        <v>143</v>
      </c>
      <c r="AU852" s="232" t="s">
        <v>78</v>
      </c>
      <c r="AV852" s="15" t="s">
        <v>160</v>
      </c>
      <c r="AW852" s="15" t="s">
        <v>33</v>
      </c>
      <c r="AX852" s="15" t="s">
        <v>71</v>
      </c>
      <c r="AY852" s="232" t="s">
        <v>132</v>
      </c>
    </row>
    <row r="853" spans="2:51" s="13" customFormat="1" ht="11.25">
      <c r="B853" s="201"/>
      <c r="C853" s="202"/>
      <c r="D853" s="197" t="s">
        <v>143</v>
      </c>
      <c r="E853" s="203" t="s">
        <v>19</v>
      </c>
      <c r="F853" s="204" t="s">
        <v>313</v>
      </c>
      <c r="G853" s="202"/>
      <c r="H853" s="203" t="s">
        <v>19</v>
      </c>
      <c r="I853" s="205"/>
      <c r="J853" s="202"/>
      <c r="K853" s="202"/>
      <c r="L853" s="206"/>
      <c r="M853" s="207"/>
      <c r="N853" s="208"/>
      <c r="O853" s="208"/>
      <c r="P853" s="208"/>
      <c r="Q853" s="208"/>
      <c r="R853" s="208"/>
      <c r="S853" s="208"/>
      <c r="T853" s="209"/>
      <c r="AT853" s="210" t="s">
        <v>143</v>
      </c>
      <c r="AU853" s="210" t="s">
        <v>78</v>
      </c>
      <c r="AV853" s="13" t="s">
        <v>76</v>
      </c>
      <c r="AW853" s="13" t="s">
        <v>33</v>
      </c>
      <c r="AX853" s="13" t="s">
        <v>71</v>
      </c>
      <c r="AY853" s="210" t="s">
        <v>132</v>
      </c>
    </row>
    <row r="854" spans="2:51" s="13" customFormat="1" ht="11.25">
      <c r="B854" s="201"/>
      <c r="C854" s="202"/>
      <c r="D854" s="197" t="s">
        <v>143</v>
      </c>
      <c r="E854" s="203" t="s">
        <v>19</v>
      </c>
      <c r="F854" s="204" t="s">
        <v>151</v>
      </c>
      <c r="G854" s="202"/>
      <c r="H854" s="203" t="s">
        <v>19</v>
      </c>
      <c r="I854" s="205"/>
      <c r="J854" s="202"/>
      <c r="K854" s="202"/>
      <c r="L854" s="206"/>
      <c r="M854" s="207"/>
      <c r="N854" s="208"/>
      <c r="O854" s="208"/>
      <c r="P854" s="208"/>
      <c r="Q854" s="208"/>
      <c r="R854" s="208"/>
      <c r="S854" s="208"/>
      <c r="T854" s="209"/>
      <c r="AT854" s="210" t="s">
        <v>143</v>
      </c>
      <c r="AU854" s="210" t="s">
        <v>78</v>
      </c>
      <c r="AV854" s="13" t="s">
        <v>76</v>
      </c>
      <c r="AW854" s="13" t="s">
        <v>33</v>
      </c>
      <c r="AX854" s="13" t="s">
        <v>71</v>
      </c>
      <c r="AY854" s="210" t="s">
        <v>132</v>
      </c>
    </row>
    <row r="855" spans="2:51" s="14" customFormat="1" ht="11.25">
      <c r="B855" s="211"/>
      <c r="C855" s="212"/>
      <c r="D855" s="197" t="s">
        <v>143</v>
      </c>
      <c r="E855" s="213" t="s">
        <v>19</v>
      </c>
      <c r="F855" s="214" t="s">
        <v>314</v>
      </c>
      <c r="G855" s="212"/>
      <c r="H855" s="215">
        <v>67.319999999999993</v>
      </c>
      <c r="I855" s="216"/>
      <c r="J855" s="212"/>
      <c r="K855" s="212"/>
      <c r="L855" s="217"/>
      <c r="M855" s="218"/>
      <c r="N855" s="219"/>
      <c r="O855" s="219"/>
      <c r="P855" s="219"/>
      <c r="Q855" s="219"/>
      <c r="R855" s="219"/>
      <c r="S855" s="219"/>
      <c r="T855" s="220"/>
      <c r="AT855" s="221" t="s">
        <v>143</v>
      </c>
      <c r="AU855" s="221" t="s">
        <v>78</v>
      </c>
      <c r="AV855" s="14" t="s">
        <v>78</v>
      </c>
      <c r="AW855" s="14" t="s">
        <v>33</v>
      </c>
      <c r="AX855" s="14" t="s">
        <v>71</v>
      </c>
      <c r="AY855" s="221" t="s">
        <v>132</v>
      </c>
    </row>
    <row r="856" spans="2:51" s="14" customFormat="1" ht="11.25">
      <c r="B856" s="211"/>
      <c r="C856" s="212"/>
      <c r="D856" s="197" t="s">
        <v>143</v>
      </c>
      <c r="E856" s="213" t="s">
        <v>19</v>
      </c>
      <c r="F856" s="214" t="s">
        <v>315</v>
      </c>
      <c r="G856" s="212"/>
      <c r="H856" s="215">
        <v>1.9039999999999999</v>
      </c>
      <c r="I856" s="216"/>
      <c r="J856" s="212"/>
      <c r="K856" s="212"/>
      <c r="L856" s="217"/>
      <c r="M856" s="218"/>
      <c r="N856" s="219"/>
      <c r="O856" s="219"/>
      <c r="P856" s="219"/>
      <c r="Q856" s="219"/>
      <c r="R856" s="219"/>
      <c r="S856" s="219"/>
      <c r="T856" s="220"/>
      <c r="AT856" s="221" t="s">
        <v>143</v>
      </c>
      <c r="AU856" s="221" t="s">
        <v>78</v>
      </c>
      <c r="AV856" s="14" t="s">
        <v>78</v>
      </c>
      <c r="AW856" s="14" t="s">
        <v>33</v>
      </c>
      <c r="AX856" s="14" t="s">
        <v>71</v>
      </c>
      <c r="AY856" s="221" t="s">
        <v>132</v>
      </c>
    </row>
    <row r="857" spans="2:51" s="14" customFormat="1" ht="11.25">
      <c r="B857" s="211"/>
      <c r="C857" s="212"/>
      <c r="D857" s="197" t="s">
        <v>143</v>
      </c>
      <c r="E857" s="213" t="s">
        <v>19</v>
      </c>
      <c r="F857" s="214" t="s">
        <v>316</v>
      </c>
      <c r="G857" s="212"/>
      <c r="H857" s="215">
        <v>173.25</v>
      </c>
      <c r="I857" s="216"/>
      <c r="J857" s="212"/>
      <c r="K857" s="212"/>
      <c r="L857" s="217"/>
      <c r="M857" s="218"/>
      <c r="N857" s="219"/>
      <c r="O857" s="219"/>
      <c r="P857" s="219"/>
      <c r="Q857" s="219"/>
      <c r="R857" s="219"/>
      <c r="S857" s="219"/>
      <c r="T857" s="220"/>
      <c r="AT857" s="221" t="s">
        <v>143</v>
      </c>
      <c r="AU857" s="221" t="s">
        <v>78</v>
      </c>
      <c r="AV857" s="14" t="s">
        <v>78</v>
      </c>
      <c r="AW857" s="14" t="s">
        <v>33</v>
      </c>
      <c r="AX857" s="14" t="s">
        <v>71</v>
      </c>
      <c r="AY857" s="221" t="s">
        <v>132</v>
      </c>
    </row>
    <row r="858" spans="2:51" s="13" customFormat="1" ht="11.25">
      <c r="B858" s="201"/>
      <c r="C858" s="202"/>
      <c r="D858" s="197" t="s">
        <v>143</v>
      </c>
      <c r="E858" s="203" t="s">
        <v>19</v>
      </c>
      <c r="F858" s="204" t="s">
        <v>320</v>
      </c>
      <c r="G858" s="202"/>
      <c r="H858" s="203" t="s">
        <v>19</v>
      </c>
      <c r="I858" s="205"/>
      <c r="J858" s="202"/>
      <c r="K858" s="202"/>
      <c r="L858" s="206"/>
      <c r="M858" s="207"/>
      <c r="N858" s="208"/>
      <c r="O858" s="208"/>
      <c r="P858" s="208"/>
      <c r="Q858" s="208"/>
      <c r="R858" s="208"/>
      <c r="S858" s="208"/>
      <c r="T858" s="209"/>
      <c r="AT858" s="210" t="s">
        <v>143</v>
      </c>
      <c r="AU858" s="210" t="s">
        <v>78</v>
      </c>
      <c r="AV858" s="13" t="s">
        <v>76</v>
      </c>
      <c r="AW858" s="13" t="s">
        <v>33</v>
      </c>
      <c r="AX858" s="13" t="s">
        <v>71</v>
      </c>
      <c r="AY858" s="210" t="s">
        <v>132</v>
      </c>
    </row>
    <row r="859" spans="2:51" s="14" customFormat="1" ht="11.25">
      <c r="B859" s="211"/>
      <c r="C859" s="212"/>
      <c r="D859" s="197" t="s">
        <v>143</v>
      </c>
      <c r="E859" s="213" t="s">
        <v>19</v>
      </c>
      <c r="F859" s="214" t="s">
        <v>321</v>
      </c>
      <c r="G859" s="212"/>
      <c r="H859" s="215">
        <v>30.875</v>
      </c>
      <c r="I859" s="216"/>
      <c r="J859" s="212"/>
      <c r="K859" s="212"/>
      <c r="L859" s="217"/>
      <c r="M859" s="218"/>
      <c r="N859" s="219"/>
      <c r="O859" s="219"/>
      <c r="P859" s="219"/>
      <c r="Q859" s="219"/>
      <c r="R859" s="219"/>
      <c r="S859" s="219"/>
      <c r="T859" s="220"/>
      <c r="AT859" s="221" t="s">
        <v>143</v>
      </c>
      <c r="AU859" s="221" t="s">
        <v>78</v>
      </c>
      <c r="AV859" s="14" t="s">
        <v>78</v>
      </c>
      <c r="AW859" s="14" t="s">
        <v>33</v>
      </c>
      <c r="AX859" s="14" t="s">
        <v>71</v>
      </c>
      <c r="AY859" s="221" t="s">
        <v>132</v>
      </c>
    </row>
    <row r="860" spans="2:51" s="14" customFormat="1" ht="11.25">
      <c r="B860" s="211"/>
      <c r="C860" s="212"/>
      <c r="D860" s="197" t="s">
        <v>143</v>
      </c>
      <c r="E860" s="213" t="s">
        <v>19</v>
      </c>
      <c r="F860" s="214" t="s">
        <v>322</v>
      </c>
      <c r="G860" s="212"/>
      <c r="H860" s="215">
        <v>5.58</v>
      </c>
      <c r="I860" s="216"/>
      <c r="J860" s="212"/>
      <c r="K860" s="212"/>
      <c r="L860" s="217"/>
      <c r="M860" s="218"/>
      <c r="N860" s="219"/>
      <c r="O860" s="219"/>
      <c r="P860" s="219"/>
      <c r="Q860" s="219"/>
      <c r="R860" s="219"/>
      <c r="S860" s="219"/>
      <c r="T860" s="220"/>
      <c r="AT860" s="221" t="s">
        <v>143</v>
      </c>
      <c r="AU860" s="221" t="s">
        <v>78</v>
      </c>
      <c r="AV860" s="14" t="s">
        <v>78</v>
      </c>
      <c r="AW860" s="14" t="s">
        <v>33</v>
      </c>
      <c r="AX860" s="14" t="s">
        <v>71</v>
      </c>
      <c r="AY860" s="221" t="s">
        <v>132</v>
      </c>
    </row>
    <row r="861" spans="2:51" s="14" customFormat="1" ht="11.25">
      <c r="B861" s="211"/>
      <c r="C861" s="212"/>
      <c r="D861" s="197" t="s">
        <v>143</v>
      </c>
      <c r="E861" s="213" t="s">
        <v>19</v>
      </c>
      <c r="F861" s="214" t="s">
        <v>323</v>
      </c>
      <c r="G861" s="212"/>
      <c r="H861" s="215">
        <v>2.25</v>
      </c>
      <c r="I861" s="216"/>
      <c r="J861" s="212"/>
      <c r="K861" s="212"/>
      <c r="L861" s="217"/>
      <c r="M861" s="218"/>
      <c r="N861" s="219"/>
      <c r="O861" s="219"/>
      <c r="P861" s="219"/>
      <c r="Q861" s="219"/>
      <c r="R861" s="219"/>
      <c r="S861" s="219"/>
      <c r="T861" s="220"/>
      <c r="AT861" s="221" t="s">
        <v>143</v>
      </c>
      <c r="AU861" s="221" t="s">
        <v>78</v>
      </c>
      <c r="AV861" s="14" t="s">
        <v>78</v>
      </c>
      <c r="AW861" s="14" t="s">
        <v>33</v>
      </c>
      <c r="AX861" s="14" t="s">
        <v>71</v>
      </c>
      <c r="AY861" s="221" t="s">
        <v>132</v>
      </c>
    </row>
    <row r="862" spans="2:51" s="13" customFormat="1" ht="11.25">
      <c r="B862" s="201"/>
      <c r="C862" s="202"/>
      <c r="D862" s="197" t="s">
        <v>143</v>
      </c>
      <c r="E862" s="203" t="s">
        <v>19</v>
      </c>
      <c r="F862" s="204" t="s">
        <v>153</v>
      </c>
      <c r="G862" s="202"/>
      <c r="H862" s="203" t="s">
        <v>19</v>
      </c>
      <c r="I862" s="205"/>
      <c r="J862" s="202"/>
      <c r="K862" s="202"/>
      <c r="L862" s="206"/>
      <c r="M862" s="207"/>
      <c r="N862" s="208"/>
      <c r="O862" s="208"/>
      <c r="P862" s="208"/>
      <c r="Q862" s="208"/>
      <c r="R862" s="208"/>
      <c r="S862" s="208"/>
      <c r="T862" s="209"/>
      <c r="AT862" s="210" t="s">
        <v>143</v>
      </c>
      <c r="AU862" s="210" t="s">
        <v>78</v>
      </c>
      <c r="AV862" s="13" t="s">
        <v>76</v>
      </c>
      <c r="AW862" s="13" t="s">
        <v>33</v>
      </c>
      <c r="AX862" s="13" t="s">
        <v>71</v>
      </c>
      <c r="AY862" s="210" t="s">
        <v>132</v>
      </c>
    </row>
    <row r="863" spans="2:51" s="14" customFormat="1" ht="11.25">
      <c r="B863" s="211"/>
      <c r="C863" s="212"/>
      <c r="D863" s="197" t="s">
        <v>143</v>
      </c>
      <c r="E863" s="213" t="s">
        <v>19</v>
      </c>
      <c r="F863" s="214" t="s">
        <v>325</v>
      </c>
      <c r="G863" s="212"/>
      <c r="H863" s="215">
        <v>77.944999999999993</v>
      </c>
      <c r="I863" s="216"/>
      <c r="J863" s="212"/>
      <c r="K863" s="212"/>
      <c r="L863" s="217"/>
      <c r="M863" s="218"/>
      <c r="N863" s="219"/>
      <c r="O863" s="219"/>
      <c r="P863" s="219"/>
      <c r="Q863" s="219"/>
      <c r="R863" s="219"/>
      <c r="S863" s="219"/>
      <c r="T863" s="220"/>
      <c r="AT863" s="221" t="s">
        <v>143</v>
      </c>
      <c r="AU863" s="221" t="s">
        <v>78</v>
      </c>
      <c r="AV863" s="14" t="s">
        <v>78</v>
      </c>
      <c r="AW863" s="14" t="s">
        <v>33</v>
      </c>
      <c r="AX863" s="14" t="s">
        <v>71</v>
      </c>
      <c r="AY863" s="221" t="s">
        <v>132</v>
      </c>
    </row>
    <row r="864" spans="2:51" s="14" customFormat="1" ht="11.25">
      <c r="B864" s="211"/>
      <c r="C864" s="212"/>
      <c r="D864" s="197" t="s">
        <v>143</v>
      </c>
      <c r="E864" s="213" t="s">
        <v>19</v>
      </c>
      <c r="F864" s="214" t="s">
        <v>326</v>
      </c>
      <c r="G864" s="212"/>
      <c r="H864" s="215">
        <v>5.31</v>
      </c>
      <c r="I864" s="216"/>
      <c r="J864" s="212"/>
      <c r="K864" s="212"/>
      <c r="L864" s="217"/>
      <c r="M864" s="218"/>
      <c r="N864" s="219"/>
      <c r="O864" s="219"/>
      <c r="P864" s="219"/>
      <c r="Q864" s="219"/>
      <c r="R864" s="219"/>
      <c r="S864" s="219"/>
      <c r="T864" s="220"/>
      <c r="AT864" s="221" t="s">
        <v>143</v>
      </c>
      <c r="AU864" s="221" t="s">
        <v>78</v>
      </c>
      <c r="AV864" s="14" t="s">
        <v>78</v>
      </c>
      <c r="AW864" s="14" t="s">
        <v>33</v>
      </c>
      <c r="AX864" s="14" t="s">
        <v>71</v>
      </c>
      <c r="AY864" s="221" t="s">
        <v>132</v>
      </c>
    </row>
    <row r="865" spans="2:51" s="14" customFormat="1" ht="11.25">
      <c r="B865" s="211"/>
      <c r="C865" s="212"/>
      <c r="D865" s="197" t="s">
        <v>143</v>
      </c>
      <c r="E865" s="213" t="s">
        <v>19</v>
      </c>
      <c r="F865" s="214" t="s">
        <v>327</v>
      </c>
      <c r="G865" s="212"/>
      <c r="H865" s="215">
        <v>1.53</v>
      </c>
      <c r="I865" s="216"/>
      <c r="J865" s="212"/>
      <c r="K865" s="212"/>
      <c r="L865" s="217"/>
      <c r="M865" s="218"/>
      <c r="N865" s="219"/>
      <c r="O865" s="219"/>
      <c r="P865" s="219"/>
      <c r="Q865" s="219"/>
      <c r="R865" s="219"/>
      <c r="S865" s="219"/>
      <c r="T865" s="220"/>
      <c r="AT865" s="221" t="s">
        <v>143</v>
      </c>
      <c r="AU865" s="221" t="s">
        <v>78</v>
      </c>
      <c r="AV865" s="14" t="s">
        <v>78</v>
      </c>
      <c r="AW865" s="14" t="s">
        <v>33</v>
      </c>
      <c r="AX865" s="14" t="s">
        <v>71</v>
      </c>
      <c r="AY865" s="221" t="s">
        <v>132</v>
      </c>
    </row>
    <row r="866" spans="2:51" s="14" customFormat="1" ht="11.25">
      <c r="B866" s="211"/>
      <c r="C866" s="212"/>
      <c r="D866" s="197" t="s">
        <v>143</v>
      </c>
      <c r="E866" s="213" t="s">
        <v>19</v>
      </c>
      <c r="F866" s="214" t="s">
        <v>328</v>
      </c>
      <c r="G866" s="212"/>
      <c r="H866" s="215">
        <v>12.72</v>
      </c>
      <c r="I866" s="216"/>
      <c r="J866" s="212"/>
      <c r="K866" s="212"/>
      <c r="L866" s="217"/>
      <c r="M866" s="218"/>
      <c r="N866" s="219"/>
      <c r="O866" s="219"/>
      <c r="P866" s="219"/>
      <c r="Q866" s="219"/>
      <c r="R866" s="219"/>
      <c r="S866" s="219"/>
      <c r="T866" s="220"/>
      <c r="AT866" s="221" t="s">
        <v>143</v>
      </c>
      <c r="AU866" s="221" t="s">
        <v>78</v>
      </c>
      <c r="AV866" s="14" t="s">
        <v>78</v>
      </c>
      <c r="AW866" s="14" t="s">
        <v>33</v>
      </c>
      <c r="AX866" s="14" t="s">
        <v>71</v>
      </c>
      <c r="AY866" s="221" t="s">
        <v>132</v>
      </c>
    </row>
    <row r="867" spans="2:51" s="14" customFormat="1" ht="11.25">
      <c r="B867" s="211"/>
      <c r="C867" s="212"/>
      <c r="D867" s="197" t="s">
        <v>143</v>
      </c>
      <c r="E867" s="213" t="s">
        <v>19</v>
      </c>
      <c r="F867" s="214" t="s">
        <v>329</v>
      </c>
      <c r="G867" s="212"/>
      <c r="H867" s="215">
        <v>4.5599999999999996</v>
      </c>
      <c r="I867" s="216"/>
      <c r="J867" s="212"/>
      <c r="K867" s="212"/>
      <c r="L867" s="217"/>
      <c r="M867" s="218"/>
      <c r="N867" s="219"/>
      <c r="O867" s="219"/>
      <c r="P867" s="219"/>
      <c r="Q867" s="219"/>
      <c r="R867" s="219"/>
      <c r="S867" s="219"/>
      <c r="T867" s="220"/>
      <c r="AT867" s="221" t="s">
        <v>143</v>
      </c>
      <c r="AU867" s="221" t="s">
        <v>78</v>
      </c>
      <c r="AV867" s="14" t="s">
        <v>78</v>
      </c>
      <c r="AW867" s="14" t="s">
        <v>33</v>
      </c>
      <c r="AX867" s="14" t="s">
        <v>71</v>
      </c>
      <c r="AY867" s="221" t="s">
        <v>132</v>
      </c>
    </row>
    <row r="868" spans="2:51" s="13" customFormat="1" ht="11.25">
      <c r="B868" s="201"/>
      <c r="C868" s="202"/>
      <c r="D868" s="197" t="s">
        <v>143</v>
      </c>
      <c r="E868" s="203" t="s">
        <v>19</v>
      </c>
      <c r="F868" s="204" t="s">
        <v>155</v>
      </c>
      <c r="G868" s="202"/>
      <c r="H868" s="203" t="s">
        <v>19</v>
      </c>
      <c r="I868" s="205"/>
      <c r="J868" s="202"/>
      <c r="K868" s="202"/>
      <c r="L868" s="206"/>
      <c r="M868" s="207"/>
      <c r="N868" s="208"/>
      <c r="O868" s="208"/>
      <c r="P868" s="208"/>
      <c r="Q868" s="208"/>
      <c r="R868" s="208"/>
      <c r="S868" s="208"/>
      <c r="T868" s="209"/>
      <c r="AT868" s="210" t="s">
        <v>143</v>
      </c>
      <c r="AU868" s="210" t="s">
        <v>78</v>
      </c>
      <c r="AV868" s="13" t="s">
        <v>76</v>
      </c>
      <c r="AW868" s="13" t="s">
        <v>33</v>
      </c>
      <c r="AX868" s="13" t="s">
        <v>71</v>
      </c>
      <c r="AY868" s="210" t="s">
        <v>132</v>
      </c>
    </row>
    <row r="869" spans="2:51" s="14" customFormat="1" ht="11.25">
      <c r="B869" s="211"/>
      <c r="C869" s="212"/>
      <c r="D869" s="197" t="s">
        <v>143</v>
      </c>
      <c r="E869" s="213" t="s">
        <v>19</v>
      </c>
      <c r="F869" s="214" t="s">
        <v>334</v>
      </c>
      <c r="G869" s="212"/>
      <c r="H869" s="215">
        <v>60.027000000000001</v>
      </c>
      <c r="I869" s="216"/>
      <c r="J869" s="212"/>
      <c r="K869" s="212"/>
      <c r="L869" s="217"/>
      <c r="M869" s="218"/>
      <c r="N869" s="219"/>
      <c r="O869" s="219"/>
      <c r="P869" s="219"/>
      <c r="Q869" s="219"/>
      <c r="R869" s="219"/>
      <c r="S869" s="219"/>
      <c r="T869" s="220"/>
      <c r="AT869" s="221" t="s">
        <v>143</v>
      </c>
      <c r="AU869" s="221" t="s">
        <v>78</v>
      </c>
      <c r="AV869" s="14" t="s">
        <v>78</v>
      </c>
      <c r="AW869" s="14" t="s">
        <v>33</v>
      </c>
      <c r="AX869" s="14" t="s">
        <v>71</v>
      </c>
      <c r="AY869" s="221" t="s">
        <v>132</v>
      </c>
    </row>
    <row r="870" spans="2:51" s="14" customFormat="1" ht="11.25">
      <c r="B870" s="211"/>
      <c r="C870" s="212"/>
      <c r="D870" s="197" t="s">
        <v>143</v>
      </c>
      <c r="E870" s="213" t="s">
        <v>19</v>
      </c>
      <c r="F870" s="214" t="s">
        <v>335</v>
      </c>
      <c r="G870" s="212"/>
      <c r="H870" s="215">
        <v>5.13</v>
      </c>
      <c r="I870" s="216"/>
      <c r="J870" s="212"/>
      <c r="K870" s="212"/>
      <c r="L870" s="217"/>
      <c r="M870" s="218"/>
      <c r="N870" s="219"/>
      <c r="O870" s="219"/>
      <c r="P870" s="219"/>
      <c r="Q870" s="219"/>
      <c r="R870" s="219"/>
      <c r="S870" s="219"/>
      <c r="T870" s="220"/>
      <c r="AT870" s="221" t="s">
        <v>143</v>
      </c>
      <c r="AU870" s="221" t="s">
        <v>78</v>
      </c>
      <c r="AV870" s="14" t="s">
        <v>78</v>
      </c>
      <c r="AW870" s="14" t="s">
        <v>33</v>
      </c>
      <c r="AX870" s="14" t="s">
        <v>71</v>
      </c>
      <c r="AY870" s="221" t="s">
        <v>132</v>
      </c>
    </row>
    <row r="871" spans="2:51" s="14" customFormat="1" ht="11.25">
      <c r="B871" s="211"/>
      <c r="C871" s="212"/>
      <c r="D871" s="197" t="s">
        <v>143</v>
      </c>
      <c r="E871" s="213" t="s">
        <v>19</v>
      </c>
      <c r="F871" s="214" t="s">
        <v>336</v>
      </c>
      <c r="G871" s="212"/>
      <c r="H871" s="215">
        <v>3.9129999999999998</v>
      </c>
      <c r="I871" s="216"/>
      <c r="J871" s="212"/>
      <c r="K871" s="212"/>
      <c r="L871" s="217"/>
      <c r="M871" s="218"/>
      <c r="N871" s="219"/>
      <c r="O871" s="219"/>
      <c r="P871" s="219"/>
      <c r="Q871" s="219"/>
      <c r="R871" s="219"/>
      <c r="S871" s="219"/>
      <c r="T871" s="220"/>
      <c r="AT871" s="221" t="s">
        <v>143</v>
      </c>
      <c r="AU871" s="221" t="s">
        <v>78</v>
      </c>
      <c r="AV871" s="14" t="s">
        <v>78</v>
      </c>
      <c r="AW871" s="14" t="s">
        <v>33</v>
      </c>
      <c r="AX871" s="14" t="s">
        <v>71</v>
      </c>
      <c r="AY871" s="221" t="s">
        <v>132</v>
      </c>
    </row>
    <row r="872" spans="2:51" s="14" customFormat="1" ht="11.25">
      <c r="B872" s="211"/>
      <c r="C872" s="212"/>
      <c r="D872" s="197" t="s">
        <v>143</v>
      </c>
      <c r="E872" s="213" t="s">
        <v>19</v>
      </c>
      <c r="F872" s="214" t="s">
        <v>337</v>
      </c>
      <c r="G872" s="212"/>
      <c r="H872" s="215">
        <v>3.5419999999999998</v>
      </c>
      <c r="I872" s="216"/>
      <c r="J872" s="212"/>
      <c r="K872" s="212"/>
      <c r="L872" s="217"/>
      <c r="M872" s="218"/>
      <c r="N872" s="219"/>
      <c r="O872" s="219"/>
      <c r="P872" s="219"/>
      <c r="Q872" s="219"/>
      <c r="R872" s="219"/>
      <c r="S872" s="219"/>
      <c r="T872" s="220"/>
      <c r="AT872" s="221" t="s">
        <v>143</v>
      </c>
      <c r="AU872" s="221" t="s">
        <v>78</v>
      </c>
      <c r="AV872" s="14" t="s">
        <v>78</v>
      </c>
      <c r="AW872" s="14" t="s">
        <v>33</v>
      </c>
      <c r="AX872" s="14" t="s">
        <v>71</v>
      </c>
      <c r="AY872" s="221" t="s">
        <v>132</v>
      </c>
    </row>
    <row r="873" spans="2:51" s="14" customFormat="1" ht="11.25">
      <c r="B873" s="211"/>
      <c r="C873" s="212"/>
      <c r="D873" s="197" t="s">
        <v>143</v>
      </c>
      <c r="E873" s="213" t="s">
        <v>19</v>
      </c>
      <c r="F873" s="214" t="s">
        <v>338</v>
      </c>
      <c r="G873" s="212"/>
      <c r="H873" s="215">
        <v>6.12</v>
      </c>
      <c r="I873" s="216"/>
      <c r="J873" s="212"/>
      <c r="K873" s="212"/>
      <c r="L873" s="217"/>
      <c r="M873" s="218"/>
      <c r="N873" s="219"/>
      <c r="O873" s="219"/>
      <c r="P873" s="219"/>
      <c r="Q873" s="219"/>
      <c r="R873" s="219"/>
      <c r="S873" s="219"/>
      <c r="T873" s="220"/>
      <c r="AT873" s="221" t="s">
        <v>143</v>
      </c>
      <c r="AU873" s="221" t="s">
        <v>78</v>
      </c>
      <c r="AV873" s="14" t="s">
        <v>78</v>
      </c>
      <c r="AW873" s="14" t="s">
        <v>33</v>
      </c>
      <c r="AX873" s="14" t="s">
        <v>71</v>
      </c>
      <c r="AY873" s="221" t="s">
        <v>132</v>
      </c>
    </row>
    <row r="874" spans="2:51" s="13" customFormat="1" ht="11.25">
      <c r="B874" s="201"/>
      <c r="C874" s="202"/>
      <c r="D874" s="197" t="s">
        <v>143</v>
      </c>
      <c r="E874" s="203" t="s">
        <v>19</v>
      </c>
      <c r="F874" s="204" t="s">
        <v>342</v>
      </c>
      <c r="G874" s="202"/>
      <c r="H874" s="203" t="s">
        <v>19</v>
      </c>
      <c r="I874" s="205"/>
      <c r="J874" s="202"/>
      <c r="K874" s="202"/>
      <c r="L874" s="206"/>
      <c r="M874" s="207"/>
      <c r="N874" s="208"/>
      <c r="O874" s="208"/>
      <c r="P874" s="208"/>
      <c r="Q874" s="208"/>
      <c r="R874" s="208"/>
      <c r="S874" s="208"/>
      <c r="T874" s="209"/>
      <c r="AT874" s="210" t="s">
        <v>143</v>
      </c>
      <c r="AU874" s="210" t="s">
        <v>78</v>
      </c>
      <c r="AV874" s="13" t="s">
        <v>76</v>
      </c>
      <c r="AW874" s="13" t="s">
        <v>33</v>
      </c>
      <c r="AX874" s="13" t="s">
        <v>71</v>
      </c>
      <c r="AY874" s="210" t="s">
        <v>132</v>
      </c>
    </row>
    <row r="875" spans="2:51" s="14" customFormat="1" ht="11.25">
      <c r="B875" s="211"/>
      <c r="C875" s="212"/>
      <c r="D875" s="197" t="s">
        <v>143</v>
      </c>
      <c r="E875" s="213" t="s">
        <v>19</v>
      </c>
      <c r="F875" s="214" t="s">
        <v>343</v>
      </c>
      <c r="G875" s="212"/>
      <c r="H875" s="215">
        <v>50.53</v>
      </c>
      <c r="I875" s="216"/>
      <c r="J875" s="212"/>
      <c r="K875" s="212"/>
      <c r="L875" s="217"/>
      <c r="M875" s="218"/>
      <c r="N875" s="219"/>
      <c r="O875" s="219"/>
      <c r="P875" s="219"/>
      <c r="Q875" s="219"/>
      <c r="R875" s="219"/>
      <c r="S875" s="219"/>
      <c r="T875" s="220"/>
      <c r="AT875" s="221" t="s">
        <v>143</v>
      </c>
      <c r="AU875" s="221" t="s">
        <v>78</v>
      </c>
      <c r="AV875" s="14" t="s">
        <v>78</v>
      </c>
      <c r="AW875" s="14" t="s">
        <v>33</v>
      </c>
      <c r="AX875" s="14" t="s">
        <v>71</v>
      </c>
      <c r="AY875" s="221" t="s">
        <v>132</v>
      </c>
    </row>
    <row r="876" spans="2:51" s="14" customFormat="1" ht="11.25">
      <c r="B876" s="211"/>
      <c r="C876" s="212"/>
      <c r="D876" s="197" t="s">
        <v>143</v>
      </c>
      <c r="E876" s="213" t="s">
        <v>19</v>
      </c>
      <c r="F876" s="214" t="s">
        <v>344</v>
      </c>
      <c r="G876" s="212"/>
      <c r="H876" s="215">
        <v>3.738</v>
      </c>
      <c r="I876" s="216"/>
      <c r="J876" s="212"/>
      <c r="K876" s="212"/>
      <c r="L876" s="217"/>
      <c r="M876" s="218"/>
      <c r="N876" s="219"/>
      <c r="O876" s="219"/>
      <c r="P876" s="219"/>
      <c r="Q876" s="219"/>
      <c r="R876" s="219"/>
      <c r="S876" s="219"/>
      <c r="T876" s="220"/>
      <c r="AT876" s="221" t="s">
        <v>143</v>
      </c>
      <c r="AU876" s="221" t="s">
        <v>78</v>
      </c>
      <c r="AV876" s="14" t="s">
        <v>78</v>
      </c>
      <c r="AW876" s="14" t="s">
        <v>33</v>
      </c>
      <c r="AX876" s="14" t="s">
        <v>71</v>
      </c>
      <c r="AY876" s="221" t="s">
        <v>132</v>
      </c>
    </row>
    <row r="877" spans="2:51" s="14" customFormat="1" ht="11.25">
      <c r="B877" s="211"/>
      <c r="C877" s="212"/>
      <c r="D877" s="197" t="s">
        <v>143</v>
      </c>
      <c r="E877" s="213" t="s">
        <v>19</v>
      </c>
      <c r="F877" s="214" t="s">
        <v>345</v>
      </c>
      <c r="G877" s="212"/>
      <c r="H877" s="215">
        <v>5.8650000000000002</v>
      </c>
      <c r="I877" s="216"/>
      <c r="J877" s="212"/>
      <c r="K877" s="212"/>
      <c r="L877" s="217"/>
      <c r="M877" s="218"/>
      <c r="N877" s="219"/>
      <c r="O877" s="219"/>
      <c r="P877" s="219"/>
      <c r="Q877" s="219"/>
      <c r="R877" s="219"/>
      <c r="S877" s="219"/>
      <c r="T877" s="220"/>
      <c r="AT877" s="221" t="s">
        <v>143</v>
      </c>
      <c r="AU877" s="221" t="s">
        <v>78</v>
      </c>
      <c r="AV877" s="14" t="s">
        <v>78</v>
      </c>
      <c r="AW877" s="14" t="s">
        <v>33</v>
      </c>
      <c r="AX877" s="14" t="s">
        <v>71</v>
      </c>
      <c r="AY877" s="221" t="s">
        <v>132</v>
      </c>
    </row>
    <row r="878" spans="2:51" s="15" customFormat="1" ht="11.25">
      <c r="B878" s="222"/>
      <c r="C878" s="223"/>
      <c r="D878" s="197" t="s">
        <v>143</v>
      </c>
      <c r="E878" s="224" t="s">
        <v>19</v>
      </c>
      <c r="F878" s="225" t="s">
        <v>159</v>
      </c>
      <c r="G878" s="223"/>
      <c r="H878" s="226">
        <v>522.10900000000004</v>
      </c>
      <c r="I878" s="227"/>
      <c r="J878" s="223"/>
      <c r="K878" s="223"/>
      <c r="L878" s="228"/>
      <c r="M878" s="229"/>
      <c r="N878" s="230"/>
      <c r="O878" s="230"/>
      <c r="P878" s="230"/>
      <c r="Q878" s="230"/>
      <c r="R878" s="230"/>
      <c r="S878" s="230"/>
      <c r="T878" s="231"/>
      <c r="AT878" s="232" t="s">
        <v>143</v>
      </c>
      <c r="AU878" s="232" t="s">
        <v>78</v>
      </c>
      <c r="AV878" s="15" t="s">
        <v>160</v>
      </c>
      <c r="AW878" s="15" t="s">
        <v>33</v>
      </c>
      <c r="AX878" s="15" t="s">
        <v>71</v>
      </c>
      <c r="AY878" s="232" t="s">
        <v>132</v>
      </c>
    </row>
    <row r="879" spans="2:51" s="14" customFormat="1" ht="11.25">
      <c r="B879" s="211"/>
      <c r="C879" s="212"/>
      <c r="D879" s="197" t="s">
        <v>143</v>
      </c>
      <c r="E879" s="213" t="s">
        <v>19</v>
      </c>
      <c r="F879" s="214" t="s">
        <v>348</v>
      </c>
      <c r="G879" s="212"/>
      <c r="H879" s="215">
        <v>-102.72</v>
      </c>
      <c r="I879" s="216"/>
      <c r="J879" s="212"/>
      <c r="K879" s="212"/>
      <c r="L879" s="217"/>
      <c r="M879" s="218"/>
      <c r="N879" s="219"/>
      <c r="O879" s="219"/>
      <c r="P879" s="219"/>
      <c r="Q879" s="219"/>
      <c r="R879" s="219"/>
      <c r="S879" s="219"/>
      <c r="T879" s="220"/>
      <c r="AT879" s="221" t="s">
        <v>143</v>
      </c>
      <c r="AU879" s="221" t="s">
        <v>78</v>
      </c>
      <c r="AV879" s="14" t="s">
        <v>78</v>
      </c>
      <c r="AW879" s="14" t="s">
        <v>33</v>
      </c>
      <c r="AX879" s="14" t="s">
        <v>71</v>
      </c>
      <c r="AY879" s="221" t="s">
        <v>132</v>
      </c>
    </row>
    <row r="880" spans="2:51" s="13" customFormat="1" ht="11.25">
      <c r="B880" s="201"/>
      <c r="C880" s="202"/>
      <c r="D880" s="197" t="s">
        <v>143</v>
      </c>
      <c r="E880" s="203" t="s">
        <v>19</v>
      </c>
      <c r="F880" s="204" t="s">
        <v>897</v>
      </c>
      <c r="G880" s="202"/>
      <c r="H880" s="203" t="s">
        <v>19</v>
      </c>
      <c r="I880" s="205"/>
      <c r="J880" s="202"/>
      <c r="K880" s="202"/>
      <c r="L880" s="206"/>
      <c r="M880" s="207"/>
      <c r="N880" s="208"/>
      <c r="O880" s="208"/>
      <c r="P880" s="208"/>
      <c r="Q880" s="208"/>
      <c r="R880" s="208"/>
      <c r="S880" s="208"/>
      <c r="T880" s="209"/>
      <c r="AT880" s="210" t="s">
        <v>143</v>
      </c>
      <c r="AU880" s="210" t="s">
        <v>78</v>
      </c>
      <c r="AV880" s="13" t="s">
        <v>76</v>
      </c>
      <c r="AW880" s="13" t="s">
        <v>33</v>
      </c>
      <c r="AX880" s="13" t="s">
        <v>71</v>
      </c>
      <c r="AY880" s="210" t="s">
        <v>132</v>
      </c>
    </row>
    <row r="881" spans="1:65" s="13" customFormat="1" ht="22.5">
      <c r="B881" s="201"/>
      <c r="C881" s="202"/>
      <c r="D881" s="197" t="s">
        <v>143</v>
      </c>
      <c r="E881" s="203" t="s">
        <v>19</v>
      </c>
      <c r="F881" s="204" t="s">
        <v>898</v>
      </c>
      <c r="G881" s="202"/>
      <c r="H881" s="203" t="s">
        <v>19</v>
      </c>
      <c r="I881" s="205"/>
      <c r="J881" s="202"/>
      <c r="K881" s="202"/>
      <c r="L881" s="206"/>
      <c r="M881" s="207"/>
      <c r="N881" s="208"/>
      <c r="O881" s="208"/>
      <c r="P881" s="208"/>
      <c r="Q881" s="208"/>
      <c r="R881" s="208"/>
      <c r="S881" s="208"/>
      <c r="T881" s="209"/>
      <c r="AT881" s="210" t="s">
        <v>143</v>
      </c>
      <c r="AU881" s="210" t="s">
        <v>78</v>
      </c>
      <c r="AV881" s="13" t="s">
        <v>76</v>
      </c>
      <c r="AW881" s="13" t="s">
        <v>33</v>
      </c>
      <c r="AX881" s="13" t="s">
        <v>71</v>
      </c>
      <c r="AY881" s="210" t="s">
        <v>132</v>
      </c>
    </row>
    <row r="882" spans="1:65" s="13" customFormat="1" ht="11.25">
      <c r="B882" s="201"/>
      <c r="C882" s="202"/>
      <c r="D882" s="197" t="s">
        <v>143</v>
      </c>
      <c r="E882" s="203" t="s">
        <v>19</v>
      </c>
      <c r="F882" s="204" t="s">
        <v>151</v>
      </c>
      <c r="G882" s="202"/>
      <c r="H882" s="203" t="s">
        <v>19</v>
      </c>
      <c r="I882" s="205"/>
      <c r="J882" s="202"/>
      <c r="K882" s="202"/>
      <c r="L882" s="206"/>
      <c r="M882" s="207"/>
      <c r="N882" s="208"/>
      <c r="O882" s="208"/>
      <c r="P882" s="208"/>
      <c r="Q882" s="208"/>
      <c r="R882" s="208"/>
      <c r="S882" s="208"/>
      <c r="T882" s="209"/>
      <c r="AT882" s="210" t="s">
        <v>143</v>
      </c>
      <c r="AU882" s="210" t="s">
        <v>78</v>
      </c>
      <c r="AV882" s="13" t="s">
        <v>76</v>
      </c>
      <c r="AW882" s="13" t="s">
        <v>33</v>
      </c>
      <c r="AX882" s="13" t="s">
        <v>71</v>
      </c>
      <c r="AY882" s="210" t="s">
        <v>132</v>
      </c>
    </row>
    <row r="883" spans="1:65" s="14" customFormat="1" ht="11.25">
      <c r="B883" s="211"/>
      <c r="C883" s="212"/>
      <c r="D883" s="197" t="s">
        <v>143</v>
      </c>
      <c r="E883" s="213" t="s">
        <v>19</v>
      </c>
      <c r="F883" s="214" t="s">
        <v>386</v>
      </c>
      <c r="G883" s="212"/>
      <c r="H883" s="215">
        <v>52.415999999999997</v>
      </c>
      <c r="I883" s="216"/>
      <c r="J883" s="212"/>
      <c r="K883" s="212"/>
      <c r="L883" s="217"/>
      <c r="M883" s="218"/>
      <c r="N883" s="219"/>
      <c r="O883" s="219"/>
      <c r="P883" s="219"/>
      <c r="Q883" s="219"/>
      <c r="R883" s="219"/>
      <c r="S883" s="219"/>
      <c r="T883" s="220"/>
      <c r="AT883" s="221" t="s">
        <v>143</v>
      </c>
      <c r="AU883" s="221" t="s">
        <v>78</v>
      </c>
      <c r="AV883" s="14" t="s">
        <v>78</v>
      </c>
      <c r="AW883" s="14" t="s">
        <v>33</v>
      </c>
      <c r="AX883" s="14" t="s">
        <v>71</v>
      </c>
      <c r="AY883" s="221" t="s">
        <v>132</v>
      </c>
    </row>
    <row r="884" spans="1:65" s="13" customFormat="1" ht="11.25">
      <c r="B884" s="201"/>
      <c r="C884" s="202"/>
      <c r="D884" s="197" t="s">
        <v>143</v>
      </c>
      <c r="E884" s="203" t="s">
        <v>19</v>
      </c>
      <c r="F884" s="204" t="s">
        <v>320</v>
      </c>
      <c r="G884" s="202"/>
      <c r="H884" s="203" t="s">
        <v>19</v>
      </c>
      <c r="I884" s="205"/>
      <c r="J884" s="202"/>
      <c r="K884" s="202"/>
      <c r="L884" s="206"/>
      <c r="M884" s="207"/>
      <c r="N884" s="208"/>
      <c r="O884" s="208"/>
      <c r="P884" s="208"/>
      <c r="Q884" s="208"/>
      <c r="R884" s="208"/>
      <c r="S884" s="208"/>
      <c r="T884" s="209"/>
      <c r="AT884" s="210" t="s">
        <v>143</v>
      </c>
      <c r="AU884" s="210" t="s">
        <v>78</v>
      </c>
      <c r="AV884" s="13" t="s">
        <v>76</v>
      </c>
      <c r="AW884" s="13" t="s">
        <v>33</v>
      </c>
      <c r="AX884" s="13" t="s">
        <v>71</v>
      </c>
      <c r="AY884" s="210" t="s">
        <v>132</v>
      </c>
    </row>
    <row r="885" spans="1:65" s="14" customFormat="1" ht="11.25">
      <c r="B885" s="211"/>
      <c r="C885" s="212"/>
      <c r="D885" s="197" t="s">
        <v>143</v>
      </c>
      <c r="E885" s="213" t="s">
        <v>19</v>
      </c>
      <c r="F885" s="214" t="s">
        <v>387</v>
      </c>
      <c r="G885" s="212"/>
      <c r="H885" s="215">
        <v>11.087999999999999</v>
      </c>
      <c r="I885" s="216"/>
      <c r="J885" s="212"/>
      <c r="K885" s="212"/>
      <c r="L885" s="217"/>
      <c r="M885" s="218"/>
      <c r="N885" s="219"/>
      <c r="O885" s="219"/>
      <c r="P885" s="219"/>
      <c r="Q885" s="219"/>
      <c r="R885" s="219"/>
      <c r="S885" s="219"/>
      <c r="T885" s="220"/>
      <c r="AT885" s="221" t="s">
        <v>143</v>
      </c>
      <c r="AU885" s="221" t="s">
        <v>78</v>
      </c>
      <c r="AV885" s="14" t="s">
        <v>78</v>
      </c>
      <c r="AW885" s="14" t="s">
        <v>33</v>
      </c>
      <c r="AX885" s="14" t="s">
        <v>71</v>
      </c>
      <c r="AY885" s="221" t="s">
        <v>132</v>
      </c>
    </row>
    <row r="886" spans="1:65" s="13" customFormat="1" ht="11.25">
      <c r="B886" s="201"/>
      <c r="C886" s="202"/>
      <c r="D886" s="197" t="s">
        <v>143</v>
      </c>
      <c r="E886" s="203" t="s">
        <v>19</v>
      </c>
      <c r="F886" s="204" t="s">
        <v>153</v>
      </c>
      <c r="G886" s="202"/>
      <c r="H886" s="203" t="s">
        <v>19</v>
      </c>
      <c r="I886" s="205"/>
      <c r="J886" s="202"/>
      <c r="K886" s="202"/>
      <c r="L886" s="206"/>
      <c r="M886" s="207"/>
      <c r="N886" s="208"/>
      <c r="O886" s="208"/>
      <c r="P886" s="208"/>
      <c r="Q886" s="208"/>
      <c r="R886" s="208"/>
      <c r="S886" s="208"/>
      <c r="T886" s="209"/>
      <c r="AT886" s="210" t="s">
        <v>143</v>
      </c>
      <c r="AU886" s="210" t="s">
        <v>78</v>
      </c>
      <c r="AV886" s="13" t="s">
        <v>76</v>
      </c>
      <c r="AW886" s="13" t="s">
        <v>33</v>
      </c>
      <c r="AX886" s="13" t="s">
        <v>71</v>
      </c>
      <c r="AY886" s="210" t="s">
        <v>132</v>
      </c>
    </row>
    <row r="887" spans="1:65" s="14" customFormat="1" ht="11.25">
      <c r="B887" s="211"/>
      <c r="C887" s="212"/>
      <c r="D887" s="197" t="s">
        <v>143</v>
      </c>
      <c r="E887" s="213" t="s">
        <v>19</v>
      </c>
      <c r="F887" s="214" t="s">
        <v>388</v>
      </c>
      <c r="G887" s="212"/>
      <c r="H887" s="215">
        <v>87.888000000000005</v>
      </c>
      <c r="I887" s="216"/>
      <c r="J887" s="212"/>
      <c r="K887" s="212"/>
      <c r="L887" s="217"/>
      <c r="M887" s="218"/>
      <c r="N887" s="219"/>
      <c r="O887" s="219"/>
      <c r="P887" s="219"/>
      <c r="Q887" s="219"/>
      <c r="R887" s="219"/>
      <c r="S887" s="219"/>
      <c r="T887" s="220"/>
      <c r="AT887" s="221" t="s">
        <v>143</v>
      </c>
      <c r="AU887" s="221" t="s">
        <v>78</v>
      </c>
      <c r="AV887" s="14" t="s">
        <v>78</v>
      </c>
      <c r="AW887" s="14" t="s">
        <v>33</v>
      </c>
      <c r="AX887" s="14" t="s">
        <v>71</v>
      </c>
      <c r="AY887" s="221" t="s">
        <v>132</v>
      </c>
    </row>
    <row r="888" spans="1:65" s="13" customFormat="1" ht="11.25">
      <c r="B888" s="201"/>
      <c r="C888" s="202"/>
      <c r="D888" s="197" t="s">
        <v>143</v>
      </c>
      <c r="E888" s="203" t="s">
        <v>19</v>
      </c>
      <c r="F888" s="204" t="s">
        <v>155</v>
      </c>
      <c r="G888" s="202"/>
      <c r="H888" s="203" t="s">
        <v>19</v>
      </c>
      <c r="I888" s="205"/>
      <c r="J888" s="202"/>
      <c r="K888" s="202"/>
      <c r="L888" s="206"/>
      <c r="M888" s="207"/>
      <c r="N888" s="208"/>
      <c r="O888" s="208"/>
      <c r="P888" s="208"/>
      <c r="Q888" s="208"/>
      <c r="R888" s="208"/>
      <c r="S888" s="208"/>
      <c r="T888" s="209"/>
      <c r="AT888" s="210" t="s">
        <v>143</v>
      </c>
      <c r="AU888" s="210" t="s">
        <v>78</v>
      </c>
      <c r="AV888" s="13" t="s">
        <v>76</v>
      </c>
      <c r="AW888" s="13" t="s">
        <v>33</v>
      </c>
      <c r="AX888" s="13" t="s">
        <v>71</v>
      </c>
      <c r="AY888" s="210" t="s">
        <v>132</v>
      </c>
    </row>
    <row r="889" spans="1:65" s="14" customFormat="1" ht="11.25">
      <c r="B889" s="211"/>
      <c r="C889" s="212"/>
      <c r="D889" s="197" t="s">
        <v>143</v>
      </c>
      <c r="E889" s="213" t="s">
        <v>19</v>
      </c>
      <c r="F889" s="214" t="s">
        <v>389</v>
      </c>
      <c r="G889" s="212"/>
      <c r="H889" s="215">
        <v>54.8</v>
      </c>
      <c r="I889" s="216"/>
      <c r="J889" s="212"/>
      <c r="K889" s="212"/>
      <c r="L889" s="217"/>
      <c r="M889" s="218"/>
      <c r="N889" s="219"/>
      <c r="O889" s="219"/>
      <c r="P889" s="219"/>
      <c r="Q889" s="219"/>
      <c r="R889" s="219"/>
      <c r="S889" s="219"/>
      <c r="T889" s="220"/>
      <c r="AT889" s="221" t="s">
        <v>143</v>
      </c>
      <c r="AU889" s="221" t="s">
        <v>78</v>
      </c>
      <c r="AV889" s="14" t="s">
        <v>78</v>
      </c>
      <c r="AW889" s="14" t="s">
        <v>33</v>
      </c>
      <c r="AX889" s="14" t="s">
        <v>71</v>
      </c>
      <c r="AY889" s="221" t="s">
        <v>132</v>
      </c>
    </row>
    <row r="890" spans="1:65" s="13" customFormat="1" ht="11.25">
      <c r="B890" s="201"/>
      <c r="C890" s="202"/>
      <c r="D890" s="197" t="s">
        <v>143</v>
      </c>
      <c r="E890" s="203" t="s">
        <v>19</v>
      </c>
      <c r="F890" s="204" t="s">
        <v>342</v>
      </c>
      <c r="G890" s="202"/>
      <c r="H890" s="203" t="s">
        <v>19</v>
      </c>
      <c r="I890" s="205"/>
      <c r="J890" s="202"/>
      <c r="K890" s="202"/>
      <c r="L890" s="206"/>
      <c r="M890" s="207"/>
      <c r="N890" s="208"/>
      <c r="O890" s="208"/>
      <c r="P890" s="208"/>
      <c r="Q890" s="208"/>
      <c r="R890" s="208"/>
      <c r="S890" s="208"/>
      <c r="T890" s="209"/>
      <c r="AT890" s="210" t="s">
        <v>143</v>
      </c>
      <c r="AU890" s="210" t="s">
        <v>78</v>
      </c>
      <c r="AV890" s="13" t="s">
        <v>76</v>
      </c>
      <c r="AW890" s="13" t="s">
        <v>33</v>
      </c>
      <c r="AX890" s="13" t="s">
        <v>71</v>
      </c>
      <c r="AY890" s="210" t="s">
        <v>132</v>
      </c>
    </row>
    <row r="891" spans="1:65" s="14" customFormat="1" ht="11.25">
      <c r="B891" s="211"/>
      <c r="C891" s="212"/>
      <c r="D891" s="197" t="s">
        <v>143</v>
      </c>
      <c r="E891" s="213" t="s">
        <v>19</v>
      </c>
      <c r="F891" s="214" t="s">
        <v>390</v>
      </c>
      <c r="G891" s="212"/>
      <c r="H891" s="215">
        <v>21.007999999999999</v>
      </c>
      <c r="I891" s="216"/>
      <c r="J891" s="212"/>
      <c r="K891" s="212"/>
      <c r="L891" s="217"/>
      <c r="M891" s="218"/>
      <c r="N891" s="219"/>
      <c r="O891" s="219"/>
      <c r="P891" s="219"/>
      <c r="Q891" s="219"/>
      <c r="R891" s="219"/>
      <c r="S891" s="219"/>
      <c r="T891" s="220"/>
      <c r="AT891" s="221" t="s">
        <v>143</v>
      </c>
      <c r="AU891" s="221" t="s">
        <v>78</v>
      </c>
      <c r="AV891" s="14" t="s">
        <v>78</v>
      </c>
      <c r="AW891" s="14" t="s">
        <v>33</v>
      </c>
      <c r="AX891" s="14" t="s">
        <v>71</v>
      </c>
      <c r="AY891" s="221" t="s">
        <v>132</v>
      </c>
    </row>
    <row r="892" spans="1:65" s="15" customFormat="1" ht="11.25">
      <c r="B892" s="222"/>
      <c r="C892" s="223"/>
      <c r="D892" s="197" t="s">
        <v>143</v>
      </c>
      <c r="E892" s="224" t="s">
        <v>19</v>
      </c>
      <c r="F892" s="225" t="s">
        <v>159</v>
      </c>
      <c r="G892" s="223"/>
      <c r="H892" s="226">
        <v>124.48</v>
      </c>
      <c r="I892" s="227"/>
      <c r="J892" s="223"/>
      <c r="K892" s="223"/>
      <c r="L892" s="228"/>
      <c r="M892" s="229"/>
      <c r="N892" s="230"/>
      <c r="O892" s="230"/>
      <c r="P892" s="230"/>
      <c r="Q892" s="230"/>
      <c r="R892" s="230"/>
      <c r="S892" s="230"/>
      <c r="T892" s="231"/>
      <c r="AT892" s="232" t="s">
        <v>143</v>
      </c>
      <c r="AU892" s="232" t="s">
        <v>78</v>
      </c>
      <c r="AV892" s="15" t="s">
        <v>160</v>
      </c>
      <c r="AW892" s="15" t="s">
        <v>33</v>
      </c>
      <c r="AX892" s="15" t="s">
        <v>71</v>
      </c>
      <c r="AY892" s="232" t="s">
        <v>132</v>
      </c>
    </row>
    <row r="893" spans="1:65" s="16" customFormat="1" ht="11.25">
      <c r="B893" s="233"/>
      <c r="C893" s="234"/>
      <c r="D893" s="197" t="s">
        <v>143</v>
      </c>
      <c r="E893" s="235" t="s">
        <v>19</v>
      </c>
      <c r="F893" s="236" t="s">
        <v>165</v>
      </c>
      <c r="G893" s="234"/>
      <c r="H893" s="237">
        <v>652.45399999999995</v>
      </c>
      <c r="I893" s="238"/>
      <c r="J893" s="234"/>
      <c r="K893" s="234"/>
      <c r="L893" s="239"/>
      <c r="M893" s="240"/>
      <c r="N893" s="241"/>
      <c r="O893" s="241"/>
      <c r="P893" s="241"/>
      <c r="Q893" s="241"/>
      <c r="R893" s="241"/>
      <c r="S893" s="241"/>
      <c r="T893" s="242"/>
      <c r="AT893" s="243" t="s">
        <v>143</v>
      </c>
      <c r="AU893" s="243" t="s">
        <v>78</v>
      </c>
      <c r="AV893" s="16" t="s">
        <v>139</v>
      </c>
      <c r="AW893" s="16" t="s">
        <v>33</v>
      </c>
      <c r="AX893" s="16" t="s">
        <v>76</v>
      </c>
      <c r="AY893" s="243" t="s">
        <v>132</v>
      </c>
    </row>
    <row r="894" spans="1:65" s="12" customFormat="1" ht="25.9" customHeight="1">
      <c r="B894" s="168"/>
      <c r="C894" s="169"/>
      <c r="D894" s="170" t="s">
        <v>70</v>
      </c>
      <c r="E894" s="171" t="s">
        <v>232</v>
      </c>
      <c r="F894" s="171" t="s">
        <v>903</v>
      </c>
      <c r="G894" s="169"/>
      <c r="H894" s="169"/>
      <c r="I894" s="172"/>
      <c r="J894" s="173">
        <f>BK894</f>
        <v>0</v>
      </c>
      <c r="K894" s="169"/>
      <c r="L894" s="174"/>
      <c r="M894" s="175"/>
      <c r="N894" s="176"/>
      <c r="O894" s="176"/>
      <c r="P894" s="177">
        <f>P895</f>
        <v>0</v>
      </c>
      <c r="Q894" s="176"/>
      <c r="R894" s="177">
        <f>R895</f>
        <v>0</v>
      </c>
      <c r="S894" s="176"/>
      <c r="T894" s="178">
        <f>T895</f>
        <v>0</v>
      </c>
      <c r="AR894" s="179" t="s">
        <v>160</v>
      </c>
      <c r="AT894" s="180" t="s">
        <v>70</v>
      </c>
      <c r="AU894" s="180" t="s">
        <v>71</v>
      </c>
      <c r="AY894" s="179" t="s">
        <v>132</v>
      </c>
      <c r="BK894" s="181">
        <f>BK895</f>
        <v>0</v>
      </c>
    </row>
    <row r="895" spans="1:65" s="12" customFormat="1" ht="22.9" customHeight="1">
      <c r="B895" s="168"/>
      <c r="C895" s="169"/>
      <c r="D895" s="170" t="s">
        <v>70</v>
      </c>
      <c r="E895" s="182" t="s">
        <v>904</v>
      </c>
      <c r="F895" s="182" t="s">
        <v>905</v>
      </c>
      <c r="G895" s="169"/>
      <c r="H895" s="169"/>
      <c r="I895" s="172"/>
      <c r="J895" s="183">
        <f>BK895</f>
        <v>0</v>
      </c>
      <c r="K895" s="169"/>
      <c r="L895" s="174"/>
      <c r="M895" s="175"/>
      <c r="N895" s="176"/>
      <c r="O895" s="176"/>
      <c r="P895" s="177">
        <f>P896</f>
        <v>0</v>
      </c>
      <c r="Q895" s="176"/>
      <c r="R895" s="177">
        <f>R896</f>
        <v>0</v>
      </c>
      <c r="S895" s="176"/>
      <c r="T895" s="178">
        <f>T896</f>
        <v>0</v>
      </c>
      <c r="AR895" s="179" t="s">
        <v>160</v>
      </c>
      <c r="AT895" s="180" t="s">
        <v>70</v>
      </c>
      <c r="AU895" s="180" t="s">
        <v>76</v>
      </c>
      <c r="AY895" s="179" t="s">
        <v>132</v>
      </c>
      <c r="BK895" s="181">
        <f>BK896</f>
        <v>0</v>
      </c>
    </row>
    <row r="896" spans="1:65" s="2" customFormat="1" ht="16.5" customHeight="1">
      <c r="A896" s="36"/>
      <c r="B896" s="37"/>
      <c r="C896" s="184" t="s">
        <v>906</v>
      </c>
      <c r="D896" s="184" t="s">
        <v>134</v>
      </c>
      <c r="E896" s="185" t="s">
        <v>907</v>
      </c>
      <c r="F896" s="186" t="s">
        <v>908</v>
      </c>
      <c r="G896" s="187" t="s">
        <v>674</v>
      </c>
      <c r="H896" s="188">
        <v>1</v>
      </c>
      <c r="I896" s="189"/>
      <c r="J896" s="190">
        <f>ROUND(I896*H896,2)</f>
        <v>0</v>
      </c>
      <c r="K896" s="186" t="s">
        <v>19</v>
      </c>
      <c r="L896" s="41"/>
      <c r="M896" s="191" t="s">
        <v>19</v>
      </c>
      <c r="N896" s="192" t="s">
        <v>42</v>
      </c>
      <c r="O896" s="66"/>
      <c r="P896" s="193">
        <f>O896*H896</f>
        <v>0</v>
      </c>
      <c r="Q896" s="193">
        <v>0</v>
      </c>
      <c r="R896" s="193">
        <f>Q896*H896</f>
        <v>0</v>
      </c>
      <c r="S896" s="193">
        <v>0</v>
      </c>
      <c r="T896" s="194">
        <f>S896*H896</f>
        <v>0</v>
      </c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R896" s="195" t="s">
        <v>620</v>
      </c>
      <c r="AT896" s="195" t="s">
        <v>134</v>
      </c>
      <c r="AU896" s="195" t="s">
        <v>78</v>
      </c>
      <c r="AY896" s="19" t="s">
        <v>132</v>
      </c>
      <c r="BE896" s="196">
        <f>IF(N896="základní",J896,0)</f>
        <v>0</v>
      </c>
      <c r="BF896" s="196">
        <f>IF(N896="snížená",J896,0)</f>
        <v>0</v>
      </c>
      <c r="BG896" s="196">
        <f>IF(N896="zákl. přenesená",J896,0)</f>
        <v>0</v>
      </c>
      <c r="BH896" s="196">
        <f>IF(N896="sníž. přenesená",J896,0)</f>
        <v>0</v>
      </c>
      <c r="BI896" s="196">
        <f>IF(N896="nulová",J896,0)</f>
        <v>0</v>
      </c>
      <c r="BJ896" s="19" t="s">
        <v>76</v>
      </c>
      <c r="BK896" s="196">
        <f>ROUND(I896*H896,2)</f>
        <v>0</v>
      </c>
      <c r="BL896" s="19" t="s">
        <v>620</v>
      </c>
      <c r="BM896" s="195" t="s">
        <v>909</v>
      </c>
    </row>
    <row r="897" spans="1:65" s="12" customFormat="1" ht="25.9" customHeight="1">
      <c r="B897" s="168"/>
      <c r="C897" s="169"/>
      <c r="D897" s="170" t="s">
        <v>70</v>
      </c>
      <c r="E897" s="171" t="s">
        <v>910</v>
      </c>
      <c r="F897" s="171" t="s">
        <v>911</v>
      </c>
      <c r="G897" s="169"/>
      <c r="H897" s="169"/>
      <c r="I897" s="172"/>
      <c r="J897" s="173">
        <f>BK897</f>
        <v>0</v>
      </c>
      <c r="K897" s="169"/>
      <c r="L897" s="174"/>
      <c r="M897" s="175"/>
      <c r="N897" s="176"/>
      <c r="O897" s="176"/>
      <c r="P897" s="177">
        <f>P898+P900+P902</f>
        <v>0</v>
      </c>
      <c r="Q897" s="176"/>
      <c r="R897" s="177">
        <f>R898+R900+R902</f>
        <v>0</v>
      </c>
      <c r="S897" s="176"/>
      <c r="T897" s="178">
        <f>T898+T900+T902</f>
        <v>0</v>
      </c>
      <c r="AR897" s="179" t="s">
        <v>177</v>
      </c>
      <c r="AT897" s="180" t="s">
        <v>70</v>
      </c>
      <c r="AU897" s="180" t="s">
        <v>71</v>
      </c>
      <c r="AY897" s="179" t="s">
        <v>132</v>
      </c>
      <c r="BK897" s="181">
        <f>BK898+BK900+BK902</f>
        <v>0</v>
      </c>
    </row>
    <row r="898" spans="1:65" s="12" customFormat="1" ht="22.9" customHeight="1">
      <c r="B898" s="168"/>
      <c r="C898" s="169"/>
      <c r="D898" s="170" t="s">
        <v>70</v>
      </c>
      <c r="E898" s="182" t="s">
        <v>912</v>
      </c>
      <c r="F898" s="182" t="s">
        <v>913</v>
      </c>
      <c r="G898" s="169"/>
      <c r="H898" s="169"/>
      <c r="I898" s="172"/>
      <c r="J898" s="183">
        <f>BK898</f>
        <v>0</v>
      </c>
      <c r="K898" s="169"/>
      <c r="L898" s="174"/>
      <c r="M898" s="175"/>
      <c r="N898" s="176"/>
      <c r="O898" s="176"/>
      <c r="P898" s="177">
        <f>P899</f>
        <v>0</v>
      </c>
      <c r="Q898" s="176"/>
      <c r="R898" s="177">
        <f>R899</f>
        <v>0</v>
      </c>
      <c r="S898" s="176"/>
      <c r="T898" s="178">
        <f>T899</f>
        <v>0</v>
      </c>
      <c r="AR898" s="179" t="s">
        <v>177</v>
      </c>
      <c r="AT898" s="180" t="s">
        <v>70</v>
      </c>
      <c r="AU898" s="180" t="s">
        <v>76</v>
      </c>
      <c r="AY898" s="179" t="s">
        <v>132</v>
      </c>
      <c r="BK898" s="181">
        <f>BK899</f>
        <v>0</v>
      </c>
    </row>
    <row r="899" spans="1:65" s="2" customFormat="1" ht="16.5" customHeight="1">
      <c r="A899" s="36"/>
      <c r="B899" s="37"/>
      <c r="C899" s="184" t="s">
        <v>914</v>
      </c>
      <c r="D899" s="184" t="s">
        <v>134</v>
      </c>
      <c r="E899" s="185" t="s">
        <v>915</v>
      </c>
      <c r="F899" s="186" t="s">
        <v>916</v>
      </c>
      <c r="G899" s="187" t="s">
        <v>917</v>
      </c>
      <c r="H899" s="188">
        <v>1</v>
      </c>
      <c r="I899" s="189"/>
      <c r="J899" s="190">
        <f>ROUND(I899*H899,2)</f>
        <v>0</v>
      </c>
      <c r="K899" s="186" t="s">
        <v>138</v>
      </c>
      <c r="L899" s="41"/>
      <c r="M899" s="191" t="s">
        <v>19</v>
      </c>
      <c r="N899" s="192" t="s">
        <v>42</v>
      </c>
      <c r="O899" s="66"/>
      <c r="P899" s="193">
        <f>O899*H899</f>
        <v>0</v>
      </c>
      <c r="Q899" s="193">
        <v>0</v>
      </c>
      <c r="R899" s="193">
        <f>Q899*H899</f>
        <v>0</v>
      </c>
      <c r="S899" s="193">
        <v>0</v>
      </c>
      <c r="T899" s="194">
        <f>S899*H899</f>
        <v>0</v>
      </c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R899" s="195" t="s">
        <v>918</v>
      </c>
      <c r="AT899" s="195" t="s">
        <v>134</v>
      </c>
      <c r="AU899" s="195" t="s">
        <v>78</v>
      </c>
      <c r="AY899" s="19" t="s">
        <v>132</v>
      </c>
      <c r="BE899" s="196">
        <f>IF(N899="základní",J899,0)</f>
        <v>0</v>
      </c>
      <c r="BF899" s="196">
        <f>IF(N899="snížená",J899,0)</f>
        <v>0</v>
      </c>
      <c r="BG899" s="196">
        <f>IF(N899="zákl. přenesená",J899,0)</f>
        <v>0</v>
      </c>
      <c r="BH899" s="196">
        <f>IF(N899="sníž. přenesená",J899,0)</f>
        <v>0</v>
      </c>
      <c r="BI899" s="196">
        <f>IF(N899="nulová",J899,0)</f>
        <v>0</v>
      </c>
      <c r="BJ899" s="19" t="s">
        <v>76</v>
      </c>
      <c r="BK899" s="196">
        <f>ROUND(I899*H899,2)</f>
        <v>0</v>
      </c>
      <c r="BL899" s="19" t="s">
        <v>918</v>
      </c>
      <c r="BM899" s="195" t="s">
        <v>919</v>
      </c>
    </row>
    <row r="900" spans="1:65" s="12" customFormat="1" ht="22.9" customHeight="1">
      <c r="B900" s="168"/>
      <c r="C900" s="169"/>
      <c r="D900" s="170" t="s">
        <v>70</v>
      </c>
      <c r="E900" s="182" t="s">
        <v>920</v>
      </c>
      <c r="F900" s="182" t="s">
        <v>921</v>
      </c>
      <c r="G900" s="169"/>
      <c r="H900" s="169"/>
      <c r="I900" s="172"/>
      <c r="J900" s="183">
        <f>BK900</f>
        <v>0</v>
      </c>
      <c r="K900" s="169"/>
      <c r="L900" s="174"/>
      <c r="M900" s="175"/>
      <c r="N900" s="176"/>
      <c r="O900" s="176"/>
      <c r="P900" s="177">
        <f>P901</f>
        <v>0</v>
      </c>
      <c r="Q900" s="176"/>
      <c r="R900" s="177">
        <f>R901</f>
        <v>0</v>
      </c>
      <c r="S900" s="176"/>
      <c r="T900" s="178">
        <f>T901</f>
        <v>0</v>
      </c>
      <c r="AR900" s="179" t="s">
        <v>177</v>
      </c>
      <c r="AT900" s="180" t="s">
        <v>70</v>
      </c>
      <c r="AU900" s="180" t="s">
        <v>76</v>
      </c>
      <c r="AY900" s="179" t="s">
        <v>132</v>
      </c>
      <c r="BK900" s="181">
        <f>BK901</f>
        <v>0</v>
      </c>
    </row>
    <row r="901" spans="1:65" s="2" customFormat="1" ht="16.5" customHeight="1">
      <c r="A901" s="36"/>
      <c r="B901" s="37"/>
      <c r="C901" s="184" t="s">
        <v>922</v>
      </c>
      <c r="D901" s="184" t="s">
        <v>134</v>
      </c>
      <c r="E901" s="185" t="s">
        <v>923</v>
      </c>
      <c r="F901" s="186" t="s">
        <v>924</v>
      </c>
      <c r="G901" s="187" t="s">
        <v>917</v>
      </c>
      <c r="H901" s="188">
        <v>1</v>
      </c>
      <c r="I901" s="189"/>
      <c r="J901" s="190">
        <f>ROUND(I901*H901,2)</f>
        <v>0</v>
      </c>
      <c r="K901" s="186" t="s">
        <v>138</v>
      </c>
      <c r="L901" s="41"/>
      <c r="M901" s="191" t="s">
        <v>19</v>
      </c>
      <c r="N901" s="192" t="s">
        <v>42</v>
      </c>
      <c r="O901" s="66"/>
      <c r="P901" s="193">
        <f>O901*H901</f>
        <v>0</v>
      </c>
      <c r="Q901" s="193">
        <v>0</v>
      </c>
      <c r="R901" s="193">
        <f>Q901*H901</f>
        <v>0</v>
      </c>
      <c r="S901" s="193">
        <v>0</v>
      </c>
      <c r="T901" s="194">
        <f>S901*H901</f>
        <v>0</v>
      </c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R901" s="195" t="s">
        <v>918</v>
      </c>
      <c r="AT901" s="195" t="s">
        <v>134</v>
      </c>
      <c r="AU901" s="195" t="s">
        <v>78</v>
      </c>
      <c r="AY901" s="19" t="s">
        <v>132</v>
      </c>
      <c r="BE901" s="196">
        <f>IF(N901="základní",J901,0)</f>
        <v>0</v>
      </c>
      <c r="BF901" s="196">
        <f>IF(N901="snížená",J901,0)</f>
        <v>0</v>
      </c>
      <c r="BG901" s="196">
        <f>IF(N901="zákl. přenesená",J901,0)</f>
        <v>0</v>
      </c>
      <c r="BH901" s="196">
        <f>IF(N901="sníž. přenesená",J901,0)</f>
        <v>0</v>
      </c>
      <c r="BI901" s="196">
        <f>IF(N901="nulová",J901,0)</f>
        <v>0</v>
      </c>
      <c r="BJ901" s="19" t="s">
        <v>76</v>
      </c>
      <c r="BK901" s="196">
        <f>ROUND(I901*H901,2)</f>
        <v>0</v>
      </c>
      <c r="BL901" s="19" t="s">
        <v>918</v>
      </c>
      <c r="BM901" s="195" t="s">
        <v>925</v>
      </c>
    </row>
    <row r="902" spans="1:65" s="12" customFormat="1" ht="22.9" customHeight="1">
      <c r="B902" s="168"/>
      <c r="C902" s="169"/>
      <c r="D902" s="170" t="s">
        <v>70</v>
      </c>
      <c r="E902" s="182" t="s">
        <v>926</v>
      </c>
      <c r="F902" s="182" t="s">
        <v>927</v>
      </c>
      <c r="G902" s="169"/>
      <c r="H902" s="169"/>
      <c r="I902" s="172"/>
      <c r="J902" s="183">
        <f>BK902</f>
        <v>0</v>
      </c>
      <c r="K902" s="169"/>
      <c r="L902" s="174"/>
      <c r="M902" s="175"/>
      <c r="N902" s="176"/>
      <c r="O902" s="176"/>
      <c r="P902" s="177">
        <f>P903</f>
        <v>0</v>
      </c>
      <c r="Q902" s="176"/>
      <c r="R902" s="177">
        <f>R903</f>
        <v>0</v>
      </c>
      <c r="S902" s="176"/>
      <c r="T902" s="178">
        <f>T903</f>
        <v>0</v>
      </c>
      <c r="AR902" s="179" t="s">
        <v>177</v>
      </c>
      <c r="AT902" s="180" t="s">
        <v>70</v>
      </c>
      <c r="AU902" s="180" t="s">
        <v>76</v>
      </c>
      <c r="AY902" s="179" t="s">
        <v>132</v>
      </c>
      <c r="BK902" s="181">
        <f>BK903</f>
        <v>0</v>
      </c>
    </row>
    <row r="903" spans="1:65" s="2" customFormat="1" ht="16.5" customHeight="1">
      <c r="A903" s="36"/>
      <c r="B903" s="37"/>
      <c r="C903" s="184" t="s">
        <v>928</v>
      </c>
      <c r="D903" s="184" t="s">
        <v>134</v>
      </c>
      <c r="E903" s="185" t="s">
        <v>929</v>
      </c>
      <c r="F903" s="186" t="s">
        <v>930</v>
      </c>
      <c r="G903" s="187" t="s">
        <v>917</v>
      </c>
      <c r="H903" s="188">
        <v>1</v>
      </c>
      <c r="I903" s="189"/>
      <c r="J903" s="190">
        <f>ROUND(I903*H903,2)</f>
        <v>0</v>
      </c>
      <c r="K903" s="186" t="s">
        <v>138</v>
      </c>
      <c r="L903" s="41"/>
      <c r="M903" s="254" t="s">
        <v>19</v>
      </c>
      <c r="N903" s="255" t="s">
        <v>42</v>
      </c>
      <c r="O903" s="256"/>
      <c r="P903" s="257">
        <f>O903*H903</f>
        <v>0</v>
      </c>
      <c r="Q903" s="257">
        <v>0</v>
      </c>
      <c r="R903" s="257">
        <f>Q903*H903</f>
        <v>0</v>
      </c>
      <c r="S903" s="257">
        <v>0</v>
      </c>
      <c r="T903" s="258">
        <f>S903*H903</f>
        <v>0</v>
      </c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R903" s="195" t="s">
        <v>918</v>
      </c>
      <c r="AT903" s="195" t="s">
        <v>134</v>
      </c>
      <c r="AU903" s="195" t="s">
        <v>78</v>
      </c>
      <c r="AY903" s="19" t="s">
        <v>132</v>
      </c>
      <c r="BE903" s="196">
        <f>IF(N903="základní",J903,0)</f>
        <v>0</v>
      </c>
      <c r="BF903" s="196">
        <f>IF(N903="snížená",J903,0)</f>
        <v>0</v>
      </c>
      <c r="BG903" s="196">
        <f>IF(N903="zákl. přenesená",J903,0)</f>
        <v>0</v>
      </c>
      <c r="BH903" s="196">
        <f>IF(N903="sníž. přenesená",J903,0)</f>
        <v>0</v>
      </c>
      <c r="BI903" s="196">
        <f>IF(N903="nulová",J903,0)</f>
        <v>0</v>
      </c>
      <c r="BJ903" s="19" t="s">
        <v>76</v>
      </c>
      <c r="BK903" s="196">
        <f>ROUND(I903*H903,2)</f>
        <v>0</v>
      </c>
      <c r="BL903" s="19" t="s">
        <v>918</v>
      </c>
      <c r="BM903" s="195" t="s">
        <v>931</v>
      </c>
    </row>
    <row r="904" spans="1:65" s="2" customFormat="1" ht="6.95" customHeight="1">
      <c r="A904" s="36"/>
      <c r="B904" s="49"/>
      <c r="C904" s="50"/>
      <c r="D904" s="50"/>
      <c r="E904" s="50"/>
      <c r="F904" s="50"/>
      <c r="G904" s="50"/>
      <c r="H904" s="50"/>
      <c r="I904" s="133"/>
      <c r="J904" s="50"/>
      <c r="K904" s="50"/>
      <c r="L904" s="41"/>
      <c r="M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</row>
  </sheetData>
  <sheetProtection algorithmName="SHA-512" hashValue="G9IUANJ9hAPXGoUuG7eQ0jkW5weiuOxynE/Pm3cTZW//hs0OnOqNA8XLLeMTIdWc1WCPbWWppQ/ZMZ2fIrJXZg==" saltValue="AVlmPkBjQ5s+NOaxRGk0NnQoE9vErb/VUGExaPIaCfNDHcZajEruPQiU4sJ87LMi+2T4238po3iFwBaWPNmdFg==" spinCount="100000" sheet="1" objects="1" scenarios="1" formatColumns="0" formatRows="0" autoFilter="0"/>
  <autoFilter ref="C105:K903"/>
  <mergeCells count="6">
    <mergeCell ref="L2:V2"/>
    <mergeCell ref="E7:H7"/>
    <mergeCell ref="E16:H16"/>
    <mergeCell ref="E25:H25"/>
    <mergeCell ref="E46:H46"/>
    <mergeCell ref="E98:H9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59" customWidth="1"/>
    <col min="2" max="2" width="1.6640625" style="259" customWidth="1"/>
    <col min="3" max="4" width="5" style="259" customWidth="1"/>
    <col min="5" max="5" width="11.6640625" style="259" customWidth="1"/>
    <col min="6" max="6" width="9.1640625" style="259" customWidth="1"/>
    <col min="7" max="7" width="5" style="259" customWidth="1"/>
    <col min="8" max="8" width="77.83203125" style="259" customWidth="1"/>
    <col min="9" max="10" width="20" style="259" customWidth="1"/>
    <col min="11" max="11" width="1.6640625" style="259" customWidth="1"/>
  </cols>
  <sheetData>
    <row r="1" spans="2:11" s="1" customFormat="1" ht="37.5" customHeight="1"/>
    <row r="2" spans="2:11" s="1" customFormat="1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pans="2:11" s="17" customFormat="1" ht="45" customHeight="1">
      <c r="B3" s="263"/>
      <c r="C3" s="386" t="s">
        <v>932</v>
      </c>
      <c r="D3" s="386"/>
      <c r="E3" s="386"/>
      <c r="F3" s="386"/>
      <c r="G3" s="386"/>
      <c r="H3" s="386"/>
      <c r="I3" s="386"/>
      <c r="J3" s="386"/>
      <c r="K3" s="264"/>
    </row>
    <row r="4" spans="2:11" s="1" customFormat="1" ht="25.5" customHeight="1">
      <c r="B4" s="265"/>
      <c r="C4" s="390" t="s">
        <v>933</v>
      </c>
      <c r="D4" s="390"/>
      <c r="E4" s="390"/>
      <c r="F4" s="390"/>
      <c r="G4" s="390"/>
      <c r="H4" s="390"/>
      <c r="I4" s="390"/>
      <c r="J4" s="390"/>
      <c r="K4" s="266"/>
    </row>
    <row r="5" spans="2:11" s="1" customFormat="1" ht="5.25" customHeight="1">
      <c r="B5" s="265"/>
      <c r="C5" s="267"/>
      <c r="D5" s="267"/>
      <c r="E5" s="267"/>
      <c r="F5" s="267"/>
      <c r="G5" s="267"/>
      <c r="H5" s="267"/>
      <c r="I5" s="267"/>
      <c r="J5" s="267"/>
      <c r="K5" s="266"/>
    </row>
    <row r="6" spans="2:11" s="1" customFormat="1" ht="15" customHeight="1">
      <c r="B6" s="265"/>
      <c r="C6" s="388" t="s">
        <v>934</v>
      </c>
      <c r="D6" s="388"/>
      <c r="E6" s="388"/>
      <c r="F6" s="388"/>
      <c r="G6" s="388"/>
      <c r="H6" s="388"/>
      <c r="I6" s="388"/>
      <c r="J6" s="388"/>
      <c r="K6" s="266"/>
    </row>
    <row r="7" spans="2:11" s="1" customFormat="1" ht="15" customHeight="1">
      <c r="B7" s="269"/>
      <c r="C7" s="388" t="s">
        <v>935</v>
      </c>
      <c r="D7" s="388"/>
      <c r="E7" s="388"/>
      <c r="F7" s="388"/>
      <c r="G7" s="388"/>
      <c r="H7" s="388"/>
      <c r="I7" s="388"/>
      <c r="J7" s="388"/>
      <c r="K7" s="266"/>
    </row>
    <row r="8" spans="2:11" s="1" customFormat="1" ht="12.75" customHeight="1">
      <c r="B8" s="269"/>
      <c r="C8" s="268"/>
      <c r="D8" s="268"/>
      <c r="E8" s="268"/>
      <c r="F8" s="268"/>
      <c r="G8" s="268"/>
      <c r="H8" s="268"/>
      <c r="I8" s="268"/>
      <c r="J8" s="268"/>
      <c r="K8" s="266"/>
    </row>
    <row r="9" spans="2:11" s="1" customFormat="1" ht="15" customHeight="1">
      <c r="B9" s="269"/>
      <c r="C9" s="388" t="s">
        <v>936</v>
      </c>
      <c r="D9" s="388"/>
      <c r="E9" s="388"/>
      <c r="F9" s="388"/>
      <c r="G9" s="388"/>
      <c r="H9" s="388"/>
      <c r="I9" s="388"/>
      <c r="J9" s="388"/>
      <c r="K9" s="266"/>
    </row>
    <row r="10" spans="2:11" s="1" customFormat="1" ht="15" customHeight="1">
      <c r="B10" s="269"/>
      <c r="C10" s="268"/>
      <c r="D10" s="388" t="s">
        <v>937</v>
      </c>
      <c r="E10" s="388"/>
      <c r="F10" s="388"/>
      <c r="G10" s="388"/>
      <c r="H10" s="388"/>
      <c r="I10" s="388"/>
      <c r="J10" s="388"/>
      <c r="K10" s="266"/>
    </row>
    <row r="11" spans="2:11" s="1" customFormat="1" ht="15" customHeight="1">
      <c r="B11" s="269"/>
      <c r="C11" s="270"/>
      <c r="D11" s="388" t="s">
        <v>938</v>
      </c>
      <c r="E11" s="388"/>
      <c r="F11" s="388"/>
      <c r="G11" s="388"/>
      <c r="H11" s="388"/>
      <c r="I11" s="388"/>
      <c r="J11" s="388"/>
      <c r="K11" s="266"/>
    </row>
    <row r="12" spans="2:11" s="1" customFormat="1" ht="15" customHeight="1">
      <c r="B12" s="269"/>
      <c r="C12" s="270"/>
      <c r="D12" s="268"/>
      <c r="E12" s="268"/>
      <c r="F12" s="268"/>
      <c r="G12" s="268"/>
      <c r="H12" s="268"/>
      <c r="I12" s="268"/>
      <c r="J12" s="268"/>
      <c r="K12" s="266"/>
    </row>
    <row r="13" spans="2:11" s="1" customFormat="1" ht="15" customHeight="1">
      <c r="B13" s="269"/>
      <c r="C13" s="270"/>
      <c r="D13" s="271" t="s">
        <v>939</v>
      </c>
      <c r="E13" s="268"/>
      <c r="F13" s="268"/>
      <c r="G13" s="268"/>
      <c r="H13" s="268"/>
      <c r="I13" s="268"/>
      <c r="J13" s="268"/>
      <c r="K13" s="266"/>
    </row>
    <row r="14" spans="2:11" s="1" customFormat="1" ht="12.75" customHeight="1">
      <c r="B14" s="269"/>
      <c r="C14" s="270"/>
      <c r="D14" s="270"/>
      <c r="E14" s="270"/>
      <c r="F14" s="270"/>
      <c r="G14" s="270"/>
      <c r="H14" s="270"/>
      <c r="I14" s="270"/>
      <c r="J14" s="270"/>
      <c r="K14" s="266"/>
    </row>
    <row r="15" spans="2:11" s="1" customFormat="1" ht="15" customHeight="1">
      <c r="B15" s="269"/>
      <c r="C15" s="270"/>
      <c r="D15" s="388" t="s">
        <v>940</v>
      </c>
      <c r="E15" s="388"/>
      <c r="F15" s="388"/>
      <c r="G15" s="388"/>
      <c r="H15" s="388"/>
      <c r="I15" s="388"/>
      <c r="J15" s="388"/>
      <c r="K15" s="266"/>
    </row>
    <row r="16" spans="2:11" s="1" customFormat="1" ht="15" customHeight="1">
      <c r="B16" s="269"/>
      <c r="C16" s="270"/>
      <c r="D16" s="388" t="s">
        <v>941</v>
      </c>
      <c r="E16" s="388"/>
      <c r="F16" s="388"/>
      <c r="G16" s="388"/>
      <c r="H16" s="388"/>
      <c r="I16" s="388"/>
      <c r="J16" s="388"/>
      <c r="K16" s="266"/>
    </row>
    <row r="17" spans="2:11" s="1" customFormat="1" ht="15" customHeight="1">
      <c r="B17" s="269"/>
      <c r="C17" s="270"/>
      <c r="D17" s="388" t="s">
        <v>942</v>
      </c>
      <c r="E17" s="388"/>
      <c r="F17" s="388"/>
      <c r="G17" s="388"/>
      <c r="H17" s="388"/>
      <c r="I17" s="388"/>
      <c r="J17" s="388"/>
      <c r="K17" s="266"/>
    </row>
    <row r="18" spans="2:11" s="1" customFormat="1" ht="15" customHeight="1">
      <c r="B18" s="269"/>
      <c r="C18" s="270"/>
      <c r="D18" s="270"/>
      <c r="E18" s="272" t="s">
        <v>75</v>
      </c>
      <c r="F18" s="388" t="s">
        <v>943</v>
      </c>
      <c r="G18" s="388"/>
      <c r="H18" s="388"/>
      <c r="I18" s="388"/>
      <c r="J18" s="388"/>
      <c r="K18" s="266"/>
    </row>
    <row r="19" spans="2:11" s="1" customFormat="1" ht="15" customHeight="1">
      <c r="B19" s="269"/>
      <c r="C19" s="270"/>
      <c r="D19" s="270"/>
      <c r="E19" s="272" t="s">
        <v>944</v>
      </c>
      <c r="F19" s="388" t="s">
        <v>945</v>
      </c>
      <c r="G19" s="388"/>
      <c r="H19" s="388"/>
      <c r="I19" s="388"/>
      <c r="J19" s="388"/>
      <c r="K19" s="266"/>
    </row>
    <row r="20" spans="2:11" s="1" customFormat="1" ht="15" customHeight="1">
      <c r="B20" s="269"/>
      <c r="C20" s="270"/>
      <c r="D20" s="270"/>
      <c r="E20" s="272" t="s">
        <v>946</v>
      </c>
      <c r="F20" s="388" t="s">
        <v>947</v>
      </c>
      <c r="G20" s="388"/>
      <c r="H20" s="388"/>
      <c r="I20" s="388"/>
      <c r="J20" s="388"/>
      <c r="K20" s="266"/>
    </row>
    <row r="21" spans="2:11" s="1" customFormat="1" ht="15" customHeight="1">
      <c r="B21" s="269"/>
      <c r="C21" s="270"/>
      <c r="D21" s="270"/>
      <c r="E21" s="272" t="s">
        <v>948</v>
      </c>
      <c r="F21" s="388" t="s">
        <v>949</v>
      </c>
      <c r="G21" s="388"/>
      <c r="H21" s="388"/>
      <c r="I21" s="388"/>
      <c r="J21" s="388"/>
      <c r="K21" s="266"/>
    </row>
    <row r="22" spans="2:11" s="1" customFormat="1" ht="15" customHeight="1">
      <c r="B22" s="269"/>
      <c r="C22" s="270"/>
      <c r="D22" s="270"/>
      <c r="E22" s="272" t="s">
        <v>950</v>
      </c>
      <c r="F22" s="388" t="s">
        <v>951</v>
      </c>
      <c r="G22" s="388"/>
      <c r="H22" s="388"/>
      <c r="I22" s="388"/>
      <c r="J22" s="388"/>
      <c r="K22" s="266"/>
    </row>
    <row r="23" spans="2:11" s="1" customFormat="1" ht="15" customHeight="1">
      <c r="B23" s="269"/>
      <c r="C23" s="270"/>
      <c r="D23" s="270"/>
      <c r="E23" s="272" t="s">
        <v>952</v>
      </c>
      <c r="F23" s="388" t="s">
        <v>953</v>
      </c>
      <c r="G23" s="388"/>
      <c r="H23" s="388"/>
      <c r="I23" s="388"/>
      <c r="J23" s="388"/>
      <c r="K23" s="266"/>
    </row>
    <row r="24" spans="2:11" s="1" customFormat="1" ht="12.75" customHeight="1">
      <c r="B24" s="269"/>
      <c r="C24" s="270"/>
      <c r="D24" s="270"/>
      <c r="E24" s="270"/>
      <c r="F24" s="270"/>
      <c r="G24" s="270"/>
      <c r="H24" s="270"/>
      <c r="I24" s="270"/>
      <c r="J24" s="270"/>
      <c r="K24" s="266"/>
    </row>
    <row r="25" spans="2:11" s="1" customFormat="1" ht="15" customHeight="1">
      <c r="B25" s="269"/>
      <c r="C25" s="388" t="s">
        <v>954</v>
      </c>
      <c r="D25" s="388"/>
      <c r="E25" s="388"/>
      <c r="F25" s="388"/>
      <c r="G25" s="388"/>
      <c r="H25" s="388"/>
      <c r="I25" s="388"/>
      <c r="J25" s="388"/>
      <c r="K25" s="266"/>
    </row>
    <row r="26" spans="2:11" s="1" customFormat="1" ht="15" customHeight="1">
      <c r="B26" s="269"/>
      <c r="C26" s="388" t="s">
        <v>955</v>
      </c>
      <c r="D26" s="388"/>
      <c r="E26" s="388"/>
      <c r="F26" s="388"/>
      <c r="G26" s="388"/>
      <c r="H26" s="388"/>
      <c r="I26" s="388"/>
      <c r="J26" s="388"/>
      <c r="K26" s="266"/>
    </row>
    <row r="27" spans="2:11" s="1" customFormat="1" ht="15" customHeight="1">
      <c r="B27" s="269"/>
      <c r="C27" s="268"/>
      <c r="D27" s="388" t="s">
        <v>956</v>
      </c>
      <c r="E27" s="388"/>
      <c r="F27" s="388"/>
      <c r="G27" s="388"/>
      <c r="H27" s="388"/>
      <c r="I27" s="388"/>
      <c r="J27" s="388"/>
      <c r="K27" s="266"/>
    </row>
    <row r="28" spans="2:11" s="1" customFormat="1" ht="15" customHeight="1">
      <c r="B28" s="269"/>
      <c r="C28" s="270"/>
      <c r="D28" s="388" t="s">
        <v>957</v>
      </c>
      <c r="E28" s="388"/>
      <c r="F28" s="388"/>
      <c r="G28" s="388"/>
      <c r="H28" s="388"/>
      <c r="I28" s="388"/>
      <c r="J28" s="388"/>
      <c r="K28" s="266"/>
    </row>
    <row r="29" spans="2:11" s="1" customFormat="1" ht="12.75" customHeight="1">
      <c r="B29" s="269"/>
      <c r="C29" s="270"/>
      <c r="D29" s="270"/>
      <c r="E29" s="270"/>
      <c r="F29" s="270"/>
      <c r="G29" s="270"/>
      <c r="H29" s="270"/>
      <c r="I29" s="270"/>
      <c r="J29" s="270"/>
      <c r="K29" s="266"/>
    </row>
    <row r="30" spans="2:11" s="1" customFormat="1" ht="15" customHeight="1">
      <c r="B30" s="269"/>
      <c r="C30" s="270"/>
      <c r="D30" s="388" t="s">
        <v>958</v>
      </c>
      <c r="E30" s="388"/>
      <c r="F30" s="388"/>
      <c r="G30" s="388"/>
      <c r="H30" s="388"/>
      <c r="I30" s="388"/>
      <c r="J30" s="388"/>
      <c r="K30" s="266"/>
    </row>
    <row r="31" spans="2:11" s="1" customFormat="1" ht="15" customHeight="1">
      <c r="B31" s="269"/>
      <c r="C31" s="270"/>
      <c r="D31" s="388" t="s">
        <v>959</v>
      </c>
      <c r="E31" s="388"/>
      <c r="F31" s="388"/>
      <c r="G31" s="388"/>
      <c r="H31" s="388"/>
      <c r="I31" s="388"/>
      <c r="J31" s="388"/>
      <c r="K31" s="266"/>
    </row>
    <row r="32" spans="2:11" s="1" customFormat="1" ht="12.75" customHeight="1">
      <c r="B32" s="269"/>
      <c r="C32" s="270"/>
      <c r="D32" s="270"/>
      <c r="E32" s="270"/>
      <c r="F32" s="270"/>
      <c r="G32" s="270"/>
      <c r="H32" s="270"/>
      <c r="I32" s="270"/>
      <c r="J32" s="270"/>
      <c r="K32" s="266"/>
    </row>
    <row r="33" spans="2:11" s="1" customFormat="1" ht="15" customHeight="1">
      <c r="B33" s="269"/>
      <c r="C33" s="270"/>
      <c r="D33" s="388" t="s">
        <v>960</v>
      </c>
      <c r="E33" s="388"/>
      <c r="F33" s="388"/>
      <c r="G33" s="388"/>
      <c r="H33" s="388"/>
      <c r="I33" s="388"/>
      <c r="J33" s="388"/>
      <c r="K33" s="266"/>
    </row>
    <row r="34" spans="2:11" s="1" customFormat="1" ht="15" customHeight="1">
      <c r="B34" s="269"/>
      <c r="C34" s="270"/>
      <c r="D34" s="388" t="s">
        <v>961</v>
      </c>
      <c r="E34" s="388"/>
      <c r="F34" s="388"/>
      <c r="G34" s="388"/>
      <c r="H34" s="388"/>
      <c r="I34" s="388"/>
      <c r="J34" s="388"/>
      <c r="K34" s="266"/>
    </row>
    <row r="35" spans="2:11" s="1" customFormat="1" ht="15" customHeight="1">
      <c r="B35" s="269"/>
      <c r="C35" s="270"/>
      <c r="D35" s="388" t="s">
        <v>962</v>
      </c>
      <c r="E35" s="388"/>
      <c r="F35" s="388"/>
      <c r="G35" s="388"/>
      <c r="H35" s="388"/>
      <c r="I35" s="388"/>
      <c r="J35" s="388"/>
      <c r="K35" s="266"/>
    </row>
    <row r="36" spans="2:11" s="1" customFormat="1" ht="15" customHeight="1">
      <c r="B36" s="269"/>
      <c r="C36" s="270"/>
      <c r="D36" s="268"/>
      <c r="E36" s="271" t="s">
        <v>118</v>
      </c>
      <c r="F36" s="268"/>
      <c r="G36" s="388" t="s">
        <v>963</v>
      </c>
      <c r="H36" s="388"/>
      <c r="I36" s="388"/>
      <c r="J36" s="388"/>
      <c r="K36" s="266"/>
    </row>
    <row r="37" spans="2:11" s="1" customFormat="1" ht="30.75" customHeight="1">
      <c r="B37" s="269"/>
      <c r="C37" s="270"/>
      <c r="D37" s="268"/>
      <c r="E37" s="271" t="s">
        <v>964</v>
      </c>
      <c r="F37" s="268"/>
      <c r="G37" s="388" t="s">
        <v>965</v>
      </c>
      <c r="H37" s="388"/>
      <c r="I37" s="388"/>
      <c r="J37" s="388"/>
      <c r="K37" s="266"/>
    </row>
    <row r="38" spans="2:11" s="1" customFormat="1" ht="15" customHeight="1">
      <c r="B38" s="269"/>
      <c r="C38" s="270"/>
      <c r="D38" s="268"/>
      <c r="E38" s="271" t="s">
        <v>52</v>
      </c>
      <c r="F38" s="268"/>
      <c r="G38" s="388" t="s">
        <v>966</v>
      </c>
      <c r="H38" s="388"/>
      <c r="I38" s="388"/>
      <c r="J38" s="388"/>
      <c r="K38" s="266"/>
    </row>
    <row r="39" spans="2:11" s="1" customFormat="1" ht="15" customHeight="1">
      <c r="B39" s="269"/>
      <c r="C39" s="270"/>
      <c r="D39" s="268"/>
      <c r="E39" s="271" t="s">
        <v>53</v>
      </c>
      <c r="F39" s="268"/>
      <c r="G39" s="388" t="s">
        <v>967</v>
      </c>
      <c r="H39" s="388"/>
      <c r="I39" s="388"/>
      <c r="J39" s="388"/>
      <c r="K39" s="266"/>
    </row>
    <row r="40" spans="2:11" s="1" customFormat="1" ht="15" customHeight="1">
      <c r="B40" s="269"/>
      <c r="C40" s="270"/>
      <c r="D40" s="268"/>
      <c r="E40" s="271" t="s">
        <v>119</v>
      </c>
      <c r="F40" s="268"/>
      <c r="G40" s="388" t="s">
        <v>968</v>
      </c>
      <c r="H40" s="388"/>
      <c r="I40" s="388"/>
      <c r="J40" s="388"/>
      <c r="K40" s="266"/>
    </row>
    <row r="41" spans="2:11" s="1" customFormat="1" ht="15" customHeight="1">
      <c r="B41" s="269"/>
      <c r="C41" s="270"/>
      <c r="D41" s="268"/>
      <c r="E41" s="271" t="s">
        <v>120</v>
      </c>
      <c r="F41" s="268"/>
      <c r="G41" s="388" t="s">
        <v>969</v>
      </c>
      <c r="H41" s="388"/>
      <c r="I41" s="388"/>
      <c r="J41" s="388"/>
      <c r="K41" s="266"/>
    </row>
    <row r="42" spans="2:11" s="1" customFormat="1" ht="15" customHeight="1">
      <c r="B42" s="269"/>
      <c r="C42" s="270"/>
      <c r="D42" s="268"/>
      <c r="E42" s="271" t="s">
        <v>970</v>
      </c>
      <c r="F42" s="268"/>
      <c r="G42" s="388" t="s">
        <v>971</v>
      </c>
      <c r="H42" s="388"/>
      <c r="I42" s="388"/>
      <c r="J42" s="388"/>
      <c r="K42" s="266"/>
    </row>
    <row r="43" spans="2:11" s="1" customFormat="1" ht="15" customHeight="1">
      <c r="B43" s="269"/>
      <c r="C43" s="270"/>
      <c r="D43" s="268"/>
      <c r="E43" s="271"/>
      <c r="F43" s="268"/>
      <c r="G43" s="388" t="s">
        <v>972</v>
      </c>
      <c r="H43" s="388"/>
      <c r="I43" s="388"/>
      <c r="J43" s="388"/>
      <c r="K43" s="266"/>
    </row>
    <row r="44" spans="2:11" s="1" customFormat="1" ht="15" customHeight="1">
      <c r="B44" s="269"/>
      <c r="C44" s="270"/>
      <c r="D44" s="268"/>
      <c r="E44" s="271" t="s">
        <v>973</v>
      </c>
      <c r="F44" s="268"/>
      <c r="G44" s="388" t="s">
        <v>974</v>
      </c>
      <c r="H44" s="388"/>
      <c r="I44" s="388"/>
      <c r="J44" s="388"/>
      <c r="K44" s="266"/>
    </row>
    <row r="45" spans="2:11" s="1" customFormat="1" ht="15" customHeight="1">
      <c r="B45" s="269"/>
      <c r="C45" s="270"/>
      <c r="D45" s="268"/>
      <c r="E45" s="271" t="s">
        <v>122</v>
      </c>
      <c r="F45" s="268"/>
      <c r="G45" s="388" t="s">
        <v>975</v>
      </c>
      <c r="H45" s="388"/>
      <c r="I45" s="388"/>
      <c r="J45" s="388"/>
      <c r="K45" s="266"/>
    </row>
    <row r="46" spans="2:11" s="1" customFormat="1" ht="12.75" customHeight="1">
      <c r="B46" s="269"/>
      <c r="C46" s="270"/>
      <c r="D46" s="268"/>
      <c r="E46" s="268"/>
      <c r="F46" s="268"/>
      <c r="G46" s="268"/>
      <c r="H46" s="268"/>
      <c r="I46" s="268"/>
      <c r="J46" s="268"/>
      <c r="K46" s="266"/>
    </row>
    <row r="47" spans="2:11" s="1" customFormat="1" ht="15" customHeight="1">
      <c r="B47" s="269"/>
      <c r="C47" s="270"/>
      <c r="D47" s="388" t="s">
        <v>976</v>
      </c>
      <c r="E47" s="388"/>
      <c r="F47" s="388"/>
      <c r="G47" s="388"/>
      <c r="H47" s="388"/>
      <c r="I47" s="388"/>
      <c r="J47" s="388"/>
      <c r="K47" s="266"/>
    </row>
    <row r="48" spans="2:11" s="1" customFormat="1" ht="15" customHeight="1">
      <c r="B48" s="269"/>
      <c r="C48" s="270"/>
      <c r="D48" s="270"/>
      <c r="E48" s="388" t="s">
        <v>977</v>
      </c>
      <c r="F48" s="388"/>
      <c r="G48" s="388"/>
      <c r="H48" s="388"/>
      <c r="I48" s="388"/>
      <c r="J48" s="388"/>
      <c r="K48" s="266"/>
    </row>
    <row r="49" spans="2:11" s="1" customFormat="1" ht="15" customHeight="1">
      <c r="B49" s="269"/>
      <c r="C49" s="270"/>
      <c r="D49" s="270"/>
      <c r="E49" s="388" t="s">
        <v>978</v>
      </c>
      <c r="F49" s="388"/>
      <c r="G49" s="388"/>
      <c r="H49" s="388"/>
      <c r="I49" s="388"/>
      <c r="J49" s="388"/>
      <c r="K49" s="266"/>
    </row>
    <row r="50" spans="2:11" s="1" customFormat="1" ht="15" customHeight="1">
      <c r="B50" s="269"/>
      <c r="C50" s="270"/>
      <c r="D50" s="270"/>
      <c r="E50" s="388" t="s">
        <v>979</v>
      </c>
      <c r="F50" s="388"/>
      <c r="G50" s="388"/>
      <c r="H50" s="388"/>
      <c r="I50" s="388"/>
      <c r="J50" s="388"/>
      <c r="K50" s="266"/>
    </row>
    <row r="51" spans="2:11" s="1" customFormat="1" ht="15" customHeight="1">
      <c r="B51" s="269"/>
      <c r="C51" s="270"/>
      <c r="D51" s="388" t="s">
        <v>980</v>
      </c>
      <c r="E51" s="388"/>
      <c r="F51" s="388"/>
      <c r="G51" s="388"/>
      <c r="H51" s="388"/>
      <c r="I51" s="388"/>
      <c r="J51" s="388"/>
      <c r="K51" s="266"/>
    </row>
    <row r="52" spans="2:11" s="1" customFormat="1" ht="25.5" customHeight="1">
      <c r="B52" s="265"/>
      <c r="C52" s="390" t="s">
        <v>981</v>
      </c>
      <c r="D52" s="390"/>
      <c r="E52" s="390"/>
      <c r="F52" s="390"/>
      <c r="G52" s="390"/>
      <c r="H52" s="390"/>
      <c r="I52" s="390"/>
      <c r="J52" s="390"/>
      <c r="K52" s="266"/>
    </row>
    <row r="53" spans="2:11" s="1" customFormat="1" ht="5.25" customHeight="1">
      <c r="B53" s="265"/>
      <c r="C53" s="267"/>
      <c r="D53" s="267"/>
      <c r="E53" s="267"/>
      <c r="F53" s="267"/>
      <c r="G53" s="267"/>
      <c r="H53" s="267"/>
      <c r="I53" s="267"/>
      <c r="J53" s="267"/>
      <c r="K53" s="266"/>
    </row>
    <row r="54" spans="2:11" s="1" customFormat="1" ht="15" customHeight="1">
      <c r="B54" s="265"/>
      <c r="C54" s="388" t="s">
        <v>982</v>
      </c>
      <c r="D54" s="388"/>
      <c r="E54" s="388"/>
      <c r="F54" s="388"/>
      <c r="G54" s="388"/>
      <c r="H54" s="388"/>
      <c r="I54" s="388"/>
      <c r="J54" s="388"/>
      <c r="K54" s="266"/>
    </row>
    <row r="55" spans="2:11" s="1" customFormat="1" ht="15" customHeight="1">
      <c r="B55" s="265"/>
      <c r="C55" s="388" t="s">
        <v>983</v>
      </c>
      <c r="D55" s="388"/>
      <c r="E55" s="388"/>
      <c r="F55" s="388"/>
      <c r="G55" s="388"/>
      <c r="H55" s="388"/>
      <c r="I55" s="388"/>
      <c r="J55" s="388"/>
      <c r="K55" s="266"/>
    </row>
    <row r="56" spans="2:11" s="1" customFormat="1" ht="12.75" customHeight="1">
      <c r="B56" s="265"/>
      <c r="C56" s="268"/>
      <c r="D56" s="268"/>
      <c r="E56" s="268"/>
      <c r="F56" s="268"/>
      <c r="G56" s="268"/>
      <c r="H56" s="268"/>
      <c r="I56" s="268"/>
      <c r="J56" s="268"/>
      <c r="K56" s="266"/>
    </row>
    <row r="57" spans="2:11" s="1" customFormat="1" ht="15" customHeight="1">
      <c r="B57" s="265"/>
      <c r="C57" s="388" t="s">
        <v>984</v>
      </c>
      <c r="D57" s="388"/>
      <c r="E57" s="388"/>
      <c r="F57" s="388"/>
      <c r="G57" s="388"/>
      <c r="H57" s="388"/>
      <c r="I57" s="388"/>
      <c r="J57" s="388"/>
      <c r="K57" s="266"/>
    </row>
    <row r="58" spans="2:11" s="1" customFormat="1" ht="15" customHeight="1">
      <c r="B58" s="265"/>
      <c r="C58" s="270"/>
      <c r="D58" s="388" t="s">
        <v>985</v>
      </c>
      <c r="E58" s="388"/>
      <c r="F58" s="388"/>
      <c r="G58" s="388"/>
      <c r="H58" s="388"/>
      <c r="I58" s="388"/>
      <c r="J58" s="388"/>
      <c r="K58" s="266"/>
    </row>
    <row r="59" spans="2:11" s="1" customFormat="1" ht="15" customHeight="1">
      <c r="B59" s="265"/>
      <c r="C59" s="270"/>
      <c r="D59" s="388" t="s">
        <v>986</v>
      </c>
      <c r="E59" s="388"/>
      <c r="F59" s="388"/>
      <c r="G59" s="388"/>
      <c r="H59" s="388"/>
      <c r="I59" s="388"/>
      <c r="J59" s="388"/>
      <c r="K59" s="266"/>
    </row>
    <row r="60" spans="2:11" s="1" customFormat="1" ht="15" customHeight="1">
      <c r="B60" s="265"/>
      <c r="C60" s="270"/>
      <c r="D60" s="388" t="s">
        <v>987</v>
      </c>
      <c r="E60" s="388"/>
      <c r="F60" s="388"/>
      <c r="G60" s="388"/>
      <c r="H60" s="388"/>
      <c r="I60" s="388"/>
      <c r="J60" s="388"/>
      <c r="K60" s="266"/>
    </row>
    <row r="61" spans="2:11" s="1" customFormat="1" ht="15" customHeight="1">
      <c r="B61" s="265"/>
      <c r="C61" s="270"/>
      <c r="D61" s="388" t="s">
        <v>988</v>
      </c>
      <c r="E61" s="388"/>
      <c r="F61" s="388"/>
      <c r="G61" s="388"/>
      <c r="H61" s="388"/>
      <c r="I61" s="388"/>
      <c r="J61" s="388"/>
      <c r="K61" s="266"/>
    </row>
    <row r="62" spans="2:11" s="1" customFormat="1" ht="15" customHeight="1">
      <c r="B62" s="265"/>
      <c r="C62" s="270"/>
      <c r="D62" s="389" t="s">
        <v>989</v>
      </c>
      <c r="E62" s="389"/>
      <c r="F62" s="389"/>
      <c r="G62" s="389"/>
      <c r="H62" s="389"/>
      <c r="I62" s="389"/>
      <c r="J62" s="389"/>
      <c r="K62" s="266"/>
    </row>
    <row r="63" spans="2:11" s="1" customFormat="1" ht="15" customHeight="1">
      <c r="B63" s="265"/>
      <c r="C63" s="270"/>
      <c r="D63" s="388" t="s">
        <v>990</v>
      </c>
      <c r="E63" s="388"/>
      <c r="F63" s="388"/>
      <c r="G63" s="388"/>
      <c r="H63" s="388"/>
      <c r="I63" s="388"/>
      <c r="J63" s="388"/>
      <c r="K63" s="266"/>
    </row>
    <row r="64" spans="2:11" s="1" customFormat="1" ht="12.75" customHeight="1">
      <c r="B64" s="265"/>
      <c r="C64" s="270"/>
      <c r="D64" s="270"/>
      <c r="E64" s="273"/>
      <c r="F64" s="270"/>
      <c r="G64" s="270"/>
      <c r="H64" s="270"/>
      <c r="I64" s="270"/>
      <c r="J64" s="270"/>
      <c r="K64" s="266"/>
    </row>
    <row r="65" spans="2:11" s="1" customFormat="1" ht="15" customHeight="1">
      <c r="B65" s="265"/>
      <c r="C65" s="270"/>
      <c r="D65" s="388" t="s">
        <v>991</v>
      </c>
      <c r="E65" s="388"/>
      <c r="F65" s="388"/>
      <c r="G65" s="388"/>
      <c r="H65" s="388"/>
      <c r="I65" s="388"/>
      <c r="J65" s="388"/>
      <c r="K65" s="266"/>
    </row>
    <row r="66" spans="2:11" s="1" customFormat="1" ht="15" customHeight="1">
      <c r="B66" s="265"/>
      <c r="C66" s="270"/>
      <c r="D66" s="389" t="s">
        <v>992</v>
      </c>
      <c r="E66" s="389"/>
      <c r="F66" s="389"/>
      <c r="G66" s="389"/>
      <c r="H66" s="389"/>
      <c r="I66" s="389"/>
      <c r="J66" s="389"/>
      <c r="K66" s="266"/>
    </row>
    <row r="67" spans="2:11" s="1" customFormat="1" ht="15" customHeight="1">
      <c r="B67" s="265"/>
      <c r="C67" s="270"/>
      <c r="D67" s="388" t="s">
        <v>993</v>
      </c>
      <c r="E67" s="388"/>
      <c r="F67" s="388"/>
      <c r="G67" s="388"/>
      <c r="H67" s="388"/>
      <c r="I67" s="388"/>
      <c r="J67" s="388"/>
      <c r="K67" s="266"/>
    </row>
    <row r="68" spans="2:11" s="1" customFormat="1" ht="15" customHeight="1">
      <c r="B68" s="265"/>
      <c r="C68" s="270"/>
      <c r="D68" s="388" t="s">
        <v>994</v>
      </c>
      <c r="E68" s="388"/>
      <c r="F68" s="388"/>
      <c r="G68" s="388"/>
      <c r="H68" s="388"/>
      <c r="I68" s="388"/>
      <c r="J68" s="388"/>
      <c r="K68" s="266"/>
    </row>
    <row r="69" spans="2:11" s="1" customFormat="1" ht="15" customHeight="1">
      <c r="B69" s="265"/>
      <c r="C69" s="270"/>
      <c r="D69" s="388" t="s">
        <v>995</v>
      </c>
      <c r="E69" s="388"/>
      <c r="F69" s="388"/>
      <c r="G69" s="388"/>
      <c r="H69" s="388"/>
      <c r="I69" s="388"/>
      <c r="J69" s="388"/>
      <c r="K69" s="266"/>
    </row>
    <row r="70" spans="2:11" s="1" customFormat="1" ht="15" customHeight="1">
      <c r="B70" s="265"/>
      <c r="C70" s="270"/>
      <c r="D70" s="388" t="s">
        <v>996</v>
      </c>
      <c r="E70" s="388"/>
      <c r="F70" s="388"/>
      <c r="G70" s="388"/>
      <c r="H70" s="388"/>
      <c r="I70" s="388"/>
      <c r="J70" s="388"/>
      <c r="K70" s="266"/>
    </row>
    <row r="71" spans="2:1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pans="2:11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pans="2:11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pans="2:11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pans="2:11" s="1" customFormat="1" ht="45" customHeight="1">
      <c r="B75" s="282"/>
      <c r="C75" s="387" t="s">
        <v>997</v>
      </c>
      <c r="D75" s="387"/>
      <c r="E75" s="387"/>
      <c r="F75" s="387"/>
      <c r="G75" s="387"/>
      <c r="H75" s="387"/>
      <c r="I75" s="387"/>
      <c r="J75" s="387"/>
      <c r="K75" s="283"/>
    </row>
    <row r="76" spans="2:11" s="1" customFormat="1" ht="17.25" customHeight="1">
      <c r="B76" s="282"/>
      <c r="C76" s="284" t="s">
        <v>998</v>
      </c>
      <c r="D76" s="284"/>
      <c r="E76" s="284"/>
      <c r="F76" s="284" t="s">
        <v>999</v>
      </c>
      <c r="G76" s="285"/>
      <c r="H76" s="284" t="s">
        <v>53</v>
      </c>
      <c r="I76" s="284" t="s">
        <v>56</v>
      </c>
      <c r="J76" s="284" t="s">
        <v>1000</v>
      </c>
      <c r="K76" s="283"/>
    </row>
    <row r="77" spans="2:11" s="1" customFormat="1" ht="17.25" customHeight="1">
      <c r="B77" s="282"/>
      <c r="C77" s="286" t="s">
        <v>1001</v>
      </c>
      <c r="D77" s="286"/>
      <c r="E77" s="286"/>
      <c r="F77" s="287" t="s">
        <v>1002</v>
      </c>
      <c r="G77" s="288"/>
      <c r="H77" s="286"/>
      <c r="I77" s="286"/>
      <c r="J77" s="286" t="s">
        <v>1003</v>
      </c>
      <c r="K77" s="283"/>
    </row>
    <row r="78" spans="2:11" s="1" customFormat="1" ht="5.25" customHeight="1">
      <c r="B78" s="282"/>
      <c r="C78" s="289"/>
      <c r="D78" s="289"/>
      <c r="E78" s="289"/>
      <c r="F78" s="289"/>
      <c r="G78" s="290"/>
      <c r="H78" s="289"/>
      <c r="I78" s="289"/>
      <c r="J78" s="289"/>
      <c r="K78" s="283"/>
    </row>
    <row r="79" spans="2:11" s="1" customFormat="1" ht="15" customHeight="1">
      <c r="B79" s="282"/>
      <c r="C79" s="271" t="s">
        <v>52</v>
      </c>
      <c r="D79" s="289"/>
      <c r="E79" s="289"/>
      <c r="F79" s="291" t="s">
        <v>1004</v>
      </c>
      <c r="G79" s="290"/>
      <c r="H79" s="271" t="s">
        <v>1005</v>
      </c>
      <c r="I79" s="271" t="s">
        <v>1006</v>
      </c>
      <c r="J79" s="271">
        <v>20</v>
      </c>
      <c r="K79" s="283"/>
    </row>
    <row r="80" spans="2:11" s="1" customFormat="1" ht="15" customHeight="1">
      <c r="B80" s="282"/>
      <c r="C80" s="271" t="s">
        <v>1007</v>
      </c>
      <c r="D80" s="271"/>
      <c r="E80" s="271"/>
      <c r="F80" s="291" t="s">
        <v>1004</v>
      </c>
      <c r="G80" s="290"/>
      <c r="H80" s="271" t="s">
        <v>1008</v>
      </c>
      <c r="I80" s="271" t="s">
        <v>1006</v>
      </c>
      <c r="J80" s="271">
        <v>120</v>
      </c>
      <c r="K80" s="283"/>
    </row>
    <row r="81" spans="2:11" s="1" customFormat="1" ht="15" customHeight="1">
      <c r="B81" s="292"/>
      <c r="C81" s="271" t="s">
        <v>1009</v>
      </c>
      <c r="D81" s="271"/>
      <c r="E81" s="271"/>
      <c r="F81" s="291" t="s">
        <v>1010</v>
      </c>
      <c r="G81" s="290"/>
      <c r="H81" s="271" t="s">
        <v>1011</v>
      </c>
      <c r="I81" s="271" t="s">
        <v>1006</v>
      </c>
      <c r="J81" s="271">
        <v>50</v>
      </c>
      <c r="K81" s="283"/>
    </row>
    <row r="82" spans="2:11" s="1" customFormat="1" ht="15" customHeight="1">
      <c r="B82" s="292"/>
      <c r="C82" s="271" t="s">
        <v>1012</v>
      </c>
      <c r="D82" s="271"/>
      <c r="E82" s="271"/>
      <c r="F82" s="291" t="s">
        <v>1004</v>
      </c>
      <c r="G82" s="290"/>
      <c r="H82" s="271" t="s">
        <v>1013</v>
      </c>
      <c r="I82" s="271" t="s">
        <v>1014</v>
      </c>
      <c r="J82" s="271"/>
      <c r="K82" s="283"/>
    </row>
    <row r="83" spans="2:11" s="1" customFormat="1" ht="15" customHeight="1">
      <c r="B83" s="292"/>
      <c r="C83" s="293" t="s">
        <v>1015</v>
      </c>
      <c r="D83" s="293"/>
      <c r="E83" s="293"/>
      <c r="F83" s="294" t="s">
        <v>1010</v>
      </c>
      <c r="G83" s="293"/>
      <c r="H83" s="293" t="s">
        <v>1016</v>
      </c>
      <c r="I83" s="293" t="s">
        <v>1006</v>
      </c>
      <c r="J83" s="293">
        <v>15</v>
      </c>
      <c r="K83" s="283"/>
    </row>
    <row r="84" spans="2:11" s="1" customFormat="1" ht="15" customHeight="1">
      <c r="B84" s="292"/>
      <c r="C84" s="293" t="s">
        <v>1017</v>
      </c>
      <c r="D84" s="293"/>
      <c r="E84" s="293"/>
      <c r="F84" s="294" t="s">
        <v>1010</v>
      </c>
      <c r="G84" s="293"/>
      <c r="H84" s="293" t="s">
        <v>1018</v>
      </c>
      <c r="I84" s="293" t="s">
        <v>1006</v>
      </c>
      <c r="J84" s="293">
        <v>15</v>
      </c>
      <c r="K84" s="283"/>
    </row>
    <row r="85" spans="2:11" s="1" customFormat="1" ht="15" customHeight="1">
      <c r="B85" s="292"/>
      <c r="C85" s="293" t="s">
        <v>1019</v>
      </c>
      <c r="D85" s="293"/>
      <c r="E85" s="293"/>
      <c r="F85" s="294" t="s">
        <v>1010</v>
      </c>
      <c r="G85" s="293"/>
      <c r="H85" s="293" t="s">
        <v>1020</v>
      </c>
      <c r="I85" s="293" t="s">
        <v>1006</v>
      </c>
      <c r="J85" s="293">
        <v>20</v>
      </c>
      <c r="K85" s="283"/>
    </row>
    <row r="86" spans="2:11" s="1" customFormat="1" ht="15" customHeight="1">
      <c r="B86" s="292"/>
      <c r="C86" s="293" t="s">
        <v>1021</v>
      </c>
      <c r="D86" s="293"/>
      <c r="E86" s="293"/>
      <c r="F86" s="294" t="s">
        <v>1010</v>
      </c>
      <c r="G86" s="293"/>
      <c r="H86" s="293" t="s">
        <v>1022</v>
      </c>
      <c r="I86" s="293" t="s">
        <v>1006</v>
      </c>
      <c r="J86" s="293">
        <v>20</v>
      </c>
      <c r="K86" s="283"/>
    </row>
    <row r="87" spans="2:11" s="1" customFormat="1" ht="15" customHeight="1">
      <c r="B87" s="292"/>
      <c r="C87" s="271" t="s">
        <v>1023</v>
      </c>
      <c r="D87" s="271"/>
      <c r="E87" s="271"/>
      <c r="F87" s="291" t="s">
        <v>1010</v>
      </c>
      <c r="G87" s="290"/>
      <c r="H87" s="271" t="s">
        <v>1024</v>
      </c>
      <c r="I87" s="271" t="s">
        <v>1006</v>
      </c>
      <c r="J87" s="271">
        <v>50</v>
      </c>
      <c r="K87" s="283"/>
    </row>
    <row r="88" spans="2:11" s="1" customFormat="1" ht="15" customHeight="1">
      <c r="B88" s="292"/>
      <c r="C88" s="271" t="s">
        <v>1025</v>
      </c>
      <c r="D88" s="271"/>
      <c r="E88" s="271"/>
      <c r="F88" s="291" t="s">
        <v>1010</v>
      </c>
      <c r="G88" s="290"/>
      <c r="H88" s="271" t="s">
        <v>1026</v>
      </c>
      <c r="I88" s="271" t="s">
        <v>1006</v>
      </c>
      <c r="J88" s="271">
        <v>20</v>
      </c>
      <c r="K88" s="283"/>
    </row>
    <row r="89" spans="2:11" s="1" customFormat="1" ht="15" customHeight="1">
      <c r="B89" s="292"/>
      <c r="C89" s="271" t="s">
        <v>1027</v>
      </c>
      <c r="D89" s="271"/>
      <c r="E89" s="271"/>
      <c r="F89" s="291" t="s">
        <v>1010</v>
      </c>
      <c r="G89" s="290"/>
      <c r="H89" s="271" t="s">
        <v>1028</v>
      </c>
      <c r="I89" s="271" t="s">
        <v>1006</v>
      </c>
      <c r="J89" s="271">
        <v>20</v>
      </c>
      <c r="K89" s="283"/>
    </row>
    <row r="90" spans="2:11" s="1" customFormat="1" ht="15" customHeight="1">
      <c r="B90" s="292"/>
      <c r="C90" s="271" t="s">
        <v>1029</v>
      </c>
      <c r="D90" s="271"/>
      <c r="E90" s="271"/>
      <c r="F90" s="291" t="s">
        <v>1010</v>
      </c>
      <c r="G90" s="290"/>
      <c r="H90" s="271" t="s">
        <v>1030</v>
      </c>
      <c r="I90" s="271" t="s">
        <v>1006</v>
      </c>
      <c r="J90" s="271">
        <v>50</v>
      </c>
      <c r="K90" s="283"/>
    </row>
    <row r="91" spans="2:11" s="1" customFormat="1" ht="15" customHeight="1">
      <c r="B91" s="292"/>
      <c r="C91" s="271" t="s">
        <v>1031</v>
      </c>
      <c r="D91" s="271"/>
      <c r="E91" s="271"/>
      <c r="F91" s="291" t="s">
        <v>1010</v>
      </c>
      <c r="G91" s="290"/>
      <c r="H91" s="271" t="s">
        <v>1031</v>
      </c>
      <c r="I91" s="271" t="s">
        <v>1006</v>
      </c>
      <c r="J91" s="271">
        <v>50</v>
      </c>
      <c r="K91" s="283"/>
    </row>
    <row r="92" spans="2:11" s="1" customFormat="1" ht="15" customHeight="1">
      <c r="B92" s="292"/>
      <c r="C92" s="271" t="s">
        <v>1032</v>
      </c>
      <c r="D92" s="271"/>
      <c r="E92" s="271"/>
      <c r="F92" s="291" t="s">
        <v>1010</v>
      </c>
      <c r="G92" s="290"/>
      <c r="H92" s="271" t="s">
        <v>1033</v>
      </c>
      <c r="I92" s="271" t="s">
        <v>1006</v>
      </c>
      <c r="J92" s="271">
        <v>255</v>
      </c>
      <c r="K92" s="283"/>
    </row>
    <row r="93" spans="2:11" s="1" customFormat="1" ht="15" customHeight="1">
      <c r="B93" s="292"/>
      <c r="C93" s="271" t="s">
        <v>1034</v>
      </c>
      <c r="D93" s="271"/>
      <c r="E93" s="271"/>
      <c r="F93" s="291" t="s">
        <v>1004</v>
      </c>
      <c r="G93" s="290"/>
      <c r="H93" s="271" t="s">
        <v>1035</v>
      </c>
      <c r="I93" s="271" t="s">
        <v>1036</v>
      </c>
      <c r="J93" s="271"/>
      <c r="K93" s="283"/>
    </row>
    <row r="94" spans="2:11" s="1" customFormat="1" ht="15" customHeight="1">
      <c r="B94" s="292"/>
      <c r="C94" s="271" t="s">
        <v>1037</v>
      </c>
      <c r="D94" s="271"/>
      <c r="E94" s="271"/>
      <c r="F94" s="291" t="s">
        <v>1004</v>
      </c>
      <c r="G94" s="290"/>
      <c r="H94" s="271" t="s">
        <v>1038</v>
      </c>
      <c r="I94" s="271" t="s">
        <v>1039</v>
      </c>
      <c r="J94" s="271"/>
      <c r="K94" s="283"/>
    </row>
    <row r="95" spans="2:11" s="1" customFormat="1" ht="15" customHeight="1">
      <c r="B95" s="292"/>
      <c r="C95" s="271" t="s">
        <v>1040</v>
      </c>
      <c r="D95" s="271"/>
      <c r="E95" s="271"/>
      <c r="F95" s="291" t="s">
        <v>1004</v>
      </c>
      <c r="G95" s="290"/>
      <c r="H95" s="271" t="s">
        <v>1040</v>
      </c>
      <c r="I95" s="271" t="s">
        <v>1039</v>
      </c>
      <c r="J95" s="271"/>
      <c r="K95" s="283"/>
    </row>
    <row r="96" spans="2:11" s="1" customFormat="1" ht="15" customHeight="1">
      <c r="B96" s="292"/>
      <c r="C96" s="271" t="s">
        <v>37</v>
      </c>
      <c r="D96" s="271"/>
      <c r="E96" s="271"/>
      <c r="F96" s="291" t="s">
        <v>1004</v>
      </c>
      <c r="G96" s="290"/>
      <c r="H96" s="271" t="s">
        <v>1041</v>
      </c>
      <c r="I96" s="271" t="s">
        <v>1039</v>
      </c>
      <c r="J96" s="271"/>
      <c r="K96" s="283"/>
    </row>
    <row r="97" spans="2:11" s="1" customFormat="1" ht="15" customHeight="1">
      <c r="B97" s="292"/>
      <c r="C97" s="271" t="s">
        <v>47</v>
      </c>
      <c r="D97" s="271"/>
      <c r="E97" s="271"/>
      <c r="F97" s="291" t="s">
        <v>1004</v>
      </c>
      <c r="G97" s="290"/>
      <c r="H97" s="271" t="s">
        <v>1042</v>
      </c>
      <c r="I97" s="271" t="s">
        <v>1039</v>
      </c>
      <c r="J97" s="271"/>
      <c r="K97" s="283"/>
    </row>
    <row r="98" spans="2:11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pans="2:11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pans="2:11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pans="2:1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pans="2:11" s="1" customFormat="1" ht="45" customHeight="1">
      <c r="B102" s="282"/>
      <c r="C102" s="387" t="s">
        <v>1043</v>
      </c>
      <c r="D102" s="387"/>
      <c r="E102" s="387"/>
      <c r="F102" s="387"/>
      <c r="G102" s="387"/>
      <c r="H102" s="387"/>
      <c r="I102" s="387"/>
      <c r="J102" s="387"/>
      <c r="K102" s="283"/>
    </row>
    <row r="103" spans="2:11" s="1" customFormat="1" ht="17.25" customHeight="1">
      <c r="B103" s="282"/>
      <c r="C103" s="284" t="s">
        <v>998</v>
      </c>
      <c r="D103" s="284"/>
      <c r="E103" s="284"/>
      <c r="F103" s="284" t="s">
        <v>999</v>
      </c>
      <c r="G103" s="285"/>
      <c r="H103" s="284" t="s">
        <v>53</v>
      </c>
      <c r="I103" s="284" t="s">
        <v>56</v>
      </c>
      <c r="J103" s="284" t="s">
        <v>1000</v>
      </c>
      <c r="K103" s="283"/>
    </row>
    <row r="104" spans="2:11" s="1" customFormat="1" ht="17.25" customHeight="1">
      <c r="B104" s="282"/>
      <c r="C104" s="286" t="s">
        <v>1001</v>
      </c>
      <c r="D104" s="286"/>
      <c r="E104" s="286"/>
      <c r="F104" s="287" t="s">
        <v>1002</v>
      </c>
      <c r="G104" s="288"/>
      <c r="H104" s="286"/>
      <c r="I104" s="286"/>
      <c r="J104" s="286" t="s">
        <v>1003</v>
      </c>
      <c r="K104" s="283"/>
    </row>
    <row r="105" spans="2:11" s="1" customFormat="1" ht="5.25" customHeight="1">
      <c r="B105" s="282"/>
      <c r="C105" s="284"/>
      <c r="D105" s="284"/>
      <c r="E105" s="284"/>
      <c r="F105" s="284"/>
      <c r="G105" s="300"/>
      <c r="H105" s="284"/>
      <c r="I105" s="284"/>
      <c r="J105" s="284"/>
      <c r="K105" s="283"/>
    </row>
    <row r="106" spans="2:11" s="1" customFormat="1" ht="15" customHeight="1">
      <c r="B106" s="282"/>
      <c r="C106" s="271" t="s">
        <v>52</v>
      </c>
      <c r="D106" s="289"/>
      <c r="E106" s="289"/>
      <c r="F106" s="291" t="s">
        <v>1004</v>
      </c>
      <c r="G106" s="300"/>
      <c r="H106" s="271" t="s">
        <v>1044</v>
      </c>
      <c r="I106" s="271" t="s">
        <v>1006</v>
      </c>
      <c r="J106" s="271">
        <v>20</v>
      </c>
      <c r="K106" s="283"/>
    </row>
    <row r="107" spans="2:11" s="1" customFormat="1" ht="15" customHeight="1">
      <c r="B107" s="282"/>
      <c r="C107" s="271" t="s">
        <v>1007</v>
      </c>
      <c r="D107" s="271"/>
      <c r="E107" s="271"/>
      <c r="F107" s="291" t="s">
        <v>1004</v>
      </c>
      <c r="G107" s="271"/>
      <c r="H107" s="271" t="s">
        <v>1044</v>
      </c>
      <c r="I107" s="271" t="s">
        <v>1006</v>
      </c>
      <c r="J107" s="271">
        <v>120</v>
      </c>
      <c r="K107" s="283"/>
    </row>
    <row r="108" spans="2:11" s="1" customFormat="1" ht="15" customHeight="1">
      <c r="B108" s="292"/>
      <c r="C108" s="271" t="s">
        <v>1009</v>
      </c>
      <c r="D108" s="271"/>
      <c r="E108" s="271"/>
      <c r="F108" s="291" t="s">
        <v>1010</v>
      </c>
      <c r="G108" s="271"/>
      <c r="H108" s="271" t="s">
        <v>1044</v>
      </c>
      <c r="I108" s="271" t="s">
        <v>1006</v>
      </c>
      <c r="J108" s="271">
        <v>50</v>
      </c>
      <c r="K108" s="283"/>
    </row>
    <row r="109" spans="2:11" s="1" customFormat="1" ht="15" customHeight="1">
      <c r="B109" s="292"/>
      <c r="C109" s="271" t="s">
        <v>1012</v>
      </c>
      <c r="D109" s="271"/>
      <c r="E109" s="271"/>
      <c r="F109" s="291" t="s">
        <v>1004</v>
      </c>
      <c r="G109" s="271"/>
      <c r="H109" s="271" t="s">
        <v>1044</v>
      </c>
      <c r="I109" s="271" t="s">
        <v>1014</v>
      </c>
      <c r="J109" s="271"/>
      <c r="K109" s="283"/>
    </row>
    <row r="110" spans="2:11" s="1" customFormat="1" ht="15" customHeight="1">
      <c r="B110" s="292"/>
      <c r="C110" s="271" t="s">
        <v>1023</v>
      </c>
      <c r="D110" s="271"/>
      <c r="E110" s="271"/>
      <c r="F110" s="291" t="s">
        <v>1010</v>
      </c>
      <c r="G110" s="271"/>
      <c r="H110" s="271" t="s">
        <v>1044</v>
      </c>
      <c r="I110" s="271" t="s">
        <v>1006</v>
      </c>
      <c r="J110" s="271">
        <v>50</v>
      </c>
      <c r="K110" s="283"/>
    </row>
    <row r="111" spans="2:11" s="1" customFormat="1" ht="15" customHeight="1">
      <c r="B111" s="292"/>
      <c r="C111" s="271" t="s">
        <v>1031</v>
      </c>
      <c r="D111" s="271"/>
      <c r="E111" s="271"/>
      <c r="F111" s="291" t="s">
        <v>1010</v>
      </c>
      <c r="G111" s="271"/>
      <c r="H111" s="271" t="s">
        <v>1044</v>
      </c>
      <c r="I111" s="271" t="s">
        <v>1006</v>
      </c>
      <c r="J111" s="271">
        <v>50</v>
      </c>
      <c r="K111" s="283"/>
    </row>
    <row r="112" spans="2:11" s="1" customFormat="1" ht="15" customHeight="1">
      <c r="B112" s="292"/>
      <c r="C112" s="271" t="s">
        <v>1029</v>
      </c>
      <c r="D112" s="271"/>
      <c r="E112" s="271"/>
      <c r="F112" s="291" t="s">
        <v>1010</v>
      </c>
      <c r="G112" s="271"/>
      <c r="H112" s="271" t="s">
        <v>1044</v>
      </c>
      <c r="I112" s="271" t="s">
        <v>1006</v>
      </c>
      <c r="J112" s="271">
        <v>50</v>
      </c>
      <c r="K112" s="283"/>
    </row>
    <row r="113" spans="2:11" s="1" customFormat="1" ht="15" customHeight="1">
      <c r="B113" s="292"/>
      <c r="C113" s="271" t="s">
        <v>52</v>
      </c>
      <c r="D113" s="271"/>
      <c r="E113" s="271"/>
      <c r="F113" s="291" t="s">
        <v>1004</v>
      </c>
      <c r="G113" s="271"/>
      <c r="H113" s="271" t="s">
        <v>1045</v>
      </c>
      <c r="I113" s="271" t="s">
        <v>1006</v>
      </c>
      <c r="J113" s="271">
        <v>20</v>
      </c>
      <c r="K113" s="283"/>
    </row>
    <row r="114" spans="2:11" s="1" customFormat="1" ht="15" customHeight="1">
      <c r="B114" s="292"/>
      <c r="C114" s="271" t="s">
        <v>1046</v>
      </c>
      <c r="D114" s="271"/>
      <c r="E114" s="271"/>
      <c r="F114" s="291" t="s">
        <v>1004</v>
      </c>
      <c r="G114" s="271"/>
      <c r="H114" s="271" t="s">
        <v>1047</v>
      </c>
      <c r="I114" s="271" t="s">
        <v>1006</v>
      </c>
      <c r="J114" s="271">
        <v>120</v>
      </c>
      <c r="K114" s="283"/>
    </row>
    <row r="115" spans="2:11" s="1" customFormat="1" ht="15" customHeight="1">
      <c r="B115" s="292"/>
      <c r="C115" s="271" t="s">
        <v>37</v>
      </c>
      <c r="D115" s="271"/>
      <c r="E115" s="271"/>
      <c r="F115" s="291" t="s">
        <v>1004</v>
      </c>
      <c r="G115" s="271"/>
      <c r="H115" s="271" t="s">
        <v>1048</v>
      </c>
      <c r="I115" s="271" t="s">
        <v>1039</v>
      </c>
      <c r="J115" s="271"/>
      <c r="K115" s="283"/>
    </row>
    <row r="116" spans="2:11" s="1" customFormat="1" ht="15" customHeight="1">
      <c r="B116" s="292"/>
      <c r="C116" s="271" t="s">
        <v>47</v>
      </c>
      <c r="D116" s="271"/>
      <c r="E116" s="271"/>
      <c r="F116" s="291" t="s">
        <v>1004</v>
      </c>
      <c r="G116" s="271"/>
      <c r="H116" s="271" t="s">
        <v>1049</v>
      </c>
      <c r="I116" s="271" t="s">
        <v>1039</v>
      </c>
      <c r="J116" s="271"/>
      <c r="K116" s="283"/>
    </row>
    <row r="117" spans="2:11" s="1" customFormat="1" ht="15" customHeight="1">
      <c r="B117" s="292"/>
      <c r="C117" s="271" t="s">
        <v>56</v>
      </c>
      <c r="D117" s="271"/>
      <c r="E117" s="271"/>
      <c r="F117" s="291" t="s">
        <v>1004</v>
      </c>
      <c r="G117" s="271"/>
      <c r="H117" s="271" t="s">
        <v>1050</v>
      </c>
      <c r="I117" s="271" t="s">
        <v>1051</v>
      </c>
      <c r="J117" s="271"/>
      <c r="K117" s="283"/>
    </row>
    <row r="118" spans="2:11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pans="2:11" s="1" customFormat="1" ht="18.75" customHeight="1">
      <c r="B119" s="302"/>
      <c r="C119" s="268"/>
      <c r="D119" s="268"/>
      <c r="E119" s="268"/>
      <c r="F119" s="303"/>
      <c r="G119" s="268"/>
      <c r="H119" s="268"/>
      <c r="I119" s="268"/>
      <c r="J119" s="268"/>
      <c r="K119" s="302"/>
    </row>
    <row r="120" spans="2:11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pans="2:1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pans="2:11" s="1" customFormat="1" ht="45" customHeight="1">
      <c r="B122" s="307"/>
      <c r="C122" s="386" t="s">
        <v>1052</v>
      </c>
      <c r="D122" s="386"/>
      <c r="E122" s="386"/>
      <c r="F122" s="386"/>
      <c r="G122" s="386"/>
      <c r="H122" s="386"/>
      <c r="I122" s="386"/>
      <c r="J122" s="386"/>
      <c r="K122" s="308"/>
    </row>
    <row r="123" spans="2:11" s="1" customFormat="1" ht="17.25" customHeight="1">
      <c r="B123" s="309"/>
      <c r="C123" s="284" t="s">
        <v>998</v>
      </c>
      <c r="D123" s="284"/>
      <c r="E123" s="284"/>
      <c r="F123" s="284" t="s">
        <v>999</v>
      </c>
      <c r="G123" s="285"/>
      <c r="H123" s="284" t="s">
        <v>53</v>
      </c>
      <c r="I123" s="284" t="s">
        <v>56</v>
      </c>
      <c r="J123" s="284" t="s">
        <v>1000</v>
      </c>
      <c r="K123" s="310"/>
    </row>
    <row r="124" spans="2:11" s="1" customFormat="1" ht="17.25" customHeight="1">
      <c r="B124" s="309"/>
      <c r="C124" s="286" t="s">
        <v>1001</v>
      </c>
      <c r="D124" s="286"/>
      <c r="E124" s="286"/>
      <c r="F124" s="287" t="s">
        <v>1002</v>
      </c>
      <c r="G124" s="288"/>
      <c r="H124" s="286"/>
      <c r="I124" s="286"/>
      <c r="J124" s="286" t="s">
        <v>1003</v>
      </c>
      <c r="K124" s="310"/>
    </row>
    <row r="125" spans="2:11" s="1" customFormat="1" ht="5.25" customHeight="1">
      <c r="B125" s="311"/>
      <c r="C125" s="289"/>
      <c r="D125" s="289"/>
      <c r="E125" s="289"/>
      <c r="F125" s="289"/>
      <c r="G125" s="271"/>
      <c r="H125" s="289"/>
      <c r="I125" s="289"/>
      <c r="J125" s="289"/>
      <c r="K125" s="312"/>
    </row>
    <row r="126" spans="2:11" s="1" customFormat="1" ht="15" customHeight="1">
      <c r="B126" s="311"/>
      <c r="C126" s="271" t="s">
        <v>1007</v>
      </c>
      <c r="D126" s="289"/>
      <c r="E126" s="289"/>
      <c r="F126" s="291" t="s">
        <v>1004</v>
      </c>
      <c r="G126" s="271"/>
      <c r="H126" s="271" t="s">
        <v>1044</v>
      </c>
      <c r="I126" s="271" t="s">
        <v>1006</v>
      </c>
      <c r="J126" s="271">
        <v>120</v>
      </c>
      <c r="K126" s="313"/>
    </row>
    <row r="127" spans="2:11" s="1" customFormat="1" ht="15" customHeight="1">
      <c r="B127" s="311"/>
      <c r="C127" s="271" t="s">
        <v>1053</v>
      </c>
      <c r="D127" s="271"/>
      <c r="E127" s="271"/>
      <c r="F127" s="291" t="s">
        <v>1004</v>
      </c>
      <c r="G127" s="271"/>
      <c r="H127" s="271" t="s">
        <v>1054</v>
      </c>
      <c r="I127" s="271" t="s">
        <v>1006</v>
      </c>
      <c r="J127" s="271" t="s">
        <v>1055</v>
      </c>
      <c r="K127" s="313"/>
    </row>
    <row r="128" spans="2:11" s="1" customFormat="1" ht="15" customHeight="1">
      <c r="B128" s="311"/>
      <c r="C128" s="271" t="s">
        <v>952</v>
      </c>
      <c r="D128" s="271"/>
      <c r="E128" s="271"/>
      <c r="F128" s="291" t="s">
        <v>1004</v>
      </c>
      <c r="G128" s="271"/>
      <c r="H128" s="271" t="s">
        <v>1056</v>
      </c>
      <c r="I128" s="271" t="s">
        <v>1006</v>
      </c>
      <c r="J128" s="271" t="s">
        <v>1055</v>
      </c>
      <c r="K128" s="313"/>
    </row>
    <row r="129" spans="2:11" s="1" customFormat="1" ht="15" customHeight="1">
      <c r="B129" s="311"/>
      <c r="C129" s="271" t="s">
        <v>1015</v>
      </c>
      <c r="D129" s="271"/>
      <c r="E129" s="271"/>
      <c r="F129" s="291" t="s">
        <v>1010</v>
      </c>
      <c r="G129" s="271"/>
      <c r="H129" s="271" t="s">
        <v>1016</v>
      </c>
      <c r="I129" s="271" t="s">
        <v>1006</v>
      </c>
      <c r="J129" s="271">
        <v>15</v>
      </c>
      <c r="K129" s="313"/>
    </row>
    <row r="130" spans="2:11" s="1" customFormat="1" ht="15" customHeight="1">
      <c r="B130" s="311"/>
      <c r="C130" s="293" t="s">
        <v>1017</v>
      </c>
      <c r="D130" s="293"/>
      <c r="E130" s="293"/>
      <c r="F130" s="294" t="s">
        <v>1010</v>
      </c>
      <c r="G130" s="293"/>
      <c r="H130" s="293" t="s">
        <v>1018</v>
      </c>
      <c r="I130" s="293" t="s">
        <v>1006</v>
      </c>
      <c r="J130" s="293">
        <v>15</v>
      </c>
      <c r="K130" s="313"/>
    </row>
    <row r="131" spans="2:11" s="1" customFormat="1" ht="15" customHeight="1">
      <c r="B131" s="311"/>
      <c r="C131" s="293" t="s">
        <v>1019</v>
      </c>
      <c r="D131" s="293"/>
      <c r="E131" s="293"/>
      <c r="F131" s="294" t="s">
        <v>1010</v>
      </c>
      <c r="G131" s="293"/>
      <c r="H131" s="293" t="s">
        <v>1020</v>
      </c>
      <c r="I131" s="293" t="s">
        <v>1006</v>
      </c>
      <c r="J131" s="293">
        <v>20</v>
      </c>
      <c r="K131" s="313"/>
    </row>
    <row r="132" spans="2:11" s="1" customFormat="1" ht="15" customHeight="1">
      <c r="B132" s="311"/>
      <c r="C132" s="293" t="s">
        <v>1021</v>
      </c>
      <c r="D132" s="293"/>
      <c r="E132" s="293"/>
      <c r="F132" s="294" t="s">
        <v>1010</v>
      </c>
      <c r="G132" s="293"/>
      <c r="H132" s="293" t="s">
        <v>1022</v>
      </c>
      <c r="I132" s="293" t="s">
        <v>1006</v>
      </c>
      <c r="J132" s="293">
        <v>20</v>
      </c>
      <c r="K132" s="313"/>
    </row>
    <row r="133" spans="2:11" s="1" customFormat="1" ht="15" customHeight="1">
      <c r="B133" s="311"/>
      <c r="C133" s="271" t="s">
        <v>1009</v>
      </c>
      <c r="D133" s="271"/>
      <c r="E133" s="271"/>
      <c r="F133" s="291" t="s">
        <v>1010</v>
      </c>
      <c r="G133" s="271"/>
      <c r="H133" s="271" t="s">
        <v>1044</v>
      </c>
      <c r="I133" s="271" t="s">
        <v>1006</v>
      </c>
      <c r="J133" s="271">
        <v>50</v>
      </c>
      <c r="K133" s="313"/>
    </row>
    <row r="134" spans="2:11" s="1" customFormat="1" ht="15" customHeight="1">
      <c r="B134" s="311"/>
      <c r="C134" s="271" t="s">
        <v>1023</v>
      </c>
      <c r="D134" s="271"/>
      <c r="E134" s="271"/>
      <c r="F134" s="291" t="s">
        <v>1010</v>
      </c>
      <c r="G134" s="271"/>
      <c r="H134" s="271" t="s">
        <v>1044</v>
      </c>
      <c r="I134" s="271" t="s">
        <v>1006</v>
      </c>
      <c r="J134" s="271">
        <v>50</v>
      </c>
      <c r="K134" s="313"/>
    </row>
    <row r="135" spans="2:11" s="1" customFormat="1" ht="15" customHeight="1">
      <c r="B135" s="311"/>
      <c r="C135" s="271" t="s">
        <v>1029</v>
      </c>
      <c r="D135" s="271"/>
      <c r="E135" s="271"/>
      <c r="F135" s="291" t="s">
        <v>1010</v>
      </c>
      <c r="G135" s="271"/>
      <c r="H135" s="271" t="s">
        <v>1044</v>
      </c>
      <c r="I135" s="271" t="s">
        <v>1006</v>
      </c>
      <c r="J135" s="271">
        <v>50</v>
      </c>
      <c r="K135" s="313"/>
    </row>
    <row r="136" spans="2:11" s="1" customFormat="1" ht="15" customHeight="1">
      <c r="B136" s="311"/>
      <c r="C136" s="271" t="s">
        <v>1031</v>
      </c>
      <c r="D136" s="271"/>
      <c r="E136" s="271"/>
      <c r="F136" s="291" t="s">
        <v>1010</v>
      </c>
      <c r="G136" s="271"/>
      <c r="H136" s="271" t="s">
        <v>1044</v>
      </c>
      <c r="I136" s="271" t="s">
        <v>1006</v>
      </c>
      <c r="J136" s="271">
        <v>50</v>
      </c>
      <c r="K136" s="313"/>
    </row>
    <row r="137" spans="2:11" s="1" customFormat="1" ht="15" customHeight="1">
      <c r="B137" s="311"/>
      <c r="C137" s="271" t="s">
        <v>1032</v>
      </c>
      <c r="D137" s="271"/>
      <c r="E137" s="271"/>
      <c r="F137" s="291" t="s">
        <v>1010</v>
      </c>
      <c r="G137" s="271"/>
      <c r="H137" s="271" t="s">
        <v>1057</v>
      </c>
      <c r="I137" s="271" t="s">
        <v>1006</v>
      </c>
      <c r="J137" s="271">
        <v>255</v>
      </c>
      <c r="K137" s="313"/>
    </row>
    <row r="138" spans="2:11" s="1" customFormat="1" ht="15" customHeight="1">
      <c r="B138" s="311"/>
      <c r="C138" s="271" t="s">
        <v>1034</v>
      </c>
      <c r="D138" s="271"/>
      <c r="E138" s="271"/>
      <c r="F138" s="291" t="s">
        <v>1004</v>
      </c>
      <c r="G138" s="271"/>
      <c r="H138" s="271" t="s">
        <v>1058</v>
      </c>
      <c r="I138" s="271" t="s">
        <v>1036</v>
      </c>
      <c r="J138" s="271"/>
      <c r="K138" s="313"/>
    </row>
    <row r="139" spans="2:11" s="1" customFormat="1" ht="15" customHeight="1">
      <c r="B139" s="311"/>
      <c r="C139" s="271" t="s">
        <v>1037</v>
      </c>
      <c r="D139" s="271"/>
      <c r="E139" s="271"/>
      <c r="F139" s="291" t="s">
        <v>1004</v>
      </c>
      <c r="G139" s="271"/>
      <c r="H139" s="271" t="s">
        <v>1059</v>
      </c>
      <c r="I139" s="271" t="s">
        <v>1039</v>
      </c>
      <c r="J139" s="271"/>
      <c r="K139" s="313"/>
    </row>
    <row r="140" spans="2:11" s="1" customFormat="1" ht="15" customHeight="1">
      <c r="B140" s="311"/>
      <c r="C140" s="271" t="s">
        <v>1040</v>
      </c>
      <c r="D140" s="271"/>
      <c r="E140" s="271"/>
      <c r="F140" s="291" t="s">
        <v>1004</v>
      </c>
      <c r="G140" s="271"/>
      <c r="H140" s="271" t="s">
        <v>1040</v>
      </c>
      <c r="I140" s="271" t="s">
        <v>1039</v>
      </c>
      <c r="J140" s="271"/>
      <c r="K140" s="313"/>
    </row>
    <row r="141" spans="2:11" s="1" customFormat="1" ht="15" customHeight="1">
      <c r="B141" s="311"/>
      <c r="C141" s="271" t="s">
        <v>37</v>
      </c>
      <c r="D141" s="271"/>
      <c r="E141" s="271"/>
      <c r="F141" s="291" t="s">
        <v>1004</v>
      </c>
      <c r="G141" s="271"/>
      <c r="H141" s="271" t="s">
        <v>1060</v>
      </c>
      <c r="I141" s="271" t="s">
        <v>1039</v>
      </c>
      <c r="J141" s="271"/>
      <c r="K141" s="313"/>
    </row>
    <row r="142" spans="2:11" s="1" customFormat="1" ht="15" customHeight="1">
      <c r="B142" s="311"/>
      <c r="C142" s="271" t="s">
        <v>1061</v>
      </c>
      <c r="D142" s="271"/>
      <c r="E142" s="271"/>
      <c r="F142" s="291" t="s">
        <v>1004</v>
      </c>
      <c r="G142" s="271"/>
      <c r="H142" s="271" t="s">
        <v>1062</v>
      </c>
      <c r="I142" s="271" t="s">
        <v>1039</v>
      </c>
      <c r="J142" s="271"/>
      <c r="K142" s="313"/>
    </row>
    <row r="143" spans="2:11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pans="2:11" s="1" customFormat="1" ht="18.75" customHeight="1">
      <c r="B144" s="268"/>
      <c r="C144" s="268"/>
      <c r="D144" s="268"/>
      <c r="E144" s="268"/>
      <c r="F144" s="303"/>
      <c r="G144" s="268"/>
      <c r="H144" s="268"/>
      <c r="I144" s="268"/>
      <c r="J144" s="268"/>
      <c r="K144" s="268"/>
    </row>
    <row r="145" spans="2:11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pans="2:11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pans="2:11" s="1" customFormat="1" ht="45" customHeight="1">
      <c r="B147" s="282"/>
      <c r="C147" s="387" t="s">
        <v>1063</v>
      </c>
      <c r="D147" s="387"/>
      <c r="E147" s="387"/>
      <c r="F147" s="387"/>
      <c r="G147" s="387"/>
      <c r="H147" s="387"/>
      <c r="I147" s="387"/>
      <c r="J147" s="387"/>
      <c r="K147" s="283"/>
    </row>
    <row r="148" spans="2:11" s="1" customFormat="1" ht="17.25" customHeight="1">
      <c r="B148" s="282"/>
      <c r="C148" s="284" t="s">
        <v>998</v>
      </c>
      <c r="D148" s="284"/>
      <c r="E148" s="284"/>
      <c r="F148" s="284" t="s">
        <v>999</v>
      </c>
      <c r="G148" s="285"/>
      <c r="H148" s="284" t="s">
        <v>53</v>
      </c>
      <c r="I148" s="284" t="s">
        <v>56</v>
      </c>
      <c r="J148" s="284" t="s">
        <v>1000</v>
      </c>
      <c r="K148" s="283"/>
    </row>
    <row r="149" spans="2:11" s="1" customFormat="1" ht="17.25" customHeight="1">
      <c r="B149" s="282"/>
      <c r="C149" s="286" t="s">
        <v>1001</v>
      </c>
      <c r="D149" s="286"/>
      <c r="E149" s="286"/>
      <c r="F149" s="287" t="s">
        <v>1002</v>
      </c>
      <c r="G149" s="288"/>
      <c r="H149" s="286"/>
      <c r="I149" s="286"/>
      <c r="J149" s="286" t="s">
        <v>1003</v>
      </c>
      <c r="K149" s="283"/>
    </row>
    <row r="150" spans="2:11" s="1" customFormat="1" ht="5.25" customHeight="1">
      <c r="B150" s="292"/>
      <c r="C150" s="289"/>
      <c r="D150" s="289"/>
      <c r="E150" s="289"/>
      <c r="F150" s="289"/>
      <c r="G150" s="290"/>
      <c r="H150" s="289"/>
      <c r="I150" s="289"/>
      <c r="J150" s="289"/>
      <c r="K150" s="313"/>
    </row>
    <row r="151" spans="2:11" s="1" customFormat="1" ht="15" customHeight="1">
      <c r="B151" s="292"/>
      <c r="C151" s="317" t="s">
        <v>1007</v>
      </c>
      <c r="D151" s="271"/>
      <c r="E151" s="271"/>
      <c r="F151" s="318" t="s">
        <v>1004</v>
      </c>
      <c r="G151" s="271"/>
      <c r="H151" s="317" t="s">
        <v>1044</v>
      </c>
      <c r="I151" s="317" t="s">
        <v>1006</v>
      </c>
      <c r="J151" s="317">
        <v>120</v>
      </c>
      <c r="K151" s="313"/>
    </row>
    <row r="152" spans="2:11" s="1" customFormat="1" ht="15" customHeight="1">
      <c r="B152" s="292"/>
      <c r="C152" s="317" t="s">
        <v>1053</v>
      </c>
      <c r="D152" s="271"/>
      <c r="E152" s="271"/>
      <c r="F152" s="318" t="s">
        <v>1004</v>
      </c>
      <c r="G152" s="271"/>
      <c r="H152" s="317" t="s">
        <v>1064</v>
      </c>
      <c r="I152" s="317" t="s">
        <v>1006</v>
      </c>
      <c r="J152" s="317" t="s">
        <v>1055</v>
      </c>
      <c r="K152" s="313"/>
    </row>
    <row r="153" spans="2:11" s="1" customFormat="1" ht="15" customHeight="1">
      <c r="B153" s="292"/>
      <c r="C153" s="317" t="s">
        <v>952</v>
      </c>
      <c r="D153" s="271"/>
      <c r="E153" s="271"/>
      <c r="F153" s="318" t="s">
        <v>1004</v>
      </c>
      <c r="G153" s="271"/>
      <c r="H153" s="317" t="s">
        <v>1065</v>
      </c>
      <c r="I153" s="317" t="s">
        <v>1006</v>
      </c>
      <c r="J153" s="317" t="s">
        <v>1055</v>
      </c>
      <c r="K153" s="313"/>
    </row>
    <row r="154" spans="2:11" s="1" customFormat="1" ht="15" customHeight="1">
      <c r="B154" s="292"/>
      <c r="C154" s="317" t="s">
        <v>1009</v>
      </c>
      <c r="D154" s="271"/>
      <c r="E154" s="271"/>
      <c r="F154" s="318" t="s">
        <v>1010</v>
      </c>
      <c r="G154" s="271"/>
      <c r="H154" s="317" t="s">
        <v>1044</v>
      </c>
      <c r="I154" s="317" t="s">
        <v>1006</v>
      </c>
      <c r="J154" s="317">
        <v>50</v>
      </c>
      <c r="K154" s="313"/>
    </row>
    <row r="155" spans="2:11" s="1" customFormat="1" ht="15" customHeight="1">
      <c r="B155" s="292"/>
      <c r="C155" s="317" t="s">
        <v>1012</v>
      </c>
      <c r="D155" s="271"/>
      <c r="E155" s="271"/>
      <c r="F155" s="318" t="s">
        <v>1004</v>
      </c>
      <c r="G155" s="271"/>
      <c r="H155" s="317" t="s">
        <v>1044</v>
      </c>
      <c r="I155" s="317" t="s">
        <v>1014</v>
      </c>
      <c r="J155" s="317"/>
      <c r="K155" s="313"/>
    </row>
    <row r="156" spans="2:11" s="1" customFormat="1" ht="15" customHeight="1">
      <c r="B156" s="292"/>
      <c r="C156" s="317" t="s">
        <v>1023</v>
      </c>
      <c r="D156" s="271"/>
      <c r="E156" s="271"/>
      <c r="F156" s="318" t="s">
        <v>1010</v>
      </c>
      <c r="G156" s="271"/>
      <c r="H156" s="317" t="s">
        <v>1044</v>
      </c>
      <c r="I156" s="317" t="s">
        <v>1006</v>
      </c>
      <c r="J156" s="317">
        <v>50</v>
      </c>
      <c r="K156" s="313"/>
    </row>
    <row r="157" spans="2:11" s="1" customFormat="1" ht="15" customHeight="1">
      <c r="B157" s="292"/>
      <c r="C157" s="317" t="s">
        <v>1031</v>
      </c>
      <c r="D157" s="271"/>
      <c r="E157" s="271"/>
      <c r="F157" s="318" t="s">
        <v>1010</v>
      </c>
      <c r="G157" s="271"/>
      <c r="H157" s="317" t="s">
        <v>1044</v>
      </c>
      <c r="I157" s="317" t="s">
        <v>1006</v>
      </c>
      <c r="J157" s="317">
        <v>50</v>
      </c>
      <c r="K157" s="313"/>
    </row>
    <row r="158" spans="2:11" s="1" customFormat="1" ht="15" customHeight="1">
      <c r="B158" s="292"/>
      <c r="C158" s="317" t="s">
        <v>1029</v>
      </c>
      <c r="D158" s="271"/>
      <c r="E158" s="271"/>
      <c r="F158" s="318" t="s">
        <v>1010</v>
      </c>
      <c r="G158" s="271"/>
      <c r="H158" s="317" t="s">
        <v>1044</v>
      </c>
      <c r="I158" s="317" t="s">
        <v>1006</v>
      </c>
      <c r="J158" s="317">
        <v>50</v>
      </c>
      <c r="K158" s="313"/>
    </row>
    <row r="159" spans="2:11" s="1" customFormat="1" ht="15" customHeight="1">
      <c r="B159" s="292"/>
      <c r="C159" s="317" t="s">
        <v>81</v>
      </c>
      <c r="D159" s="271"/>
      <c r="E159" s="271"/>
      <c r="F159" s="318" t="s">
        <v>1004</v>
      </c>
      <c r="G159" s="271"/>
      <c r="H159" s="317" t="s">
        <v>1066</v>
      </c>
      <c r="I159" s="317" t="s">
        <v>1006</v>
      </c>
      <c r="J159" s="317" t="s">
        <v>1067</v>
      </c>
      <c r="K159" s="313"/>
    </row>
    <row r="160" spans="2:11" s="1" customFormat="1" ht="15" customHeight="1">
      <c r="B160" s="292"/>
      <c r="C160" s="317" t="s">
        <v>1068</v>
      </c>
      <c r="D160" s="271"/>
      <c r="E160" s="271"/>
      <c r="F160" s="318" t="s">
        <v>1004</v>
      </c>
      <c r="G160" s="271"/>
      <c r="H160" s="317" t="s">
        <v>1069</v>
      </c>
      <c r="I160" s="317" t="s">
        <v>1039</v>
      </c>
      <c r="J160" s="317"/>
      <c r="K160" s="313"/>
    </row>
    <row r="161" spans="2:11" s="1" customFormat="1" ht="15" customHeight="1">
      <c r="B161" s="319"/>
      <c r="C161" s="301"/>
      <c r="D161" s="301"/>
      <c r="E161" s="301"/>
      <c r="F161" s="301"/>
      <c r="G161" s="301"/>
      <c r="H161" s="301"/>
      <c r="I161" s="301"/>
      <c r="J161" s="301"/>
      <c r="K161" s="320"/>
    </row>
    <row r="162" spans="2:11" s="1" customFormat="1" ht="18.75" customHeight="1">
      <c r="B162" s="268"/>
      <c r="C162" s="271"/>
      <c r="D162" s="271"/>
      <c r="E162" s="271"/>
      <c r="F162" s="291"/>
      <c r="G162" s="271"/>
      <c r="H162" s="271"/>
      <c r="I162" s="271"/>
      <c r="J162" s="271"/>
      <c r="K162" s="268"/>
    </row>
    <row r="163" spans="2:11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pans="2:11" s="1" customFormat="1" ht="7.5" customHeight="1">
      <c r="B164" s="260"/>
      <c r="C164" s="261"/>
      <c r="D164" s="261"/>
      <c r="E164" s="261"/>
      <c r="F164" s="261"/>
      <c r="G164" s="261"/>
      <c r="H164" s="261"/>
      <c r="I164" s="261"/>
      <c r="J164" s="261"/>
      <c r="K164" s="262"/>
    </row>
    <row r="165" spans="2:11" s="1" customFormat="1" ht="45" customHeight="1">
      <c r="B165" s="263"/>
      <c r="C165" s="386" t="s">
        <v>1070</v>
      </c>
      <c r="D165" s="386"/>
      <c r="E165" s="386"/>
      <c r="F165" s="386"/>
      <c r="G165" s="386"/>
      <c r="H165" s="386"/>
      <c r="I165" s="386"/>
      <c r="J165" s="386"/>
      <c r="K165" s="264"/>
    </row>
    <row r="166" spans="2:11" s="1" customFormat="1" ht="17.25" customHeight="1">
      <c r="B166" s="263"/>
      <c r="C166" s="284" t="s">
        <v>998</v>
      </c>
      <c r="D166" s="284"/>
      <c r="E166" s="284"/>
      <c r="F166" s="284" t="s">
        <v>999</v>
      </c>
      <c r="G166" s="321"/>
      <c r="H166" s="322" t="s">
        <v>53</v>
      </c>
      <c r="I166" s="322" t="s">
        <v>56</v>
      </c>
      <c r="J166" s="284" t="s">
        <v>1000</v>
      </c>
      <c r="K166" s="264"/>
    </row>
    <row r="167" spans="2:11" s="1" customFormat="1" ht="17.25" customHeight="1">
      <c r="B167" s="265"/>
      <c r="C167" s="286" t="s">
        <v>1001</v>
      </c>
      <c r="D167" s="286"/>
      <c r="E167" s="286"/>
      <c r="F167" s="287" t="s">
        <v>1002</v>
      </c>
      <c r="G167" s="323"/>
      <c r="H167" s="324"/>
      <c r="I167" s="324"/>
      <c r="J167" s="286" t="s">
        <v>1003</v>
      </c>
      <c r="K167" s="266"/>
    </row>
    <row r="168" spans="2:11" s="1" customFormat="1" ht="5.25" customHeight="1">
      <c r="B168" s="292"/>
      <c r="C168" s="289"/>
      <c r="D168" s="289"/>
      <c r="E168" s="289"/>
      <c r="F168" s="289"/>
      <c r="G168" s="290"/>
      <c r="H168" s="289"/>
      <c r="I168" s="289"/>
      <c r="J168" s="289"/>
      <c r="K168" s="313"/>
    </row>
    <row r="169" spans="2:11" s="1" customFormat="1" ht="15" customHeight="1">
      <c r="B169" s="292"/>
      <c r="C169" s="271" t="s">
        <v>1007</v>
      </c>
      <c r="D169" s="271"/>
      <c r="E169" s="271"/>
      <c r="F169" s="291" t="s">
        <v>1004</v>
      </c>
      <c r="G169" s="271"/>
      <c r="H169" s="271" t="s">
        <v>1044</v>
      </c>
      <c r="I169" s="271" t="s">
        <v>1006</v>
      </c>
      <c r="J169" s="271">
        <v>120</v>
      </c>
      <c r="K169" s="313"/>
    </row>
    <row r="170" spans="2:11" s="1" customFormat="1" ht="15" customHeight="1">
      <c r="B170" s="292"/>
      <c r="C170" s="271" t="s">
        <v>1053</v>
      </c>
      <c r="D170" s="271"/>
      <c r="E170" s="271"/>
      <c r="F170" s="291" t="s">
        <v>1004</v>
      </c>
      <c r="G170" s="271"/>
      <c r="H170" s="271" t="s">
        <v>1054</v>
      </c>
      <c r="I170" s="271" t="s">
        <v>1006</v>
      </c>
      <c r="J170" s="271" t="s">
        <v>1055</v>
      </c>
      <c r="K170" s="313"/>
    </row>
    <row r="171" spans="2:11" s="1" customFormat="1" ht="15" customHeight="1">
      <c r="B171" s="292"/>
      <c r="C171" s="271" t="s">
        <v>952</v>
      </c>
      <c r="D171" s="271"/>
      <c r="E171" s="271"/>
      <c r="F171" s="291" t="s">
        <v>1004</v>
      </c>
      <c r="G171" s="271"/>
      <c r="H171" s="271" t="s">
        <v>1071</v>
      </c>
      <c r="I171" s="271" t="s">
        <v>1006</v>
      </c>
      <c r="J171" s="271" t="s">
        <v>1055</v>
      </c>
      <c r="K171" s="313"/>
    </row>
    <row r="172" spans="2:11" s="1" customFormat="1" ht="15" customHeight="1">
      <c r="B172" s="292"/>
      <c r="C172" s="271" t="s">
        <v>1009</v>
      </c>
      <c r="D172" s="271"/>
      <c r="E172" s="271"/>
      <c r="F172" s="291" t="s">
        <v>1010</v>
      </c>
      <c r="G172" s="271"/>
      <c r="H172" s="271" t="s">
        <v>1071</v>
      </c>
      <c r="I172" s="271" t="s">
        <v>1006</v>
      </c>
      <c r="J172" s="271">
        <v>50</v>
      </c>
      <c r="K172" s="313"/>
    </row>
    <row r="173" spans="2:11" s="1" customFormat="1" ht="15" customHeight="1">
      <c r="B173" s="292"/>
      <c r="C173" s="271" t="s">
        <v>1012</v>
      </c>
      <c r="D173" s="271"/>
      <c r="E173" s="271"/>
      <c r="F173" s="291" t="s">
        <v>1004</v>
      </c>
      <c r="G173" s="271"/>
      <c r="H173" s="271" t="s">
        <v>1071</v>
      </c>
      <c r="I173" s="271" t="s">
        <v>1014</v>
      </c>
      <c r="J173" s="271"/>
      <c r="K173" s="313"/>
    </row>
    <row r="174" spans="2:11" s="1" customFormat="1" ht="15" customHeight="1">
      <c r="B174" s="292"/>
      <c r="C174" s="271" t="s">
        <v>1023</v>
      </c>
      <c r="D174" s="271"/>
      <c r="E174" s="271"/>
      <c r="F174" s="291" t="s">
        <v>1010</v>
      </c>
      <c r="G174" s="271"/>
      <c r="H174" s="271" t="s">
        <v>1071</v>
      </c>
      <c r="I174" s="271" t="s">
        <v>1006</v>
      </c>
      <c r="J174" s="271">
        <v>50</v>
      </c>
      <c r="K174" s="313"/>
    </row>
    <row r="175" spans="2:11" s="1" customFormat="1" ht="15" customHeight="1">
      <c r="B175" s="292"/>
      <c r="C175" s="271" t="s">
        <v>1031</v>
      </c>
      <c r="D175" s="271"/>
      <c r="E175" s="271"/>
      <c r="F175" s="291" t="s">
        <v>1010</v>
      </c>
      <c r="G175" s="271"/>
      <c r="H175" s="271" t="s">
        <v>1071</v>
      </c>
      <c r="I175" s="271" t="s">
        <v>1006</v>
      </c>
      <c r="J175" s="271">
        <v>50</v>
      </c>
      <c r="K175" s="313"/>
    </row>
    <row r="176" spans="2:11" s="1" customFormat="1" ht="15" customHeight="1">
      <c r="B176" s="292"/>
      <c r="C176" s="271" t="s">
        <v>1029</v>
      </c>
      <c r="D176" s="271"/>
      <c r="E176" s="271"/>
      <c r="F176" s="291" t="s">
        <v>1010</v>
      </c>
      <c r="G176" s="271"/>
      <c r="H176" s="271" t="s">
        <v>1071</v>
      </c>
      <c r="I176" s="271" t="s">
        <v>1006</v>
      </c>
      <c r="J176" s="271">
        <v>50</v>
      </c>
      <c r="K176" s="313"/>
    </row>
    <row r="177" spans="2:11" s="1" customFormat="1" ht="15" customHeight="1">
      <c r="B177" s="292"/>
      <c r="C177" s="271" t="s">
        <v>118</v>
      </c>
      <c r="D177" s="271"/>
      <c r="E177" s="271"/>
      <c r="F177" s="291" t="s">
        <v>1004</v>
      </c>
      <c r="G177" s="271"/>
      <c r="H177" s="271" t="s">
        <v>1072</v>
      </c>
      <c r="I177" s="271" t="s">
        <v>1073</v>
      </c>
      <c r="J177" s="271"/>
      <c r="K177" s="313"/>
    </row>
    <row r="178" spans="2:11" s="1" customFormat="1" ht="15" customHeight="1">
      <c r="B178" s="292"/>
      <c r="C178" s="271" t="s">
        <v>56</v>
      </c>
      <c r="D178" s="271"/>
      <c r="E178" s="271"/>
      <c r="F178" s="291" t="s">
        <v>1004</v>
      </c>
      <c r="G178" s="271"/>
      <c r="H178" s="271" t="s">
        <v>1074</v>
      </c>
      <c r="I178" s="271" t="s">
        <v>1075</v>
      </c>
      <c r="J178" s="271">
        <v>1</v>
      </c>
      <c r="K178" s="313"/>
    </row>
    <row r="179" spans="2:11" s="1" customFormat="1" ht="15" customHeight="1">
      <c r="B179" s="292"/>
      <c r="C179" s="271" t="s">
        <v>52</v>
      </c>
      <c r="D179" s="271"/>
      <c r="E179" s="271"/>
      <c r="F179" s="291" t="s">
        <v>1004</v>
      </c>
      <c r="G179" s="271"/>
      <c r="H179" s="271" t="s">
        <v>1076</v>
      </c>
      <c r="I179" s="271" t="s">
        <v>1006</v>
      </c>
      <c r="J179" s="271">
        <v>20</v>
      </c>
      <c r="K179" s="313"/>
    </row>
    <row r="180" spans="2:11" s="1" customFormat="1" ht="15" customHeight="1">
      <c r="B180" s="292"/>
      <c r="C180" s="271" t="s">
        <v>53</v>
      </c>
      <c r="D180" s="271"/>
      <c r="E180" s="271"/>
      <c r="F180" s="291" t="s">
        <v>1004</v>
      </c>
      <c r="G180" s="271"/>
      <c r="H180" s="271" t="s">
        <v>1077</v>
      </c>
      <c r="I180" s="271" t="s">
        <v>1006</v>
      </c>
      <c r="J180" s="271">
        <v>255</v>
      </c>
      <c r="K180" s="313"/>
    </row>
    <row r="181" spans="2:11" s="1" customFormat="1" ht="15" customHeight="1">
      <c r="B181" s="292"/>
      <c r="C181" s="271" t="s">
        <v>119</v>
      </c>
      <c r="D181" s="271"/>
      <c r="E181" s="271"/>
      <c r="F181" s="291" t="s">
        <v>1004</v>
      </c>
      <c r="G181" s="271"/>
      <c r="H181" s="271" t="s">
        <v>968</v>
      </c>
      <c r="I181" s="271" t="s">
        <v>1006</v>
      </c>
      <c r="J181" s="271">
        <v>10</v>
      </c>
      <c r="K181" s="313"/>
    </row>
    <row r="182" spans="2:11" s="1" customFormat="1" ht="15" customHeight="1">
      <c r="B182" s="292"/>
      <c r="C182" s="271" t="s">
        <v>120</v>
      </c>
      <c r="D182" s="271"/>
      <c r="E182" s="271"/>
      <c r="F182" s="291" t="s">
        <v>1004</v>
      </c>
      <c r="G182" s="271"/>
      <c r="H182" s="271" t="s">
        <v>1078</v>
      </c>
      <c r="I182" s="271" t="s">
        <v>1039</v>
      </c>
      <c r="J182" s="271"/>
      <c r="K182" s="313"/>
    </row>
    <row r="183" spans="2:11" s="1" customFormat="1" ht="15" customHeight="1">
      <c r="B183" s="292"/>
      <c r="C183" s="271" t="s">
        <v>1079</v>
      </c>
      <c r="D183" s="271"/>
      <c r="E183" s="271"/>
      <c r="F183" s="291" t="s">
        <v>1004</v>
      </c>
      <c r="G183" s="271"/>
      <c r="H183" s="271" t="s">
        <v>1080</v>
      </c>
      <c r="I183" s="271" t="s">
        <v>1039</v>
      </c>
      <c r="J183" s="271"/>
      <c r="K183" s="313"/>
    </row>
    <row r="184" spans="2:11" s="1" customFormat="1" ht="15" customHeight="1">
      <c r="B184" s="292"/>
      <c r="C184" s="271" t="s">
        <v>1068</v>
      </c>
      <c r="D184" s="271"/>
      <c r="E184" s="271"/>
      <c r="F184" s="291" t="s">
        <v>1004</v>
      </c>
      <c r="G184" s="271"/>
      <c r="H184" s="271" t="s">
        <v>1081</v>
      </c>
      <c r="I184" s="271" t="s">
        <v>1039</v>
      </c>
      <c r="J184" s="271"/>
      <c r="K184" s="313"/>
    </row>
    <row r="185" spans="2:11" s="1" customFormat="1" ht="15" customHeight="1">
      <c r="B185" s="292"/>
      <c r="C185" s="271" t="s">
        <v>122</v>
      </c>
      <c r="D185" s="271"/>
      <c r="E185" s="271"/>
      <c r="F185" s="291" t="s">
        <v>1010</v>
      </c>
      <c r="G185" s="271"/>
      <c r="H185" s="271" t="s">
        <v>1082</v>
      </c>
      <c r="I185" s="271" t="s">
        <v>1006</v>
      </c>
      <c r="J185" s="271">
        <v>50</v>
      </c>
      <c r="K185" s="313"/>
    </row>
    <row r="186" spans="2:11" s="1" customFormat="1" ht="15" customHeight="1">
      <c r="B186" s="292"/>
      <c r="C186" s="271" t="s">
        <v>1083</v>
      </c>
      <c r="D186" s="271"/>
      <c r="E186" s="271"/>
      <c r="F186" s="291" t="s">
        <v>1010</v>
      </c>
      <c r="G186" s="271"/>
      <c r="H186" s="271" t="s">
        <v>1084</v>
      </c>
      <c r="I186" s="271" t="s">
        <v>1085</v>
      </c>
      <c r="J186" s="271"/>
      <c r="K186" s="313"/>
    </row>
    <row r="187" spans="2:11" s="1" customFormat="1" ht="15" customHeight="1">
      <c r="B187" s="292"/>
      <c r="C187" s="271" t="s">
        <v>1086</v>
      </c>
      <c r="D187" s="271"/>
      <c r="E187" s="271"/>
      <c r="F187" s="291" t="s">
        <v>1010</v>
      </c>
      <c r="G187" s="271"/>
      <c r="H187" s="271" t="s">
        <v>1087</v>
      </c>
      <c r="I187" s="271" t="s">
        <v>1085</v>
      </c>
      <c r="J187" s="271"/>
      <c r="K187" s="313"/>
    </row>
    <row r="188" spans="2:11" s="1" customFormat="1" ht="15" customHeight="1">
      <c r="B188" s="292"/>
      <c r="C188" s="271" t="s">
        <v>1088</v>
      </c>
      <c r="D188" s="271"/>
      <c r="E188" s="271"/>
      <c r="F188" s="291" t="s">
        <v>1010</v>
      </c>
      <c r="G188" s="271"/>
      <c r="H188" s="271" t="s">
        <v>1089</v>
      </c>
      <c r="I188" s="271" t="s">
        <v>1085</v>
      </c>
      <c r="J188" s="271"/>
      <c r="K188" s="313"/>
    </row>
    <row r="189" spans="2:11" s="1" customFormat="1" ht="15" customHeight="1">
      <c r="B189" s="292"/>
      <c r="C189" s="325" t="s">
        <v>1090</v>
      </c>
      <c r="D189" s="271"/>
      <c r="E189" s="271"/>
      <c r="F189" s="291" t="s">
        <v>1010</v>
      </c>
      <c r="G189" s="271"/>
      <c r="H189" s="271" t="s">
        <v>1091</v>
      </c>
      <c r="I189" s="271" t="s">
        <v>1092</v>
      </c>
      <c r="J189" s="326" t="s">
        <v>1093</v>
      </c>
      <c r="K189" s="313"/>
    </row>
    <row r="190" spans="2:11" s="1" customFormat="1" ht="15" customHeight="1">
      <c r="B190" s="292"/>
      <c r="C190" s="277" t="s">
        <v>41</v>
      </c>
      <c r="D190" s="271"/>
      <c r="E190" s="271"/>
      <c r="F190" s="291" t="s">
        <v>1004</v>
      </c>
      <c r="G190" s="271"/>
      <c r="H190" s="268" t="s">
        <v>1094</v>
      </c>
      <c r="I190" s="271" t="s">
        <v>1095</v>
      </c>
      <c r="J190" s="271"/>
      <c r="K190" s="313"/>
    </row>
    <row r="191" spans="2:11" s="1" customFormat="1" ht="15" customHeight="1">
      <c r="B191" s="292"/>
      <c r="C191" s="277" t="s">
        <v>1096</v>
      </c>
      <c r="D191" s="271"/>
      <c r="E191" s="271"/>
      <c r="F191" s="291" t="s">
        <v>1004</v>
      </c>
      <c r="G191" s="271"/>
      <c r="H191" s="271" t="s">
        <v>1097</v>
      </c>
      <c r="I191" s="271" t="s">
        <v>1039</v>
      </c>
      <c r="J191" s="271"/>
      <c r="K191" s="313"/>
    </row>
    <row r="192" spans="2:11" s="1" customFormat="1" ht="15" customHeight="1">
      <c r="B192" s="292"/>
      <c r="C192" s="277" t="s">
        <v>1098</v>
      </c>
      <c r="D192" s="271"/>
      <c r="E192" s="271"/>
      <c r="F192" s="291" t="s">
        <v>1004</v>
      </c>
      <c r="G192" s="271"/>
      <c r="H192" s="271" t="s">
        <v>1099</v>
      </c>
      <c r="I192" s="271" t="s">
        <v>1039</v>
      </c>
      <c r="J192" s="271"/>
      <c r="K192" s="313"/>
    </row>
    <row r="193" spans="2:11" s="1" customFormat="1" ht="15" customHeight="1">
      <c r="B193" s="292"/>
      <c r="C193" s="277" t="s">
        <v>1100</v>
      </c>
      <c r="D193" s="271"/>
      <c r="E193" s="271"/>
      <c r="F193" s="291" t="s">
        <v>1010</v>
      </c>
      <c r="G193" s="271"/>
      <c r="H193" s="271" t="s">
        <v>1101</v>
      </c>
      <c r="I193" s="271" t="s">
        <v>1039</v>
      </c>
      <c r="J193" s="271"/>
      <c r="K193" s="313"/>
    </row>
    <row r="194" spans="2:11" s="1" customFormat="1" ht="15" customHeight="1">
      <c r="B194" s="319"/>
      <c r="C194" s="327"/>
      <c r="D194" s="301"/>
      <c r="E194" s="301"/>
      <c r="F194" s="301"/>
      <c r="G194" s="301"/>
      <c r="H194" s="301"/>
      <c r="I194" s="301"/>
      <c r="J194" s="301"/>
      <c r="K194" s="320"/>
    </row>
    <row r="195" spans="2:11" s="1" customFormat="1" ht="18.75" customHeight="1">
      <c r="B195" s="268"/>
      <c r="C195" s="271"/>
      <c r="D195" s="271"/>
      <c r="E195" s="271"/>
      <c r="F195" s="291"/>
      <c r="G195" s="271"/>
      <c r="H195" s="271"/>
      <c r="I195" s="271"/>
      <c r="J195" s="271"/>
      <c r="K195" s="268"/>
    </row>
    <row r="196" spans="2:11" s="1" customFormat="1" ht="18.75" customHeight="1">
      <c r="B196" s="268"/>
      <c r="C196" s="271"/>
      <c r="D196" s="271"/>
      <c r="E196" s="271"/>
      <c r="F196" s="291"/>
      <c r="G196" s="271"/>
      <c r="H196" s="271"/>
      <c r="I196" s="271"/>
      <c r="J196" s="271"/>
      <c r="K196" s="268"/>
    </row>
    <row r="197" spans="2:11" s="1" customFormat="1" ht="18.75" customHeight="1">
      <c r="B197" s="278"/>
      <c r="C197" s="278"/>
      <c r="D197" s="278"/>
      <c r="E197" s="278"/>
      <c r="F197" s="278"/>
      <c r="G197" s="278"/>
      <c r="H197" s="278"/>
      <c r="I197" s="278"/>
      <c r="J197" s="278"/>
      <c r="K197" s="278"/>
    </row>
    <row r="198" spans="2:11" s="1" customFormat="1" ht="13.5">
      <c r="B198" s="260"/>
      <c r="C198" s="261"/>
      <c r="D198" s="261"/>
      <c r="E198" s="261"/>
      <c r="F198" s="261"/>
      <c r="G198" s="261"/>
      <c r="H198" s="261"/>
      <c r="I198" s="261"/>
      <c r="J198" s="261"/>
      <c r="K198" s="262"/>
    </row>
    <row r="199" spans="2:11" s="1" customFormat="1" ht="21">
      <c r="B199" s="263"/>
      <c r="C199" s="386" t="s">
        <v>1102</v>
      </c>
      <c r="D199" s="386"/>
      <c r="E199" s="386"/>
      <c r="F199" s="386"/>
      <c r="G199" s="386"/>
      <c r="H199" s="386"/>
      <c r="I199" s="386"/>
      <c r="J199" s="386"/>
      <c r="K199" s="264"/>
    </row>
    <row r="200" spans="2:11" s="1" customFormat="1" ht="25.5" customHeight="1">
      <c r="B200" s="263"/>
      <c r="C200" s="328" t="s">
        <v>1103</v>
      </c>
      <c r="D200" s="328"/>
      <c r="E200" s="328"/>
      <c r="F200" s="328" t="s">
        <v>1104</v>
      </c>
      <c r="G200" s="329"/>
      <c r="H200" s="385" t="s">
        <v>1105</v>
      </c>
      <c r="I200" s="385"/>
      <c r="J200" s="385"/>
      <c r="K200" s="264"/>
    </row>
    <row r="201" spans="2:11" s="1" customFormat="1" ht="5.25" customHeight="1">
      <c r="B201" s="292"/>
      <c r="C201" s="289"/>
      <c r="D201" s="289"/>
      <c r="E201" s="289"/>
      <c r="F201" s="289"/>
      <c r="G201" s="271"/>
      <c r="H201" s="289"/>
      <c r="I201" s="289"/>
      <c r="J201" s="289"/>
      <c r="K201" s="313"/>
    </row>
    <row r="202" spans="2:11" s="1" customFormat="1" ht="15" customHeight="1">
      <c r="B202" s="292"/>
      <c r="C202" s="271" t="s">
        <v>1095</v>
      </c>
      <c r="D202" s="271"/>
      <c r="E202" s="271"/>
      <c r="F202" s="291" t="s">
        <v>42</v>
      </c>
      <c r="G202" s="271"/>
      <c r="H202" s="384" t="s">
        <v>1106</v>
      </c>
      <c r="I202" s="384"/>
      <c r="J202" s="384"/>
      <c r="K202" s="313"/>
    </row>
    <row r="203" spans="2:11" s="1" customFormat="1" ht="15" customHeight="1">
      <c r="B203" s="292"/>
      <c r="C203" s="298"/>
      <c r="D203" s="271"/>
      <c r="E203" s="271"/>
      <c r="F203" s="291" t="s">
        <v>43</v>
      </c>
      <c r="G203" s="271"/>
      <c r="H203" s="384" t="s">
        <v>1107</v>
      </c>
      <c r="I203" s="384"/>
      <c r="J203" s="384"/>
      <c r="K203" s="313"/>
    </row>
    <row r="204" spans="2:11" s="1" customFormat="1" ht="15" customHeight="1">
      <c r="B204" s="292"/>
      <c r="C204" s="298"/>
      <c r="D204" s="271"/>
      <c r="E204" s="271"/>
      <c r="F204" s="291" t="s">
        <v>46</v>
      </c>
      <c r="G204" s="271"/>
      <c r="H204" s="384" t="s">
        <v>1108</v>
      </c>
      <c r="I204" s="384"/>
      <c r="J204" s="384"/>
      <c r="K204" s="313"/>
    </row>
    <row r="205" spans="2:11" s="1" customFormat="1" ht="15" customHeight="1">
      <c r="B205" s="292"/>
      <c r="C205" s="271"/>
      <c r="D205" s="271"/>
      <c r="E205" s="271"/>
      <c r="F205" s="291" t="s">
        <v>44</v>
      </c>
      <c r="G205" s="271"/>
      <c r="H205" s="384" t="s">
        <v>1109</v>
      </c>
      <c r="I205" s="384"/>
      <c r="J205" s="384"/>
      <c r="K205" s="313"/>
    </row>
    <row r="206" spans="2:11" s="1" customFormat="1" ht="15" customHeight="1">
      <c r="B206" s="292"/>
      <c r="C206" s="271"/>
      <c r="D206" s="271"/>
      <c r="E206" s="271"/>
      <c r="F206" s="291" t="s">
        <v>45</v>
      </c>
      <c r="G206" s="271"/>
      <c r="H206" s="384" t="s">
        <v>1110</v>
      </c>
      <c r="I206" s="384"/>
      <c r="J206" s="384"/>
      <c r="K206" s="313"/>
    </row>
    <row r="207" spans="2:11" s="1" customFormat="1" ht="15" customHeight="1">
      <c r="B207" s="292"/>
      <c r="C207" s="271"/>
      <c r="D207" s="271"/>
      <c r="E207" s="271"/>
      <c r="F207" s="291"/>
      <c r="G207" s="271"/>
      <c r="H207" s="271"/>
      <c r="I207" s="271"/>
      <c r="J207" s="271"/>
      <c r="K207" s="313"/>
    </row>
    <row r="208" spans="2:11" s="1" customFormat="1" ht="15" customHeight="1">
      <c r="B208" s="292"/>
      <c r="C208" s="271" t="s">
        <v>1051</v>
      </c>
      <c r="D208" s="271"/>
      <c r="E208" s="271"/>
      <c r="F208" s="291" t="s">
        <v>75</v>
      </c>
      <c r="G208" s="271"/>
      <c r="H208" s="384" t="s">
        <v>1111</v>
      </c>
      <c r="I208" s="384"/>
      <c r="J208" s="384"/>
      <c r="K208" s="313"/>
    </row>
    <row r="209" spans="2:11" s="1" customFormat="1" ht="15" customHeight="1">
      <c r="B209" s="292"/>
      <c r="C209" s="298"/>
      <c r="D209" s="271"/>
      <c r="E209" s="271"/>
      <c r="F209" s="291" t="s">
        <v>946</v>
      </c>
      <c r="G209" s="271"/>
      <c r="H209" s="384" t="s">
        <v>947</v>
      </c>
      <c r="I209" s="384"/>
      <c r="J209" s="384"/>
      <c r="K209" s="313"/>
    </row>
    <row r="210" spans="2:11" s="1" customFormat="1" ht="15" customHeight="1">
      <c r="B210" s="292"/>
      <c r="C210" s="271"/>
      <c r="D210" s="271"/>
      <c r="E210" s="271"/>
      <c r="F210" s="291" t="s">
        <v>944</v>
      </c>
      <c r="G210" s="271"/>
      <c r="H210" s="384" t="s">
        <v>1112</v>
      </c>
      <c r="I210" s="384"/>
      <c r="J210" s="384"/>
      <c r="K210" s="313"/>
    </row>
    <row r="211" spans="2:11" s="1" customFormat="1" ht="15" customHeight="1">
      <c r="B211" s="330"/>
      <c r="C211" s="298"/>
      <c r="D211" s="298"/>
      <c r="E211" s="298"/>
      <c r="F211" s="291" t="s">
        <v>948</v>
      </c>
      <c r="G211" s="277"/>
      <c r="H211" s="383" t="s">
        <v>949</v>
      </c>
      <c r="I211" s="383"/>
      <c r="J211" s="383"/>
      <c r="K211" s="331"/>
    </row>
    <row r="212" spans="2:11" s="1" customFormat="1" ht="15" customHeight="1">
      <c r="B212" s="330"/>
      <c r="C212" s="298"/>
      <c r="D212" s="298"/>
      <c r="E212" s="298"/>
      <c r="F212" s="291" t="s">
        <v>950</v>
      </c>
      <c r="G212" s="277"/>
      <c r="H212" s="383" t="s">
        <v>1113</v>
      </c>
      <c r="I212" s="383"/>
      <c r="J212" s="383"/>
      <c r="K212" s="331"/>
    </row>
    <row r="213" spans="2:11" s="1" customFormat="1" ht="15" customHeight="1">
      <c r="B213" s="330"/>
      <c r="C213" s="298"/>
      <c r="D213" s="298"/>
      <c r="E213" s="298"/>
      <c r="F213" s="332"/>
      <c r="G213" s="277"/>
      <c r="H213" s="333"/>
      <c r="I213" s="333"/>
      <c r="J213" s="333"/>
      <c r="K213" s="331"/>
    </row>
    <row r="214" spans="2:11" s="1" customFormat="1" ht="15" customHeight="1">
      <c r="B214" s="330"/>
      <c r="C214" s="271" t="s">
        <v>1075</v>
      </c>
      <c r="D214" s="298"/>
      <c r="E214" s="298"/>
      <c r="F214" s="291">
        <v>1</v>
      </c>
      <c r="G214" s="277"/>
      <c r="H214" s="383" t="s">
        <v>1114</v>
      </c>
      <c r="I214" s="383"/>
      <c r="J214" s="383"/>
      <c r="K214" s="331"/>
    </row>
    <row r="215" spans="2:11" s="1" customFormat="1" ht="15" customHeight="1">
      <c r="B215" s="330"/>
      <c r="C215" s="298"/>
      <c r="D215" s="298"/>
      <c r="E215" s="298"/>
      <c r="F215" s="291">
        <v>2</v>
      </c>
      <c r="G215" s="277"/>
      <c r="H215" s="383" t="s">
        <v>1115</v>
      </c>
      <c r="I215" s="383"/>
      <c r="J215" s="383"/>
      <c r="K215" s="331"/>
    </row>
    <row r="216" spans="2:11" s="1" customFormat="1" ht="15" customHeight="1">
      <c r="B216" s="330"/>
      <c r="C216" s="298"/>
      <c r="D216" s="298"/>
      <c r="E216" s="298"/>
      <c r="F216" s="291">
        <v>3</v>
      </c>
      <c r="G216" s="277"/>
      <c r="H216" s="383" t="s">
        <v>1116</v>
      </c>
      <c r="I216" s="383"/>
      <c r="J216" s="383"/>
      <c r="K216" s="331"/>
    </row>
    <row r="217" spans="2:11" s="1" customFormat="1" ht="15" customHeight="1">
      <c r="B217" s="330"/>
      <c r="C217" s="298"/>
      <c r="D217" s="298"/>
      <c r="E217" s="298"/>
      <c r="F217" s="291">
        <v>4</v>
      </c>
      <c r="G217" s="277"/>
      <c r="H217" s="383" t="s">
        <v>1117</v>
      </c>
      <c r="I217" s="383"/>
      <c r="J217" s="383"/>
      <c r="K217" s="331"/>
    </row>
    <row r="218" spans="2:11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2018-CEPKO2 - Úprava část...</vt:lpstr>
      <vt:lpstr>Pokyny pro vyplnění</vt:lpstr>
      <vt:lpstr>'2018-CEPKO2 - Úprava část...'!Názvy_tisku</vt:lpstr>
      <vt:lpstr>'Rekapitulace stavby'!Názvy_tisku</vt:lpstr>
      <vt:lpstr>'2018-CEPKO2 - Úprava část...'!Oblast_tisku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DESKTOP-M6AN55Q\Dell</dc:creator>
  <cp:lastModifiedBy>Your User Name</cp:lastModifiedBy>
  <dcterms:created xsi:type="dcterms:W3CDTF">2020-03-11T17:09:54Z</dcterms:created>
  <dcterms:modified xsi:type="dcterms:W3CDTF">2020-03-12T06:13:59Z</dcterms:modified>
</cp:coreProperties>
</file>