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3740"/>
  </bookViews>
  <sheets>
    <sheet name="Rekapitulace stavby" sheetId="1" r:id="rId1"/>
    <sheet name="01 - Stavební část" sheetId="2" r:id="rId2"/>
    <sheet name="02 - Chlazení" sheetId="3" r:id="rId3"/>
    <sheet name="03 - Zdravotní instalace" sheetId="4" r:id="rId4"/>
    <sheet name="04 - Elektroinstalace" sheetId="5" r:id="rId5"/>
    <sheet name="05 - Vedlejší rozpočtové ..." sheetId="6" r:id="rId6"/>
  </sheets>
  <definedNames>
    <definedName name="_xlnm._FilterDatabase" localSheetId="1" hidden="1">'01 - Stavební část'!$C$127:$K$268</definedName>
    <definedName name="_xlnm._FilterDatabase" localSheetId="2" hidden="1">'02 - Chlazení'!$C$122:$K$159</definedName>
    <definedName name="_xlnm._FilterDatabase" localSheetId="3" hidden="1">'03 - Zdravotní instalace'!$C$119:$K$134</definedName>
    <definedName name="_xlnm._FilterDatabase" localSheetId="4" hidden="1">'04 - Elektroinstalace'!$C$129:$K$195</definedName>
    <definedName name="_xlnm._FilterDatabase" localSheetId="5" hidden="1">'05 - Vedlejší rozpočtové ...'!$C$120:$K$134</definedName>
    <definedName name="_xlnm.Print_Titles" localSheetId="1">'01 - Stavební část'!$127:$127</definedName>
    <definedName name="_xlnm.Print_Titles" localSheetId="2">'02 - Chlazení'!$122:$122</definedName>
    <definedName name="_xlnm.Print_Titles" localSheetId="3">'03 - Zdravotní instalace'!$119:$119</definedName>
    <definedName name="_xlnm.Print_Titles" localSheetId="4">'04 - Elektroinstalace'!$129:$129</definedName>
    <definedName name="_xlnm.Print_Titles" localSheetId="5">'05 - Vedlejší rozpočtové ...'!$120:$120</definedName>
    <definedName name="_xlnm.Print_Titles" localSheetId="0">'Rekapitulace stavby'!$92:$92</definedName>
    <definedName name="_xlnm.Print_Area" localSheetId="1">'01 - Stavební část'!$C$4:$J$76,'01 - Stavební část'!$C$82:$J$109,'01 - Stavební část'!$C$115:$K$268</definedName>
    <definedName name="_xlnm.Print_Area" localSheetId="2">'02 - Chlazení'!$C$4:$J$76,'02 - Chlazení'!$C$82:$J$104,'02 - Chlazení'!$C$110:$K$159</definedName>
    <definedName name="_xlnm.Print_Area" localSheetId="3">'03 - Zdravotní instalace'!$C$4:$J$76,'03 - Zdravotní instalace'!$C$82:$J$101,'03 - Zdravotní instalace'!$C$107:$K$134</definedName>
    <definedName name="_xlnm.Print_Area" localSheetId="4">'04 - Elektroinstalace'!$C$4:$J$76,'04 - Elektroinstalace'!$C$82:$J$111,'04 - Elektroinstalace'!$C$117:$K$195</definedName>
    <definedName name="_xlnm.Print_Area" localSheetId="5">'05 - Vedlejší rozpočtové ...'!$C$4:$J$76,'05 - Vedlejší rozpočtové ...'!$C$82:$J$102,'05 - Vedlejší rozpočtové ...'!$C$108:$K$134</definedName>
    <definedName name="_xlnm.Print_Area" localSheetId="0">'Rekapitulace stavby'!$D$4:$AO$76,'Rekapitulace stavby'!$C$82:$AQ$100</definedName>
  </definedNames>
  <calcPr calcId="124519"/>
</workbook>
</file>

<file path=xl/calcChain.xml><?xml version="1.0" encoding="utf-8"?>
<calcChain xmlns="http://schemas.openxmlformats.org/spreadsheetml/2006/main">
  <c r="J37" i="6"/>
  <c r="J36"/>
  <c r="AY99" i="1"/>
  <c r="J35" i="6"/>
  <c r="AX99" i="1"/>
  <c r="BI134" i="6"/>
  <c r="BH134"/>
  <c r="BG134"/>
  <c r="BF134"/>
  <c r="T134"/>
  <c r="T133"/>
  <c r="R134"/>
  <c r="R133"/>
  <c r="P134"/>
  <c r="P133"/>
  <c r="BK134"/>
  <c r="BK133" s="1"/>
  <c r="J133" s="1"/>
  <c r="J101" s="1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8" s="1"/>
  <c r="R130"/>
  <c r="P130"/>
  <c r="BK130"/>
  <c r="J130"/>
  <c r="BE130"/>
  <c r="BI129"/>
  <c r="BH129"/>
  <c r="BG129"/>
  <c r="BF129"/>
  <c r="T129"/>
  <c r="R129"/>
  <c r="R128"/>
  <c r="P129"/>
  <c r="P128" s="1"/>
  <c r="BK129"/>
  <c r="BK128" s="1"/>
  <c r="J128" s="1"/>
  <c r="J100" s="1"/>
  <c r="J129"/>
  <c r="BE129" s="1"/>
  <c r="BI127"/>
  <c r="BH127"/>
  <c r="BG127"/>
  <c r="BF127"/>
  <c r="T127"/>
  <c r="T126"/>
  <c r="R127"/>
  <c r="R126"/>
  <c r="P127"/>
  <c r="P126" s="1"/>
  <c r="BK127"/>
  <c r="BK126" s="1"/>
  <c r="J126" s="1"/>
  <c r="J99" s="1"/>
  <c r="J127"/>
  <c r="BE127" s="1"/>
  <c r="BI125"/>
  <c r="BH125"/>
  <c r="BG125"/>
  <c r="BF125"/>
  <c r="T125"/>
  <c r="R125"/>
  <c r="P125"/>
  <c r="BK125"/>
  <c r="J125"/>
  <c r="BE125" s="1"/>
  <c r="BI124"/>
  <c r="F37" s="1"/>
  <c r="BD99" i="1" s="1"/>
  <c r="BH124" i="6"/>
  <c r="F36" s="1"/>
  <c r="BC99" i="1" s="1"/>
  <c r="BG124" i="6"/>
  <c r="F35" s="1"/>
  <c r="BB99" i="1" s="1"/>
  <c r="BF124" i="6"/>
  <c r="J34" s="1"/>
  <c r="AW99" i="1" s="1"/>
  <c r="T124" i="6"/>
  <c r="T123" s="1"/>
  <c r="T122" s="1"/>
  <c r="T121" s="1"/>
  <c r="R124"/>
  <c r="R123"/>
  <c r="R122" s="1"/>
  <c r="R121" s="1"/>
  <c r="P124"/>
  <c r="P123" s="1"/>
  <c r="BK124"/>
  <c r="BK123" s="1"/>
  <c r="J124"/>
  <c r="BE124" s="1"/>
  <c r="J118"/>
  <c r="J117"/>
  <c r="F117"/>
  <c r="F115"/>
  <c r="E113"/>
  <c r="J92"/>
  <c r="J91"/>
  <c r="F91"/>
  <c r="F89"/>
  <c r="E87"/>
  <c r="J18"/>
  <c r="E18"/>
  <c r="F118" s="1"/>
  <c r="J17"/>
  <c r="J12"/>
  <c r="J89" s="1"/>
  <c r="E7"/>
  <c r="E85" s="1"/>
  <c r="J37" i="5"/>
  <c r="J36"/>
  <c r="AY98" i="1"/>
  <c r="J35" i="5"/>
  <c r="AX98" i="1" s="1"/>
  <c r="BI195" i="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/>
  <c r="BI189"/>
  <c r="BH189"/>
  <c r="BG189"/>
  <c r="BF189"/>
  <c r="T189"/>
  <c r="T187" s="1"/>
  <c r="R189"/>
  <c r="P189"/>
  <c r="BK189"/>
  <c r="J189"/>
  <c r="BE189"/>
  <c r="BI188"/>
  <c r="BH188"/>
  <c r="BG188"/>
  <c r="BF188"/>
  <c r="T188"/>
  <c r="R188"/>
  <c r="R187"/>
  <c r="P188"/>
  <c r="P187" s="1"/>
  <c r="BK188"/>
  <c r="BK187" s="1"/>
  <c r="J187" s="1"/>
  <c r="J110" s="1"/>
  <c r="J188"/>
  <c r="BE188" s="1"/>
  <c r="BI186"/>
  <c r="BH186"/>
  <c r="BG186"/>
  <c r="BF186"/>
  <c r="T186"/>
  <c r="R186"/>
  <c r="P186"/>
  <c r="BK186"/>
  <c r="J186"/>
  <c r="BE186" s="1"/>
  <c r="BI185"/>
  <c r="BH185"/>
  <c r="BG185"/>
  <c r="BF185"/>
  <c r="T185"/>
  <c r="R185"/>
  <c r="P185"/>
  <c r="P183" s="1"/>
  <c r="BK185"/>
  <c r="J185"/>
  <c r="BE185" s="1"/>
  <c r="BI184"/>
  <c r="BH184"/>
  <c r="BG184"/>
  <c r="BF184"/>
  <c r="T184"/>
  <c r="T183" s="1"/>
  <c r="R184"/>
  <c r="R183" s="1"/>
  <c r="P184"/>
  <c r="BK184"/>
  <c r="BK183"/>
  <c r="J183" s="1"/>
  <c r="J109" s="1"/>
  <c r="J184"/>
  <c r="BE184"/>
  <c r="BI182"/>
  <c r="BH182"/>
  <c r="BG182"/>
  <c r="BF182"/>
  <c r="T182"/>
  <c r="T181" s="1"/>
  <c r="R182"/>
  <c r="R181" s="1"/>
  <c r="P182"/>
  <c r="P181"/>
  <c r="BK182"/>
  <c r="BK181"/>
  <c r="J181" s="1"/>
  <c r="J108" s="1"/>
  <c r="J182"/>
  <c r="BE182"/>
  <c r="BI180"/>
  <c r="BH180"/>
  <c r="BG180"/>
  <c r="BF180"/>
  <c r="T180"/>
  <c r="T179" s="1"/>
  <c r="R180"/>
  <c r="R179" s="1"/>
  <c r="P180"/>
  <c r="P179"/>
  <c r="BK180"/>
  <c r="BK179"/>
  <c r="J179" s="1"/>
  <c r="J107" s="1"/>
  <c r="J180"/>
  <c r="BE180"/>
  <c r="BI178"/>
  <c r="BH178"/>
  <c r="BG178"/>
  <c r="BF178"/>
  <c r="T178"/>
  <c r="T177" s="1"/>
  <c r="T176" s="1"/>
  <c r="R178"/>
  <c r="R177" s="1"/>
  <c r="R176" s="1"/>
  <c r="P178"/>
  <c r="P177"/>
  <c r="P176" s="1"/>
  <c r="BK178"/>
  <c r="BK177"/>
  <c r="BK176" s="1"/>
  <c r="J176" s="1"/>
  <c r="J105" s="1"/>
  <c r="J178"/>
  <c r="BE178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R168" s="1"/>
  <c r="P171"/>
  <c r="BK171"/>
  <c r="J171"/>
  <c r="BE171" s="1"/>
  <c r="BI170"/>
  <c r="BH170"/>
  <c r="BG170"/>
  <c r="BF170"/>
  <c r="T170"/>
  <c r="R170"/>
  <c r="P170"/>
  <c r="BK170"/>
  <c r="J170"/>
  <c r="BE170"/>
  <c r="BI169"/>
  <c r="BH169"/>
  <c r="BG169"/>
  <c r="BF169"/>
  <c r="T169"/>
  <c r="T168" s="1"/>
  <c r="R169"/>
  <c r="P169"/>
  <c r="P168"/>
  <c r="BK169"/>
  <c r="BK168" s="1"/>
  <c r="J168" s="1"/>
  <c r="J104" s="1"/>
  <c r="J169"/>
  <c r="BE169" s="1"/>
  <c r="BI167"/>
  <c r="BH167"/>
  <c r="BG167"/>
  <c r="BF167"/>
  <c r="T167"/>
  <c r="T165" s="1"/>
  <c r="R167"/>
  <c r="P167"/>
  <c r="BK167"/>
  <c r="J167"/>
  <c r="BE167"/>
  <c r="BI166"/>
  <c r="BH166"/>
  <c r="BG166"/>
  <c r="BF166"/>
  <c r="T166"/>
  <c r="R166"/>
  <c r="R165"/>
  <c r="P166"/>
  <c r="P165" s="1"/>
  <c r="BK166"/>
  <c r="BK165" s="1"/>
  <c r="J165" s="1"/>
  <c r="J103" s="1"/>
  <c r="J166"/>
  <c r="BE166" s="1"/>
  <c r="BI164"/>
  <c r="BH164"/>
  <c r="BG164"/>
  <c r="BF164"/>
  <c r="T164"/>
  <c r="R164"/>
  <c r="P164"/>
  <c r="BK164"/>
  <c r="BK162" s="1"/>
  <c r="J162" s="1"/>
  <c r="J102" s="1"/>
  <c r="J164"/>
  <c r="BE164" s="1"/>
  <c r="BI163"/>
  <c r="BH163"/>
  <c r="BG163"/>
  <c r="BF163"/>
  <c r="T163"/>
  <c r="T162"/>
  <c r="R163"/>
  <c r="R162" s="1"/>
  <c r="P163"/>
  <c r="P162" s="1"/>
  <c r="BK163"/>
  <c r="J163"/>
  <c r="BE163" s="1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/>
  <c r="BI159"/>
  <c r="BH159"/>
  <c r="BG159"/>
  <c r="BF159"/>
  <c r="T159"/>
  <c r="T158" s="1"/>
  <c r="T157" s="1"/>
  <c r="R159"/>
  <c r="R158" s="1"/>
  <c r="R157" s="1"/>
  <c r="P159"/>
  <c r="P158" s="1"/>
  <c r="P157" s="1"/>
  <c r="BK159"/>
  <c r="BK158" s="1"/>
  <c r="J159"/>
  <c r="BE159" s="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R134" s="1"/>
  <c r="P137"/>
  <c r="BK137"/>
  <c r="J137"/>
  <c r="BE137" s="1"/>
  <c r="BI136"/>
  <c r="BH136"/>
  <c r="BG136"/>
  <c r="BF136"/>
  <c r="T136"/>
  <c r="R136"/>
  <c r="P136"/>
  <c r="BK136"/>
  <c r="J136"/>
  <c r="BE136"/>
  <c r="BI135"/>
  <c r="BH135"/>
  <c r="F36" s="1"/>
  <c r="BC98" i="1" s="1"/>
  <c r="BG135" i="5"/>
  <c r="F35" s="1"/>
  <c r="BB98" i="1" s="1"/>
  <c r="BF135" i="5"/>
  <c r="T135"/>
  <c r="T134" s="1"/>
  <c r="R135"/>
  <c r="P135"/>
  <c r="P134"/>
  <c r="BK135"/>
  <c r="BK134" s="1"/>
  <c r="J134" s="1"/>
  <c r="J99" s="1"/>
  <c r="J135"/>
  <c r="BE135" s="1"/>
  <c r="BI133"/>
  <c r="F37"/>
  <c r="BD98" i="1" s="1"/>
  <c r="BH133" i="5"/>
  <c r="BG133"/>
  <c r="BF133"/>
  <c r="J34" s="1"/>
  <c r="AW98" i="1" s="1"/>
  <c r="T133" i="5"/>
  <c r="T132"/>
  <c r="R133"/>
  <c r="R132" s="1"/>
  <c r="P133"/>
  <c r="P132"/>
  <c r="P131" s="1"/>
  <c r="P130" s="1"/>
  <c r="AU98" i="1" s="1"/>
  <c r="BK133" i="5"/>
  <c r="BK132"/>
  <c r="J133"/>
  <c r="BE133" s="1"/>
  <c r="J127"/>
  <c r="J126"/>
  <c r="F126"/>
  <c r="F124"/>
  <c r="E122"/>
  <c r="J92"/>
  <c r="J91"/>
  <c r="F91"/>
  <c r="F89"/>
  <c r="E87"/>
  <c r="J18"/>
  <c r="E18"/>
  <c r="F92" s="1"/>
  <c r="J17"/>
  <c r="J12"/>
  <c r="J124" s="1"/>
  <c r="E7"/>
  <c r="E85" s="1"/>
  <c r="J37" i="4"/>
  <c r="J36"/>
  <c r="AY97" i="1" s="1"/>
  <c r="J35" i="4"/>
  <c r="AX97" i="1"/>
  <c r="BI134" i="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BK131" s="1"/>
  <c r="J131" s="1"/>
  <c r="J100" s="1"/>
  <c r="J133"/>
  <c r="BE133" s="1"/>
  <c r="BI132"/>
  <c r="BH132"/>
  <c r="BG132"/>
  <c r="BF132"/>
  <c r="T132"/>
  <c r="T131"/>
  <c r="R132"/>
  <c r="R131" s="1"/>
  <c r="P132"/>
  <c r="P131" s="1"/>
  <c r="BK132"/>
  <c r="J132"/>
  <c r="BE132" s="1"/>
  <c r="BI130"/>
  <c r="BH130"/>
  <c r="BG130"/>
  <c r="BF130"/>
  <c r="T130"/>
  <c r="R130"/>
  <c r="P130"/>
  <c r="P128" s="1"/>
  <c r="BK130"/>
  <c r="J130"/>
  <c r="BE130" s="1"/>
  <c r="BI129"/>
  <c r="BH129"/>
  <c r="BG129"/>
  <c r="BF129"/>
  <c r="T129"/>
  <c r="T128" s="1"/>
  <c r="R129"/>
  <c r="R128" s="1"/>
  <c r="P129"/>
  <c r="BK129"/>
  <c r="BK128"/>
  <c r="J128" s="1"/>
  <c r="J99" s="1"/>
  <c r="J129"/>
  <c r="BE129"/>
  <c r="BI127"/>
  <c r="BH127"/>
  <c r="BG127"/>
  <c r="BF127"/>
  <c r="F34" s="1"/>
  <c r="BA97" i="1" s="1"/>
  <c r="T127" i="4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 s="1"/>
  <c r="BI124"/>
  <c r="F37" s="1"/>
  <c r="BD97" i="1" s="1"/>
  <c r="BH124" i="4"/>
  <c r="BG124"/>
  <c r="BF124"/>
  <c r="T124"/>
  <c r="R124"/>
  <c r="P124"/>
  <c r="BK124"/>
  <c r="J124"/>
  <c r="BE124" s="1"/>
  <c r="BI123"/>
  <c r="BH123"/>
  <c r="F36" s="1"/>
  <c r="BC97" i="1" s="1"/>
  <c r="BG123" i="4"/>
  <c r="F35" s="1"/>
  <c r="BB97" i="1" s="1"/>
  <c r="BF123" i="4"/>
  <c r="J34" s="1"/>
  <c r="AW97" i="1" s="1"/>
  <c r="T123" i="4"/>
  <c r="T122" s="1"/>
  <c r="R123"/>
  <c r="R122"/>
  <c r="P123"/>
  <c r="P122" s="1"/>
  <c r="P121" s="1"/>
  <c r="P120" s="1"/>
  <c r="AU97" i="1" s="1"/>
  <c r="BK123" i="4"/>
  <c r="BK122" s="1"/>
  <c r="J123"/>
  <c r="BE123"/>
  <c r="J117"/>
  <c r="J116"/>
  <c r="F116"/>
  <c r="F114"/>
  <c r="E112"/>
  <c r="J92"/>
  <c r="J91"/>
  <c r="F91"/>
  <c r="F89"/>
  <c r="E87"/>
  <c r="J18"/>
  <c r="E18"/>
  <c r="F117" s="1"/>
  <c r="J17"/>
  <c r="J12"/>
  <c r="J114" s="1"/>
  <c r="E7"/>
  <c r="E110"/>
  <c r="E85"/>
  <c r="J159" i="3"/>
  <c r="J103" s="1"/>
  <c r="J37"/>
  <c r="J36"/>
  <c r="AY96" i="1"/>
  <c r="J35" i="3"/>
  <c r="AX96" i="1" s="1"/>
  <c r="BI158" i="3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P154" s="1"/>
  <c r="BK156"/>
  <c r="J156"/>
  <c r="BE156" s="1"/>
  <c r="BI155"/>
  <c r="BH155"/>
  <c r="BG155"/>
  <c r="BF155"/>
  <c r="T155"/>
  <c r="T154" s="1"/>
  <c r="R155"/>
  <c r="R154" s="1"/>
  <c r="P155"/>
  <c r="BK155"/>
  <c r="BK154"/>
  <c r="J154" s="1"/>
  <c r="J102" s="1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T151" s="1"/>
  <c r="R152"/>
  <c r="R151"/>
  <c r="P152"/>
  <c r="P151"/>
  <c r="BK152"/>
  <c r="BK151" s="1"/>
  <c r="J151" s="1"/>
  <c r="J101" s="1"/>
  <c r="J152"/>
  <c r="BE152" s="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BK143" s="1"/>
  <c r="J143" s="1"/>
  <c r="J100" s="1"/>
  <c r="J145"/>
  <c r="BE145" s="1"/>
  <c r="BI144"/>
  <c r="BH144"/>
  <c r="BG144"/>
  <c r="BF144"/>
  <c r="T144"/>
  <c r="T143"/>
  <c r="R144"/>
  <c r="R143" s="1"/>
  <c r="P144"/>
  <c r="P143" s="1"/>
  <c r="BK144"/>
  <c r="J144"/>
  <c r="BE144" s="1"/>
  <c r="BI142"/>
  <c r="BH142"/>
  <c r="BG142"/>
  <c r="BF142"/>
  <c r="T142"/>
  <c r="T141"/>
  <c r="R142"/>
  <c r="R141" s="1"/>
  <c r="P142"/>
  <c r="P141" s="1"/>
  <c r="BK142"/>
  <c r="BK141"/>
  <c r="J141" s="1"/>
  <c r="J99" s="1"/>
  <c r="J142"/>
  <c r="BE142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/>
  <c r="BI130"/>
  <c r="BH130"/>
  <c r="F36" s="1"/>
  <c r="BC96" i="1" s="1"/>
  <c r="BG130" i="3"/>
  <c r="BF130"/>
  <c r="T130"/>
  <c r="R130"/>
  <c r="P130"/>
  <c r="BK130"/>
  <c r="J130"/>
  <c r="BE130"/>
  <c r="BI129"/>
  <c r="BH129"/>
  <c r="BG129"/>
  <c r="F35" s="1"/>
  <c r="BB96" i="1" s="1"/>
  <c r="BF129" i="3"/>
  <c r="T129"/>
  <c r="R129"/>
  <c r="P129"/>
  <c r="BK129"/>
  <c r="BK125" s="1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T125" s="1"/>
  <c r="R127"/>
  <c r="P127"/>
  <c r="P125" s="1"/>
  <c r="P124" s="1"/>
  <c r="P123" s="1"/>
  <c r="AU96" i="1" s="1"/>
  <c r="BK127" i="3"/>
  <c r="J127"/>
  <c r="BE127"/>
  <c r="BI126"/>
  <c r="F37"/>
  <c r="BD96" i="1" s="1"/>
  <c r="BH126" i="3"/>
  <c r="BG126"/>
  <c r="BF126"/>
  <c r="J34" s="1"/>
  <c r="AW96" i="1" s="1"/>
  <c r="T126" i="3"/>
  <c r="R126"/>
  <c r="R125" s="1"/>
  <c r="P126"/>
  <c r="BK126"/>
  <c r="J126"/>
  <c r="BE126" s="1"/>
  <c r="J120"/>
  <c r="J119"/>
  <c r="F119"/>
  <c r="F117"/>
  <c r="E115"/>
  <c r="J92"/>
  <c r="J91"/>
  <c r="F91"/>
  <c r="F89"/>
  <c r="E87"/>
  <c r="J18"/>
  <c r="E18"/>
  <c r="F92" s="1"/>
  <c r="J17"/>
  <c r="J12"/>
  <c r="J117" s="1"/>
  <c r="E7"/>
  <c r="E85" s="1"/>
  <c r="J37" i="2"/>
  <c r="J36"/>
  <c r="AY95" i="1" s="1"/>
  <c r="J35" i="2"/>
  <c r="AX95" i="1"/>
  <c r="BI268" i="2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 s="1"/>
  <c r="BI266"/>
  <c r="BH266"/>
  <c r="BG266"/>
  <c r="BF266"/>
  <c r="T266"/>
  <c r="R266"/>
  <c r="P266"/>
  <c r="BK266"/>
  <c r="J266"/>
  <c r="BE266" s="1"/>
  <c r="BI263"/>
  <c r="BH263"/>
  <c r="BG263"/>
  <c r="BF263"/>
  <c r="T263"/>
  <c r="R263"/>
  <c r="P263"/>
  <c r="BK263"/>
  <c r="J263"/>
  <c r="BE263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BK245" s="1"/>
  <c r="J245" s="1"/>
  <c r="J108" s="1"/>
  <c r="J256"/>
  <c r="BE256" s="1"/>
  <c r="BI246"/>
  <c r="BH246"/>
  <c r="BG246"/>
  <c r="BF246"/>
  <c r="T246"/>
  <c r="T245"/>
  <c r="R246"/>
  <c r="R245" s="1"/>
  <c r="P246"/>
  <c r="P245" s="1"/>
  <c r="BK246"/>
  <c r="J246"/>
  <c r="BE246" s="1"/>
  <c r="BI244"/>
  <c r="BH244"/>
  <c r="BG244"/>
  <c r="BF244"/>
  <c r="T244"/>
  <c r="R244"/>
  <c r="R236" s="1"/>
  <c r="P244"/>
  <c r="BK244"/>
  <c r="J244"/>
  <c r="BE244" s="1"/>
  <c r="BI238"/>
  <c r="BH238"/>
  <c r="BG238"/>
  <c r="BF238"/>
  <c r="T238"/>
  <c r="R238"/>
  <c r="P238"/>
  <c r="BK238"/>
  <c r="J238"/>
  <c r="BE238"/>
  <c r="BI237"/>
  <c r="BH237"/>
  <c r="BG237"/>
  <c r="BF237"/>
  <c r="T237"/>
  <c r="T236" s="1"/>
  <c r="R237"/>
  <c r="P237"/>
  <c r="P236"/>
  <c r="BK237"/>
  <c r="BK236" s="1"/>
  <c r="J236" s="1"/>
  <c r="J107" s="1"/>
  <c r="J237"/>
  <c r="BE237" s="1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 s="1"/>
  <c r="BI233"/>
  <c r="BH233"/>
  <c r="BG233"/>
  <c r="BF233"/>
  <c r="T233"/>
  <c r="R233"/>
  <c r="R228" s="1"/>
  <c r="P233"/>
  <c r="BK233"/>
  <c r="J233"/>
  <c r="BE233" s="1"/>
  <c r="BI232"/>
  <c r="BH232"/>
  <c r="BG232"/>
  <c r="BF232"/>
  <c r="T232"/>
  <c r="R232"/>
  <c r="P232"/>
  <c r="P228" s="1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 s="1"/>
  <c r="BI229"/>
  <c r="BH229"/>
  <c r="BG229"/>
  <c r="BF229"/>
  <c r="T229"/>
  <c r="T228"/>
  <c r="T227" s="1"/>
  <c r="R229"/>
  <c r="P229"/>
  <c r="BK229"/>
  <c r="BK228" s="1"/>
  <c r="J229"/>
  <c r="BE229"/>
  <c r="BI226"/>
  <c r="BH226"/>
  <c r="BG226"/>
  <c r="BF226"/>
  <c r="T226"/>
  <c r="R226"/>
  <c r="P226"/>
  <c r="BK226"/>
  <c r="BK224" s="1"/>
  <c r="J224" s="1"/>
  <c r="J104" s="1"/>
  <c r="J226"/>
  <c r="BE226" s="1"/>
  <c r="BI225"/>
  <c r="BH225"/>
  <c r="BG225"/>
  <c r="BF225"/>
  <c r="T225"/>
  <c r="T224"/>
  <c r="R225"/>
  <c r="R224" s="1"/>
  <c r="P225"/>
  <c r="P224" s="1"/>
  <c r="BK225"/>
  <c r="J225"/>
  <c r="BE225" s="1"/>
  <c r="BI223"/>
  <c r="BH223"/>
  <c r="BG223"/>
  <c r="BF223"/>
  <c r="T223"/>
  <c r="R223"/>
  <c r="P223"/>
  <c r="BK223"/>
  <c r="J223"/>
  <c r="BE223" s="1"/>
  <c r="BI222"/>
  <c r="BH222"/>
  <c r="BG222"/>
  <c r="BF222"/>
  <c r="T222"/>
  <c r="R222"/>
  <c r="P222"/>
  <c r="BK222"/>
  <c r="J222"/>
  <c r="BE222"/>
  <c r="BI221"/>
  <c r="BH221"/>
  <c r="BG221"/>
  <c r="BF221"/>
  <c r="T221"/>
  <c r="T218" s="1"/>
  <c r="R221"/>
  <c r="P221"/>
  <c r="BK221"/>
  <c r="J221"/>
  <c r="BE221"/>
  <c r="BI219"/>
  <c r="BH219"/>
  <c r="BG219"/>
  <c r="BF219"/>
  <c r="T219"/>
  <c r="R219"/>
  <c r="R218"/>
  <c r="P219"/>
  <c r="P218" s="1"/>
  <c r="BK219"/>
  <c r="BK218" s="1"/>
  <c r="J218" s="1"/>
  <c r="J103" s="1"/>
  <c r="J219"/>
  <c r="BE219" s="1"/>
  <c r="BI217"/>
  <c r="BH217"/>
  <c r="BG217"/>
  <c r="BF217"/>
  <c r="T217"/>
  <c r="R217"/>
  <c r="P217"/>
  <c r="BK217"/>
  <c r="J217"/>
  <c r="BE217" s="1"/>
  <c r="BI215"/>
  <c r="BH215"/>
  <c r="BG215"/>
  <c r="BF215"/>
  <c r="T215"/>
  <c r="R215"/>
  <c r="P215"/>
  <c r="BK215"/>
  <c r="J215"/>
  <c r="BE215" s="1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 s="1"/>
  <c r="BI211"/>
  <c r="BH211"/>
  <c r="BG211"/>
  <c r="BF211"/>
  <c r="T211"/>
  <c r="R211"/>
  <c r="P211"/>
  <c r="BK211"/>
  <c r="J211"/>
  <c r="BE211" s="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 s="1"/>
  <c r="BI200"/>
  <c r="BH200"/>
  <c r="BG200"/>
  <c r="BF200"/>
  <c r="T200"/>
  <c r="R200"/>
  <c r="P200"/>
  <c r="BK200"/>
  <c r="J200"/>
  <c r="BE200" s="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 s="1"/>
  <c r="BI192"/>
  <c r="BH192"/>
  <c r="BG192"/>
  <c r="BF192"/>
  <c r="T192"/>
  <c r="R192"/>
  <c r="R185" s="1"/>
  <c r="P192"/>
  <c r="BK192"/>
  <c r="J192"/>
  <c r="BE192" s="1"/>
  <c r="BI190"/>
  <c r="BH190"/>
  <c r="BG190"/>
  <c r="BF190"/>
  <c r="T190"/>
  <c r="R190"/>
  <c r="P190"/>
  <c r="BK190"/>
  <c r="J190"/>
  <c r="BE190"/>
  <c r="BI186"/>
  <c r="BH186"/>
  <c r="BG186"/>
  <c r="BF186"/>
  <c r="T186"/>
  <c r="T185" s="1"/>
  <c r="R186"/>
  <c r="P186"/>
  <c r="P185"/>
  <c r="BK186"/>
  <c r="BK185" s="1"/>
  <c r="J185" s="1"/>
  <c r="J102" s="1"/>
  <c r="J186"/>
  <c r="BE186" s="1"/>
  <c r="BI170"/>
  <c r="BH170"/>
  <c r="BG170"/>
  <c r="BF170"/>
  <c r="T170"/>
  <c r="T169" s="1"/>
  <c r="R170"/>
  <c r="R169"/>
  <c r="P170"/>
  <c r="P169"/>
  <c r="BK170"/>
  <c r="BK169" s="1"/>
  <c r="J169" s="1"/>
  <c r="J101" s="1"/>
  <c r="J170"/>
  <c r="BE170" s="1"/>
  <c r="BI165"/>
  <c r="BH165"/>
  <c r="BG165"/>
  <c r="BF165"/>
  <c r="T165"/>
  <c r="T158" s="1"/>
  <c r="R165"/>
  <c r="P165"/>
  <c r="BK165"/>
  <c r="J165"/>
  <c r="BE165"/>
  <c r="BI159"/>
  <c r="BH159"/>
  <c r="BG159"/>
  <c r="BF159"/>
  <c r="T159"/>
  <c r="R159"/>
  <c r="R158"/>
  <c r="P159"/>
  <c r="P158" s="1"/>
  <c r="BK159"/>
  <c r="BK158" s="1"/>
  <c r="J158" s="1"/>
  <c r="J100" s="1"/>
  <c r="J159"/>
  <c r="BE159" s="1"/>
  <c r="BI157"/>
  <c r="BH157"/>
  <c r="BG157"/>
  <c r="BF157"/>
  <c r="T157"/>
  <c r="R157"/>
  <c r="P157"/>
  <c r="BK157"/>
  <c r="J157"/>
  <c r="BE157" s="1"/>
  <c r="BI146"/>
  <c r="BH146"/>
  <c r="BG146"/>
  <c r="BF146"/>
  <c r="T146"/>
  <c r="R146"/>
  <c r="P146"/>
  <c r="BK146"/>
  <c r="J146"/>
  <c r="BE146" s="1"/>
  <c r="BI136"/>
  <c r="BH136"/>
  <c r="BG136"/>
  <c r="BF136"/>
  <c r="T136"/>
  <c r="R136"/>
  <c r="P136"/>
  <c r="BK136"/>
  <c r="J136"/>
  <c r="BE136"/>
  <c r="BI135"/>
  <c r="BH135"/>
  <c r="BG135"/>
  <c r="BF135"/>
  <c r="T135"/>
  <c r="T133" s="1"/>
  <c r="R135"/>
  <c r="P135"/>
  <c r="BK135"/>
  <c r="J135"/>
  <c r="BE135"/>
  <c r="BI134"/>
  <c r="BH134"/>
  <c r="BG134"/>
  <c r="BF134"/>
  <c r="T134"/>
  <c r="R134"/>
  <c r="R133"/>
  <c r="P134"/>
  <c r="P133" s="1"/>
  <c r="BK134"/>
  <c r="BK133" s="1"/>
  <c r="J133" s="1"/>
  <c r="J99" s="1"/>
  <c r="J134"/>
  <c r="BE134" s="1"/>
  <c r="BI132"/>
  <c r="BH132"/>
  <c r="BG132"/>
  <c r="BF132"/>
  <c r="T132"/>
  <c r="R132"/>
  <c r="P132"/>
  <c r="BK132"/>
  <c r="J132"/>
  <c r="BE132" s="1"/>
  <c r="BI131"/>
  <c r="F37" s="1"/>
  <c r="BD95" i="1" s="1"/>
  <c r="BH131" i="2"/>
  <c r="F36" s="1"/>
  <c r="BC95" i="1" s="1"/>
  <c r="BC94" s="1"/>
  <c r="BG131" i="2"/>
  <c r="F35" s="1"/>
  <c r="BB95" i="1" s="1"/>
  <c r="BF131" i="2"/>
  <c r="J34" s="1"/>
  <c r="AW95" i="1" s="1"/>
  <c r="T131" i="2"/>
  <c r="T130" s="1"/>
  <c r="R131"/>
  <c r="R130"/>
  <c r="P131"/>
  <c r="P130" s="1"/>
  <c r="P129" s="1"/>
  <c r="BK131"/>
  <c r="BK130" s="1"/>
  <c r="J131"/>
  <c r="BE131" s="1"/>
  <c r="J125"/>
  <c r="J124"/>
  <c r="F124"/>
  <c r="F122"/>
  <c r="E120"/>
  <c r="J92"/>
  <c r="J91"/>
  <c r="F91"/>
  <c r="F89"/>
  <c r="E87"/>
  <c r="J18"/>
  <c r="E18"/>
  <c r="F125" s="1"/>
  <c r="J17"/>
  <c r="J12"/>
  <c r="J89" s="1"/>
  <c r="E7"/>
  <c r="E85" s="1"/>
  <c r="AS94" i="1"/>
  <c r="L90"/>
  <c r="AM90"/>
  <c r="AM89"/>
  <c r="L89"/>
  <c r="AM87"/>
  <c r="L87"/>
  <c r="L85"/>
  <c r="L84"/>
  <c r="F92" i="4" l="1"/>
  <c r="J89"/>
  <c r="E120" i="5"/>
  <c r="E113" i="3"/>
  <c r="BK129" i="2"/>
  <c r="J130"/>
  <c r="J98" s="1"/>
  <c r="J33"/>
  <c r="AV95" i="1" s="1"/>
  <c r="AT95" s="1"/>
  <c r="F33" i="2"/>
  <c r="AZ95" i="1" s="1"/>
  <c r="BK124" i="3"/>
  <c r="J125"/>
  <c r="J98" s="1"/>
  <c r="R129" i="2"/>
  <c r="R121" i="4"/>
  <c r="R120" s="1"/>
  <c r="R131" i="5"/>
  <c r="R130" s="1"/>
  <c r="J122" i="4"/>
  <c r="J98" s="1"/>
  <c r="BK121"/>
  <c r="J228" i="2"/>
  <c r="J106" s="1"/>
  <c r="BK227"/>
  <c r="J227" s="1"/>
  <c r="J105" s="1"/>
  <c r="J33" i="5"/>
  <c r="AV98" i="1" s="1"/>
  <c r="AT98" s="1"/>
  <c r="F33" i="5"/>
  <c r="AZ98" i="1" s="1"/>
  <c r="BK157" i="5"/>
  <c r="J157" s="1"/>
  <c r="J100" s="1"/>
  <c r="J158"/>
  <c r="J101" s="1"/>
  <c r="F33" i="4"/>
  <c r="AZ97" i="1" s="1"/>
  <c r="P122" i="6"/>
  <c r="P121" s="1"/>
  <c r="AU99" i="1" s="1"/>
  <c r="AY94"/>
  <c r="W32"/>
  <c r="F33" i="3"/>
  <c r="AZ96" i="1" s="1"/>
  <c r="J33" i="3"/>
  <c r="AV96" i="1" s="1"/>
  <c r="AT96" s="1"/>
  <c r="BK122" i="6"/>
  <c r="J123"/>
  <c r="J98" s="1"/>
  <c r="BD94" i="1"/>
  <c r="W33" s="1"/>
  <c r="R124" i="3"/>
  <c r="R123" s="1"/>
  <c r="R227" i="2"/>
  <c r="T129"/>
  <c r="T128" s="1"/>
  <c r="P227"/>
  <c r="T121" i="4"/>
  <c r="T120" s="1"/>
  <c r="J33" i="6"/>
  <c r="AV99" i="1" s="1"/>
  <c r="AT99" s="1"/>
  <c r="F33" i="6"/>
  <c r="AZ99" i="1" s="1"/>
  <c r="P128" i="2"/>
  <c r="AU95" i="1" s="1"/>
  <c r="AU94" s="1"/>
  <c r="BB94"/>
  <c r="BK131" i="5"/>
  <c r="T124" i="3"/>
  <c r="T123" s="1"/>
  <c r="T131" i="5"/>
  <c r="T130" s="1"/>
  <c r="J33" i="4"/>
  <c r="AV97" i="1" s="1"/>
  <c r="AT97" s="1"/>
  <c r="J177" i="5"/>
  <c r="J106" s="1"/>
  <c r="E111" i="6"/>
  <c r="J89" i="3"/>
  <c r="J89" i="5"/>
  <c r="F92" i="6"/>
  <c r="F34" i="3"/>
  <c r="BA96" i="1" s="1"/>
  <c r="F34" i="5"/>
  <c r="BA98" i="1" s="1"/>
  <c r="E118" i="2"/>
  <c r="F92"/>
  <c r="F34"/>
  <c r="BA95" i="1" s="1"/>
  <c r="F34" i="6"/>
  <c r="BA99" i="1" s="1"/>
  <c r="J122" i="2"/>
  <c r="F120" i="3"/>
  <c r="F127" i="5"/>
  <c r="J115" i="6"/>
  <c r="J132" i="5"/>
  <c r="J98" s="1"/>
  <c r="BA94" i="1" l="1"/>
  <c r="AW94" s="1"/>
  <c r="AK30" s="1"/>
  <c r="AX94"/>
  <c r="W31"/>
  <c r="BK120" i="4"/>
  <c r="J120" s="1"/>
  <c r="J121"/>
  <c r="J97" s="1"/>
  <c r="AZ94" i="1"/>
  <c r="J129" i="2"/>
  <c r="J97" s="1"/>
  <c r="BK128"/>
  <c r="J128" s="1"/>
  <c r="BK130" i="5"/>
  <c r="J130" s="1"/>
  <c r="J131"/>
  <c r="J97" s="1"/>
  <c r="BK123" i="3"/>
  <c r="J123" s="1"/>
  <c r="J124"/>
  <c r="J97" s="1"/>
  <c r="R128" i="2"/>
  <c r="BK121" i="6"/>
  <c r="J121" s="1"/>
  <c r="J122"/>
  <c r="J97" s="1"/>
  <c r="W30" i="1" l="1"/>
  <c r="J96" i="2"/>
  <c r="J30"/>
  <c r="J30" i="5"/>
  <c r="J96"/>
  <c r="J96" i="4"/>
  <c r="J30"/>
  <c r="J30" i="3"/>
  <c r="J96"/>
  <c r="W29" i="1"/>
  <c r="AV94"/>
  <c r="J96" i="6"/>
  <c r="J30"/>
  <c r="J39" l="1"/>
  <c r="AG99" i="1"/>
  <c r="AN99" s="1"/>
  <c r="J39" i="2"/>
  <c r="AG95" i="1"/>
  <c r="AG98"/>
  <c r="AN98" s="1"/>
  <c r="J39" i="5"/>
  <c r="AG96" i="1"/>
  <c r="AN96" s="1"/>
  <c r="J39" i="3"/>
  <c r="AK29" i="1"/>
  <c r="AT94"/>
  <c r="AG97"/>
  <c r="AN97" s="1"/>
  <c r="J39" i="4"/>
  <c r="AG94" i="1" l="1"/>
  <c r="AN95"/>
  <c r="AN94" l="1"/>
  <c r="AK26"/>
  <c r="AK35" s="1"/>
</calcChain>
</file>

<file path=xl/sharedStrings.xml><?xml version="1.0" encoding="utf-8"?>
<sst xmlns="http://schemas.openxmlformats.org/spreadsheetml/2006/main" count="3957" uniqueCount="725">
  <si>
    <t>Export Komplet</t>
  </si>
  <si>
    <t/>
  </si>
  <si>
    <t>2.0</t>
  </si>
  <si>
    <t>ZAMOK</t>
  </si>
  <si>
    <t>False</t>
  </si>
  <si>
    <t>{e637aea0-e688-4714-b7ec-8c78401f92bd}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</si>
  <si>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</si>
  <si>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</si>
  <si>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</si>
  <si>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</si>
  <si>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</si>
  <si>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</si>
  <si>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</si>
  <si>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</si>
  <si>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JP523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</si>
  <si>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</si>
  <si>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</si>
  <si>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Kulturní dům Šternberk-chlazení 2.NP</t>
  </si>
  <si>
    <t>KSO:</t>
  </si>
  <si>
    <t>CC-CZ:</t>
  </si>
  <si>
    <t>Místo:</t>
  </si>
  <si>
    <t>Masarykova 307/20</t>
  </si>
  <si>
    <t>Datum:</t>
  </si>
  <si>
    <t>25. 3. 2019</t>
  </si>
  <si>
    <t>Zadavatel:</t>
  </si>
  <si>
    <t>IČ:</t>
  </si>
  <si>
    <t>Město Śternberk,Horní nám.16</t>
  </si>
  <si>
    <t>DIČ:</t>
  </si>
  <si>
    <t>Uchazeč:</t>
  </si>
  <si>
    <t>Vyplň údaj</t>
  </si>
  <si>
    <t>Projektant:</t>
  </si>
  <si>
    <t>ing.Judita Bravencová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</si>
  <si>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</si>
  <si>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</si>
  <si>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</si>
  <si>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</si>
  <si>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</si>
  <si>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</si>
  <si>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</si>
  <si>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</si>
  <si>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</si>
  <si>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</si>
  <si>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</si>
  <si>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</si>
  <si>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</si>
  <si>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</si>
  <si>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</si>
  <si>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</si>
  <si>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</si>
  <si>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</si>
  <si>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</si>
  <si>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</si>
  <si>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</si>
  <si>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</si>
  <si>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</si>
  <si>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</si>
  <si>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</si>
  <si>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</si>
  <si>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</si>
  <si>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</si>
  <si>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</si>
  <si>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</si>
  <si>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</si>
  <si>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</si>
  <si>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</si>
  <si>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</si>
  <si>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</si>
  <si>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</si>
  <si>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</si>
  <si>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</si>
  <si>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</si>
  <si>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</si>
  <si>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</si>
  <si>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</si>
  <si>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</si>
  <si>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</si>
  <si>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</si>
  <si>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</si>
  <si>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</si>
  <si>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</si>
  <si>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</si>
  <si>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</si>
  <si>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</si>
  <si>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</si>
  <si>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{39678018-26a4-4908-bb92-a6ab163b38e1}</t>
  </si>
  <si>
    <t>2</t>
  </si>
  <si>
    <t>02</t>
  </si>
  <si>
    <t>Chlazení</t>
  </si>
  <si>
    <t>{107dcfa6-50b3-4a2a-8125-b530f97c35bb}</t>
  </si>
  <si>
    <t>03</t>
  </si>
  <si>
    <t>Zdravotní instalace</t>
  </si>
  <si>
    <t>{bb2447b0-bf25-4e5d-a983-f0696579711c}</t>
  </si>
  <si>
    <t>04</t>
  </si>
  <si>
    <t>Elektroinstalace</t>
  </si>
  <si>
    <t>{df393166-df20-4c50-8000-c4f1a360b539}</t>
  </si>
  <si>
    <t>05</t>
  </si>
  <si>
    <t>Vedlejší rozpočtové náklady</t>
  </si>
  <si>
    <t>{0cd237af-3335-484b-9bcd-81e46abc0b2d}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</si>
  <si>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</si>
  <si>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</si>
  <si>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</si>
  <si>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</si>
  <si>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</si>
  <si>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</si>
  <si>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</si>
  <si>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</si>
  <si>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</si>
  <si>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</si>
  <si>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</si>
  <si>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</si>
  <si>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94 - Lešení a stavební výtahy</t>
  </si>
  <si>
    <t xml:space="preserve">    96 - Bourání konstrukcí</t>
  </si>
  <si>
    <t xml:space="preserve">    97 - Bourací práce- pro elektro</t>
  </si>
  <si>
    <t xml:space="preserve">    99 - Přesun hmot </t>
  </si>
  <si>
    <t>PSV - Práce a dodávky PSV</t>
  </si>
  <si>
    <t xml:space="preserve">    762 - Konstrukce tesařské</t>
  </si>
  <si>
    <t xml:space="preserve">    763 - Konstrukce suché výstavby</t>
  </si>
  <si>
    <t xml:space="preserve">    784 - Dokončovací práce - malby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</si>
  <si>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</si>
  <si>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</si>
  <si>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</si>
  <si>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</si>
  <si>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</si>
  <si>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</si>
  <si>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</si>
  <si>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</si>
  <si>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</si>
  <si>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</si>
  <si>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</si>
  <si>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</si>
  <si>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</si>
  <si>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</si>
  <si>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</si>
  <si>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</si>
  <si>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</si>
  <si>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</si>
  <si>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</si>
  <si>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310237241</t>
  </si>
  <si>
    <t>Zazdívka otvorů pl do 0,25 m2 ve zdivu nadzákladovém cihlami pálenými tl do 300 mm</t>
  </si>
  <si>
    <t>kus</t>
  </si>
  <si>
    <t>CS ÚRS 2019 01</t>
  </si>
  <si>
    <t>4</t>
  </si>
  <si>
    <t>-1288701916</t>
  </si>
  <si>
    <t>310237251</t>
  </si>
  <si>
    <t>Zazdívka otvorů pl do 0,25 m2 ve zdivu nadzákladovém cihlami pálenými tl do 450 mm</t>
  </si>
  <si>
    <t>-957252637</t>
  </si>
  <si>
    <t>6</t>
  </si>
  <si>
    <t>Úpravy povrchů, podlahy a osazování výplní</t>
  </si>
  <si>
    <t>611315221</t>
  </si>
  <si>
    <t>Vápenná štuková omítka malých ploch do 0,09 m2 na stropech</t>
  </si>
  <si>
    <t>676760842</t>
  </si>
  <si>
    <t>611315223</t>
  </si>
  <si>
    <t>Vápenná štuková omítka malých ploch do 1,0 m2 na stropech</t>
  </si>
  <si>
    <t>-1813198602</t>
  </si>
  <si>
    <t>5</t>
  </si>
  <si>
    <t>612135101</t>
  </si>
  <si>
    <t>Hrubá výplň rýh ve stěnách maltou jakékoli šířky rýhy</t>
  </si>
  <si>
    <t>m2</t>
  </si>
  <si>
    <t>1664792313</t>
  </si>
  <si>
    <t>VV</t>
  </si>
  <si>
    <t>4,50*0,20</t>
  </si>
  <si>
    <t>3,0*0,10</t>
  </si>
  <si>
    <t>2,0*0,20</t>
  </si>
  <si>
    <t>5*0,05</t>
  </si>
  <si>
    <t>9*0,03</t>
  </si>
  <si>
    <t>Součet</t>
  </si>
  <si>
    <t>612325121</t>
  </si>
  <si>
    <t>Vápenocementová štuková omítka rýh ve stěnách šířky do 150 mm</t>
  </si>
  <si>
    <t>1727329170</t>
  </si>
  <si>
    <t>9*0,05</t>
  </si>
  <si>
    <t>"ostatní"3,5*1</t>
  </si>
  <si>
    <t>7</t>
  </si>
  <si>
    <t>612325221</t>
  </si>
  <si>
    <t>Vápenocementová štuková omítka malých ploch do 0,09 m2 na stěnách</t>
  </si>
  <si>
    <t>1523883395</t>
  </si>
  <si>
    <t>9</t>
  </si>
  <si>
    <t>Ostatní konstrukce a práce</t>
  </si>
  <si>
    <t>8</t>
  </si>
  <si>
    <t>952901111</t>
  </si>
  <si>
    <t>Vyčištění budov bytové a občanské výstavby při výšce podlaží do 4 m</t>
  </si>
  <si>
    <t>638497194</t>
  </si>
  <si>
    <t>19+23,9+213,5</t>
  </si>
  <si>
    <t>7*2</t>
  </si>
  <si>
    <t>2,05*3,7</t>
  </si>
  <si>
    <t>5,50*2,75</t>
  </si>
  <si>
    <t>952901411</t>
  </si>
  <si>
    <t>Vyčištění ostatních objektů -schodiště při jakékoliv výšce podlaží</t>
  </si>
  <si>
    <t>-241270919</t>
  </si>
  <si>
    <t>"schodiště"4,50*2,50*2</t>
  </si>
  <si>
    <t>"chodba"22*1</t>
  </si>
  <si>
    <t>94</t>
  </si>
  <si>
    <t>Lešení a stavební výtahy</t>
  </si>
  <si>
    <t>10</t>
  </si>
  <si>
    <t>949101112</t>
  </si>
  <si>
    <t>Lešení pomocné pro objekty pozemních staveb s lešeňovou podlahou v do 3,5 m zatížení do 150 kg/m2</t>
  </si>
  <si>
    <t>342061362</t>
  </si>
  <si>
    <t>"pro podhledy"6*1,5</t>
  </si>
  <si>
    <t>3,0*1,5</t>
  </si>
  <si>
    <t>13*1,5</t>
  </si>
  <si>
    <t>2,6*1,5</t>
  </si>
  <si>
    <t>7*1,5</t>
  </si>
  <si>
    <t>9*1,5</t>
  </si>
  <si>
    <t>2,5*1*2*1,5</t>
  </si>
  <si>
    <t>Mezisoučet</t>
  </si>
  <si>
    <t>"pro potrubí"2,15*1,5</t>
  </si>
  <si>
    <t>2,10*1,5</t>
  </si>
  <si>
    <t>2,9*1,5</t>
  </si>
  <si>
    <t>3,50*1,5</t>
  </si>
  <si>
    <t>96</t>
  </si>
  <si>
    <t>Bourání konstrukcí</t>
  </si>
  <si>
    <t>11</t>
  </si>
  <si>
    <t>971033331</t>
  </si>
  <si>
    <t>Vyvrtáníí otvorů ve zdivu cihelném pl do 0,09 m2 na MVC nebo MV tl do 150 mm</t>
  </si>
  <si>
    <t>1613061672</t>
  </si>
  <si>
    <t>"209"3</t>
  </si>
  <si>
    <t>"207"1</t>
  </si>
  <si>
    <t>12</t>
  </si>
  <si>
    <t>971033341</t>
  </si>
  <si>
    <t>Vybourání otvorů ve zdivu cihelném pl do 0,09 m2 na MVC nebo MV tl do 300 mm</t>
  </si>
  <si>
    <t>2191790</t>
  </si>
  <si>
    <t>"půda"1</t>
  </si>
  <si>
    <t>13</t>
  </si>
  <si>
    <t>971033351</t>
  </si>
  <si>
    <t>Vybourání otvorů ve zdivu cihelném pl do 0,09 m2 na MVC nebo MV tl do 450 mm</t>
  </si>
  <si>
    <t>-892590658</t>
  </si>
  <si>
    <t>"209"1+1</t>
  </si>
  <si>
    <t>"217"2</t>
  </si>
  <si>
    <t>14</t>
  </si>
  <si>
    <t>971033361</t>
  </si>
  <si>
    <t>Vyvrtání otvorů ve zdivu cihelném pl do 0,09 m2 na MVC nebo MV tl do 600 mm</t>
  </si>
  <si>
    <t>-1464010374</t>
  </si>
  <si>
    <t>971033461</t>
  </si>
  <si>
    <t>Vybourání otvorů ve zdivu cihelném pl do 0,25 m2 na MVC nebo MV tl do 600 mm</t>
  </si>
  <si>
    <t>-990498633</t>
  </si>
  <si>
    <t>16</t>
  </si>
  <si>
    <t>974031267</t>
  </si>
  <si>
    <t>Vysekání rýh ve zdivu cihelném u stropu hl do 150 mm š do 300 mm</t>
  </si>
  <si>
    <t>m</t>
  </si>
  <si>
    <t>437829515</t>
  </si>
  <si>
    <t>17</t>
  </si>
  <si>
    <t>974031253</t>
  </si>
  <si>
    <t>Vysekání rýh ve zdivu cihelném u stropu hl do 100 mm š do 100 mm</t>
  </si>
  <si>
    <t>-227621429</t>
  </si>
  <si>
    <t>"217"3</t>
  </si>
  <si>
    <t>"215"3</t>
  </si>
  <si>
    <t>18</t>
  </si>
  <si>
    <t>974031265</t>
  </si>
  <si>
    <t>Vysekání rýh ve zdivu cihelném u stropu hl do 150 mm š do 200 mm</t>
  </si>
  <si>
    <t>357671246</t>
  </si>
  <si>
    <t>"217"2+4,50</t>
  </si>
  <si>
    <t>"215"2</t>
  </si>
  <si>
    <t>19</t>
  </si>
  <si>
    <t>973031336</t>
  </si>
  <si>
    <t>Vysekání kapes ve zdivu cihelném na MV nebo MVC pl do 0,16 m2 hl do 450 mm</t>
  </si>
  <si>
    <t>-1589771911</t>
  </si>
  <si>
    <t>20</t>
  </si>
  <si>
    <t>965082932</t>
  </si>
  <si>
    <t>Odstranění násypů pod podlahami tl do 200 mm pl do 2 m2</t>
  </si>
  <si>
    <t>m3</t>
  </si>
  <si>
    <t>-1011721936</t>
  </si>
  <si>
    <t>"půda"1*0,20</t>
  </si>
  <si>
    <t>965031121</t>
  </si>
  <si>
    <t>Bourání podlah z cihel kladených na plocho pl do 1 m2</t>
  </si>
  <si>
    <t>744041271</t>
  </si>
  <si>
    <t>22</t>
  </si>
  <si>
    <t>972033271</t>
  </si>
  <si>
    <t>Vybourání otvorů v klenbách z cihel pl do 0,09 m2 tl do 450 mm</t>
  </si>
  <si>
    <t>-418253496</t>
  </si>
  <si>
    <t>23</t>
  </si>
  <si>
    <t>997013213</t>
  </si>
  <si>
    <t>Vnitrostaveništní doprava suti a vybouraných hmot pro budovy v do 12 m ručně</t>
  </si>
  <si>
    <t>t</t>
  </si>
  <si>
    <t>-1270123624</t>
  </si>
  <si>
    <t>24</t>
  </si>
  <si>
    <t>997013501</t>
  </si>
  <si>
    <t>Odvoz suti a vybouraných hmot na skládku nebo meziskládku do 1 km se složením</t>
  </si>
  <si>
    <t>-980614636</t>
  </si>
  <si>
    <t>25</t>
  </si>
  <si>
    <t>997013509</t>
  </si>
  <si>
    <t>Příplatek k odvozu suti a vybouraných hmot na skládku ZKD 1 km přes 1 km</t>
  </si>
  <si>
    <t>58353096</t>
  </si>
  <si>
    <t>3,115*10</t>
  </si>
  <si>
    <t>26</t>
  </si>
  <si>
    <t>997013803</t>
  </si>
  <si>
    <t>Poplatek za uložení na skládce (skládkovné) stavebního odpadu cihelného kód odpadu 170 102</t>
  </si>
  <si>
    <t>2035822435</t>
  </si>
  <si>
    <t>97</t>
  </si>
  <si>
    <t>Bourací práce- pro elektro</t>
  </si>
  <si>
    <t>27</t>
  </si>
  <si>
    <t>974031132</t>
  </si>
  <si>
    <t>Vysekání rýh ve zdivu cihelném hl do 50 mm š do 70 mm</t>
  </si>
  <si>
    <t>1459359166</t>
  </si>
  <si>
    <t>"pro elektro"3+5</t>
  </si>
  <si>
    <t>28</t>
  </si>
  <si>
    <t>974031121</t>
  </si>
  <si>
    <t>Vysekání rýh ve zdivu cihelném hl do 30 mm š do 30 mm</t>
  </si>
  <si>
    <t>-1922971717</t>
  </si>
  <si>
    <t>29</t>
  </si>
  <si>
    <t>-681926361</t>
  </si>
  <si>
    <t>30</t>
  </si>
  <si>
    <t>-1540325129</t>
  </si>
  <si>
    <t>99</t>
  </si>
  <si>
    <t xml:space="preserve">Přesun hmot </t>
  </si>
  <si>
    <t>31</t>
  </si>
  <si>
    <t>998018002</t>
  </si>
  <si>
    <t>Přesun hmot ruční pro budovy v do 12 m</t>
  </si>
  <si>
    <t>-1662772086</t>
  </si>
  <si>
    <t>32</t>
  </si>
  <si>
    <t>998018011</t>
  </si>
  <si>
    <t>Příplatek k ručnímu přesunu hmot pro budovy zděné za zvětšený přesun ZKD 100 m</t>
  </si>
  <si>
    <t>625648853</t>
  </si>
  <si>
    <t>PSV</t>
  </si>
  <si>
    <t>Práce a dodávky PSV</t>
  </si>
  <si>
    <t>762</t>
  </si>
  <si>
    <t>Konstrukce tesařské</t>
  </si>
  <si>
    <t>33</t>
  </si>
  <si>
    <t>762521921</t>
  </si>
  <si>
    <t>Vyřezání části podlahy z prken tl do 32 mm bez polštářů plochy jednotlivě do 0,25 m2</t>
  </si>
  <si>
    <t>1663107162</t>
  </si>
  <si>
    <t>34</t>
  </si>
  <si>
    <t>762521931</t>
  </si>
  <si>
    <t>Vyřezání části podlahy z prken nebo fošen tl přes 32 mm bez polštářů plochy jednotlivě do 0,25 m2</t>
  </si>
  <si>
    <t>-1646201065</t>
  </si>
  <si>
    <t>35</t>
  </si>
  <si>
    <t>762523911</t>
  </si>
  <si>
    <t>Doplnění části podlah hrubými prkny tl do 32 mm plochy jednotlivě do 0,25 m2</t>
  </si>
  <si>
    <t>-1165685931</t>
  </si>
  <si>
    <t>36</t>
  </si>
  <si>
    <t>762523941</t>
  </si>
  <si>
    <t>Doplnění části podlah z prken nebo fošen tl přes 32 mm plochy jednotlivě do 0,25 m2</t>
  </si>
  <si>
    <t>-341064367</t>
  </si>
  <si>
    <t>37</t>
  </si>
  <si>
    <t>762841931</t>
  </si>
  <si>
    <t>Doplnění části podbíjení hrubými prkny plochy jednotlivě do 0,25 m2</t>
  </si>
  <si>
    <t>-119269513</t>
  </si>
  <si>
    <t>38</t>
  </si>
  <si>
    <t>998762102</t>
  </si>
  <si>
    <t>Přesun hmot tonážní pro kce tesařské v objektech v do 12 m</t>
  </si>
  <si>
    <t>-1003388926</t>
  </si>
  <si>
    <t>39</t>
  </si>
  <si>
    <t>998762181</t>
  </si>
  <si>
    <t>Příplatek k přesunu hmot tonážní 762 prováděný bez použití mechanizace</t>
  </si>
  <si>
    <t>2065631156</t>
  </si>
  <si>
    <t>763</t>
  </si>
  <si>
    <t>Konstrukce suché výstavby</t>
  </si>
  <si>
    <t>40</t>
  </si>
  <si>
    <t>763135611</t>
  </si>
  <si>
    <t>Montáž kazet SDK kazetového podhledu</t>
  </si>
  <si>
    <t>1327732089</t>
  </si>
  <si>
    <t>41</t>
  </si>
  <si>
    <t>763135881</t>
  </si>
  <si>
    <t>Demontáž kazet sádrokartonového podhledu</t>
  </si>
  <si>
    <t>1652434187</t>
  </si>
  <si>
    <t>2,40*10</t>
  </si>
  <si>
    <t>1,80*25</t>
  </si>
  <si>
    <t>1,80*2</t>
  </si>
  <si>
    <t>1,80*4</t>
  </si>
  <si>
    <t>42</t>
  </si>
  <si>
    <t>998763101</t>
  </si>
  <si>
    <t>Přesun hmot tonážní pro dřevostavby v objektech v do 12 m</t>
  </si>
  <si>
    <t>1579469866</t>
  </si>
  <si>
    <t>784</t>
  </si>
  <si>
    <t xml:space="preserve">Dokončovací práce - malby </t>
  </si>
  <si>
    <t>43</t>
  </si>
  <si>
    <t>784121003</t>
  </si>
  <si>
    <t>Oškrabání malby v mísnostech výšky do 5,00 m</t>
  </si>
  <si>
    <t>-1595481541</t>
  </si>
  <si>
    <t>10*4</t>
  </si>
  <si>
    <t>2,50*4</t>
  </si>
  <si>
    <t>1,0*3,50*3</t>
  </si>
  <si>
    <t>1,0*2,0*2</t>
  </si>
  <si>
    <t>2*3</t>
  </si>
  <si>
    <t>3*3</t>
  </si>
  <si>
    <t>44</t>
  </si>
  <si>
    <t>784121013</t>
  </si>
  <si>
    <t>Rozmývání podkladu po oškrabání malby v místnostech výšky do 5,00 m</t>
  </si>
  <si>
    <t>-947916959</t>
  </si>
  <si>
    <t>45</t>
  </si>
  <si>
    <t>784171101</t>
  </si>
  <si>
    <t>Zakrytí vnitřních podlah včetně pozdějšího odkrytí</t>
  </si>
  <si>
    <t>229245864</t>
  </si>
  <si>
    <t>46</t>
  </si>
  <si>
    <t>M</t>
  </si>
  <si>
    <t>58124844</t>
  </si>
  <si>
    <t>fólie pro malířské potřeby zakrývací tl 25µ 4x5m</t>
  </si>
  <si>
    <t>-678571676</t>
  </si>
  <si>
    <t>318*1</t>
  </si>
  <si>
    <t>318*1,05 'Přepočtené koeficientem množství</t>
  </si>
  <si>
    <t>47</t>
  </si>
  <si>
    <t>784171113</t>
  </si>
  <si>
    <t>Zakrytí vnitřních ploch stěn v místnostech výšky do 5,00 m</t>
  </si>
  <si>
    <t>-1706057034</t>
  </si>
  <si>
    <t>48</t>
  </si>
  <si>
    <t>784181113</t>
  </si>
  <si>
    <t>Základní silikátová jednonásobná penetrace podkladu v místnostech výšky do 5,00m</t>
  </si>
  <si>
    <t>-1112498120</t>
  </si>
  <si>
    <t>49</t>
  </si>
  <si>
    <t>784211103</t>
  </si>
  <si>
    <t>Dvojnásobné bílé malby ze směsí za mokra výborně otěruvzdorných v místnostech výšky do 5,00 m</t>
  </si>
  <si>
    <t>-1417521809</t>
  </si>
  <si>
    <t>02 - Chlazení</t>
  </si>
  <si>
    <t>D1 - ZAŘÍZENÍ VYTÁPĚNÍ A CHLAZENÍ STAVEB</t>
  </si>
  <si>
    <t xml:space="preserve">    D2 - SYSTÉM CHLAZENÍ CELKEM</t>
  </si>
  <si>
    <t xml:space="preserve">    D3 - REGULACE</t>
  </si>
  <si>
    <t xml:space="preserve">    D4 - POTRUBÍ CHLADIVA</t>
  </si>
  <si>
    <t xml:space="preserve">    D5 - KOMUNIKAČNÍ KABELÁŽ</t>
  </si>
  <si>
    <t xml:space="preserve">    D6 - OSTATNÍ</t>
  </si>
  <si>
    <t>D7 - CELKEM ZAŘÍZENÍ PRO CHLAZENÍ  s   DPH</t>
  </si>
  <si>
    <t>D1</t>
  </si>
  <si>
    <t>ZAŘÍZENÍ VYTÁPĚNÍ A CHLAZENÍ STAVEB</t>
  </si>
  <si>
    <t>D2</t>
  </si>
  <si>
    <t>SYSTÉM CHLAZENÍ CELKEM</t>
  </si>
  <si>
    <t>ARUN080LSS0</t>
  </si>
  <si>
    <t>MULTI-V S Venkovní jednotka ARUN080GSS0, jmenovitý chladicí výkon 22,4 kW</t>
  </si>
  <si>
    <t>soub.</t>
  </si>
  <si>
    <t>64</t>
  </si>
  <si>
    <t>ARNU07GTRD4</t>
  </si>
  <si>
    <t>Vnitřní jednotka kazetová čtyřcestná  jednotka  2,2/2,5 kW</t>
  </si>
  <si>
    <t>ARNU09GTRD4</t>
  </si>
  <si>
    <t>Vnitřní jednotka kazetová čtyřcestná  jednotka  2,8/3,2 kW</t>
  </si>
  <si>
    <t>ARNU12GTRD4</t>
  </si>
  <si>
    <t>Vnitřní jednotka kazetová čtyřcestná  jednotka  3,6/4,0 kW</t>
  </si>
  <si>
    <t>PT-QCHW0</t>
  </si>
  <si>
    <t>Čelní panel pro čtyřcestnou kazetu 620*620 mm</t>
  </si>
  <si>
    <t>ARBLN03321</t>
  </si>
  <si>
    <t>Speciální Cu tvarovky pro páteřové rozbočení chladiva a oleje Multi V - IU</t>
  </si>
  <si>
    <t>ARBLN01621</t>
  </si>
  <si>
    <t>PQWRHQ0FDB</t>
  </si>
  <si>
    <t>Infraovladač</t>
  </si>
  <si>
    <t>PREMTB100</t>
  </si>
  <si>
    <t>Kabelový ovladač dotykový</t>
  </si>
  <si>
    <t>PZCWRCG3</t>
  </si>
  <si>
    <t>Kabely skupinového ovládání</t>
  </si>
  <si>
    <t>Pol1</t>
  </si>
  <si>
    <t>Montáž vnitřních a venkovních jednotek, komunikačních kabeláří a  uvedení do provozu</t>
  </si>
  <si>
    <t>Pol2</t>
  </si>
  <si>
    <t>Provozní zkouška</t>
  </si>
  <si>
    <t>Pol3</t>
  </si>
  <si>
    <t>Evidenční knihy zařízení s chladivem, štítky</t>
  </si>
  <si>
    <t>Pol4</t>
  </si>
  <si>
    <t>Zaškolení obsluhy</t>
  </si>
  <si>
    <t>Pol5</t>
  </si>
  <si>
    <t>Žárově pozinkovaný rám pro kotvení na stěnu</t>
  </si>
  <si>
    <t>D3</t>
  </si>
  <si>
    <t>REGULACE</t>
  </si>
  <si>
    <t>Pol6</t>
  </si>
  <si>
    <t>Naprogramování centrálního ovladače</t>
  </si>
  <si>
    <t>D4</t>
  </si>
  <si>
    <t>POTRUBÍ CHLADIVA</t>
  </si>
  <si>
    <t>Pol7</t>
  </si>
  <si>
    <t>Trasa Cu potrubí, izolace, mont.materiál  6,35 mm</t>
  </si>
  <si>
    <t>Pol8</t>
  </si>
  <si>
    <t>Trasa Cu potrubí, izolace, mont.materiál  9,52 mm</t>
  </si>
  <si>
    <t>Pol9</t>
  </si>
  <si>
    <t>Trasa Cu potrubí, izolace, mont.materiál  12,7 mm</t>
  </si>
  <si>
    <t>Pol10</t>
  </si>
  <si>
    <t>Trasa Cu potrubí, izolace, mont.materiál  15,88 mm</t>
  </si>
  <si>
    <t>Pol11</t>
  </si>
  <si>
    <t>Trasa Cu potrubí, izolace, mont.materiál  19,05 mm</t>
  </si>
  <si>
    <t>Pol12</t>
  </si>
  <si>
    <t>Doplnění chladiva R410a</t>
  </si>
  <si>
    <t>kg</t>
  </si>
  <si>
    <t>Pol13</t>
  </si>
  <si>
    <t>Zkouška těsnosti</t>
  </si>
  <si>
    <t>D5</t>
  </si>
  <si>
    <t>KOMUNIKAČNÍ KABELÁŽ</t>
  </si>
  <si>
    <t>Pol14</t>
  </si>
  <si>
    <t>Komunikační kabeláž k propojení venkovní a vnitřní jednotky</t>
  </si>
  <si>
    <t>Pol15</t>
  </si>
  <si>
    <t>Komunikační kabeláž stíněná pro napojení centrálního ovladače</t>
  </si>
  <si>
    <t>50</t>
  </si>
  <si>
    <t>D6</t>
  </si>
  <si>
    <t>OSTATNÍ</t>
  </si>
  <si>
    <t>Pol16</t>
  </si>
  <si>
    <t>Vertikální doprava venkovních jednotek</t>
  </si>
  <si>
    <t>52</t>
  </si>
  <si>
    <t>Pol17</t>
  </si>
  <si>
    <t>Dopravné</t>
  </si>
  <si>
    <t>54</t>
  </si>
  <si>
    <t>Pol18</t>
  </si>
  <si>
    <t>Technické zabezpečení stavby</t>
  </si>
  <si>
    <t>56</t>
  </si>
  <si>
    <t>Pol19</t>
  </si>
  <si>
    <t>Dokumetace skutečného provedení</t>
  </si>
  <si>
    <t>58</t>
  </si>
  <si>
    <t>D7</t>
  </si>
  <si>
    <t>CELKEM ZAŘÍZENÍ PRO CHLAZENÍ  s   DPH</t>
  </si>
  <si>
    <t>03 - Zdravotní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</si>
  <si>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</si>
  <si>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</si>
  <si>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</si>
  <si>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</si>
  <si>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</si>
  <si>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721174042</t>
  </si>
  <si>
    <t>Potrubí kanalizační z PP připojovací DN 40</t>
  </si>
  <si>
    <t>1990518474</t>
  </si>
  <si>
    <t>721194104</t>
  </si>
  <si>
    <t>Vyvedení a upevnění odpadních výpustek DN 40</t>
  </si>
  <si>
    <t>-1706037642</t>
  </si>
  <si>
    <t>721290111</t>
  </si>
  <si>
    <t>Zkouška těsnosti potrubí kanalizace vodou do DN 125</t>
  </si>
  <si>
    <t>1766790493</t>
  </si>
  <si>
    <t>998721101</t>
  </si>
  <si>
    <t>Přesun hmot tonážní pro vnitřní kanalizace v objektech v do 6 m</t>
  </si>
  <si>
    <t>476499659</t>
  </si>
  <si>
    <t>998721102</t>
  </si>
  <si>
    <t>Přesun hmot tonážní pro vnitřní kanalizace v objektech v do 12 m</t>
  </si>
  <si>
    <t>924679116</t>
  </si>
  <si>
    <t>722</t>
  </si>
  <si>
    <t>Zdravotechnika - vnitřní vodovod</t>
  </si>
  <si>
    <t>722181114</t>
  </si>
  <si>
    <t>Ochrana vodovodního potrubí plstěnými pásy DN 32 a DN 40 mm</t>
  </si>
  <si>
    <t>1668896785</t>
  </si>
  <si>
    <t>998722102</t>
  </si>
  <si>
    <t>Přesun hmot tonážní pro vnitřní vodovod v objektech v do 12 m</t>
  </si>
  <si>
    <t>201571621</t>
  </si>
  <si>
    <t>725</t>
  </si>
  <si>
    <t>Zdravotechnika - zařizovací předměty</t>
  </si>
  <si>
    <t>725869101</t>
  </si>
  <si>
    <t>Montáž zápachových uzávěrek umyvadlových do DN 40</t>
  </si>
  <si>
    <t>1237031324</t>
  </si>
  <si>
    <t>725869219R</t>
  </si>
  <si>
    <t>Vodní zápachová uzávěrka HL DN 40 pro odvod kondenzátu s pžídavnou mech.zápach.uzávěrkou ( kulička)</t>
  </si>
  <si>
    <t>633469249</t>
  </si>
  <si>
    <t>998725102</t>
  </si>
  <si>
    <t>Přesun hmot tonážní pro zařizovací předměty v objektech v do 12 m</t>
  </si>
  <si>
    <t>-500826829</t>
  </si>
  <si>
    <t>04 - Elektroinstalace</t>
  </si>
  <si>
    <t xml:space="preserve">    740 - Elektromontáže - zkoušky a revize</t>
  </si>
  <si>
    <t xml:space="preserve">    741 - Elektroinstalace - silnoproud</t>
  </si>
  <si>
    <t xml:space="preserve">    750 - Elektromontáže - rozváděče</t>
  </si>
  <si>
    <t xml:space="preserve">      01 - R-SPD</t>
  </si>
  <si>
    <t xml:space="preserve">      02 - Doplnění R.0x</t>
  </si>
  <si>
    <t xml:space="preserve">      03 - Doplnění R.05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</si>
  <si>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</si>
  <si>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</si>
  <si>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</si>
  <si>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</si>
  <si>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</si>
  <si>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 xml:space="preserve">    VRN9 - Ostatní náklady</t>
  </si>
  <si>
    <t xml:space="preserve">    VRNT - TEXTY</t>
  </si>
  <si>
    <t>740</t>
  </si>
  <si>
    <t>Elektromontáže - zkoušky a revize</t>
  </si>
  <si>
    <t>741810002</t>
  </si>
  <si>
    <t>Celková prohlídka elektrického rozvodu a zařízení do 500 000,- Kč</t>
  </si>
  <si>
    <t>741</t>
  </si>
  <si>
    <t>Elektroinstalace - silnoproud</t>
  </si>
  <si>
    <t>740OP-R</t>
  </si>
  <si>
    <t>Montáž ochranného pospojování - komplet</t>
  </si>
  <si>
    <t>M009</t>
  </si>
  <si>
    <t>materiál pro ochranné pospojování (vodiče, svorky, atd.) - komplet</t>
  </si>
  <si>
    <t>741110041</t>
  </si>
  <si>
    <t>Montáž trubka plastová ohebná D přes 11 do 23 mm uložená pevně</t>
  </si>
  <si>
    <t>99921011125</t>
  </si>
  <si>
    <t>trubka ohebná 1216E-L50D super monoflex s drátem</t>
  </si>
  <si>
    <t>741112301</t>
  </si>
  <si>
    <t>Montáž rozvodka pancéřová plastová čtyřhranná 117x117 mm</t>
  </si>
  <si>
    <t>99995280881</t>
  </si>
  <si>
    <t>krabice KSK 100-KA sv.šedá</t>
  </si>
  <si>
    <t>ks</t>
  </si>
  <si>
    <t>99995298576</t>
  </si>
  <si>
    <t>svorkovnice S-KSK 1-KB do krabic KSK 5-polová</t>
  </si>
  <si>
    <t>741122611</t>
  </si>
  <si>
    <t>Montáž kabel Cu plný kulatý žíla 3x1,5 až 6 mm2 uložený pevně (CYKY)</t>
  </si>
  <si>
    <t>99903000195</t>
  </si>
  <si>
    <t>kabel CYKY-J 3x2,5</t>
  </si>
  <si>
    <t>M011</t>
  </si>
  <si>
    <t>kabelové držáky +  příchytky pro trubky (komplet)</t>
  </si>
  <si>
    <t>741122642</t>
  </si>
  <si>
    <t>Montáž kabel Cu plný kulatý žíla 5x4 až 6 mm2 uložený pevně (CYKY)</t>
  </si>
  <si>
    <t>99903000375</t>
  </si>
  <si>
    <t>kabel CYKY-J 5x6</t>
  </si>
  <si>
    <t>741128001</t>
  </si>
  <si>
    <t>Ostatní práce při montáži vodičů a kabelů - odjutování a očištění</t>
  </si>
  <si>
    <t>741128005</t>
  </si>
  <si>
    <t>Ostatní práce při montáži vodičů a kabelů - trasování vedení na omítce</t>
  </si>
  <si>
    <t>741210003</t>
  </si>
  <si>
    <t>Montáž rozvodnice oceloplechová nebo plastová běžná do 100 kg</t>
  </si>
  <si>
    <t>741811021</t>
  </si>
  <si>
    <t>Oživení rozvaděče se složitou výstrojí</t>
  </si>
  <si>
    <t>741811022</t>
  </si>
  <si>
    <t>Oživení rozvaděče s velmi složitou výstrojí</t>
  </si>
  <si>
    <t>741920052</t>
  </si>
  <si>
    <t>Montáž se zhotovením přepážka z desek nebo omítek do 300 mm ve stěně</t>
  </si>
  <si>
    <t>741920062</t>
  </si>
  <si>
    <t>Montáž se zhotovením přepážka z desek nebo omítek do 500 mm ve stropu</t>
  </si>
  <si>
    <t>998741203</t>
  </si>
  <si>
    <t>Přesun hmot procentní pro silnoproud v objektech v do 24 m</t>
  </si>
  <si>
    <t>%</t>
  </si>
  <si>
    <t>998741293</t>
  </si>
  <si>
    <t>Příplatek k přesunu hmot procentní 741 za zvětšený přesun do 500 m</t>
  </si>
  <si>
    <t>998741300</t>
  </si>
  <si>
    <t>Podružný materiál</t>
  </si>
  <si>
    <t>750</t>
  </si>
  <si>
    <t>Elektromontáže - rozváděče</t>
  </si>
  <si>
    <t>R-SPD</t>
  </si>
  <si>
    <t>M001</t>
  </si>
  <si>
    <t>951 400 DV M TNS 255 DEHNventil M TNS, 100 kA (10/350)</t>
  </si>
  <si>
    <t>M002</t>
  </si>
  <si>
    <t>902 315, rozvodnice IGA 10 V2, IP54</t>
  </si>
  <si>
    <t>M003</t>
  </si>
  <si>
    <t>900 589 Propojovací svorka 2x16mm2</t>
  </si>
  <si>
    <t>Doplnění R.0x</t>
  </si>
  <si>
    <t>M004</t>
  </si>
  <si>
    <t>RSA 6 A Řadová svornice</t>
  </si>
  <si>
    <t>M005</t>
  </si>
  <si>
    <t>LTN-32C-3 Jistič</t>
  </si>
  <si>
    <t>Ks</t>
  </si>
  <si>
    <t>Doplnění R.05</t>
  </si>
  <si>
    <t>M006</t>
  </si>
  <si>
    <t>RSA 2,5A Řadová svornice</t>
  </si>
  <si>
    <t>M007</t>
  </si>
  <si>
    <t>LTN-10C-1 Jistič</t>
  </si>
  <si>
    <t>60</t>
  </si>
  <si>
    <t>HZS</t>
  </si>
  <si>
    <t>Hodinové zúčtovací sazby</t>
  </si>
  <si>
    <t>091003003</t>
  </si>
  <si>
    <t>Bez rozlišení - napojení na stávající elektroinstalaci</t>
  </si>
  <si>
    <t>hod</t>
  </si>
  <si>
    <t>262144</t>
  </si>
  <si>
    <t>62</t>
  </si>
  <si>
    <t>091003004</t>
  </si>
  <si>
    <t>Bez rozlišení - spolupráce s revizním technikem při revizi</t>
  </si>
  <si>
    <t>091003005</t>
  </si>
  <si>
    <t>Bez rozlišení - spolupráce s ostatními profesemi, koordinace na stavbě</t>
  </si>
  <si>
    <t>66</t>
  </si>
  <si>
    <t>091003006</t>
  </si>
  <si>
    <t>Bez rozlišení - práce nespecifikované ceníkem</t>
  </si>
  <si>
    <t>68</t>
  </si>
  <si>
    <t>091003007</t>
  </si>
  <si>
    <t>Bez rozlišení - úklid pracoviště</t>
  </si>
  <si>
    <t>70</t>
  </si>
  <si>
    <t>091003020</t>
  </si>
  <si>
    <t>Bez rozlišení - zapojení klima jednotek a komunikace, dle požadavků dodavatele VZT</t>
  </si>
  <si>
    <t>72</t>
  </si>
  <si>
    <t>091003021</t>
  </si>
  <si>
    <t>Bez rozlišení - Spolupráce s odborníkem na ochranu před bleskem při montáži venkovní jednotky</t>
  </si>
  <si>
    <t>74</t>
  </si>
  <si>
    <t>VRN</t>
  </si>
  <si>
    <t>VRN1</t>
  </si>
  <si>
    <t>Průzkumné, geodetické a projektové práce</t>
  </si>
  <si>
    <t>013254000</t>
  </si>
  <si>
    <t>Dokumentace skutečného provedení stavby</t>
  </si>
  <si>
    <t>soub</t>
  </si>
  <si>
    <t>76</t>
  </si>
  <si>
    <t>VRN6</t>
  </si>
  <si>
    <t>Územní vlivy</t>
  </si>
  <si>
    <t>065002000</t>
  </si>
  <si>
    <t>Mimostaveništní doprava materiálů</t>
  </si>
  <si>
    <t>78</t>
  </si>
  <si>
    <t>VRN8</t>
  </si>
  <si>
    <t>Přesun stavebních kapacit</t>
  </si>
  <si>
    <t>081103000</t>
  </si>
  <si>
    <t>Denní doprava pracovníků na pracoviště</t>
  </si>
  <si>
    <t>den</t>
  </si>
  <si>
    <t>80</t>
  </si>
  <si>
    <t>VRN9</t>
  </si>
  <si>
    <t>Ostatní náklady</t>
  </si>
  <si>
    <t>091704003</t>
  </si>
  <si>
    <t>Ekologická likvidace odpadu (doprava + poplatky za uskladnění)</t>
  </si>
  <si>
    <t>82</t>
  </si>
  <si>
    <t>092103001</t>
  </si>
  <si>
    <t>Náklady na zkušební provoz</t>
  </si>
  <si>
    <t>84</t>
  </si>
  <si>
    <t>092203000</t>
  </si>
  <si>
    <t>Náklady na zaškolení</t>
  </si>
  <si>
    <t>86</t>
  </si>
  <si>
    <t>VRNT</t>
  </si>
  <si>
    <t>TEXTY</t>
  </si>
  <si>
    <t>094000001</t>
  </si>
  <si>
    <t>Zhotovitel provede kontrolu tohoto seznamu prací a dle své odbornosti provede jeho doplnění, popř. jeho úpravu tak, aby byl kompletní a obsahoval všechny položky pro kompletní realizaci díla</t>
  </si>
  <si>
    <t>text</t>
  </si>
  <si>
    <t>88</t>
  </si>
  <si>
    <t>094000002</t>
  </si>
  <si>
    <t>Doporučuji zejména délkové míry fakturovat dle skutečného provedení stavby. V tomto seznamu prací jsou délkové míry uvedeny jako orientační, dle výpisu nástavby AutoCad.</t>
  </si>
  <si>
    <t>90</t>
  </si>
  <si>
    <t>094000004</t>
  </si>
  <si>
    <t>KONKRÉTNÍ MATERIÁLY A VÝROBKY UVEDNÉ V PROJEKTOVÉ DOKUMENTACI URČUJÍ SPECIFIKACI POŽADOVANÝCH FYZIKÁLNÍCH, TECHNICKÝCH, ESTETICKÝCH A KVALITATIVNÍCH VLASTNOSTÍ (VIZ. TECHNICKÉ LISTY VÝROBKŮ),  JEŽ MUSÍ SPLŇOVAT I PŘÍPADNÉ ALTERNATIVY.</t>
  </si>
  <si>
    <t>92</t>
  </si>
  <si>
    <t>094000005</t>
  </si>
  <si>
    <t>ZÁMĚNY MATERIÁLŮ A VÝROBKŮ JSOU AKCEPTOVATELNÉ ZA PŘEDPOKLADU, ŽE BUDOU TYTO VLASTNOSTI DODRŽENY BEZ VYVOLÁNÍ ZÁSADNÍ ZMĚNY V PROJEKTOVANÉM ŘEŠENÍ (bod 11) §44 ZÁKONA č.137/2006 Sb. DOPLNĚNÉ ZÁKONEM č.55/2012 Sb.</t>
  </si>
  <si>
    <t>094000006</t>
  </si>
  <si>
    <t>PŘIPOUŠTÍ SE POUŽITÍ I JINÝCH, KVALITATIVNĚ A TECHNICKY OBDOBNÝCH ŘEŠENÍ. ZÁMĚNY JE NUTNÉ KONZULTOVAT S PROJEKTANTEM A AUTOREM ARCHITEKTONICKÉHO NÁVRHU A INVESTOREM.</t>
  </si>
  <si>
    <t>094000006.1</t>
  </si>
  <si>
    <t>Obchodní názvy uvedené u položek v rozpočtu, jsou výrobky na trhu běžné a slouží pouze k upřesnění požadovaného standardu.</t>
  </si>
  <si>
    <t>98</t>
  </si>
  <si>
    <t>094000007</t>
  </si>
  <si>
    <t>Rozpočet neobsahuje zemní práce a uvedení terénu do původního stavu - dodávka stavby</t>
  </si>
  <si>
    <t>100</t>
  </si>
  <si>
    <t>51</t>
  </si>
  <si>
    <t>094000008</t>
  </si>
  <si>
    <t>Rozpočet neobsahuje vyplnění drážek a otvorů a uvedení povrchů do půdodního stavu - dodávka stavby.</t>
  </si>
  <si>
    <t>102</t>
  </si>
  <si>
    <t>05 -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</si>
  <si>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</si>
  <si>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</si>
  <si>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</si>
  <si>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011434000</t>
  </si>
  <si>
    <t>Měření (monitoring) hlukové hladiny</t>
  </si>
  <si>
    <t>soubor</t>
  </si>
  <si>
    <t>1024</t>
  </si>
  <si>
    <t>1400013067</t>
  </si>
  <si>
    <t>1604624678</t>
  </si>
  <si>
    <t>VRN3</t>
  </si>
  <si>
    <t>Zařízení staveniště</t>
  </si>
  <si>
    <t>030001000</t>
  </si>
  <si>
    <t>681191448</t>
  </si>
  <si>
    <t>VRN4</t>
  </si>
  <si>
    <t>Inženýrská činnost</t>
  </si>
  <si>
    <t>041103000</t>
  </si>
  <si>
    <t>Autorský dozor projektanta</t>
  </si>
  <si>
    <t>1828804531</t>
  </si>
  <si>
    <t>041203000</t>
  </si>
  <si>
    <t>Technický dozor investora</t>
  </si>
  <si>
    <t>1150902215</t>
  </si>
  <si>
    <t>041403000</t>
  </si>
  <si>
    <t>Koordinátor BOZP na staveništi</t>
  </si>
  <si>
    <t>-1508832139</t>
  </si>
  <si>
    <t>045002000</t>
  </si>
  <si>
    <t>Kompletační a koordinační činnost</t>
  </si>
  <si>
    <t>1313266519</t>
  </si>
  <si>
    <t>VRN7</t>
  </si>
  <si>
    <t>Provozní vlivy</t>
  </si>
  <si>
    <t>070001000</t>
  </si>
  <si>
    <t>-654524683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</si>
</sst>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abSelected="1" workbookViewId="0">
      <selection activeCell="K6" sqref="K6:AO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"/>
      <c r="AQ5" s="21"/>
      <c r="AR5" s="19"/>
      <c r="BE5" s="260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"/>
      <c r="AQ6" s="21"/>
      <c r="AR6" s="19"/>
      <c r="BE6" s="261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1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1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1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1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61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1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61"/>
      <c r="BS13" s="16" t="s">
        <v>6</v>
      </c>
    </row>
    <row r="14" spans="1:74" ht="12.75">
      <c r="B14" s="20"/>
      <c r="C14" s="21"/>
      <c r="D14" s="21"/>
      <c r="E14" s="284" t="s">
        <v>29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61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1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1"/>
      <c r="BS16" s="16" t="s">
        <v>4</v>
      </c>
    </row>
    <row r="17" spans="2:7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61"/>
      <c r="BS17" s="16" t="s">
        <v>32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1"/>
      <c r="BS18" s="16" t="s">
        <v>6</v>
      </c>
    </row>
    <row r="19" spans="2:7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1"/>
      <c r="BS19" s="16" t="s">
        <v>6</v>
      </c>
    </row>
    <row r="20" spans="2:71" ht="18.399999999999999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61"/>
      <c r="BS20" s="16" t="s">
        <v>32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1"/>
    </row>
    <row r="22" spans="2:7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1"/>
    </row>
    <row r="23" spans="2:71" ht="16.5" customHeight="1">
      <c r="B23" s="20"/>
      <c r="C23" s="21"/>
      <c r="D23" s="21"/>
      <c r="E23" s="286" t="s">
        <v>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1"/>
      <c r="AP23" s="21"/>
      <c r="AQ23" s="21"/>
      <c r="AR23" s="19"/>
      <c r="BE23" s="261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1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1"/>
    </row>
    <row r="26" spans="2:71" s="1" customFormat="1" ht="25.9" customHeight="1"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3">
        <f>ROUND(AG94,2)</f>
        <v>0</v>
      </c>
      <c r="AL26" s="264"/>
      <c r="AM26" s="264"/>
      <c r="AN26" s="264"/>
      <c r="AO26" s="264"/>
      <c r="AP26" s="34"/>
      <c r="AQ26" s="34"/>
      <c r="AR26" s="37"/>
      <c r="BE26" s="261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1"/>
    </row>
    <row r="28" spans="2:71" s="1" customFormat="1" ht="12.7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7" t="s">
        <v>36</v>
      </c>
      <c r="M28" s="287"/>
      <c r="N28" s="287"/>
      <c r="O28" s="287"/>
      <c r="P28" s="287"/>
      <c r="Q28" s="34"/>
      <c r="R28" s="34"/>
      <c r="S28" s="34"/>
      <c r="T28" s="34"/>
      <c r="U28" s="34"/>
      <c r="V28" s="34"/>
      <c r="W28" s="287" t="s">
        <v>37</v>
      </c>
      <c r="X28" s="287"/>
      <c r="Y28" s="287"/>
      <c r="Z28" s="287"/>
      <c r="AA28" s="287"/>
      <c r="AB28" s="287"/>
      <c r="AC28" s="287"/>
      <c r="AD28" s="287"/>
      <c r="AE28" s="287"/>
      <c r="AF28" s="34"/>
      <c r="AG28" s="34"/>
      <c r="AH28" s="34"/>
      <c r="AI28" s="34"/>
      <c r="AJ28" s="34"/>
      <c r="AK28" s="287" t="s">
        <v>38</v>
      </c>
      <c r="AL28" s="287"/>
      <c r="AM28" s="287"/>
      <c r="AN28" s="287"/>
      <c r="AO28" s="287"/>
      <c r="AP28" s="34"/>
      <c r="AQ28" s="34"/>
      <c r="AR28" s="37"/>
      <c r="BE28" s="261"/>
    </row>
    <row r="29" spans="2:71" s="2" customFormat="1" ht="14.45" customHeight="1">
      <c r="B29" s="38"/>
      <c r="C29" s="39"/>
      <c r="D29" s="28" t="s">
        <v>39</v>
      </c>
      <c r="E29" s="39"/>
      <c r="F29" s="28" t="s">
        <v>40</v>
      </c>
      <c r="G29" s="39"/>
      <c r="H29" s="39"/>
      <c r="I29" s="39"/>
      <c r="J29" s="39"/>
      <c r="K29" s="39"/>
      <c r="L29" s="288">
        <v>0.21</v>
      </c>
      <c r="M29" s="259"/>
      <c r="N29" s="259"/>
      <c r="O29" s="259"/>
      <c r="P29" s="259"/>
      <c r="Q29" s="39"/>
      <c r="R29" s="39"/>
      <c r="S29" s="39"/>
      <c r="T29" s="39"/>
      <c r="U29" s="39"/>
      <c r="V29" s="39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9"/>
      <c r="AG29" s="39"/>
      <c r="AH29" s="39"/>
      <c r="AI29" s="39"/>
      <c r="AJ29" s="39"/>
      <c r="AK29" s="258">
        <f>ROUND(AV94, 2)</f>
        <v>0</v>
      </c>
      <c r="AL29" s="259"/>
      <c r="AM29" s="259"/>
      <c r="AN29" s="259"/>
      <c r="AO29" s="259"/>
      <c r="AP29" s="39"/>
      <c r="AQ29" s="39"/>
      <c r="AR29" s="40"/>
      <c r="BE29" s="262"/>
    </row>
    <row r="30" spans="2:71" s="2" customFormat="1" ht="14.45" customHeight="1">
      <c r="B30" s="38"/>
      <c r="C30" s="39"/>
      <c r="D30" s="39"/>
      <c r="E30" s="39"/>
      <c r="F30" s="28" t="s">
        <v>41</v>
      </c>
      <c r="G30" s="39"/>
      <c r="H30" s="39"/>
      <c r="I30" s="39"/>
      <c r="J30" s="39"/>
      <c r="K30" s="39"/>
      <c r="L30" s="288">
        <v>0.15</v>
      </c>
      <c r="M30" s="259"/>
      <c r="N30" s="259"/>
      <c r="O30" s="259"/>
      <c r="P30" s="259"/>
      <c r="Q30" s="39"/>
      <c r="R30" s="39"/>
      <c r="S30" s="39"/>
      <c r="T30" s="39"/>
      <c r="U30" s="39"/>
      <c r="V30" s="39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39"/>
      <c r="AG30" s="39"/>
      <c r="AH30" s="39"/>
      <c r="AI30" s="39"/>
      <c r="AJ30" s="39"/>
      <c r="AK30" s="258">
        <f>ROUND(AW94, 2)</f>
        <v>0</v>
      </c>
      <c r="AL30" s="259"/>
      <c r="AM30" s="259"/>
      <c r="AN30" s="259"/>
      <c r="AO30" s="259"/>
      <c r="AP30" s="39"/>
      <c r="AQ30" s="39"/>
      <c r="AR30" s="40"/>
      <c r="BE30" s="262"/>
    </row>
    <row r="31" spans="2:71" s="2" customFormat="1" ht="14.45" hidden="1" customHeight="1">
      <c r="B31" s="38"/>
      <c r="C31" s="39"/>
      <c r="D31" s="39"/>
      <c r="E31" s="39"/>
      <c r="F31" s="28" t="s">
        <v>42</v>
      </c>
      <c r="G31" s="39"/>
      <c r="H31" s="39"/>
      <c r="I31" s="39"/>
      <c r="J31" s="39"/>
      <c r="K31" s="39"/>
      <c r="L31" s="288">
        <v>0.21</v>
      </c>
      <c r="M31" s="259"/>
      <c r="N31" s="259"/>
      <c r="O31" s="259"/>
      <c r="P31" s="259"/>
      <c r="Q31" s="39"/>
      <c r="R31" s="39"/>
      <c r="S31" s="39"/>
      <c r="T31" s="39"/>
      <c r="U31" s="39"/>
      <c r="V31" s="39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39"/>
      <c r="AG31" s="39"/>
      <c r="AH31" s="39"/>
      <c r="AI31" s="39"/>
      <c r="AJ31" s="39"/>
      <c r="AK31" s="258">
        <v>0</v>
      </c>
      <c r="AL31" s="259"/>
      <c r="AM31" s="259"/>
      <c r="AN31" s="259"/>
      <c r="AO31" s="259"/>
      <c r="AP31" s="39"/>
      <c r="AQ31" s="39"/>
      <c r="AR31" s="40"/>
      <c r="BE31" s="262"/>
    </row>
    <row r="32" spans="2:71" s="2" customFormat="1" ht="14.45" hidden="1" customHeight="1">
      <c r="B32" s="38"/>
      <c r="C32" s="39"/>
      <c r="D32" s="39"/>
      <c r="E32" s="39"/>
      <c r="F32" s="28" t="s">
        <v>43</v>
      </c>
      <c r="G32" s="39"/>
      <c r="H32" s="39"/>
      <c r="I32" s="39"/>
      <c r="J32" s="39"/>
      <c r="K32" s="39"/>
      <c r="L32" s="288">
        <v>0.15</v>
      </c>
      <c r="M32" s="259"/>
      <c r="N32" s="259"/>
      <c r="O32" s="259"/>
      <c r="P32" s="259"/>
      <c r="Q32" s="39"/>
      <c r="R32" s="39"/>
      <c r="S32" s="39"/>
      <c r="T32" s="39"/>
      <c r="U32" s="39"/>
      <c r="V32" s="39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39"/>
      <c r="AG32" s="39"/>
      <c r="AH32" s="39"/>
      <c r="AI32" s="39"/>
      <c r="AJ32" s="39"/>
      <c r="AK32" s="258">
        <v>0</v>
      </c>
      <c r="AL32" s="259"/>
      <c r="AM32" s="259"/>
      <c r="AN32" s="259"/>
      <c r="AO32" s="259"/>
      <c r="AP32" s="39"/>
      <c r="AQ32" s="39"/>
      <c r="AR32" s="40"/>
      <c r="BE32" s="262"/>
    </row>
    <row r="33" spans="2:57" s="2" customFormat="1" ht="14.45" hidden="1" customHeight="1">
      <c r="B33" s="38"/>
      <c r="C33" s="39"/>
      <c r="D33" s="39"/>
      <c r="E33" s="39"/>
      <c r="F33" s="28" t="s">
        <v>44</v>
      </c>
      <c r="G33" s="39"/>
      <c r="H33" s="39"/>
      <c r="I33" s="39"/>
      <c r="J33" s="39"/>
      <c r="K33" s="39"/>
      <c r="L33" s="288">
        <v>0</v>
      </c>
      <c r="M33" s="259"/>
      <c r="N33" s="259"/>
      <c r="O33" s="259"/>
      <c r="P33" s="259"/>
      <c r="Q33" s="39"/>
      <c r="R33" s="39"/>
      <c r="S33" s="39"/>
      <c r="T33" s="39"/>
      <c r="U33" s="39"/>
      <c r="V33" s="39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9"/>
      <c r="AG33" s="39"/>
      <c r="AH33" s="39"/>
      <c r="AI33" s="39"/>
      <c r="AJ33" s="39"/>
      <c r="AK33" s="258">
        <v>0</v>
      </c>
      <c r="AL33" s="259"/>
      <c r="AM33" s="259"/>
      <c r="AN33" s="259"/>
      <c r="AO33" s="259"/>
      <c r="AP33" s="39"/>
      <c r="AQ33" s="39"/>
      <c r="AR33" s="40"/>
      <c r="BE33" s="262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61"/>
    </row>
    <row r="35" spans="2:57" s="1" customFormat="1" ht="25.9" customHeight="1"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65" t="s">
        <v>47</v>
      </c>
      <c r="Y35" s="266"/>
      <c r="Z35" s="266"/>
      <c r="AA35" s="266"/>
      <c r="AB35" s="266"/>
      <c r="AC35" s="43"/>
      <c r="AD35" s="43"/>
      <c r="AE35" s="43"/>
      <c r="AF35" s="43"/>
      <c r="AG35" s="43"/>
      <c r="AH35" s="43"/>
      <c r="AI35" s="43"/>
      <c r="AJ35" s="43"/>
      <c r="AK35" s="267">
        <f>SUM(AK26:AK33)</f>
        <v>0</v>
      </c>
      <c r="AL35" s="266"/>
      <c r="AM35" s="266"/>
      <c r="AN35" s="266"/>
      <c r="AO35" s="268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75">
      <c r="B60" s="33"/>
      <c r="C60" s="34"/>
      <c r="D60" s="4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50</v>
      </c>
      <c r="AI60" s="36"/>
      <c r="AJ60" s="36"/>
      <c r="AK60" s="36"/>
      <c r="AL60" s="36"/>
      <c r="AM60" s="47" t="s">
        <v>51</v>
      </c>
      <c r="AN60" s="36"/>
      <c r="AO60" s="36"/>
      <c r="AP60" s="34"/>
      <c r="AQ60" s="34"/>
      <c r="AR60" s="37"/>
    </row>
    <row r="61" spans="2:44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2.75">
      <c r="B64" s="33"/>
      <c r="C64" s="34"/>
      <c r="D64" s="45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53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75">
      <c r="B75" s="33"/>
      <c r="C75" s="34"/>
      <c r="D75" s="4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50</v>
      </c>
      <c r="AI75" s="36"/>
      <c r="AJ75" s="36"/>
      <c r="AK75" s="36"/>
      <c r="AL75" s="36"/>
      <c r="AM75" s="47" t="s">
        <v>51</v>
      </c>
      <c r="AN75" s="36"/>
      <c r="AO75" s="36"/>
      <c r="AP75" s="34"/>
      <c r="AQ75" s="34"/>
      <c r="AR75" s="37"/>
    </row>
    <row r="76" spans="2:44" s="1" customFormat="1" ht="11.25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4.95" customHeight="1">
      <c r="B82" s="33"/>
      <c r="C82" s="22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JP523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78" t="str">
        <f>K6</f>
        <v>Kulturní dům Šternberk-chlazení 2.NP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57"/>
      <c r="AQ85" s="57"/>
      <c r="AR85" s="58"/>
    </row>
    <row r="86" spans="1:91" s="1" customFormat="1" ht="6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Masarykova 307/20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80" t="str">
        <f>IF(AN8= "","",AN8)</f>
        <v>25. 3. 2019</v>
      </c>
      <c r="AN87" s="280"/>
      <c r="AO87" s="34"/>
      <c r="AP87" s="34"/>
      <c r="AQ87" s="34"/>
      <c r="AR87" s="37"/>
    </row>
    <row r="88" spans="1:91" s="1" customFormat="1" ht="6.9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2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Město Śternberk,Horní nám.16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276" t="str">
        <f>IF(E17="","",E17)</f>
        <v>ing.Judita Bravencová</v>
      </c>
      <c r="AN89" s="277"/>
      <c r="AO89" s="277"/>
      <c r="AP89" s="277"/>
      <c r="AQ89" s="34"/>
      <c r="AR89" s="37"/>
      <c r="AS89" s="270" t="s">
        <v>55</v>
      </c>
      <c r="AT89" s="271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2" customHeight="1">
      <c r="B90" s="33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276" t="str">
        <f>IF(E20="","",E20)</f>
        <v>ing.Judita Bravencová</v>
      </c>
      <c r="AN90" s="277"/>
      <c r="AO90" s="277"/>
      <c r="AP90" s="277"/>
      <c r="AQ90" s="34"/>
      <c r="AR90" s="37"/>
      <c r="AS90" s="272"/>
      <c r="AT90" s="273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4"/>
      <c r="AT91" s="275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97" t="s">
        <v>56</v>
      </c>
      <c r="D92" s="290"/>
      <c r="E92" s="290"/>
      <c r="F92" s="290"/>
      <c r="G92" s="290"/>
      <c r="H92" s="67"/>
      <c r="I92" s="289" t="s">
        <v>57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58</v>
      </c>
      <c r="AH92" s="290"/>
      <c r="AI92" s="290"/>
      <c r="AJ92" s="290"/>
      <c r="AK92" s="290"/>
      <c r="AL92" s="290"/>
      <c r="AM92" s="290"/>
      <c r="AN92" s="289" t="s">
        <v>59</v>
      </c>
      <c r="AO92" s="290"/>
      <c r="AP92" s="291"/>
      <c r="AQ92" s="68" t="s">
        <v>60</v>
      </c>
      <c r="AR92" s="37"/>
      <c r="AS92" s="69" t="s">
        <v>61</v>
      </c>
      <c r="AT92" s="70" t="s">
        <v>62</v>
      </c>
      <c r="AU92" s="70" t="s">
        <v>63</v>
      </c>
      <c r="AV92" s="70" t="s">
        <v>64</v>
      </c>
      <c r="AW92" s="70" t="s">
        <v>65</v>
      </c>
      <c r="AX92" s="70" t="s">
        <v>66</v>
      </c>
      <c r="AY92" s="70" t="s">
        <v>67</v>
      </c>
      <c r="AZ92" s="70" t="s">
        <v>68</v>
      </c>
      <c r="BA92" s="70" t="s">
        <v>69</v>
      </c>
      <c r="BB92" s="70" t="s">
        <v>70</v>
      </c>
      <c r="BC92" s="70" t="s">
        <v>71</v>
      </c>
      <c r="BD92" s="71" t="s">
        <v>72</v>
      </c>
    </row>
    <row r="93" spans="1:91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95">
        <f>ROUND(SUM(AG95:AG99),2)</f>
        <v>0</v>
      </c>
      <c r="AH94" s="295"/>
      <c r="AI94" s="295"/>
      <c r="AJ94" s="295"/>
      <c r="AK94" s="295"/>
      <c r="AL94" s="295"/>
      <c r="AM94" s="295"/>
      <c r="AN94" s="296">
        <f t="shared" ref="AN94:AN99" si="0">SUM(AG94,AT94)</f>
        <v>0</v>
      </c>
      <c r="AO94" s="296"/>
      <c r="AP94" s="296"/>
      <c r="AQ94" s="79" t="s">
        <v>1</v>
      </c>
      <c r="AR94" s="80"/>
      <c r="AS94" s="81">
        <f>ROUND(SUM(AS95:AS99),2)</f>
        <v>0</v>
      </c>
      <c r="AT94" s="82">
        <f t="shared" ref="AT94:AT99" si="1">ROUND(SUM(AV94:AW94),2)</f>
        <v>0</v>
      </c>
      <c r="AU94" s="83">
        <f>ROUND(SUM(AU95:AU99),5)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ROUND(SUM(AZ95:AZ99),2)</f>
        <v>0</v>
      </c>
      <c r="BA94" s="82">
        <f>ROUND(SUM(BA95:BA99),2)</f>
        <v>0</v>
      </c>
      <c r="BB94" s="82">
        <f>ROUND(SUM(BB95:BB99),2)</f>
        <v>0</v>
      </c>
      <c r="BC94" s="82">
        <f>ROUND(SUM(BC95:BC99),2)</f>
        <v>0</v>
      </c>
      <c r="BD94" s="84">
        <f>ROUND(SUM(BD95:BD99),2)</f>
        <v>0</v>
      </c>
      <c r="BS94" s="85" t="s">
        <v>74</v>
      </c>
      <c r="BT94" s="85" t="s">
        <v>75</v>
      </c>
      <c r="BU94" s="86" t="s">
        <v>76</v>
      </c>
      <c r="BV94" s="85" t="s">
        <v>77</v>
      </c>
      <c r="BW94" s="85" t="s">
        <v>5</v>
      </c>
      <c r="BX94" s="85" t="s">
        <v>78</v>
      </c>
      <c r="CL94" s="85" t="s">
        <v>1</v>
      </c>
    </row>
    <row r="95" spans="1:91" s="6" customFormat="1" ht="16.5" customHeight="1">
      <c r="A95" s="87" t="s">
        <v>79</v>
      </c>
      <c r="B95" s="88"/>
      <c r="C95" s="89"/>
      <c r="D95" s="298" t="s">
        <v>80</v>
      </c>
      <c r="E95" s="298"/>
      <c r="F95" s="298"/>
      <c r="G95" s="298"/>
      <c r="H95" s="298"/>
      <c r="I95" s="90"/>
      <c r="J95" s="298" t="s">
        <v>81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3">
        <f>'01 - Stavební část'!J30</f>
        <v>0</v>
      </c>
      <c r="AH95" s="294"/>
      <c r="AI95" s="294"/>
      <c r="AJ95" s="294"/>
      <c r="AK95" s="294"/>
      <c r="AL95" s="294"/>
      <c r="AM95" s="294"/>
      <c r="AN95" s="293">
        <f t="shared" si="0"/>
        <v>0</v>
      </c>
      <c r="AO95" s="294"/>
      <c r="AP95" s="294"/>
      <c r="AQ95" s="91" t="s">
        <v>82</v>
      </c>
      <c r="AR95" s="92"/>
      <c r="AS95" s="93">
        <v>0</v>
      </c>
      <c r="AT95" s="94">
        <f t="shared" si="1"/>
        <v>0</v>
      </c>
      <c r="AU95" s="95">
        <f>'01 - Stavební část'!P128</f>
        <v>0</v>
      </c>
      <c r="AV95" s="94">
        <f>'01 - Stavební část'!J33</f>
        <v>0</v>
      </c>
      <c r="AW95" s="94">
        <f>'01 - Stavební část'!J34</f>
        <v>0</v>
      </c>
      <c r="AX95" s="94">
        <f>'01 - Stavební část'!J35</f>
        <v>0</v>
      </c>
      <c r="AY95" s="94">
        <f>'01 - Stavební část'!J36</f>
        <v>0</v>
      </c>
      <c r="AZ95" s="94">
        <f>'01 - Stavební část'!F33</f>
        <v>0</v>
      </c>
      <c r="BA95" s="94">
        <f>'01 - Stavební část'!F34</f>
        <v>0</v>
      </c>
      <c r="BB95" s="94">
        <f>'01 - Stavební část'!F35</f>
        <v>0</v>
      </c>
      <c r="BC95" s="94">
        <f>'01 - Stavební část'!F36</f>
        <v>0</v>
      </c>
      <c r="BD95" s="96">
        <f>'01 - Stavební část'!F37</f>
        <v>0</v>
      </c>
      <c r="BT95" s="97" t="s">
        <v>83</v>
      </c>
      <c r="BV95" s="97" t="s">
        <v>77</v>
      </c>
      <c r="BW95" s="97" t="s">
        <v>84</v>
      </c>
      <c r="BX95" s="97" t="s">
        <v>5</v>
      </c>
      <c r="CL95" s="97" t="s">
        <v>1</v>
      </c>
      <c r="CM95" s="97" t="s">
        <v>85</v>
      </c>
    </row>
    <row r="96" spans="1:91" s="6" customFormat="1" ht="16.5" customHeight="1">
      <c r="A96" s="87" t="s">
        <v>79</v>
      </c>
      <c r="B96" s="88"/>
      <c r="C96" s="89"/>
      <c r="D96" s="298" t="s">
        <v>86</v>
      </c>
      <c r="E96" s="298"/>
      <c r="F96" s="298"/>
      <c r="G96" s="298"/>
      <c r="H96" s="298"/>
      <c r="I96" s="90"/>
      <c r="J96" s="298" t="s">
        <v>87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3">
        <f>'02 - Chlazení'!J30</f>
        <v>0</v>
      </c>
      <c r="AH96" s="294"/>
      <c r="AI96" s="294"/>
      <c r="AJ96" s="294"/>
      <c r="AK96" s="294"/>
      <c r="AL96" s="294"/>
      <c r="AM96" s="294"/>
      <c r="AN96" s="293">
        <f t="shared" si="0"/>
        <v>0</v>
      </c>
      <c r="AO96" s="294"/>
      <c r="AP96" s="294"/>
      <c r="AQ96" s="91" t="s">
        <v>82</v>
      </c>
      <c r="AR96" s="92"/>
      <c r="AS96" s="93">
        <v>0</v>
      </c>
      <c r="AT96" s="94">
        <f t="shared" si="1"/>
        <v>0</v>
      </c>
      <c r="AU96" s="95">
        <f>'02 - Chlazení'!P123</f>
        <v>0</v>
      </c>
      <c r="AV96" s="94">
        <f>'02 - Chlazení'!J33</f>
        <v>0</v>
      </c>
      <c r="AW96" s="94">
        <f>'02 - Chlazení'!J34</f>
        <v>0</v>
      </c>
      <c r="AX96" s="94">
        <f>'02 - Chlazení'!J35</f>
        <v>0</v>
      </c>
      <c r="AY96" s="94">
        <f>'02 - Chlazení'!J36</f>
        <v>0</v>
      </c>
      <c r="AZ96" s="94">
        <f>'02 - Chlazení'!F33</f>
        <v>0</v>
      </c>
      <c r="BA96" s="94">
        <f>'02 - Chlazení'!F34</f>
        <v>0</v>
      </c>
      <c r="BB96" s="94">
        <f>'02 - Chlazení'!F35</f>
        <v>0</v>
      </c>
      <c r="BC96" s="94">
        <f>'02 - Chlazení'!F36</f>
        <v>0</v>
      </c>
      <c r="BD96" s="96">
        <f>'02 - Chlazení'!F37</f>
        <v>0</v>
      </c>
      <c r="BT96" s="97" t="s">
        <v>83</v>
      </c>
      <c r="BV96" s="97" t="s">
        <v>77</v>
      </c>
      <c r="BW96" s="97" t="s">
        <v>88</v>
      </c>
      <c r="BX96" s="97" t="s">
        <v>5</v>
      </c>
      <c r="CL96" s="97" t="s">
        <v>1</v>
      </c>
      <c r="CM96" s="97" t="s">
        <v>85</v>
      </c>
    </row>
    <row r="97" spans="1:91" s="6" customFormat="1" ht="16.5" customHeight="1">
      <c r="A97" s="87" t="s">
        <v>79</v>
      </c>
      <c r="B97" s="88"/>
      <c r="C97" s="89"/>
      <c r="D97" s="298" t="s">
        <v>89</v>
      </c>
      <c r="E97" s="298"/>
      <c r="F97" s="298"/>
      <c r="G97" s="298"/>
      <c r="H97" s="298"/>
      <c r="I97" s="90"/>
      <c r="J97" s="298" t="s">
        <v>90</v>
      </c>
      <c r="K97" s="298"/>
      <c r="L97" s="298"/>
      <c r="M97" s="298"/>
      <c r="N97" s="298"/>
      <c r="O97" s="298"/>
      <c r="P97" s="298"/>
      <c r="Q97" s="298"/>
      <c r="R97" s="298"/>
      <c r="S97" s="298"/>
      <c r="T97" s="298"/>
      <c r="U97" s="298"/>
      <c r="V97" s="298"/>
      <c r="W97" s="298"/>
      <c r="X97" s="298"/>
      <c r="Y97" s="298"/>
      <c r="Z97" s="298"/>
      <c r="AA97" s="298"/>
      <c r="AB97" s="298"/>
      <c r="AC97" s="298"/>
      <c r="AD97" s="298"/>
      <c r="AE97" s="298"/>
      <c r="AF97" s="298"/>
      <c r="AG97" s="293">
        <f>'03 - Zdravotní instalace'!J30</f>
        <v>0</v>
      </c>
      <c r="AH97" s="294"/>
      <c r="AI97" s="294"/>
      <c r="AJ97" s="294"/>
      <c r="AK97" s="294"/>
      <c r="AL97" s="294"/>
      <c r="AM97" s="294"/>
      <c r="AN97" s="293">
        <f t="shared" si="0"/>
        <v>0</v>
      </c>
      <c r="AO97" s="294"/>
      <c r="AP97" s="294"/>
      <c r="AQ97" s="91" t="s">
        <v>82</v>
      </c>
      <c r="AR97" s="92"/>
      <c r="AS97" s="93">
        <v>0</v>
      </c>
      <c r="AT97" s="94">
        <f t="shared" si="1"/>
        <v>0</v>
      </c>
      <c r="AU97" s="95">
        <f>'03 - Zdravotní instalace'!P120</f>
        <v>0</v>
      </c>
      <c r="AV97" s="94">
        <f>'03 - Zdravotní instalace'!J33</f>
        <v>0</v>
      </c>
      <c r="AW97" s="94">
        <f>'03 - Zdravotní instalace'!J34</f>
        <v>0</v>
      </c>
      <c r="AX97" s="94">
        <f>'03 - Zdravotní instalace'!J35</f>
        <v>0</v>
      </c>
      <c r="AY97" s="94">
        <f>'03 - Zdravotní instalace'!J36</f>
        <v>0</v>
      </c>
      <c r="AZ97" s="94">
        <f>'03 - Zdravotní instalace'!F33</f>
        <v>0</v>
      </c>
      <c r="BA97" s="94">
        <f>'03 - Zdravotní instalace'!F34</f>
        <v>0</v>
      </c>
      <c r="BB97" s="94">
        <f>'03 - Zdravotní instalace'!F35</f>
        <v>0</v>
      </c>
      <c r="BC97" s="94">
        <f>'03 - Zdravotní instalace'!F36</f>
        <v>0</v>
      </c>
      <c r="BD97" s="96">
        <f>'03 - Zdravotní instalace'!F37</f>
        <v>0</v>
      </c>
      <c r="BT97" s="97" t="s">
        <v>83</v>
      </c>
      <c r="BV97" s="97" t="s">
        <v>77</v>
      </c>
      <c r="BW97" s="97" t="s">
        <v>91</v>
      </c>
      <c r="BX97" s="97" t="s">
        <v>5</v>
      </c>
      <c r="CL97" s="97" t="s">
        <v>1</v>
      </c>
      <c r="CM97" s="97" t="s">
        <v>85</v>
      </c>
    </row>
    <row r="98" spans="1:91" s="6" customFormat="1" ht="16.5" customHeight="1">
      <c r="A98" s="87" t="s">
        <v>79</v>
      </c>
      <c r="B98" s="88"/>
      <c r="C98" s="89"/>
      <c r="D98" s="298" t="s">
        <v>92</v>
      </c>
      <c r="E98" s="298"/>
      <c r="F98" s="298"/>
      <c r="G98" s="298"/>
      <c r="H98" s="298"/>
      <c r="I98" s="90"/>
      <c r="J98" s="298" t="s">
        <v>93</v>
      </c>
      <c r="K98" s="298"/>
      <c r="L98" s="298"/>
      <c r="M98" s="298"/>
      <c r="N98" s="29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  <c r="AA98" s="298"/>
      <c r="AB98" s="298"/>
      <c r="AC98" s="298"/>
      <c r="AD98" s="298"/>
      <c r="AE98" s="298"/>
      <c r="AF98" s="298"/>
      <c r="AG98" s="293">
        <f>'04 - Elektroinstalace'!J30</f>
        <v>0</v>
      </c>
      <c r="AH98" s="294"/>
      <c r="AI98" s="294"/>
      <c r="AJ98" s="294"/>
      <c r="AK98" s="294"/>
      <c r="AL98" s="294"/>
      <c r="AM98" s="294"/>
      <c r="AN98" s="293">
        <f t="shared" si="0"/>
        <v>0</v>
      </c>
      <c r="AO98" s="294"/>
      <c r="AP98" s="294"/>
      <c r="AQ98" s="91" t="s">
        <v>82</v>
      </c>
      <c r="AR98" s="92"/>
      <c r="AS98" s="93">
        <v>0</v>
      </c>
      <c r="AT98" s="94">
        <f t="shared" si="1"/>
        <v>0</v>
      </c>
      <c r="AU98" s="95">
        <f>'04 - Elektroinstalace'!P130</f>
        <v>0</v>
      </c>
      <c r="AV98" s="94">
        <f>'04 - Elektroinstalace'!J33</f>
        <v>0</v>
      </c>
      <c r="AW98" s="94">
        <f>'04 - Elektroinstalace'!J34</f>
        <v>0</v>
      </c>
      <c r="AX98" s="94">
        <f>'04 - Elektroinstalace'!J35</f>
        <v>0</v>
      </c>
      <c r="AY98" s="94">
        <f>'04 - Elektroinstalace'!J36</f>
        <v>0</v>
      </c>
      <c r="AZ98" s="94">
        <f>'04 - Elektroinstalace'!F33</f>
        <v>0</v>
      </c>
      <c r="BA98" s="94">
        <f>'04 - Elektroinstalace'!F34</f>
        <v>0</v>
      </c>
      <c r="BB98" s="94">
        <f>'04 - Elektroinstalace'!F35</f>
        <v>0</v>
      </c>
      <c r="BC98" s="94">
        <f>'04 - Elektroinstalace'!F36</f>
        <v>0</v>
      </c>
      <c r="BD98" s="96">
        <f>'04 - Elektroinstalace'!F37</f>
        <v>0</v>
      </c>
      <c r="BT98" s="97" t="s">
        <v>83</v>
      </c>
      <c r="BV98" s="97" t="s">
        <v>77</v>
      </c>
      <c r="BW98" s="97" t="s">
        <v>94</v>
      </c>
      <c r="BX98" s="97" t="s">
        <v>5</v>
      </c>
      <c r="CL98" s="97" t="s">
        <v>1</v>
      </c>
      <c r="CM98" s="97" t="s">
        <v>85</v>
      </c>
    </row>
    <row r="99" spans="1:91" s="6" customFormat="1" ht="16.5" customHeight="1">
      <c r="A99" s="87" t="s">
        <v>79</v>
      </c>
      <c r="B99" s="88"/>
      <c r="C99" s="89"/>
      <c r="D99" s="298" t="s">
        <v>95</v>
      </c>
      <c r="E99" s="298"/>
      <c r="F99" s="298"/>
      <c r="G99" s="298"/>
      <c r="H99" s="298"/>
      <c r="I99" s="90"/>
      <c r="J99" s="298" t="s">
        <v>96</v>
      </c>
      <c r="K99" s="298"/>
      <c r="L99" s="298"/>
      <c r="M99" s="298"/>
      <c r="N99" s="298"/>
      <c r="O99" s="298"/>
      <c r="P99" s="298"/>
      <c r="Q99" s="298"/>
      <c r="R99" s="298"/>
      <c r="S99" s="298"/>
      <c r="T99" s="298"/>
      <c r="U99" s="298"/>
      <c r="V99" s="298"/>
      <c r="W99" s="298"/>
      <c r="X99" s="298"/>
      <c r="Y99" s="298"/>
      <c r="Z99" s="298"/>
      <c r="AA99" s="298"/>
      <c r="AB99" s="298"/>
      <c r="AC99" s="298"/>
      <c r="AD99" s="298"/>
      <c r="AE99" s="298"/>
      <c r="AF99" s="298"/>
      <c r="AG99" s="293">
        <f>'05 - Vedlejší rozpočtové ...'!J30</f>
        <v>0</v>
      </c>
      <c r="AH99" s="294"/>
      <c r="AI99" s="294"/>
      <c r="AJ99" s="294"/>
      <c r="AK99" s="294"/>
      <c r="AL99" s="294"/>
      <c r="AM99" s="294"/>
      <c r="AN99" s="293">
        <f t="shared" si="0"/>
        <v>0</v>
      </c>
      <c r="AO99" s="294"/>
      <c r="AP99" s="294"/>
      <c r="AQ99" s="91" t="s">
        <v>82</v>
      </c>
      <c r="AR99" s="92"/>
      <c r="AS99" s="98">
        <v>0</v>
      </c>
      <c r="AT99" s="99">
        <f t="shared" si="1"/>
        <v>0</v>
      </c>
      <c r="AU99" s="100">
        <f>'05 - Vedlejší rozpočtové ...'!P121</f>
        <v>0</v>
      </c>
      <c r="AV99" s="99">
        <f>'05 - Vedlejší rozpočtové ...'!J33</f>
        <v>0</v>
      </c>
      <c r="AW99" s="99">
        <f>'05 - Vedlejší rozpočtové ...'!J34</f>
        <v>0</v>
      </c>
      <c r="AX99" s="99">
        <f>'05 - Vedlejší rozpočtové ...'!J35</f>
        <v>0</v>
      </c>
      <c r="AY99" s="99">
        <f>'05 - Vedlejší rozpočtové ...'!J36</f>
        <v>0</v>
      </c>
      <c r="AZ99" s="99">
        <f>'05 - Vedlejší rozpočtové ...'!F33</f>
        <v>0</v>
      </c>
      <c r="BA99" s="99">
        <f>'05 - Vedlejší rozpočtové ...'!F34</f>
        <v>0</v>
      </c>
      <c r="BB99" s="99">
        <f>'05 - Vedlejší rozpočtové ...'!F35</f>
        <v>0</v>
      </c>
      <c r="BC99" s="99">
        <f>'05 - Vedlejší rozpočtové ...'!F36</f>
        <v>0</v>
      </c>
      <c r="BD99" s="101">
        <f>'05 - Vedlejší rozpočtové ...'!F37</f>
        <v>0</v>
      </c>
      <c r="BT99" s="97" t="s">
        <v>83</v>
      </c>
      <c r="BV99" s="97" t="s">
        <v>77</v>
      </c>
      <c r="BW99" s="97" t="s">
        <v>97</v>
      </c>
      <c r="BX99" s="97" t="s">
        <v>5</v>
      </c>
      <c r="CL99" s="97" t="s">
        <v>1</v>
      </c>
      <c r="CM99" s="97" t="s">
        <v>85</v>
      </c>
    </row>
    <row r="100" spans="1:91" s="1" customFormat="1" ht="30" customHeight="1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7"/>
    </row>
    <row r="101" spans="1:91" s="1" customFormat="1" ht="6.95" customHeight="1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37"/>
    </row>
  </sheetData>
  <sheetProtection password="CC35" sheet="1" objects="1" scenarios="1" formatColumns="0" formatRows="0"/>
  <mergeCells count="58">
    <mergeCell ref="D97:H97"/>
    <mergeCell ref="J97:AF97"/>
    <mergeCell ref="D98:H98"/>
    <mergeCell ref="J98:AF98"/>
    <mergeCell ref="D99:H99"/>
    <mergeCell ref="J99:AF99"/>
    <mergeCell ref="C92:G92"/>
    <mergeCell ref="I92:AF92"/>
    <mergeCell ref="D95:H95"/>
    <mergeCell ref="J95:AF95"/>
    <mergeCell ref="D96:H96"/>
    <mergeCell ref="J96:AF96"/>
    <mergeCell ref="AN98:AP98"/>
    <mergeCell ref="AG98:AM98"/>
    <mergeCell ref="AN99:AP99"/>
    <mergeCell ref="AG99:AM99"/>
    <mergeCell ref="AG94:AM94"/>
    <mergeCell ref="AN94:AP94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Stavební část'!C2" display="/"/>
    <hyperlink ref="A96" location="'02 - Chlazení'!C2" display="/"/>
    <hyperlink ref="A97" location="'03 - Zdravotní instalace'!C2" display="/"/>
    <hyperlink ref="A98" location="'04 - Elektroinstalace'!C2" display="/"/>
    <hyperlink ref="A99" location="'05 - Vedlejší rozpočt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6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84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85</v>
      </c>
    </row>
    <row r="4" spans="2:46" ht="24.95" customHeight="1">
      <c r="B4" s="19"/>
      <c r="D4" s="106" t="s">
        <v>98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9" t="str">
        <f>'Rekapitulace stavby'!K6</f>
        <v>Kulturní dům Šternberk-chlazení 2.NP</v>
      </c>
      <c r="F7" s="300"/>
      <c r="G7" s="300"/>
      <c r="H7" s="300"/>
      <c r="L7" s="19"/>
    </row>
    <row r="8" spans="2:46" s="1" customFormat="1" ht="12" customHeight="1">
      <c r="B8" s="37"/>
      <c r="D8" s="108" t="s">
        <v>99</v>
      </c>
      <c r="I8" s="109"/>
      <c r="L8" s="37"/>
    </row>
    <row r="9" spans="2:46" s="1" customFormat="1" ht="36.950000000000003" customHeight="1">
      <c r="B9" s="37"/>
      <c r="E9" s="301" t="s">
        <v>100</v>
      </c>
      <c r="F9" s="302"/>
      <c r="G9" s="302"/>
      <c r="H9" s="302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25. 3. 2019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03" t="str">
        <f>'Rekapitulace stavby'!E14</f>
        <v>Vyplň údaj</v>
      </c>
      <c r="F18" s="304"/>
      <c r="G18" s="304"/>
      <c r="H18" s="304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">
        <v>1</v>
      </c>
      <c r="L20" s="37"/>
    </row>
    <row r="21" spans="2:12" s="1" customFormat="1" ht="18" customHeight="1">
      <c r="B21" s="37"/>
      <c r="E21" s="110" t="s">
        <v>31</v>
      </c>
      <c r="I21" s="111" t="s">
        <v>27</v>
      </c>
      <c r="J21" s="110" t="s">
        <v>1</v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33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31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5" t="s">
        <v>1</v>
      </c>
      <c r="F27" s="305"/>
      <c r="G27" s="305"/>
      <c r="H27" s="305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ROUND(J128,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ROUND((SUM(BE128:BE268)),  2)</f>
        <v>0</v>
      </c>
      <c r="I33" s="122">
        <v>0.21</v>
      </c>
      <c r="J33" s="121">
        <f>ROUND(((SUM(BE128:BE268))*I33),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ROUND((SUM(BF128:BF268)),  2)</f>
        <v>0</v>
      </c>
      <c r="I34" s="122">
        <v>0.15</v>
      </c>
      <c r="J34" s="121">
        <f>ROUND(((SUM(BF128:BF268))*I34),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ROUND((SUM(BG128:BG268)),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ROUND((SUM(BH128:BH268)),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ROUND((SUM(BI128:BI268)),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101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6" t="str">
        <f>E7</f>
        <v>Kulturní dům Šternberk-chlazení 2.NP</v>
      </c>
      <c r="F85" s="307"/>
      <c r="G85" s="307"/>
      <c r="H85" s="307"/>
      <c r="I85" s="109"/>
      <c r="J85" s="34"/>
      <c r="K85" s="34"/>
      <c r="L85" s="37"/>
    </row>
    <row r="86" spans="2:47" s="1" customFormat="1" ht="12" customHeight="1">
      <c r="B86" s="33"/>
      <c r="C86" s="28" t="s">
        <v>99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8" t="str">
        <f>E9</f>
        <v>01 - Stavební část</v>
      </c>
      <c r="F87" s="308"/>
      <c r="G87" s="308"/>
      <c r="H87" s="308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Masarykova 307/20</v>
      </c>
      <c r="G89" s="34"/>
      <c r="H89" s="34"/>
      <c r="I89" s="111" t="s">
        <v>22</v>
      </c>
      <c r="J89" s="60" t="str">
        <f>IF(J12="","",J12)</f>
        <v>25. 3. 2019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27.95" customHeight="1">
      <c r="B91" s="33"/>
      <c r="C91" s="28" t="s">
        <v>24</v>
      </c>
      <c r="D91" s="34"/>
      <c r="E91" s="34"/>
      <c r="F91" s="26" t="str">
        <f>E15</f>
        <v>Město Śternberk,Horní nám.16</v>
      </c>
      <c r="G91" s="34"/>
      <c r="H91" s="34"/>
      <c r="I91" s="111" t="s">
        <v>30</v>
      </c>
      <c r="J91" s="31" t="str">
        <f>E21</f>
        <v>ing.Judita Bravencová</v>
      </c>
      <c r="K91" s="34"/>
      <c r="L91" s="37"/>
    </row>
    <row r="92" spans="2:47" s="1" customFormat="1" ht="27.9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33</v>
      </c>
      <c r="J92" s="31" t="str">
        <f>E24</f>
        <v>ing.Judita Bravencová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102</v>
      </c>
      <c r="D94" s="146"/>
      <c r="E94" s="146"/>
      <c r="F94" s="146"/>
      <c r="G94" s="146"/>
      <c r="H94" s="146"/>
      <c r="I94" s="147"/>
      <c r="J94" s="148" t="s">
        <v>103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104</v>
      </c>
      <c r="D96" s="34"/>
      <c r="E96" s="34"/>
      <c r="F96" s="34"/>
      <c r="G96" s="34"/>
      <c r="H96" s="34"/>
      <c r="I96" s="109"/>
      <c r="J96" s="78">
        <f>J128</f>
        <v>0</v>
      </c>
      <c r="K96" s="34"/>
      <c r="L96" s="37"/>
      <c r="AU96" s="16" t="s">
        <v>105</v>
      </c>
    </row>
    <row r="97" spans="2:12" s="8" customFormat="1" ht="24.95" customHeight="1">
      <c r="B97" s="150"/>
      <c r="C97" s="151"/>
      <c r="D97" s="152" t="s">
        <v>106</v>
      </c>
      <c r="E97" s="153"/>
      <c r="F97" s="153"/>
      <c r="G97" s="153"/>
      <c r="H97" s="153"/>
      <c r="I97" s="154"/>
      <c r="J97" s="155">
        <f>J129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107</v>
      </c>
      <c r="E98" s="160"/>
      <c r="F98" s="160"/>
      <c r="G98" s="160"/>
      <c r="H98" s="160"/>
      <c r="I98" s="161"/>
      <c r="J98" s="162">
        <f>J130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108</v>
      </c>
      <c r="E99" s="160"/>
      <c r="F99" s="160"/>
      <c r="G99" s="160"/>
      <c r="H99" s="160"/>
      <c r="I99" s="161"/>
      <c r="J99" s="162">
        <f>J133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109</v>
      </c>
      <c r="E100" s="160"/>
      <c r="F100" s="160"/>
      <c r="G100" s="160"/>
      <c r="H100" s="160"/>
      <c r="I100" s="161"/>
      <c r="J100" s="162">
        <f>J158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110</v>
      </c>
      <c r="E101" s="160"/>
      <c r="F101" s="160"/>
      <c r="G101" s="160"/>
      <c r="H101" s="160"/>
      <c r="I101" s="161"/>
      <c r="J101" s="162">
        <f>J169</f>
        <v>0</v>
      </c>
      <c r="K101" s="158"/>
      <c r="L101" s="163"/>
    </row>
    <row r="102" spans="2:12" s="9" customFormat="1" ht="19.899999999999999" customHeight="1">
      <c r="B102" s="157"/>
      <c r="C102" s="158"/>
      <c r="D102" s="159" t="s">
        <v>111</v>
      </c>
      <c r="E102" s="160"/>
      <c r="F102" s="160"/>
      <c r="G102" s="160"/>
      <c r="H102" s="160"/>
      <c r="I102" s="161"/>
      <c r="J102" s="162">
        <f>J185</f>
        <v>0</v>
      </c>
      <c r="K102" s="158"/>
      <c r="L102" s="163"/>
    </row>
    <row r="103" spans="2:12" s="9" customFormat="1" ht="19.899999999999999" customHeight="1">
      <c r="B103" s="157"/>
      <c r="C103" s="158"/>
      <c r="D103" s="159" t="s">
        <v>112</v>
      </c>
      <c r="E103" s="160"/>
      <c r="F103" s="160"/>
      <c r="G103" s="160"/>
      <c r="H103" s="160"/>
      <c r="I103" s="161"/>
      <c r="J103" s="162">
        <f>J218</f>
        <v>0</v>
      </c>
      <c r="K103" s="158"/>
      <c r="L103" s="163"/>
    </row>
    <row r="104" spans="2:12" s="9" customFormat="1" ht="19.899999999999999" customHeight="1">
      <c r="B104" s="157"/>
      <c r="C104" s="158"/>
      <c r="D104" s="159" t="s">
        <v>113</v>
      </c>
      <c r="E104" s="160"/>
      <c r="F104" s="160"/>
      <c r="G104" s="160"/>
      <c r="H104" s="160"/>
      <c r="I104" s="161"/>
      <c r="J104" s="162">
        <f>J224</f>
        <v>0</v>
      </c>
      <c r="K104" s="158"/>
      <c r="L104" s="163"/>
    </row>
    <row r="105" spans="2:12" s="8" customFormat="1" ht="24.95" customHeight="1">
      <c r="B105" s="150"/>
      <c r="C105" s="151"/>
      <c r="D105" s="152" t="s">
        <v>114</v>
      </c>
      <c r="E105" s="153"/>
      <c r="F105" s="153"/>
      <c r="G105" s="153"/>
      <c r="H105" s="153"/>
      <c r="I105" s="154"/>
      <c r="J105" s="155">
        <f>J227</f>
        <v>0</v>
      </c>
      <c r="K105" s="151"/>
      <c r="L105" s="156"/>
    </row>
    <row r="106" spans="2:12" s="9" customFormat="1" ht="19.899999999999999" customHeight="1">
      <c r="B106" s="157"/>
      <c r="C106" s="158"/>
      <c r="D106" s="159" t="s">
        <v>115</v>
      </c>
      <c r="E106" s="160"/>
      <c r="F106" s="160"/>
      <c r="G106" s="160"/>
      <c r="H106" s="160"/>
      <c r="I106" s="161"/>
      <c r="J106" s="162">
        <f>J228</f>
        <v>0</v>
      </c>
      <c r="K106" s="158"/>
      <c r="L106" s="163"/>
    </row>
    <row r="107" spans="2:12" s="9" customFormat="1" ht="19.899999999999999" customHeight="1">
      <c r="B107" s="157"/>
      <c r="C107" s="158"/>
      <c r="D107" s="159" t="s">
        <v>116</v>
      </c>
      <c r="E107" s="160"/>
      <c r="F107" s="160"/>
      <c r="G107" s="160"/>
      <c r="H107" s="160"/>
      <c r="I107" s="161"/>
      <c r="J107" s="162">
        <f>J236</f>
        <v>0</v>
      </c>
      <c r="K107" s="158"/>
      <c r="L107" s="163"/>
    </row>
    <row r="108" spans="2:12" s="9" customFormat="1" ht="19.899999999999999" customHeight="1">
      <c r="B108" s="157"/>
      <c r="C108" s="158"/>
      <c r="D108" s="159" t="s">
        <v>117</v>
      </c>
      <c r="E108" s="160"/>
      <c r="F108" s="160"/>
      <c r="G108" s="160"/>
      <c r="H108" s="160"/>
      <c r="I108" s="161"/>
      <c r="J108" s="162">
        <f>J245</f>
        <v>0</v>
      </c>
      <c r="K108" s="158"/>
      <c r="L108" s="163"/>
    </row>
    <row r="109" spans="2:12" s="1" customFormat="1" ht="21.75" customHeight="1">
      <c r="B109" s="33"/>
      <c r="C109" s="34"/>
      <c r="D109" s="34"/>
      <c r="E109" s="34"/>
      <c r="F109" s="34"/>
      <c r="G109" s="34"/>
      <c r="H109" s="34"/>
      <c r="I109" s="109"/>
      <c r="J109" s="34"/>
      <c r="K109" s="34"/>
      <c r="L109" s="37"/>
    </row>
    <row r="110" spans="2:12" s="1" customFormat="1" ht="6.95" customHeight="1">
      <c r="B110" s="48"/>
      <c r="C110" s="49"/>
      <c r="D110" s="49"/>
      <c r="E110" s="49"/>
      <c r="F110" s="49"/>
      <c r="G110" s="49"/>
      <c r="H110" s="49"/>
      <c r="I110" s="141"/>
      <c r="J110" s="49"/>
      <c r="K110" s="49"/>
      <c r="L110" s="37"/>
    </row>
    <row r="114" spans="2:63" s="1" customFormat="1" ht="6.95" customHeight="1">
      <c r="B114" s="50"/>
      <c r="C114" s="51"/>
      <c r="D114" s="51"/>
      <c r="E114" s="51"/>
      <c r="F114" s="51"/>
      <c r="G114" s="51"/>
      <c r="H114" s="51"/>
      <c r="I114" s="144"/>
      <c r="J114" s="51"/>
      <c r="K114" s="51"/>
      <c r="L114" s="37"/>
    </row>
    <row r="115" spans="2:63" s="1" customFormat="1" ht="24.95" customHeight="1">
      <c r="B115" s="33"/>
      <c r="C115" s="22" t="s">
        <v>118</v>
      </c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3" s="1" customFormat="1" ht="6.95" customHeight="1">
      <c r="B116" s="33"/>
      <c r="C116" s="34"/>
      <c r="D116" s="34"/>
      <c r="E116" s="34"/>
      <c r="F116" s="34"/>
      <c r="G116" s="34"/>
      <c r="H116" s="34"/>
      <c r="I116" s="109"/>
      <c r="J116" s="34"/>
      <c r="K116" s="34"/>
      <c r="L116" s="37"/>
    </row>
    <row r="117" spans="2:63" s="1" customFormat="1" ht="12" customHeight="1">
      <c r="B117" s="33"/>
      <c r="C117" s="28" t="s">
        <v>16</v>
      </c>
      <c r="D117" s="34"/>
      <c r="E117" s="34"/>
      <c r="F117" s="34"/>
      <c r="G117" s="34"/>
      <c r="H117" s="34"/>
      <c r="I117" s="109"/>
      <c r="J117" s="34"/>
      <c r="K117" s="34"/>
      <c r="L117" s="37"/>
    </row>
    <row r="118" spans="2:63" s="1" customFormat="1" ht="16.5" customHeight="1">
      <c r="B118" s="33"/>
      <c r="C118" s="34"/>
      <c r="D118" s="34"/>
      <c r="E118" s="306" t="str">
        <f>E7</f>
        <v>Kulturní dům Šternberk-chlazení 2.NP</v>
      </c>
      <c r="F118" s="307"/>
      <c r="G118" s="307"/>
      <c r="H118" s="307"/>
      <c r="I118" s="109"/>
      <c r="J118" s="34"/>
      <c r="K118" s="34"/>
      <c r="L118" s="37"/>
    </row>
    <row r="119" spans="2:63" s="1" customFormat="1" ht="12" customHeight="1">
      <c r="B119" s="33"/>
      <c r="C119" s="28" t="s">
        <v>99</v>
      </c>
      <c r="D119" s="34"/>
      <c r="E119" s="34"/>
      <c r="F119" s="34"/>
      <c r="G119" s="34"/>
      <c r="H119" s="34"/>
      <c r="I119" s="109"/>
      <c r="J119" s="34"/>
      <c r="K119" s="34"/>
      <c r="L119" s="37"/>
    </row>
    <row r="120" spans="2:63" s="1" customFormat="1" ht="16.5" customHeight="1">
      <c r="B120" s="33"/>
      <c r="C120" s="34"/>
      <c r="D120" s="34"/>
      <c r="E120" s="278" t="str">
        <f>E9</f>
        <v>01 - Stavební část</v>
      </c>
      <c r="F120" s="308"/>
      <c r="G120" s="308"/>
      <c r="H120" s="308"/>
      <c r="I120" s="109"/>
      <c r="J120" s="34"/>
      <c r="K120" s="34"/>
      <c r="L120" s="37"/>
    </row>
    <row r="121" spans="2:63" s="1" customFormat="1" ht="6.95" customHeight="1">
      <c r="B121" s="33"/>
      <c r="C121" s="34"/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63" s="1" customFormat="1" ht="12" customHeight="1">
      <c r="B122" s="33"/>
      <c r="C122" s="28" t="s">
        <v>20</v>
      </c>
      <c r="D122" s="34"/>
      <c r="E122" s="34"/>
      <c r="F122" s="26" t="str">
        <f>F12</f>
        <v>Masarykova 307/20</v>
      </c>
      <c r="G122" s="34"/>
      <c r="H122" s="34"/>
      <c r="I122" s="111" t="s">
        <v>22</v>
      </c>
      <c r="J122" s="60" t="str">
        <f>IF(J12="","",J12)</f>
        <v>25. 3. 2019</v>
      </c>
      <c r="K122" s="34"/>
      <c r="L122" s="37"/>
    </row>
    <row r="123" spans="2:63" s="1" customFormat="1" ht="6.95" customHeight="1">
      <c r="B123" s="33"/>
      <c r="C123" s="34"/>
      <c r="D123" s="34"/>
      <c r="E123" s="34"/>
      <c r="F123" s="34"/>
      <c r="G123" s="34"/>
      <c r="H123" s="34"/>
      <c r="I123" s="109"/>
      <c r="J123" s="34"/>
      <c r="K123" s="34"/>
      <c r="L123" s="37"/>
    </row>
    <row r="124" spans="2:63" s="1" customFormat="1" ht="27.95" customHeight="1">
      <c r="B124" s="33"/>
      <c r="C124" s="28" t="s">
        <v>24</v>
      </c>
      <c r="D124" s="34"/>
      <c r="E124" s="34"/>
      <c r="F124" s="26" t="str">
        <f>E15</f>
        <v>Město Śternberk,Horní nám.16</v>
      </c>
      <c r="G124" s="34"/>
      <c r="H124" s="34"/>
      <c r="I124" s="111" t="s">
        <v>30</v>
      </c>
      <c r="J124" s="31" t="str">
        <f>E21</f>
        <v>ing.Judita Bravencová</v>
      </c>
      <c r="K124" s="34"/>
      <c r="L124" s="37"/>
    </row>
    <row r="125" spans="2:63" s="1" customFormat="1" ht="27.95" customHeight="1">
      <c r="B125" s="33"/>
      <c r="C125" s="28" t="s">
        <v>28</v>
      </c>
      <c r="D125" s="34"/>
      <c r="E125" s="34"/>
      <c r="F125" s="26" t="str">
        <f>IF(E18="","",E18)</f>
        <v>Vyplň údaj</v>
      </c>
      <c r="G125" s="34"/>
      <c r="H125" s="34"/>
      <c r="I125" s="111" t="s">
        <v>33</v>
      </c>
      <c r="J125" s="31" t="str">
        <f>E24</f>
        <v>ing.Judita Bravencová</v>
      </c>
      <c r="K125" s="34"/>
      <c r="L125" s="37"/>
    </row>
    <row r="126" spans="2:63" s="1" customFormat="1" ht="10.35" customHeight="1">
      <c r="B126" s="33"/>
      <c r="C126" s="34"/>
      <c r="D126" s="34"/>
      <c r="E126" s="34"/>
      <c r="F126" s="34"/>
      <c r="G126" s="34"/>
      <c r="H126" s="34"/>
      <c r="I126" s="109"/>
      <c r="J126" s="34"/>
      <c r="K126" s="34"/>
      <c r="L126" s="37"/>
    </row>
    <row r="127" spans="2:63" s="10" customFormat="1" ht="29.25" customHeight="1">
      <c r="B127" s="164"/>
      <c r="C127" s="165" t="s">
        <v>119</v>
      </c>
      <c r="D127" s="166" t="s">
        <v>60</v>
      </c>
      <c r="E127" s="166" t="s">
        <v>56</v>
      </c>
      <c r="F127" s="166" t="s">
        <v>57</v>
      </c>
      <c r="G127" s="166" t="s">
        <v>120</v>
      </c>
      <c r="H127" s="166" t="s">
        <v>121</v>
      </c>
      <c r="I127" s="167" t="s">
        <v>122</v>
      </c>
      <c r="J127" s="168" t="s">
        <v>103</v>
      </c>
      <c r="K127" s="169" t="s">
        <v>123</v>
      </c>
      <c r="L127" s="170"/>
      <c r="M127" s="69" t="s">
        <v>1</v>
      </c>
      <c r="N127" s="70" t="s">
        <v>39</v>
      </c>
      <c r="O127" s="70" t="s">
        <v>124</v>
      </c>
      <c r="P127" s="70" t="s">
        <v>125</v>
      </c>
      <c r="Q127" s="70" t="s">
        <v>126</v>
      </c>
      <c r="R127" s="70" t="s">
        <v>127</v>
      </c>
      <c r="S127" s="70" t="s">
        <v>128</v>
      </c>
      <c r="T127" s="71" t="s">
        <v>129</v>
      </c>
    </row>
    <row r="128" spans="2:63" s="1" customFormat="1" ht="22.9" customHeight="1">
      <c r="B128" s="33"/>
      <c r="C128" s="76" t="s">
        <v>130</v>
      </c>
      <c r="D128" s="34"/>
      <c r="E128" s="34"/>
      <c r="F128" s="34"/>
      <c r="G128" s="34"/>
      <c r="H128" s="34"/>
      <c r="I128" s="109"/>
      <c r="J128" s="171">
        <f>BK128</f>
        <v>0</v>
      </c>
      <c r="K128" s="34"/>
      <c r="L128" s="37"/>
      <c r="M128" s="72"/>
      <c r="N128" s="73"/>
      <c r="O128" s="73"/>
      <c r="P128" s="172">
        <f>P129+P227</f>
        <v>0</v>
      </c>
      <c r="Q128" s="73"/>
      <c r="R128" s="172">
        <f>R129+R227</f>
        <v>4.428822499999999</v>
      </c>
      <c r="S128" s="73"/>
      <c r="T128" s="173">
        <f>T129+T227</f>
        <v>3.1153750000000002</v>
      </c>
      <c r="AT128" s="16" t="s">
        <v>74</v>
      </c>
      <c r="AU128" s="16" t="s">
        <v>105</v>
      </c>
      <c r="BK128" s="174">
        <f>BK129+BK227</f>
        <v>0</v>
      </c>
    </row>
    <row r="129" spans="2:65" s="11" customFormat="1" ht="25.9" customHeight="1">
      <c r="B129" s="175"/>
      <c r="C129" s="176"/>
      <c r="D129" s="177" t="s">
        <v>74</v>
      </c>
      <c r="E129" s="178" t="s">
        <v>131</v>
      </c>
      <c r="F129" s="178" t="s">
        <v>132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P130+P133+P158+P169+P185+P218+P224</f>
        <v>0</v>
      </c>
      <c r="Q129" s="183"/>
      <c r="R129" s="184">
        <f>R130+R133+R158+R169+R185+R218+R224</f>
        <v>4.2438974999999992</v>
      </c>
      <c r="S129" s="183"/>
      <c r="T129" s="185">
        <f>T130+T133+T158+T169+T185+T218+T224</f>
        <v>2.4460000000000002</v>
      </c>
      <c r="AR129" s="186" t="s">
        <v>83</v>
      </c>
      <c r="AT129" s="187" t="s">
        <v>74</v>
      </c>
      <c r="AU129" s="187" t="s">
        <v>75</v>
      </c>
      <c r="AY129" s="186" t="s">
        <v>133</v>
      </c>
      <c r="BK129" s="188">
        <f>BK130+BK133+BK158+BK169+BK185+BK218+BK224</f>
        <v>0</v>
      </c>
    </row>
    <row r="130" spans="2:65" s="11" customFormat="1" ht="22.9" customHeight="1">
      <c r="B130" s="175"/>
      <c r="C130" s="176"/>
      <c r="D130" s="177" t="s">
        <v>74</v>
      </c>
      <c r="E130" s="189" t="s">
        <v>134</v>
      </c>
      <c r="F130" s="189" t="s">
        <v>135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SUM(P131:P132)</f>
        <v>0</v>
      </c>
      <c r="Q130" s="183"/>
      <c r="R130" s="184">
        <f>SUM(R131:R132)</f>
        <v>1.5693599999999999</v>
      </c>
      <c r="S130" s="183"/>
      <c r="T130" s="185">
        <f>SUM(T131:T132)</f>
        <v>0</v>
      </c>
      <c r="AR130" s="186" t="s">
        <v>83</v>
      </c>
      <c r="AT130" s="187" t="s">
        <v>74</v>
      </c>
      <c r="AU130" s="187" t="s">
        <v>83</v>
      </c>
      <c r="AY130" s="186" t="s">
        <v>133</v>
      </c>
      <c r="BK130" s="188">
        <f>SUM(BK131:BK132)</f>
        <v>0</v>
      </c>
    </row>
    <row r="131" spans="2:65" s="1" customFormat="1" ht="24" customHeight="1">
      <c r="B131" s="33"/>
      <c r="C131" s="191" t="s">
        <v>83</v>
      </c>
      <c r="D131" s="191" t="s">
        <v>136</v>
      </c>
      <c r="E131" s="192" t="s">
        <v>137</v>
      </c>
      <c r="F131" s="193" t="s">
        <v>138</v>
      </c>
      <c r="G131" s="194" t="s">
        <v>139</v>
      </c>
      <c r="H131" s="195">
        <v>4</v>
      </c>
      <c r="I131" s="196"/>
      <c r="J131" s="197">
        <f>ROUND(I131*H131,2)</f>
        <v>0</v>
      </c>
      <c r="K131" s="193" t="s">
        <v>140</v>
      </c>
      <c r="L131" s="37"/>
      <c r="M131" s="198" t="s">
        <v>1</v>
      </c>
      <c r="N131" s="199" t="s">
        <v>40</v>
      </c>
      <c r="O131" s="65"/>
      <c r="P131" s="200">
        <f>O131*H131</f>
        <v>0</v>
      </c>
      <c r="Q131" s="200">
        <v>0.12021</v>
      </c>
      <c r="R131" s="200">
        <f>Q131*H131</f>
        <v>0.48083999999999999</v>
      </c>
      <c r="S131" s="200">
        <v>0</v>
      </c>
      <c r="T131" s="201">
        <f>S131*H131</f>
        <v>0</v>
      </c>
      <c r="AR131" s="202" t="s">
        <v>141</v>
      </c>
      <c r="AT131" s="202" t="s">
        <v>136</v>
      </c>
      <c r="AU131" s="202" t="s">
        <v>85</v>
      </c>
      <c r="AY131" s="16" t="s">
        <v>133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83</v>
      </c>
      <c r="BK131" s="203">
        <f>ROUND(I131*H131,2)</f>
        <v>0</v>
      </c>
      <c r="BL131" s="16" t="s">
        <v>141</v>
      </c>
      <c r="BM131" s="202" t="s">
        <v>142</v>
      </c>
    </row>
    <row r="132" spans="2:65" s="1" customFormat="1" ht="24" customHeight="1">
      <c r="B132" s="33"/>
      <c r="C132" s="191" t="s">
        <v>85</v>
      </c>
      <c r="D132" s="191" t="s">
        <v>136</v>
      </c>
      <c r="E132" s="192" t="s">
        <v>143</v>
      </c>
      <c r="F132" s="193" t="s">
        <v>144</v>
      </c>
      <c r="G132" s="194" t="s">
        <v>139</v>
      </c>
      <c r="H132" s="195">
        <v>6</v>
      </c>
      <c r="I132" s="196"/>
      <c r="J132" s="197">
        <f>ROUND(I132*H132,2)</f>
        <v>0</v>
      </c>
      <c r="K132" s="193" t="s">
        <v>140</v>
      </c>
      <c r="L132" s="37"/>
      <c r="M132" s="198" t="s">
        <v>1</v>
      </c>
      <c r="N132" s="199" t="s">
        <v>40</v>
      </c>
      <c r="O132" s="65"/>
      <c r="P132" s="200">
        <f>O132*H132</f>
        <v>0</v>
      </c>
      <c r="Q132" s="200">
        <v>0.18142</v>
      </c>
      <c r="R132" s="200">
        <f>Q132*H132</f>
        <v>1.0885199999999999</v>
      </c>
      <c r="S132" s="200">
        <v>0</v>
      </c>
      <c r="T132" s="201">
        <f>S132*H132</f>
        <v>0</v>
      </c>
      <c r="AR132" s="202" t="s">
        <v>141</v>
      </c>
      <c r="AT132" s="202" t="s">
        <v>136</v>
      </c>
      <c r="AU132" s="202" t="s">
        <v>85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83</v>
      </c>
      <c r="BK132" s="203">
        <f>ROUND(I132*H132,2)</f>
        <v>0</v>
      </c>
      <c r="BL132" s="16" t="s">
        <v>141</v>
      </c>
      <c r="BM132" s="202" t="s">
        <v>145</v>
      </c>
    </row>
    <row r="133" spans="2:65" s="11" customFormat="1" ht="22.9" customHeight="1">
      <c r="B133" s="175"/>
      <c r="C133" s="176"/>
      <c r="D133" s="177" t="s">
        <v>74</v>
      </c>
      <c r="E133" s="189" t="s">
        <v>146</v>
      </c>
      <c r="F133" s="189" t="s">
        <v>147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SUM(P134:P157)</f>
        <v>0</v>
      </c>
      <c r="Q133" s="183"/>
      <c r="R133" s="184">
        <f>SUM(R134:R157)</f>
        <v>0.55343809999999993</v>
      </c>
      <c r="S133" s="183"/>
      <c r="T133" s="185">
        <f>SUM(T134:T157)</f>
        <v>0</v>
      </c>
      <c r="AR133" s="186" t="s">
        <v>83</v>
      </c>
      <c r="AT133" s="187" t="s">
        <v>74</v>
      </c>
      <c r="AU133" s="187" t="s">
        <v>83</v>
      </c>
      <c r="AY133" s="186" t="s">
        <v>133</v>
      </c>
      <c r="BK133" s="188">
        <f>SUM(BK134:BK157)</f>
        <v>0</v>
      </c>
    </row>
    <row r="134" spans="2:65" s="1" customFormat="1" ht="24" customHeight="1">
      <c r="B134" s="33"/>
      <c r="C134" s="191" t="s">
        <v>134</v>
      </c>
      <c r="D134" s="191" t="s">
        <v>136</v>
      </c>
      <c r="E134" s="192" t="s">
        <v>148</v>
      </c>
      <c r="F134" s="193" t="s">
        <v>149</v>
      </c>
      <c r="G134" s="194" t="s">
        <v>139</v>
      </c>
      <c r="H134" s="195">
        <v>1</v>
      </c>
      <c r="I134" s="196"/>
      <c r="J134" s="197">
        <f>ROUND(I134*H134,2)</f>
        <v>0</v>
      </c>
      <c r="K134" s="193" t="s">
        <v>140</v>
      </c>
      <c r="L134" s="37"/>
      <c r="M134" s="198" t="s">
        <v>1</v>
      </c>
      <c r="N134" s="199" t="s">
        <v>40</v>
      </c>
      <c r="O134" s="65"/>
      <c r="P134" s="200">
        <f>O134*H134</f>
        <v>0</v>
      </c>
      <c r="Q134" s="200">
        <v>3.5999999999999999E-3</v>
      </c>
      <c r="R134" s="200">
        <f>Q134*H134</f>
        <v>3.5999999999999999E-3</v>
      </c>
      <c r="S134" s="200">
        <v>0</v>
      </c>
      <c r="T134" s="201">
        <f>S134*H134</f>
        <v>0</v>
      </c>
      <c r="AR134" s="202" t="s">
        <v>141</v>
      </c>
      <c r="AT134" s="202" t="s">
        <v>136</v>
      </c>
      <c r="AU134" s="202" t="s">
        <v>85</v>
      </c>
      <c r="AY134" s="16" t="s">
        <v>133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83</v>
      </c>
      <c r="BK134" s="203">
        <f>ROUND(I134*H134,2)</f>
        <v>0</v>
      </c>
      <c r="BL134" s="16" t="s">
        <v>141</v>
      </c>
      <c r="BM134" s="202" t="s">
        <v>150</v>
      </c>
    </row>
    <row r="135" spans="2:65" s="1" customFormat="1" ht="24" customHeight="1">
      <c r="B135" s="33"/>
      <c r="C135" s="191" t="s">
        <v>141</v>
      </c>
      <c r="D135" s="191" t="s">
        <v>136</v>
      </c>
      <c r="E135" s="192" t="s">
        <v>151</v>
      </c>
      <c r="F135" s="193" t="s">
        <v>152</v>
      </c>
      <c r="G135" s="194" t="s">
        <v>139</v>
      </c>
      <c r="H135" s="195">
        <v>1</v>
      </c>
      <c r="I135" s="196"/>
      <c r="J135" s="197">
        <f>ROUND(I135*H135,2)</f>
        <v>0</v>
      </c>
      <c r="K135" s="193" t="s">
        <v>140</v>
      </c>
      <c r="L135" s="37"/>
      <c r="M135" s="198" t="s">
        <v>1</v>
      </c>
      <c r="N135" s="199" t="s">
        <v>40</v>
      </c>
      <c r="O135" s="65"/>
      <c r="P135" s="200">
        <f>O135*H135</f>
        <v>0</v>
      </c>
      <c r="Q135" s="200">
        <v>4.0599999999999997E-2</v>
      </c>
      <c r="R135" s="200">
        <f>Q135*H135</f>
        <v>4.0599999999999997E-2</v>
      </c>
      <c r="S135" s="200">
        <v>0</v>
      </c>
      <c r="T135" s="201">
        <f>S135*H135</f>
        <v>0</v>
      </c>
      <c r="AR135" s="202" t="s">
        <v>141</v>
      </c>
      <c r="AT135" s="202" t="s">
        <v>136</v>
      </c>
      <c r="AU135" s="202" t="s">
        <v>85</v>
      </c>
      <c r="AY135" s="16" t="s">
        <v>133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83</v>
      </c>
      <c r="BK135" s="203">
        <f>ROUND(I135*H135,2)</f>
        <v>0</v>
      </c>
      <c r="BL135" s="16" t="s">
        <v>141</v>
      </c>
      <c r="BM135" s="202" t="s">
        <v>153</v>
      </c>
    </row>
    <row r="136" spans="2:65" s="1" customFormat="1" ht="16.5" customHeight="1">
      <c r="B136" s="33"/>
      <c r="C136" s="191" t="s">
        <v>154</v>
      </c>
      <c r="D136" s="191" t="s">
        <v>136</v>
      </c>
      <c r="E136" s="192" t="s">
        <v>155</v>
      </c>
      <c r="F136" s="193" t="s">
        <v>156</v>
      </c>
      <c r="G136" s="194" t="s">
        <v>157</v>
      </c>
      <c r="H136" s="195">
        <v>3.07</v>
      </c>
      <c r="I136" s="196"/>
      <c r="J136" s="197">
        <f>ROUND(I136*H136,2)</f>
        <v>0</v>
      </c>
      <c r="K136" s="193" t="s">
        <v>140</v>
      </c>
      <c r="L136" s="37"/>
      <c r="M136" s="198" t="s">
        <v>1</v>
      </c>
      <c r="N136" s="199" t="s">
        <v>40</v>
      </c>
      <c r="O136" s="65"/>
      <c r="P136" s="200">
        <f>O136*H136</f>
        <v>0</v>
      </c>
      <c r="Q136" s="200">
        <v>0.04</v>
      </c>
      <c r="R136" s="200">
        <f>Q136*H136</f>
        <v>0.12279999999999999</v>
      </c>
      <c r="S136" s="200">
        <v>0</v>
      </c>
      <c r="T136" s="201">
        <f>S136*H136</f>
        <v>0</v>
      </c>
      <c r="AR136" s="202" t="s">
        <v>141</v>
      </c>
      <c r="AT136" s="202" t="s">
        <v>136</v>
      </c>
      <c r="AU136" s="202" t="s">
        <v>85</v>
      </c>
      <c r="AY136" s="16" t="s">
        <v>133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83</v>
      </c>
      <c r="BK136" s="203">
        <f>ROUND(I136*H136,2)</f>
        <v>0</v>
      </c>
      <c r="BL136" s="16" t="s">
        <v>141</v>
      </c>
      <c r="BM136" s="202" t="s">
        <v>158</v>
      </c>
    </row>
    <row r="137" spans="2:65" s="12" customFormat="1" ht="11.25">
      <c r="B137" s="204"/>
      <c r="C137" s="205"/>
      <c r="D137" s="206" t="s">
        <v>159</v>
      </c>
      <c r="E137" s="207" t="s">
        <v>1</v>
      </c>
      <c r="F137" s="208" t="s">
        <v>160</v>
      </c>
      <c r="G137" s="205"/>
      <c r="H137" s="209">
        <v>0.9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159</v>
      </c>
      <c r="AU137" s="215" t="s">
        <v>85</v>
      </c>
      <c r="AV137" s="12" t="s">
        <v>85</v>
      </c>
      <c r="AW137" s="12" t="s">
        <v>32</v>
      </c>
      <c r="AX137" s="12" t="s">
        <v>75</v>
      </c>
      <c r="AY137" s="215" t="s">
        <v>133</v>
      </c>
    </row>
    <row r="138" spans="2:65" s="12" customFormat="1" ht="11.25">
      <c r="B138" s="204"/>
      <c r="C138" s="205"/>
      <c r="D138" s="206" t="s">
        <v>159</v>
      </c>
      <c r="E138" s="207" t="s">
        <v>1</v>
      </c>
      <c r="F138" s="208" t="s">
        <v>161</v>
      </c>
      <c r="G138" s="205"/>
      <c r="H138" s="209">
        <v>0.3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159</v>
      </c>
      <c r="AU138" s="215" t="s">
        <v>85</v>
      </c>
      <c r="AV138" s="12" t="s">
        <v>85</v>
      </c>
      <c r="AW138" s="12" t="s">
        <v>32</v>
      </c>
      <c r="AX138" s="12" t="s">
        <v>75</v>
      </c>
      <c r="AY138" s="215" t="s">
        <v>133</v>
      </c>
    </row>
    <row r="139" spans="2:65" s="12" customFormat="1" ht="11.25">
      <c r="B139" s="204"/>
      <c r="C139" s="205"/>
      <c r="D139" s="206" t="s">
        <v>159</v>
      </c>
      <c r="E139" s="207" t="s">
        <v>1</v>
      </c>
      <c r="F139" s="208" t="s">
        <v>162</v>
      </c>
      <c r="G139" s="205"/>
      <c r="H139" s="209">
        <v>0.4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159</v>
      </c>
      <c r="AU139" s="215" t="s">
        <v>85</v>
      </c>
      <c r="AV139" s="12" t="s">
        <v>85</v>
      </c>
      <c r="AW139" s="12" t="s">
        <v>32</v>
      </c>
      <c r="AX139" s="12" t="s">
        <v>75</v>
      </c>
      <c r="AY139" s="215" t="s">
        <v>133</v>
      </c>
    </row>
    <row r="140" spans="2:65" s="12" customFormat="1" ht="11.25">
      <c r="B140" s="204"/>
      <c r="C140" s="205"/>
      <c r="D140" s="206" t="s">
        <v>159</v>
      </c>
      <c r="E140" s="207" t="s">
        <v>1</v>
      </c>
      <c r="F140" s="208" t="s">
        <v>161</v>
      </c>
      <c r="G140" s="205"/>
      <c r="H140" s="209">
        <v>0.3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159</v>
      </c>
      <c r="AU140" s="215" t="s">
        <v>85</v>
      </c>
      <c r="AV140" s="12" t="s">
        <v>85</v>
      </c>
      <c r="AW140" s="12" t="s">
        <v>32</v>
      </c>
      <c r="AX140" s="12" t="s">
        <v>75</v>
      </c>
      <c r="AY140" s="215" t="s">
        <v>133</v>
      </c>
    </row>
    <row r="141" spans="2:65" s="12" customFormat="1" ht="11.25">
      <c r="B141" s="204"/>
      <c r="C141" s="205"/>
      <c r="D141" s="206" t="s">
        <v>159</v>
      </c>
      <c r="E141" s="207" t="s">
        <v>1</v>
      </c>
      <c r="F141" s="208" t="s">
        <v>162</v>
      </c>
      <c r="G141" s="205"/>
      <c r="H141" s="209">
        <v>0.4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159</v>
      </c>
      <c r="AU141" s="215" t="s">
        <v>85</v>
      </c>
      <c r="AV141" s="12" t="s">
        <v>85</v>
      </c>
      <c r="AW141" s="12" t="s">
        <v>32</v>
      </c>
      <c r="AX141" s="12" t="s">
        <v>75</v>
      </c>
      <c r="AY141" s="215" t="s">
        <v>133</v>
      </c>
    </row>
    <row r="142" spans="2:65" s="12" customFormat="1" ht="11.25">
      <c r="B142" s="204"/>
      <c r="C142" s="205"/>
      <c r="D142" s="206" t="s">
        <v>159</v>
      </c>
      <c r="E142" s="207" t="s">
        <v>1</v>
      </c>
      <c r="F142" s="208" t="s">
        <v>163</v>
      </c>
      <c r="G142" s="205"/>
      <c r="H142" s="209">
        <v>0.25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159</v>
      </c>
      <c r="AU142" s="215" t="s">
        <v>85</v>
      </c>
      <c r="AV142" s="12" t="s">
        <v>85</v>
      </c>
      <c r="AW142" s="12" t="s">
        <v>32</v>
      </c>
      <c r="AX142" s="12" t="s">
        <v>75</v>
      </c>
      <c r="AY142" s="215" t="s">
        <v>133</v>
      </c>
    </row>
    <row r="143" spans="2:65" s="12" customFormat="1" ht="11.25">
      <c r="B143" s="204"/>
      <c r="C143" s="205"/>
      <c r="D143" s="206" t="s">
        <v>159</v>
      </c>
      <c r="E143" s="207" t="s">
        <v>1</v>
      </c>
      <c r="F143" s="208" t="s">
        <v>163</v>
      </c>
      <c r="G143" s="205"/>
      <c r="H143" s="209">
        <v>0.25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159</v>
      </c>
      <c r="AU143" s="215" t="s">
        <v>85</v>
      </c>
      <c r="AV143" s="12" t="s">
        <v>85</v>
      </c>
      <c r="AW143" s="12" t="s">
        <v>32</v>
      </c>
      <c r="AX143" s="12" t="s">
        <v>75</v>
      </c>
      <c r="AY143" s="215" t="s">
        <v>133</v>
      </c>
    </row>
    <row r="144" spans="2:65" s="12" customFormat="1" ht="11.25">
      <c r="B144" s="204"/>
      <c r="C144" s="205"/>
      <c r="D144" s="206" t="s">
        <v>159</v>
      </c>
      <c r="E144" s="207" t="s">
        <v>1</v>
      </c>
      <c r="F144" s="208" t="s">
        <v>164</v>
      </c>
      <c r="G144" s="205"/>
      <c r="H144" s="209">
        <v>0.27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159</v>
      </c>
      <c r="AU144" s="215" t="s">
        <v>85</v>
      </c>
      <c r="AV144" s="12" t="s">
        <v>85</v>
      </c>
      <c r="AW144" s="12" t="s">
        <v>32</v>
      </c>
      <c r="AX144" s="12" t="s">
        <v>75</v>
      </c>
      <c r="AY144" s="215" t="s">
        <v>133</v>
      </c>
    </row>
    <row r="145" spans="2:65" s="13" customFormat="1" ht="11.25">
      <c r="B145" s="216"/>
      <c r="C145" s="217"/>
      <c r="D145" s="206" t="s">
        <v>159</v>
      </c>
      <c r="E145" s="218" t="s">
        <v>1</v>
      </c>
      <c r="F145" s="219" t="s">
        <v>165</v>
      </c>
      <c r="G145" s="217"/>
      <c r="H145" s="220">
        <v>3.0700000000000003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159</v>
      </c>
      <c r="AU145" s="226" t="s">
        <v>85</v>
      </c>
      <c r="AV145" s="13" t="s">
        <v>141</v>
      </c>
      <c r="AW145" s="13" t="s">
        <v>32</v>
      </c>
      <c r="AX145" s="13" t="s">
        <v>83</v>
      </c>
      <c r="AY145" s="226" t="s">
        <v>133</v>
      </c>
    </row>
    <row r="146" spans="2:65" s="1" customFormat="1" ht="24" customHeight="1">
      <c r="B146" s="33"/>
      <c r="C146" s="191" t="s">
        <v>146</v>
      </c>
      <c r="D146" s="191" t="s">
        <v>136</v>
      </c>
      <c r="E146" s="192" t="s">
        <v>166</v>
      </c>
      <c r="F146" s="193" t="s">
        <v>167</v>
      </c>
      <c r="G146" s="194" t="s">
        <v>157</v>
      </c>
      <c r="H146" s="195">
        <v>6.77</v>
      </c>
      <c r="I146" s="196"/>
      <c r="J146" s="197">
        <f>ROUND(I146*H146,2)</f>
        <v>0</v>
      </c>
      <c r="K146" s="193" t="s">
        <v>140</v>
      </c>
      <c r="L146" s="37"/>
      <c r="M146" s="198" t="s">
        <v>1</v>
      </c>
      <c r="N146" s="199" t="s">
        <v>40</v>
      </c>
      <c r="O146" s="65"/>
      <c r="P146" s="200">
        <f>O146*H146</f>
        <v>0</v>
      </c>
      <c r="Q146" s="200">
        <v>4.1529999999999997E-2</v>
      </c>
      <c r="R146" s="200">
        <f>Q146*H146</f>
        <v>0.28115809999999997</v>
      </c>
      <c r="S146" s="200">
        <v>0</v>
      </c>
      <c r="T146" s="201">
        <f>S146*H146</f>
        <v>0</v>
      </c>
      <c r="AR146" s="202" t="s">
        <v>141</v>
      </c>
      <c r="AT146" s="202" t="s">
        <v>136</v>
      </c>
      <c r="AU146" s="202" t="s">
        <v>85</v>
      </c>
      <c r="AY146" s="16" t="s">
        <v>133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83</v>
      </c>
      <c r="BK146" s="203">
        <f>ROUND(I146*H146,2)</f>
        <v>0</v>
      </c>
      <c r="BL146" s="16" t="s">
        <v>141</v>
      </c>
      <c r="BM146" s="202" t="s">
        <v>168</v>
      </c>
    </row>
    <row r="147" spans="2:65" s="12" customFormat="1" ht="11.25">
      <c r="B147" s="204"/>
      <c r="C147" s="205"/>
      <c r="D147" s="206" t="s">
        <v>159</v>
      </c>
      <c r="E147" s="207" t="s">
        <v>1</v>
      </c>
      <c r="F147" s="208" t="s">
        <v>160</v>
      </c>
      <c r="G147" s="205"/>
      <c r="H147" s="209">
        <v>0.9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159</v>
      </c>
      <c r="AU147" s="215" t="s">
        <v>85</v>
      </c>
      <c r="AV147" s="12" t="s">
        <v>85</v>
      </c>
      <c r="AW147" s="12" t="s">
        <v>32</v>
      </c>
      <c r="AX147" s="12" t="s">
        <v>75</v>
      </c>
      <c r="AY147" s="215" t="s">
        <v>133</v>
      </c>
    </row>
    <row r="148" spans="2:65" s="12" customFormat="1" ht="11.25">
      <c r="B148" s="204"/>
      <c r="C148" s="205"/>
      <c r="D148" s="206" t="s">
        <v>159</v>
      </c>
      <c r="E148" s="207" t="s">
        <v>1</v>
      </c>
      <c r="F148" s="208" t="s">
        <v>161</v>
      </c>
      <c r="G148" s="205"/>
      <c r="H148" s="209">
        <v>0.3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159</v>
      </c>
      <c r="AU148" s="215" t="s">
        <v>85</v>
      </c>
      <c r="AV148" s="12" t="s">
        <v>85</v>
      </c>
      <c r="AW148" s="12" t="s">
        <v>32</v>
      </c>
      <c r="AX148" s="12" t="s">
        <v>75</v>
      </c>
      <c r="AY148" s="215" t="s">
        <v>133</v>
      </c>
    </row>
    <row r="149" spans="2:65" s="12" customFormat="1" ht="11.25">
      <c r="B149" s="204"/>
      <c r="C149" s="205"/>
      <c r="D149" s="206" t="s">
        <v>159</v>
      </c>
      <c r="E149" s="207" t="s">
        <v>1</v>
      </c>
      <c r="F149" s="208" t="s">
        <v>162</v>
      </c>
      <c r="G149" s="205"/>
      <c r="H149" s="209">
        <v>0.4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159</v>
      </c>
      <c r="AU149" s="215" t="s">
        <v>85</v>
      </c>
      <c r="AV149" s="12" t="s">
        <v>85</v>
      </c>
      <c r="AW149" s="12" t="s">
        <v>32</v>
      </c>
      <c r="AX149" s="12" t="s">
        <v>75</v>
      </c>
      <c r="AY149" s="215" t="s">
        <v>133</v>
      </c>
    </row>
    <row r="150" spans="2:65" s="12" customFormat="1" ht="11.25">
      <c r="B150" s="204"/>
      <c r="C150" s="205"/>
      <c r="D150" s="206" t="s">
        <v>159</v>
      </c>
      <c r="E150" s="207" t="s">
        <v>1</v>
      </c>
      <c r="F150" s="208" t="s">
        <v>161</v>
      </c>
      <c r="G150" s="205"/>
      <c r="H150" s="209">
        <v>0.3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159</v>
      </c>
      <c r="AU150" s="215" t="s">
        <v>85</v>
      </c>
      <c r="AV150" s="12" t="s">
        <v>85</v>
      </c>
      <c r="AW150" s="12" t="s">
        <v>32</v>
      </c>
      <c r="AX150" s="12" t="s">
        <v>75</v>
      </c>
      <c r="AY150" s="215" t="s">
        <v>133</v>
      </c>
    </row>
    <row r="151" spans="2:65" s="12" customFormat="1" ht="11.25">
      <c r="B151" s="204"/>
      <c r="C151" s="205"/>
      <c r="D151" s="206" t="s">
        <v>159</v>
      </c>
      <c r="E151" s="207" t="s">
        <v>1</v>
      </c>
      <c r="F151" s="208" t="s">
        <v>162</v>
      </c>
      <c r="G151" s="205"/>
      <c r="H151" s="209">
        <v>0.4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159</v>
      </c>
      <c r="AU151" s="215" t="s">
        <v>85</v>
      </c>
      <c r="AV151" s="12" t="s">
        <v>85</v>
      </c>
      <c r="AW151" s="12" t="s">
        <v>32</v>
      </c>
      <c r="AX151" s="12" t="s">
        <v>75</v>
      </c>
      <c r="AY151" s="215" t="s">
        <v>133</v>
      </c>
    </row>
    <row r="152" spans="2:65" s="12" customFormat="1" ht="11.25">
      <c r="B152" s="204"/>
      <c r="C152" s="205"/>
      <c r="D152" s="206" t="s">
        <v>159</v>
      </c>
      <c r="E152" s="207" t="s">
        <v>1</v>
      </c>
      <c r="F152" s="208" t="s">
        <v>169</v>
      </c>
      <c r="G152" s="205"/>
      <c r="H152" s="209">
        <v>0.45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159</v>
      </c>
      <c r="AU152" s="215" t="s">
        <v>85</v>
      </c>
      <c r="AV152" s="12" t="s">
        <v>85</v>
      </c>
      <c r="AW152" s="12" t="s">
        <v>32</v>
      </c>
      <c r="AX152" s="12" t="s">
        <v>75</v>
      </c>
      <c r="AY152" s="215" t="s">
        <v>133</v>
      </c>
    </row>
    <row r="153" spans="2:65" s="12" customFormat="1" ht="11.25">
      <c r="B153" s="204"/>
      <c r="C153" s="205"/>
      <c r="D153" s="206" t="s">
        <v>159</v>
      </c>
      <c r="E153" s="207" t="s">
        <v>1</v>
      </c>
      <c r="F153" s="208" t="s">
        <v>163</v>
      </c>
      <c r="G153" s="205"/>
      <c r="H153" s="209">
        <v>0.25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159</v>
      </c>
      <c r="AU153" s="215" t="s">
        <v>85</v>
      </c>
      <c r="AV153" s="12" t="s">
        <v>85</v>
      </c>
      <c r="AW153" s="12" t="s">
        <v>32</v>
      </c>
      <c r="AX153" s="12" t="s">
        <v>75</v>
      </c>
      <c r="AY153" s="215" t="s">
        <v>133</v>
      </c>
    </row>
    <row r="154" spans="2:65" s="12" customFormat="1" ht="11.25">
      <c r="B154" s="204"/>
      <c r="C154" s="205"/>
      <c r="D154" s="206" t="s">
        <v>159</v>
      </c>
      <c r="E154" s="207" t="s">
        <v>1</v>
      </c>
      <c r="F154" s="208" t="s">
        <v>164</v>
      </c>
      <c r="G154" s="205"/>
      <c r="H154" s="209">
        <v>0.27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159</v>
      </c>
      <c r="AU154" s="215" t="s">
        <v>85</v>
      </c>
      <c r="AV154" s="12" t="s">
        <v>85</v>
      </c>
      <c r="AW154" s="12" t="s">
        <v>32</v>
      </c>
      <c r="AX154" s="12" t="s">
        <v>75</v>
      </c>
      <c r="AY154" s="215" t="s">
        <v>133</v>
      </c>
    </row>
    <row r="155" spans="2:65" s="12" customFormat="1" ht="11.25">
      <c r="B155" s="204"/>
      <c r="C155" s="205"/>
      <c r="D155" s="206" t="s">
        <v>159</v>
      </c>
      <c r="E155" s="207" t="s">
        <v>1</v>
      </c>
      <c r="F155" s="208" t="s">
        <v>170</v>
      </c>
      <c r="G155" s="205"/>
      <c r="H155" s="209">
        <v>3.5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159</v>
      </c>
      <c r="AU155" s="215" t="s">
        <v>85</v>
      </c>
      <c r="AV155" s="12" t="s">
        <v>85</v>
      </c>
      <c r="AW155" s="12" t="s">
        <v>32</v>
      </c>
      <c r="AX155" s="12" t="s">
        <v>75</v>
      </c>
      <c r="AY155" s="215" t="s">
        <v>133</v>
      </c>
    </row>
    <row r="156" spans="2:65" s="13" customFormat="1" ht="11.25">
      <c r="B156" s="216"/>
      <c r="C156" s="217"/>
      <c r="D156" s="206" t="s">
        <v>159</v>
      </c>
      <c r="E156" s="218" t="s">
        <v>1</v>
      </c>
      <c r="F156" s="219" t="s">
        <v>165</v>
      </c>
      <c r="G156" s="217"/>
      <c r="H156" s="220">
        <v>6.7700000000000005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159</v>
      </c>
      <c r="AU156" s="226" t="s">
        <v>85</v>
      </c>
      <c r="AV156" s="13" t="s">
        <v>141</v>
      </c>
      <c r="AW156" s="13" t="s">
        <v>32</v>
      </c>
      <c r="AX156" s="13" t="s">
        <v>83</v>
      </c>
      <c r="AY156" s="226" t="s">
        <v>133</v>
      </c>
    </row>
    <row r="157" spans="2:65" s="1" customFormat="1" ht="24" customHeight="1">
      <c r="B157" s="33"/>
      <c r="C157" s="191" t="s">
        <v>171</v>
      </c>
      <c r="D157" s="191" t="s">
        <v>136</v>
      </c>
      <c r="E157" s="192" t="s">
        <v>172</v>
      </c>
      <c r="F157" s="193" t="s">
        <v>173</v>
      </c>
      <c r="G157" s="194" t="s">
        <v>139</v>
      </c>
      <c r="H157" s="195">
        <v>28</v>
      </c>
      <c r="I157" s="196"/>
      <c r="J157" s="197">
        <f>ROUND(I157*H157,2)</f>
        <v>0</v>
      </c>
      <c r="K157" s="193" t="s">
        <v>140</v>
      </c>
      <c r="L157" s="37"/>
      <c r="M157" s="198" t="s">
        <v>1</v>
      </c>
      <c r="N157" s="199" t="s">
        <v>40</v>
      </c>
      <c r="O157" s="65"/>
      <c r="P157" s="200">
        <f>O157*H157</f>
        <v>0</v>
      </c>
      <c r="Q157" s="200">
        <v>3.7599999999999999E-3</v>
      </c>
      <c r="R157" s="200">
        <f>Q157*H157</f>
        <v>0.10528</v>
      </c>
      <c r="S157" s="200">
        <v>0</v>
      </c>
      <c r="T157" s="201">
        <f>S157*H157</f>
        <v>0</v>
      </c>
      <c r="AR157" s="202" t="s">
        <v>141</v>
      </c>
      <c r="AT157" s="202" t="s">
        <v>136</v>
      </c>
      <c r="AU157" s="202" t="s">
        <v>85</v>
      </c>
      <c r="AY157" s="16" t="s">
        <v>133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83</v>
      </c>
      <c r="BK157" s="203">
        <f>ROUND(I157*H157,2)</f>
        <v>0</v>
      </c>
      <c r="BL157" s="16" t="s">
        <v>141</v>
      </c>
      <c r="BM157" s="202" t="s">
        <v>174</v>
      </c>
    </row>
    <row r="158" spans="2:65" s="11" customFormat="1" ht="22.9" customHeight="1">
      <c r="B158" s="175"/>
      <c r="C158" s="176"/>
      <c r="D158" s="177" t="s">
        <v>74</v>
      </c>
      <c r="E158" s="189" t="s">
        <v>175</v>
      </c>
      <c r="F158" s="189" t="s">
        <v>176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SUM(P159:P168)</f>
        <v>0</v>
      </c>
      <c r="Q158" s="183"/>
      <c r="R158" s="184">
        <f>SUM(R159:R168)</f>
        <v>1.1724400000000001E-2</v>
      </c>
      <c r="S158" s="183"/>
      <c r="T158" s="185">
        <f>SUM(T159:T168)</f>
        <v>0</v>
      </c>
      <c r="AR158" s="186" t="s">
        <v>83</v>
      </c>
      <c r="AT158" s="187" t="s">
        <v>74</v>
      </c>
      <c r="AU158" s="187" t="s">
        <v>83</v>
      </c>
      <c r="AY158" s="186" t="s">
        <v>133</v>
      </c>
      <c r="BK158" s="188">
        <f>SUM(BK159:BK168)</f>
        <v>0</v>
      </c>
    </row>
    <row r="159" spans="2:65" s="1" customFormat="1" ht="24" customHeight="1">
      <c r="B159" s="33"/>
      <c r="C159" s="191" t="s">
        <v>177</v>
      </c>
      <c r="D159" s="191" t="s">
        <v>136</v>
      </c>
      <c r="E159" s="192" t="s">
        <v>178</v>
      </c>
      <c r="F159" s="193" t="s">
        <v>179</v>
      </c>
      <c r="G159" s="194" t="s">
        <v>157</v>
      </c>
      <c r="H159" s="195">
        <v>293.11</v>
      </c>
      <c r="I159" s="196"/>
      <c r="J159" s="197">
        <f>ROUND(I159*H159,2)</f>
        <v>0</v>
      </c>
      <c r="K159" s="193" t="s">
        <v>140</v>
      </c>
      <c r="L159" s="37"/>
      <c r="M159" s="198" t="s">
        <v>1</v>
      </c>
      <c r="N159" s="199" t="s">
        <v>40</v>
      </c>
      <c r="O159" s="65"/>
      <c r="P159" s="200">
        <f>O159*H159</f>
        <v>0</v>
      </c>
      <c r="Q159" s="200">
        <v>4.0000000000000003E-5</v>
      </c>
      <c r="R159" s="200">
        <f>Q159*H159</f>
        <v>1.1724400000000001E-2</v>
      </c>
      <c r="S159" s="200">
        <v>0</v>
      </c>
      <c r="T159" s="201">
        <f>S159*H159</f>
        <v>0</v>
      </c>
      <c r="AR159" s="202" t="s">
        <v>141</v>
      </c>
      <c r="AT159" s="202" t="s">
        <v>136</v>
      </c>
      <c r="AU159" s="202" t="s">
        <v>85</v>
      </c>
      <c r="AY159" s="16" t="s">
        <v>133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83</v>
      </c>
      <c r="BK159" s="203">
        <f>ROUND(I159*H159,2)</f>
        <v>0</v>
      </c>
      <c r="BL159" s="16" t="s">
        <v>141</v>
      </c>
      <c r="BM159" s="202" t="s">
        <v>180</v>
      </c>
    </row>
    <row r="160" spans="2:65" s="12" customFormat="1" ht="11.25">
      <c r="B160" s="204"/>
      <c r="C160" s="205"/>
      <c r="D160" s="206" t="s">
        <v>159</v>
      </c>
      <c r="E160" s="207" t="s">
        <v>1</v>
      </c>
      <c r="F160" s="208" t="s">
        <v>181</v>
      </c>
      <c r="G160" s="205"/>
      <c r="H160" s="209">
        <v>256.39999999999998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159</v>
      </c>
      <c r="AU160" s="215" t="s">
        <v>85</v>
      </c>
      <c r="AV160" s="12" t="s">
        <v>85</v>
      </c>
      <c r="AW160" s="12" t="s">
        <v>32</v>
      </c>
      <c r="AX160" s="12" t="s">
        <v>75</v>
      </c>
      <c r="AY160" s="215" t="s">
        <v>133</v>
      </c>
    </row>
    <row r="161" spans="2:65" s="12" customFormat="1" ht="11.25">
      <c r="B161" s="204"/>
      <c r="C161" s="205"/>
      <c r="D161" s="206" t="s">
        <v>159</v>
      </c>
      <c r="E161" s="207" t="s">
        <v>1</v>
      </c>
      <c r="F161" s="208" t="s">
        <v>182</v>
      </c>
      <c r="G161" s="205"/>
      <c r="H161" s="209">
        <v>14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159</v>
      </c>
      <c r="AU161" s="215" t="s">
        <v>85</v>
      </c>
      <c r="AV161" s="12" t="s">
        <v>85</v>
      </c>
      <c r="AW161" s="12" t="s">
        <v>32</v>
      </c>
      <c r="AX161" s="12" t="s">
        <v>75</v>
      </c>
      <c r="AY161" s="215" t="s">
        <v>133</v>
      </c>
    </row>
    <row r="162" spans="2:65" s="12" customFormat="1" ht="11.25">
      <c r="B162" s="204"/>
      <c r="C162" s="205"/>
      <c r="D162" s="206" t="s">
        <v>159</v>
      </c>
      <c r="E162" s="207" t="s">
        <v>1</v>
      </c>
      <c r="F162" s="208" t="s">
        <v>183</v>
      </c>
      <c r="G162" s="205"/>
      <c r="H162" s="209">
        <v>7.585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159</v>
      </c>
      <c r="AU162" s="215" t="s">
        <v>85</v>
      </c>
      <c r="AV162" s="12" t="s">
        <v>85</v>
      </c>
      <c r="AW162" s="12" t="s">
        <v>32</v>
      </c>
      <c r="AX162" s="12" t="s">
        <v>75</v>
      </c>
      <c r="AY162" s="215" t="s">
        <v>133</v>
      </c>
    </row>
    <row r="163" spans="2:65" s="12" customFormat="1" ht="11.25">
      <c r="B163" s="204"/>
      <c r="C163" s="205"/>
      <c r="D163" s="206" t="s">
        <v>159</v>
      </c>
      <c r="E163" s="207" t="s">
        <v>1</v>
      </c>
      <c r="F163" s="208" t="s">
        <v>184</v>
      </c>
      <c r="G163" s="205"/>
      <c r="H163" s="209">
        <v>15.125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159</v>
      </c>
      <c r="AU163" s="215" t="s">
        <v>85</v>
      </c>
      <c r="AV163" s="12" t="s">
        <v>85</v>
      </c>
      <c r="AW163" s="12" t="s">
        <v>32</v>
      </c>
      <c r="AX163" s="12" t="s">
        <v>75</v>
      </c>
      <c r="AY163" s="215" t="s">
        <v>133</v>
      </c>
    </row>
    <row r="164" spans="2:65" s="13" customFormat="1" ht="11.25">
      <c r="B164" s="216"/>
      <c r="C164" s="217"/>
      <c r="D164" s="206" t="s">
        <v>159</v>
      </c>
      <c r="E164" s="218" t="s">
        <v>1</v>
      </c>
      <c r="F164" s="219" t="s">
        <v>165</v>
      </c>
      <c r="G164" s="217"/>
      <c r="H164" s="220">
        <v>293.10999999999996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159</v>
      </c>
      <c r="AU164" s="226" t="s">
        <v>85</v>
      </c>
      <c r="AV164" s="13" t="s">
        <v>141</v>
      </c>
      <c r="AW164" s="13" t="s">
        <v>32</v>
      </c>
      <c r="AX164" s="13" t="s">
        <v>83</v>
      </c>
      <c r="AY164" s="226" t="s">
        <v>133</v>
      </c>
    </row>
    <row r="165" spans="2:65" s="1" customFormat="1" ht="24" customHeight="1">
      <c r="B165" s="33"/>
      <c r="C165" s="191" t="s">
        <v>175</v>
      </c>
      <c r="D165" s="191" t="s">
        <v>136</v>
      </c>
      <c r="E165" s="192" t="s">
        <v>185</v>
      </c>
      <c r="F165" s="193" t="s">
        <v>186</v>
      </c>
      <c r="G165" s="194" t="s">
        <v>157</v>
      </c>
      <c r="H165" s="195">
        <v>44.5</v>
      </c>
      <c r="I165" s="196"/>
      <c r="J165" s="197">
        <f>ROUND(I165*H165,2)</f>
        <v>0</v>
      </c>
      <c r="K165" s="193" t="s">
        <v>140</v>
      </c>
      <c r="L165" s="37"/>
      <c r="M165" s="198" t="s">
        <v>1</v>
      </c>
      <c r="N165" s="199" t="s">
        <v>40</v>
      </c>
      <c r="O165" s="65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AR165" s="202" t="s">
        <v>141</v>
      </c>
      <c r="AT165" s="202" t="s">
        <v>136</v>
      </c>
      <c r="AU165" s="202" t="s">
        <v>85</v>
      </c>
      <c r="AY165" s="16" t="s">
        <v>133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83</v>
      </c>
      <c r="BK165" s="203">
        <f>ROUND(I165*H165,2)</f>
        <v>0</v>
      </c>
      <c r="BL165" s="16" t="s">
        <v>141</v>
      </c>
      <c r="BM165" s="202" t="s">
        <v>187</v>
      </c>
    </row>
    <row r="166" spans="2:65" s="12" customFormat="1" ht="11.25">
      <c r="B166" s="204"/>
      <c r="C166" s="205"/>
      <c r="D166" s="206" t="s">
        <v>159</v>
      </c>
      <c r="E166" s="207" t="s">
        <v>1</v>
      </c>
      <c r="F166" s="208" t="s">
        <v>188</v>
      </c>
      <c r="G166" s="205"/>
      <c r="H166" s="209">
        <v>22.5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159</v>
      </c>
      <c r="AU166" s="215" t="s">
        <v>85</v>
      </c>
      <c r="AV166" s="12" t="s">
        <v>85</v>
      </c>
      <c r="AW166" s="12" t="s">
        <v>32</v>
      </c>
      <c r="AX166" s="12" t="s">
        <v>75</v>
      </c>
      <c r="AY166" s="215" t="s">
        <v>133</v>
      </c>
    </row>
    <row r="167" spans="2:65" s="12" customFormat="1" ht="11.25">
      <c r="B167" s="204"/>
      <c r="C167" s="205"/>
      <c r="D167" s="206" t="s">
        <v>159</v>
      </c>
      <c r="E167" s="207" t="s">
        <v>1</v>
      </c>
      <c r="F167" s="208" t="s">
        <v>189</v>
      </c>
      <c r="G167" s="205"/>
      <c r="H167" s="209">
        <v>22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159</v>
      </c>
      <c r="AU167" s="215" t="s">
        <v>85</v>
      </c>
      <c r="AV167" s="12" t="s">
        <v>85</v>
      </c>
      <c r="AW167" s="12" t="s">
        <v>32</v>
      </c>
      <c r="AX167" s="12" t="s">
        <v>75</v>
      </c>
      <c r="AY167" s="215" t="s">
        <v>133</v>
      </c>
    </row>
    <row r="168" spans="2:65" s="13" customFormat="1" ht="11.25">
      <c r="B168" s="216"/>
      <c r="C168" s="217"/>
      <c r="D168" s="206" t="s">
        <v>159</v>
      </c>
      <c r="E168" s="218" t="s">
        <v>1</v>
      </c>
      <c r="F168" s="219" t="s">
        <v>165</v>
      </c>
      <c r="G168" s="217"/>
      <c r="H168" s="220">
        <v>44.5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159</v>
      </c>
      <c r="AU168" s="226" t="s">
        <v>85</v>
      </c>
      <c r="AV168" s="13" t="s">
        <v>141</v>
      </c>
      <c r="AW168" s="13" t="s">
        <v>32</v>
      </c>
      <c r="AX168" s="13" t="s">
        <v>83</v>
      </c>
      <c r="AY168" s="226" t="s">
        <v>133</v>
      </c>
    </row>
    <row r="169" spans="2:65" s="11" customFormat="1" ht="22.9" customHeight="1">
      <c r="B169" s="175"/>
      <c r="C169" s="176"/>
      <c r="D169" s="177" t="s">
        <v>74</v>
      </c>
      <c r="E169" s="189" t="s">
        <v>190</v>
      </c>
      <c r="F169" s="189" t="s">
        <v>191</v>
      </c>
      <c r="G169" s="176"/>
      <c r="H169" s="176"/>
      <c r="I169" s="179"/>
      <c r="J169" s="190">
        <f>BK169</f>
        <v>0</v>
      </c>
      <c r="K169" s="176"/>
      <c r="L169" s="181"/>
      <c r="M169" s="182"/>
      <c r="N169" s="183"/>
      <c r="O169" s="183"/>
      <c r="P169" s="184">
        <f>SUM(P170:P184)</f>
        <v>0</v>
      </c>
      <c r="Q169" s="183"/>
      <c r="R169" s="184">
        <f>SUM(R170:R184)</f>
        <v>2.109375</v>
      </c>
      <c r="S169" s="183"/>
      <c r="T169" s="185">
        <f>SUM(T170:T184)</f>
        <v>0</v>
      </c>
      <c r="AR169" s="186" t="s">
        <v>83</v>
      </c>
      <c r="AT169" s="187" t="s">
        <v>74</v>
      </c>
      <c r="AU169" s="187" t="s">
        <v>83</v>
      </c>
      <c r="AY169" s="186" t="s">
        <v>133</v>
      </c>
      <c r="BK169" s="188">
        <f>SUM(BK170:BK184)</f>
        <v>0</v>
      </c>
    </row>
    <row r="170" spans="2:65" s="1" customFormat="1" ht="24" customHeight="1">
      <c r="B170" s="33"/>
      <c r="C170" s="191" t="s">
        <v>192</v>
      </c>
      <c r="D170" s="191" t="s">
        <v>136</v>
      </c>
      <c r="E170" s="192" t="s">
        <v>193</v>
      </c>
      <c r="F170" s="193" t="s">
        <v>194</v>
      </c>
      <c r="G170" s="194" t="s">
        <v>157</v>
      </c>
      <c r="H170" s="195">
        <v>84.375</v>
      </c>
      <c r="I170" s="196"/>
      <c r="J170" s="197">
        <f>ROUND(I170*H170,2)</f>
        <v>0</v>
      </c>
      <c r="K170" s="193" t="s">
        <v>140</v>
      </c>
      <c r="L170" s="37"/>
      <c r="M170" s="198" t="s">
        <v>1</v>
      </c>
      <c r="N170" s="199" t="s">
        <v>40</v>
      </c>
      <c r="O170" s="65"/>
      <c r="P170" s="200">
        <f>O170*H170</f>
        <v>0</v>
      </c>
      <c r="Q170" s="200">
        <v>2.5000000000000001E-2</v>
      </c>
      <c r="R170" s="200">
        <f>Q170*H170</f>
        <v>2.109375</v>
      </c>
      <c r="S170" s="200">
        <v>0</v>
      </c>
      <c r="T170" s="201">
        <f>S170*H170</f>
        <v>0</v>
      </c>
      <c r="AR170" s="202" t="s">
        <v>141</v>
      </c>
      <c r="AT170" s="202" t="s">
        <v>136</v>
      </c>
      <c r="AU170" s="202" t="s">
        <v>85</v>
      </c>
      <c r="AY170" s="16" t="s">
        <v>133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6" t="s">
        <v>83</v>
      </c>
      <c r="BK170" s="203">
        <f>ROUND(I170*H170,2)</f>
        <v>0</v>
      </c>
      <c r="BL170" s="16" t="s">
        <v>141</v>
      </c>
      <c r="BM170" s="202" t="s">
        <v>195</v>
      </c>
    </row>
    <row r="171" spans="2:65" s="12" customFormat="1" ht="11.25">
      <c r="B171" s="204"/>
      <c r="C171" s="205"/>
      <c r="D171" s="206" t="s">
        <v>159</v>
      </c>
      <c r="E171" s="207" t="s">
        <v>1</v>
      </c>
      <c r="F171" s="208" t="s">
        <v>196</v>
      </c>
      <c r="G171" s="205"/>
      <c r="H171" s="209">
        <v>9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159</v>
      </c>
      <c r="AU171" s="215" t="s">
        <v>85</v>
      </c>
      <c r="AV171" s="12" t="s">
        <v>85</v>
      </c>
      <c r="AW171" s="12" t="s">
        <v>32</v>
      </c>
      <c r="AX171" s="12" t="s">
        <v>75</v>
      </c>
      <c r="AY171" s="215" t="s">
        <v>133</v>
      </c>
    </row>
    <row r="172" spans="2:65" s="12" customFormat="1" ht="11.25">
      <c r="B172" s="204"/>
      <c r="C172" s="205"/>
      <c r="D172" s="206" t="s">
        <v>159</v>
      </c>
      <c r="E172" s="207" t="s">
        <v>1</v>
      </c>
      <c r="F172" s="208" t="s">
        <v>197</v>
      </c>
      <c r="G172" s="205"/>
      <c r="H172" s="209">
        <v>4.5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159</v>
      </c>
      <c r="AU172" s="215" t="s">
        <v>85</v>
      </c>
      <c r="AV172" s="12" t="s">
        <v>85</v>
      </c>
      <c r="AW172" s="12" t="s">
        <v>32</v>
      </c>
      <c r="AX172" s="12" t="s">
        <v>75</v>
      </c>
      <c r="AY172" s="215" t="s">
        <v>133</v>
      </c>
    </row>
    <row r="173" spans="2:65" s="12" customFormat="1" ht="11.25">
      <c r="B173" s="204"/>
      <c r="C173" s="205"/>
      <c r="D173" s="206" t="s">
        <v>159</v>
      </c>
      <c r="E173" s="207" t="s">
        <v>1</v>
      </c>
      <c r="F173" s="208" t="s">
        <v>198</v>
      </c>
      <c r="G173" s="205"/>
      <c r="H173" s="209">
        <v>19.5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159</v>
      </c>
      <c r="AU173" s="215" t="s">
        <v>85</v>
      </c>
      <c r="AV173" s="12" t="s">
        <v>85</v>
      </c>
      <c r="AW173" s="12" t="s">
        <v>32</v>
      </c>
      <c r="AX173" s="12" t="s">
        <v>75</v>
      </c>
      <c r="AY173" s="215" t="s">
        <v>133</v>
      </c>
    </row>
    <row r="174" spans="2:65" s="12" customFormat="1" ht="11.25">
      <c r="B174" s="204"/>
      <c r="C174" s="205"/>
      <c r="D174" s="206" t="s">
        <v>159</v>
      </c>
      <c r="E174" s="207" t="s">
        <v>1</v>
      </c>
      <c r="F174" s="208" t="s">
        <v>199</v>
      </c>
      <c r="G174" s="205"/>
      <c r="H174" s="209">
        <v>3.9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159</v>
      </c>
      <c r="AU174" s="215" t="s">
        <v>85</v>
      </c>
      <c r="AV174" s="12" t="s">
        <v>85</v>
      </c>
      <c r="AW174" s="12" t="s">
        <v>32</v>
      </c>
      <c r="AX174" s="12" t="s">
        <v>75</v>
      </c>
      <c r="AY174" s="215" t="s">
        <v>133</v>
      </c>
    </row>
    <row r="175" spans="2:65" s="12" customFormat="1" ht="11.25">
      <c r="B175" s="204"/>
      <c r="C175" s="205"/>
      <c r="D175" s="206" t="s">
        <v>159</v>
      </c>
      <c r="E175" s="207" t="s">
        <v>1</v>
      </c>
      <c r="F175" s="208" t="s">
        <v>200</v>
      </c>
      <c r="G175" s="205"/>
      <c r="H175" s="209">
        <v>10.5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159</v>
      </c>
      <c r="AU175" s="215" t="s">
        <v>85</v>
      </c>
      <c r="AV175" s="12" t="s">
        <v>85</v>
      </c>
      <c r="AW175" s="12" t="s">
        <v>32</v>
      </c>
      <c r="AX175" s="12" t="s">
        <v>75</v>
      </c>
      <c r="AY175" s="215" t="s">
        <v>133</v>
      </c>
    </row>
    <row r="176" spans="2:65" s="12" customFormat="1" ht="11.25">
      <c r="B176" s="204"/>
      <c r="C176" s="205"/>
      <c r="D176" s="206" t="s">
        <v>159</v>
      </c>
      <c r="E176" s="207" t="s">
        <v>1</v>
      </c>
      <c r="F176" s="208" t="s">
        <v>201</v>
      </c>
      <c r="G176" s="205"/>
      <c r="H176" s="209">
        <v>13.5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159</v>
      </c>
      <c r="AU176" s="215" t="s">
        <v>85</v>
      </c>
      <c r="AV176" s="12" t="s">
        <v>85</v>
      </c>
      <c r="AW176" s="12" t="s">
        <v>32</v>
      </c>
      <c r="AX176" s="12" t="s">
        <v>75</v>
      </c>
      <c r="AY176" s="215" t="s">
        <v>133</v>
      </c>
    </row>
    <row r="177" spans="2:65" s="12" customFormat="1" ht="11.25">
      <c r="B177" s="204"/>
      <c r="C177" s="205"/>
      <c r="D177" s="206" t="s">
        <v>159</v>
      </c>
      <c r="E177" s="207" t="s">
        <v>1</v>
      </c>
      <c r="F177" s="208" t="s">
        <v>202</v>
      </c>
      <c r="G177" s="205"/>
      <c r="H177" s="209">
        <v>7.5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159</v>
      </c>
      <c r="AU177" s="215" t="s">
        <v>85</v>
      </c>
      <c r="AV177" s="12" t="s">
        <v>85</v>
      </c>
      <c r="AW177" s="12" t="s">
        <v>32</v>
      </c>
      <c r="AX177" s="12" t="s">
        <v>75</v>
      </c>
      <c r="AY177" s="215" t="s">
        <v>133</v>
      </c>
    </row>
    <row r="178" spans="2:65" s="14" customFormat="1" ht="11.25">
      <c r="B178" s="227"/>
      <c r="C178" s="228"/>
      <c r="D178" s="206" t="s">
        <v>159</v>
      </c>
      <c r="E178" s="229" t="s">
        <v>1</v>
      </c>
      <c r="F178" s="230" t="s">
        <v>203</v>
      </c>
      <c r="G178" s="228"/>
      <c r="H178" s="231">
        <v>68.400000000000006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159</v>
      </c>
      <c r="AU178" s="237" t="s">
        <v>85</v>
      </c>
      <c r="AV178" s="14" t="s">
        <v>134</v>
      </c>
      <c r="AW178" s="14" t="s">
        <v>32</v>
      </c>
      <c r="AX178" s="14" t="s">
        <v>75</v>
      </c>
      <c r="AY178" s="237" t="s">
        <v>133</v>
      </c>
    </row>
    <row r="179" spans="2:65" s="12" customFormat="1" ht="11.25">
      <c r="B179" s="204"/>
      <c r="C179" s="205"/>
      <c r="D179" s="206" t="s">
        <v>159</v>
      </c>
      <c r="E179" s="207" t="s">
        <v>1</v>
      </c>
      <c r="F179" s="208" t="s">
        <v>204</v>
      </c>
      <c r="G179" s="205"/>
      <c r="H179" s="209">
        <v>3.2250000000000001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159</v>
      </c>
      <c r="AU179" s="215" t="s">
        <v>85</v>
      </c>
      <c r="AV179" s="12" t="s">
        <v>85</v>
      </c>
      <c r="AW179" s="12" t="s">
        <v>32</v>
      </c>
      <c r="AX179" s="12" t="s">
        <v>75</v>
      </c>
      <c r="AY179" s="215" t="s">
        <v>133</v>
      </c>
    </row>
    <row r="180" spans="2:65" s="12" customFormat="1" ht="11.25">
      <c r="B180" s="204"/>
      <c r="C180" s="205"/>
      <c r="D180" s="206" t="s">
        <v>159</v>
      </c>
      <c r="E180" s="207" t="s">
        <v>1</v>
      </c>
      <c r="F180" s="208" t="s">
        <v>205</v>
      </c>
      <c r="G180" s="205"/>
      <c r="H180" s="209">
        <v>3.15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159</v>
      </c>
      <c r="AU180" s="215" t="s">
        <v>85</v>
      </c>
      <c r="AV180" s="12" t="s">
        <v>85</v>
      </c>
      <c r="AW180" s="12" t="s">
        <v>32</v>
      </c>
      <c r="AX180" s="12" t="s">
        <v>75</v>
      </c>
      <c r="AY180" s="215" t="s">
        <v>133</v>
      </c>
    </row>
    <row r="181" spans="2:65" s="12" customFormat="1" ht="11.25">
      <c r="B181" s="204"/>
      <c r="C181" s="205"/>
      <c r="D181" s="206" t="s">
        <v>159</v>
      </c>
      <c r="E181" s="207" t="s">
        <v>1</v>
      </c>
      <c r="F181" s="208" t="s">
        <v>206</v>
      </c>
      <c r="G181" s="205"/>
      <c r="H181" s="209">
        <v>4.3499999999999996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159</v>
      </c>
      <c r="AU181" s="215" t="s">
        <v>85</v>
      </c>
      <c r="AV181" s="12" t="s">
        <v>85</v>
      </c>
      <c r="AW181" s="12" t="s">
        <v>32</v>
      </c>
      <c r="AX181" s="12" t="s">
        <v>75</v>
      </c>
      <c r="AY181" s="215" t="s">
        <v>133</v>
      </c>
    </row>
    <row r="182" spans="2:65" s="12" customFormat="1" ht="11.25">
      <c r="B182" s="204"/>
      <c r="C182" s="205"/>
      <c r="D182" s="206" t="s">
        <v>159</v>
      </c>
      <c r="E182" s="207" t="s">
        <v>1</v>
      </c>
      <c r="F182" s="208" t="s">
        <v>207</v>
      </c>
      <c r="G182" s="205"/>
      <c r="H182" s="209">
        <v>5.25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159</v>
      </c>
      <c r="AU182" s="215" t="s">
        <v>85</v>
      </c>
      <c r="AV182" s="12" t="s">
        <v>85</v>
      </c>
      <c r="AW182" s="12" t="s">
        <v>32</v>
      </c>
      <c r="AX182" s="12" t="s">
        <v>75</v>
      </c>
      <c r="AY182" s="215" t="s">
        <v>133</v>
      </c>
    </row>
    <row r="183" spans="2:65" s="14" customFormat="1" ht="11.25">
      <c r="B183" s="227"/>
      <c r="C183" s="228"/>
      <c r="D183" s="206" t="s">
        <v>159</v>
      </c>
      <c r="E183" s="229" t="s">
        <v>1</v>
      </c>
      <c r="F183" s="230" t="s">
        <v>203</v>
      </c>
      <c r="G183" s="228"/>
      <c r="H183" s="231">
        <v>15.975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159</v>
      </c>
      <c r="AU183" s="237" t="s">
        <v>85</v>
      </c>
      <c r="AV183" s="14" t="s">
        <v>134</v>
      </c>
      <c r="AW183" s="14" t="s">
        <v>32</v>
      </c>
      <c r="AX183" s="14" t="s">
        <v>75</v>
      </c>
      <c r="AY183" s="237" t="s">
        <v>133</v>
      </c>
    </row>
    <row r="184" spans="2:65" s="13" customFormat="1" ht="11.25">
      <c r="B184" s="216"/>
      <c r="C184" s="217"/>
      <c r="D184" s="206" t="s">
        <v>159</v>
      </c>
      <c r="E184" s="218" t="s">
        <v>1</v>
      </c>
      <c r="F184" s="219" t="s">
        <v>165</v>
      </c>
      <c r="G184" s="217"/>
      <c r="H184" s="220">
        <v>84.375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159</v>
      </c>
      <c r="AU184" s="226" t="s">
        <v>85</v>
      </c>
      <c r="AV184" s="13" t="s">
        <v>141</v>
      </c>
      <c r="AW184" s="13" t="s">
        <v>32</v>
      </c>
      <c r="AX184" s="13" t="s">
        <v>83</v>
      </c>
      <c r="AY184" s="226" t="s">
        <v>133</v>
      </c>
    </row>
    <row r="185" spans="2:65" s="11" customFormat="1" ht="22.9" customHeight="1">
      <c r="B185" s="175"/>
      <c r="C185" s="176"/>
      <c r="D185" s="177" t="s">
        <v>74</v>
      </c>
      <c r="E185" s="189" t="s">
        <v>208</v>
      </c>
      <c r="F185" s="189" t="s">
        <v>209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SUM(P186:P217)</f>
        <v>0</v>
      </c>
      <c r="Q185" s="183"/>
      <c r="R185" s="184">
        <f>SUM(R186:R217)</f>
        <v>0</v>
      </c>
      <c r="S185" s="183"/>
      <c r="T185" s="185">
        <f>SUM(T186:T217)</f>
        <v>2.2680000000000002</v>
      </c>
      <c r="AR185" s="186" t="s">
        <v>83</v>
      </c>
      <c r="AT185" s="187" t="s">
        <v>74</v>
      </c>
      <c r="AU185" s="187" t="s">
        <v>83</v>
      </c>
      <c r="AY185" s="186" t="s">
        <v>133</v>
      </c>
      <c r="BK185" s="188">
        <f>SUM(BK186:BK217)</f>
        <v>0</v>
      </c>
    </row>
    <row r="186" spans="2:65" s="1" customFormat="1" ht="24" customHeight="1">
      <c r="B186" s="33"/>
      <c r="C186" s="191" t="s">
        <v>210</v>
      </c>
      <c r="D186" s="191" t="s">
        <v>136</v>
      </c>
      <c r="E186" s="192" t="s">
        <v>211</v>
      </c>
      <c r="F186" s="193" t="s">
        <v>212</v>
      </c>
      <c r="G186" s="194" t="s">
        <v>139</v>
      </c>
      <c r="H186" s="195">
        <v>4</v>
      </c>
      <c r="I186" s="196"/>
      <c r="J186" s="197">
        <f>ROUND(I186*H186,2)</f>
        <v>0</v>
      </c>
      <c r="K186" s="193" t="s">
        <v>140</v>
      </c>
      <c r="L186" s="37"/>
      <c r="M186" s="198" t="s">
        <v>1</v>
      </c>
      <c r="N186" s="199" t="s">
        <v>40</v>
      </c>
      <c r="O186" s="65"/>
      <c r="P186" s="200">
        <f>O186*H186</f>
        <v>0</v>
      </c>
      <c r="Q186" s="200">
        <v>0</v>
      </c>
      <c r="R186" s="200">
        <f>Q186*H186</f>
        <v>0</v>
      </c>
      <c r="S186" s="200">
        <v>2.5000000000000001E-2</v>
      </c>
      <c r="T186" s="201">
        <f>S186*H186</f>
        <v>0.1</v>
      </c>
      <c r="AR186" s="202" t="s">
        <v>141</v>
      </c>
      <c r="AT186" s="202" t="s">
        <v>136</v>
      </c>
      <c r="AU186" s="202" t="s">
        <v>85</v>
      </c>
      <c r="AY186" s="16" t="s">
        <v>133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83</v>
      </c>
      <c r="BK186" s="203">
        <f>ROUND(I186*H186,2)</f>
        <v>0</v>
      </c>
      <c r="BL186" s="16" t="s">
        <v>141</v>
      </c>
      <c r="BM186" s="202" t="s">
        <v>213</v>
      </c>
    </row>
    <row r="187" spans="2:65" s="12" customFormat="1" ht="11.25">
      <c r="B187" s="204"/>
      <c r="C187" s="205"/>
      <c r="D187" s="206" t="s">
        <v>159</v>
      </c>
      <c r="E187" s="207" t="s">
        <v>1</v>
      </c>
      <c r="F187" s="208" t="s">
        <v>214</v>
      </c>
      <c r="G187" s="205"/>
      <c r="H187" s="209">
        <v>3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159</v>
      </c>
      <c r="AU187" s="215" t="s">
        <v>85</v>
      </c>
      <c r="AV187" s="12" t="s">
        <v>85</v>
      </c>
      <c r="AW187" s="12" t="s">
        <v>32</v>
      </c>
      <c r="AX187" s="12" t="s">
        <v>75</v>
      </c>
      <c r="AY187" s="215" t="s">
        <v>133</v>
      </c>
    </row>
    <row r="188" spans="2:65" s="12" customFormat="1" ht="11.25">
      <c r="B188" s="204"/>
      <c r="C188" s="205"/>
      <c r="D188" s="206" t="s">
        <v>159</v>
      </c>
      <c r="E188" s="207" t="s">
        <v>1</v>
      </c>
      <c r="F188" s="208" t="s">
        <v>215</v>
      </c>
      <c r="G188" s="205"/>
      <c r="H188" s="209">
        <v>1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159</v>
      </c>
      <c r="AU188" s="215" t="s">
        <v>85</v>
      </c>
      <c r="AV188" s="12" t="s">
        <v>85</v>
      </c>
      <c r="AW188" s="12" t="s">
        <v>32</v>
      </c>
      <c r="AX188" s="12" t="s">
        <v>75</v>
      </c>
      <c r="AY188" s="215" t="s">
        <v>133</v>
      </c>
    </row>
    <row r="189" spans="2:65" s="13" customFormat="1" ht="11.25">
      <c r="B189" s="216"/>
      <c r="C189" s="217"/>
      <c r="D189" s="206" t="s">
        <v>159</v>
      </c>
      <c r="E189" s="218" t="s">
        <v>1</v>
      </c>
      <c r="F189" s="219" t="s">
        <v>165</v>
      </c>
      <c r="G189" s="217"/>
      <c r="H189" s="220">
        <v>4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159</v>
      </c>
      <c r="AU189" s="226" t="s">
        <v>85</v>
      </c>
      <c r="AV189" s="13" t="s">
        <v>141</v>
      </c>
      <c r="AW189" s="13" t="s">
        <v>32</v>
      </c>
      <c r="AX189" s="13" t="s">
        <v>83</v>
      </c>
      <c r="AY189" s="226" t="s">
        <v>133</v>
      </c>
    </row>
    <row r="190" spans="2:65" s="1" customFormat="1" ht="24" customHeight="1">
      <c r="B190" s="33"/>
      <c r="C190" s="191" t="s">
        <v>216</v>
      </c>
      <c r="D190" s="191" t="s">
        <v>136</v>
      </c>
      <c r="E190" s="192" t="s">
        <v>217</v>
      </c>
      <c r="F190" s="193" t="s">
        <v>218</v>
      </c>
      <c r="G190" s="194" t="s">
        <v>139</v>
      </c>
      <c r="H190" s="195">
        <v>1</v>
      </c>
      <c r="I190" s="196"/>
      <c r="J190" s="197">
        <f>ROUND(I190*H190,2)</f>
        <v>0</v>
      </c>
      <c r="K190" s="193" t="s">
        <v>140</v>
      </c>
      <c r="L190" s="37"/>
      <c r="M190" s="198" t="s">
        <v>1</v>
      </c>
      <c r="N190" s="199" t="s">
        <v>40</v>
      </c>
      <c r="O190" s="65"/>
      <c r="P190" s="200">
        <f>O190*H190</f>
        <v>0</v>
      </c>
      <c r="Q190" s="200">
        <v>0</v>
      </c>
      <c r="R190" s="200">
        <f>Q190*H190</f>
        <v>0</v>
      </c>
      <c r="S190" s="200">
        <v>5.3999999999999999E-2</v>
      </c>
      <c r="T190" s="201">
        <f>S190*H190</f>
        <v>5.3999999999999999E-2</v>
      </c>
      <c r="AR190" s="202" t="s">
        <v>141</v>
      </c>
      <c r="AT190" s="202" t="s">
        <v>136</v>
      </c>
      <c r="AU190" s="202" t="s">
        <v>85</v>
      </c>
      <c r="AY190" s="16" t="s">
        <v>133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83</v>
      </c>
      <c r="BK190" s="203">
        <f>ROUND(I190*H190,2)</f>
        <v>0</v>
      </c>
      <c r="BL190" s="16" t="s">
        <v>141</v>
      </c>
      <c r="BM190" s="202" t="s">
        <v>219</v>
      </c>
    </row>
    <row r="191" spans="2:65" s="12" customFormat="1" ht="11.25">
      <c r="B191" s="204"/>
      <c r="C191" s="205"/>
      <c r="D191" s="206" t="s">
        <v>159</v>
      </c>
      <c r="E191" s="207" t="s">
        <v>1</v>
      </c>
      <c r="F191" s="208" t="s">
        <v>220</v>
      </c>
      <c r="G191" s="205"/>
      <c r="H191" s="209">
        <v>1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159</v>
      </c>
      <c r="AU191" s="215" t="s">
        <v>85</v>
      </c>
      <c r="AV191" s="12" t="s">
        <v>85</v>
      </c>
      <c r="AW191" s="12" t="s">
        <v>32</v>
      </c>
      <c r="AX191" s="12" t="s">
        <v>83</v>
      </c>
      <c r="AY191" s="215" t="s">
        <v>133</v>
      </c>
    </row>
    <row r="192" spans="2:65" s="1" customFormat="1" ht="24" customHeight="1">
      <c r="B192" s="33"/>
      <c r="C192" s="191" t="s">
        <v>221</v>
      </c>
      <c r="D192" s="191" t="s">
        <v>136</v>
      </c>
      <c r="E192" s="192" t="s">
        <v>222</v>
      </c>
      <c r="F192" s="193" t="s">
        <v>223</v>
      </c>
      <c r="G192" s="194" t="s">
        <v>139</v>
      </c>
      <c r="H192" s="195">
        <v>7</v>
      </c>
      <c r="I192" s="196"/>
      <c r="J192" s="197">
        <f>ROUND(I192*H192,2)</f>
        <v>0</v>
      </c>
      <c r="K192" s="193" t="s">
        <v>140</v>
      </c>
      <c r="L192" s="37"/>
      <c r="M192" s="198" t="s">
        <v>1</v>
      </c>
      <c r="N192" s="199" t="s">
        <v>40</v>
      </c>
      <c r="O192" s="65"/>
      <c r="P192" s="200">
        <f>O192*H192</f>
        <v>0</v>
      </c>
      <c r="Q192" s="200">
        <v>0</v>
      </c>
      <c r="R192" s="200">
        <f>Q192*H192</f>
        <v>0</v>
      </c>
      <c r="S192" s="200">
        <v>7.3999999999999996E-2</v>
      </c>
      <c r="T192" s="201">
        <f>S192*H192</f>
        <v>0.51800000000000002</v>
      </c>
      <c r="AR192" s="202" t="s">
        <v>141</v>
      </c>
      <c r="AT192" s="202" t="s">
        <v>136</v>
      </c>
      <c r="AU192" s="202" t="s">
        <v>85</v>
      </c>
      <c r="AY192" s="16" t="s">
        <v>133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83</v>
      </c>
      <c r="BK192" s="203">
        <f>ROUND(I192*H192,2)</f>
        <v>0</v>
      </c>
      <c r="BL192" s="16" t="s">
        <v>141</v>
      </c>
      <c r="BM192" s="202" t="s">
        <v>224</v>
      </c>
    </row>
    <row r="193" spans="2:65" s="12" customFormat="1" ht="11.25">
      <c r="B193" s="204"/>
      <c r="C193" s="205"/>
      <c r="D193" s="206" t="s">
        <v>159</v>
      </c>
      <c r="E193" s="207" t="s">
        <v>1</v>
      </c>
      <c r="F193" s="208" t="s">
        <v>225</v>
      </c>
      <c r="G193" s="205"/>
      <c r="H193" s="209">
        <v>2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159</v>
      </c>
      <c r="AU193" s="215" t="s">
        <v>85</v>
      </c>
      <c r="AV193" s="12" t="s">
        <v>85</v>
      </c>
      <c r="AW193" s="12" t="s">
        <v>32</v>
      </c>
      <c r="AX193" s="12" t="s">
        <v>75</v>
      </c>
      <c r="AY193" s="215" t="s">
        <v>133</v>
      </c>
    </row>
    <row r="194" spans="2:65" s="12" customFormat="1" ht="11.25">
      <c r="B194" s="204"/>
      <c r="C194" s="205"/>
      <c r="D194" s="206" t="s">
        <v>159</v>
      </c>
      <c r="E194" s="207" t="s">
        <v>1</v>
      </c>
      <c r="F194" s="208" t="s">
        <v>214</v>
      </c>
      <c r="G194" s="205"/>
      <c r="H194" s="209">
        <v>3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159</v>
      </c>
      <c r="AU194" s="215" t="s">
        <v>85</v>
      </c>
      <c r="AV194" s="12" t="s">
        <v>85</v>
      </c>
      <c r="AW194" s="12" t="s">
        <v>32</v>
      </c>
      <c r="AX194" s="12" t="s">
        <v>75</v>
      </c>
      <c r="AY194" s="215" t="s">
        <v>133</v>
      </c>
    </row>
    <row r="195" spans="2:65" s="12" customFormat="1" ht="11.25">
      <c r="B195" s="204"/>
      <c r="C195" s="205"/>
      <c r="D195" s="206" t="s">
        <v>159</v>
      </c>
      <c r="E195" s="207" t="s">
        <v>1</v>
      </c>
      <c r="F195" s="208" t="s">
        <v>226</v>
      </c>
      <c r="G195" s="205"/>
      <c r="H195" s="209">
        <v>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159</v>
      </c>
      <c r="AU195" s="215" t="s">
        <v>85</v>
      </c>
      <c r="AV195" s="12" t="s">
        <v>85</v>
      </c>
      <c r="AW195" s="12" t="s">
        <v>32</v>
      </c>
      <c r="AX195" s="12" t="s">
        <v>75</v>
      </c>
      <c r="AY195" s="215" t="s">
        <v>133</v>
      </c>
    </row>
    <row r="196" spans="2:65" s="13" customFormat="1" ht="11.25">
      <c r="B196" s="216"/>
      <c r="C196" s="217"/>
      <c r="D196" s="206" t="s">
        <v>159</v>
      </c>
      <c r="E196" s="218" t="s">
        <v>1</v>
      </c>
      <c r="F196" s="219" t="s">
        <v>165</v>
      </c>
      <c r="G196" s="217"/>
      <c r="H196" s="220">
        <v>7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159</v>
      </c>
      <c r="AU196" s="226" t="s">
        <v>85</v>
      </c>
      <c r="AV196" s="13" t="s">
        <v>141</v>
      </c>
      <c r="AW196" s="13" t="s">
        <v>32</v>
      </c>
      <c r="AX196" s="13" t="s">
        <v>83</v>
      </c>
      <c r="AY196" s="226" t="s">
        <v>133</v>
      </c>
    </row>
    <row r="197" spans="2:65" s="1" customFormat="1" ht="24" customHeight="1">
      <c r="B197" s="33"/>
      <c r="C197" s="191" t="s">
        <v>227</v>
      </c>
      <c r="D197" s="191" t="s">
        <v>136</v>
      </c>
      <c r="E197" s="192" t="s">
        <v>228</v>
      </c>
      <c r="F197" s="193" t="s">
        <v>229</v>
      </c>
      <c r="G197" s="194" t="s">
        <v>139</v>
      </c>
      <c r="H197" s="195">
        <v>1</v>
      </c>
      <c r="I197" s="196"/>
      <c r="J197" s="197">
        <f>ROUND(I197*H197,2)</f>
        <v>0</v>
      </c>
      <c r="K197" s="193" t="s">
        <v>140</v>
      </c>
      <c r="L197" s="37"/>
      <c r="M197" s="198" t="s">
        <v>1</v>
      </c>
      <c r="N197" s="199" t="s">
        <v>40</v>
      </c>
      <c r="O197" s="65"/>
      <c r="P197" s="200">
        <f>O197*H197</f>
        <v>0</v>
      </c>
      <c r="Q197" s="200">
        <v>0</v>
      </c>
      <c r="R197" s="200">
        <f>Q197*H197</f>
        <v>0</v>
      </c>
      <c r="S197" s="200">
        <v>9.9000000000000005E-2</v>
      </c>
      <c r="T197" s="201">
        <f>S197*H197</f>
        <v>9.9000000000000005E-2</v>
      </c>
      <c r="AR197" s="202" t="s">
        <v>141</v>
      </c>
      <c r="AT197" s="202" t="s">
        <v>136</v>
      </c>
      <c r="AU197" s="202" t="s">
        <v>85</v>
      </c>
      <c r="AY197" s="16" t="s">
        <v>133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83</v>
      </c>
      <c r="BK197" s="203">
        <f>ROUND(I197*H197,2)</f>
        <v>0</v>
      </c>
      <c r="BL197" s="16" t="s">
        <v>141</v>
      </c>
      <c r="BM197" s="202" t="s">
        <v>230</v>
      </c>
    </row>
    <row r="198" spans="2:65" s="1" customFormat="1" ht="24" customHeight="1">
      <c r="B198" s="33"/>
      <c r="C198" s="191" t="s">
        <v>8</v>
      </c>
      <c r="D198" s="191" t="s">
        <v>136</v>
      </c>
      <c r="E198" s="192" t="s">
        <v>231</v>
      </c>
      <c r="F198" s="193" t="s">
        <v>232</v>
      </c>
      <c r="G198" s="194" t="s">
        <v>139</v>
      </c>
      <c r="H198" s="195">
        <v>1</v>
      </c>
      <c r="I198" s="196"/>
      <c r="J198" s="197">
        <f>ROUND(I198*H198,2)</f>
        <v>0</v>
      </c>
      <c r="K198" s="193" t="s">
        <v>140</v>
      </c>
      <c r="L198" s="37"/>
      <c r="M198" s="198" t="s">
        <v>1</v>
      </c>
      <c r="N198" s="199" t="s">
        <v>40</v>
      </c>
      <c r="O198" s="65"/>
      <c r="P198" s="200">
        <f>O198*H198</f>
        <v>0</v>
      </c>
      <c r="Q198" s="200">
        <v>0</v>
      </c>
      <c r="R198" s="200">
        <f>Q198*H198</f>
        <v>0</v>
      </c>
      <c r="S198" s="200">
        <v>0.27600000000000002</v>
      </c>
      <c r="T198" s="201">
        <f>S198*H198</f>
        <v>0.27600000000000002</v>
      </c>
      <c r="AR198" s="202" t="s">
        <v>141</v>
      </c>
      <c r="AT198" s="202" t="s">
        <v>136</v>
      </c>
      <c r="AU198" s="202" t="s">
        <v>85</v>
      </c>
      <c r="AY198" s="16" t="s">
        <v>133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83</v>
      </c>
      <c r="BK198" s="203">
        <f>ROUND(I198*H198,2)</f>
        <v>0</v>
      </c>
      <c r="BL198" s="16" t="s">
        <v>141</v>
      </c>
      <c r="BM198" s="202" t="s">
        <v>233</v>
      </c>
    </row>
    <row r="199" spans="2:65" s="1" customFormat="1" ht="24" customHeight="1">
      <c r="B199" s="33"/>
      <c r="C199" s="191" t="s">
        <v>234</v>
      </c>
      <c r="D199" s="191" t="s">
        <v>136</v>
      </c>
      <c r="E199" s="192" t="s">
        <v>235</v>
      </c>
      <c r="F199" s="193" t="s">
        <v>236</v>
      </c>
      <c r="G199" s="194" t="s">
        <v>237</v>
      </c>
      <c r="H199" s="195">
        <v>1</v>
      </c>
      <c r="I199" s="196"/>
      <c r="J199" s="197">
        <f>ROUND(I199*H199,2)</f>
        <v>0</v>
      </c>
      <c r="K199" s="193" t="s">
        <v>140</v>
      </c>
      <c r="L199" s="37"/>
      <c r="M199" s="198" t="s">
        <v>1</v>
      </c>
      <c r="N199" s="199" t="s">
        <v>40</v>
      </c>
      <c r="O199" s="65"/>
      <c r="P199" s="200">
        <f>O199*H199</f>
        <v>0</v>
      </c>
      <c r="Q199" s="200">
        <v>0</v>
      </c>
      <c r="R199" s="200">
        <f>Q199*H199</f>
        <v>0</v>
      </c>
      <c r="S199" s="200">
        <v>8.1000000000000003E-2</v>
      </c>
      <c r="T199" s="201">
        <f>S199*H199</f>
        <v>8.1000000000000003E-2</v>
      </c>
      <c r="AR199" s="202" t="s">
        <v>141</v>
      </c>
      <c r="AT199" s="202" t="s">
        <v>136</v>
      </c>
      <c r="AU199" s="202" t="s">
        <v>85</v>
      </c>
      <c r="AY199" s="16" t="s">
        <v>133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83</v>
      </c>
      <c r="BK199" s="203">
        <f>ROUND(I199*H199,2)</f>
        <v>0</v>
      </c>
      <c r="BL199" s="16" t="s">
        <v>141</v>
      </c>
      <c r="BM199" s="202" t="s">
        <v>238</v>
      </c>
    </row>
    <row r="200" spans="2:65" s="1" customFormat="1" ht="24" customHeight="1">
      <c r="B200" s="33"/>
      <c r="C200" s="191" t="s">
        <v>239</v>
      </c>
      <c r="D200" s="191" t="s">
        <v>136</v>
      </c>
      <c r="E200" s="192" t="s">
        <v>240</v>
      </c>
      <c r="F200" s="193" t="s">
        <v>241</v>
      </c>
      <c r="G200" s="194" t="s">
        <v>237</v>
      </c>
      <c r="H200" s="195">
        <v>6</v>
      </c>
      <c r="I200" s="196"/>
      <c r="J200" s="197">
        <f>ROUND(I200*H200,2)</f>
        <v>0</v>
      </c>
      <c r="K200" s="193" t="s">
        <v>140</v>
      </c>
      <c r="L200" s="37"/>
      <c r="M200" s="198" t="s">
        <v>1</v>
      </c>
      <c r="N200" s="199" t="s">
        <v>40</v>
      </c>
      <c r="O200" s="65"/>
      <c r="P200" s="200">
        <f>O200*H200</f>
        <v>0</v>
      </c>
      <c r="Q200" s="200">
        <v>0</v>
      </c>
      <c r="R200" s="200">
        <f>Q200*H200</f>
        <v>0</v>
      </c>
      <c r="S200" s="200">
        <v>1.7999999999999999E-2</v>
      </c>
      <c r="T200" s="201">
        <f>S200*H200</f>
        <v>0.10799999999999998</v>
      </c>
      <c r="AR200" s="202" t="s">
        <v>141</v>
      </c>
      <c r="AT200" s="202" t="s">
        <v>136</v>
      </c>
      <c r="AU200" s="202" t="s">
        <v>85</v>
      </c>
      <c r="AY200" s="16" t="s">
        <v>133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6" t="s">
        <v>83</v>
      </c>
      <c r="BK200" s="203">
        <f>ROUND(I200*H200,2)</f>
        <v>0</v>
      </c>
      <c r="BL200" s="16" t="s">
        <v>141</v>
      </c>
      <c r="BM200" s="202" t="s">
        <v>242</v>
      </c>
    </row>
    <row r="201" spans="2:65" s="12" customFormat="1" ht="11.25">
      <c r="B201" s="204"/>
      <c r="C201" s="205"/>
      <c r="D201" s="206" t="s">
        <v>159</v>
      </c>
      <c r="E201" s="207" t="s">
        <v>1</v>
      </c>
      <c r="F201" s="208" t="s">
        <v>243</v>
      </c>
      <c r="G201" s="205"/>
      <c r="H201" s="209">
        <v>3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159</v>
      </c>
      <c r="AU201" s="215" t="s">
        <v>85</v>
      </c>
      <c r="AV201" s="12" t="s">
        <v>85</v>
      </c>
      <c r="AW201" s="12" t="s">
        <v>32</v>
      </c>
      <c r="AX201" s="12" t="s">
        <v>75</v>
      </c>
      <c r="AY201" s="215" t="s">
        <v>133</v>
      </c>
    </row>
    <row r="202" spans="2:65" s="12" customFormat="1" ht="11.25">
      <c r="B202" s="204"/>
      <c r="C202" s="205"/>
      <c r="D202" s="206" t="s">
        <v>159</v>
      </c>
      <c r="E202" s="207" t="s">
        <v>1</v>
      </c>
      <c r="F202" s="208" t="s">
        <v>244</v>
      </c>
      <c r="G202" s="205"/>
      <c r="H202" s="209">
        <v>3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159</v>
      </c>
      <c r="AU202" s="215" t="s">
        <v>85</v>
      </c>
      <c r="AV202" s="12" t="s">
        <v>85</v>
      </c>
      <c r="AW202" s="12" t="s">
        <v>32</v>
      </c>
      <c r="AX202" s="12" t="s">
        <v>75</v>
      </c>
      <c r="AY202" s="215" t="s">
        <v>133</v>
      </c>
    </row>
    <row r="203" spans="2:65" s="13" customFormat="1" ht="11.25">
      <c r="B203" s="216"/>
      <c r="C203" s="217"/>
      <c r="D203" s="206" t="s">
        <v>159</v>
      </c>
      <c r="E203" s="218" t="s">
        <v>1</v>
      </c>
      <c r="F203" s="219" t="s">
        <v>165</v>
      </c>
      <c r="G203" s="217"/>
      <c r="H203" s="220">
        <v>6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159</v>
      </c>
      <c r="AU203" s="226" t="s">
        <v>85</v>
      </c>
      <c r="AV203" s="13" t="s">
        <v>141</v>
      </c>
      <c r="AW203" s="13" t="s">
        <v>32</v>
      </c>
      <c r="AX203" s="13" t="s">
        <v>83</v>
      </c>
      <c r="AY203" s="226" t="s">
        <v>133</v>
      </c>
    </row>
    <row r="204" spans="2:65" s="1" customFormat="1" ht="24" customHeight="1">
      <c r="B204" s="33"/>
      <c r="C204" s="191" t="s">
        <v>245</v>
      </c>
      <c r="D204" s="191" t="s">
        <v>136</v>
      </c>
      <c r="E204" s="192" t="s">
        <v>246</v>
      </c>
      <c r="F204" s="193" t="s">
        <v>247</v>
      </c>
      <c r="G204" s="194" t="s">
        <v>237</v>
      </c>
      <c r="H204" s="195">
        <v>8.5</v>
      </c>
      <c r="I204" s="196"/>
      <c r="J204" s="197">
        <f>ROUND(I204*H204,2)</f>
        <v>0</v>
      </c>
      <c r="K204" s="193" t="s">
        <v>140</v>
      </c>
      <c r="L204" s="37"/>
      <c r="M204" s="198" t="s">
        <v>1</v>
      </c>
      <c r="N204" s="199" t="s">
        <v>40</v>
      </c>
      <c r="O204" s="65"/>
      <c r="P204" s="200">
        <f>O204*H204</f>
        <v>0</v>
      </c>
      <c r="Q204" s="200">
        <v>0</v>
      </c>
      <c r="R204" s="200">
        <f>Q204*H204</f>
        <v>0</v>
      </c>
      <c r="S204" s="200">
        <v>5.3999999999999999E-2</v>
      </c>
      <c r="T204" s="201">
        <f>S204*H204</f>
        <v>0.45900000000000002</v>
      </c>
      <c r="AR204" s="202" t="s">
        <v>141</v>
      </c>
      <c r="AT204" s="202" t="s">
        <v>136</v>
      </c>
      <c r="AU204" s="202" t="s">
        <v>85</v>
      </c>
      <c r="AY204" s="16" t="s">
        <v>133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83</v>
      </c>
      <c r="BK204" s="203">
        <f>ROUND(I204*H204,2)</f>
        <v>0</v>
      </c>
      <c r="BL204" s="16" t="s">
        <v>141</v>
      </c>
      <c r="BM204" s="202" t="s">
        <v>248</v>
      </c>
    </row>
    <row r="205" spans="2:65" s="12" customFormat="1" ht="11.25">
      <c r="B205" s="204"/>
      <c r="C205" s="205"/>
      <c r="D205" s="206" t="s">
        <v>159</v>
      </c>
      <c r="E205" s="207" t="s">
        <v>1</v>
      </c>
      <c r="F205" s="208" t="s">
        <v>249</v>
      </c>
      <c r="G205" s="205"/>
      <c r="H205" s="209">
        <v>6.5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159</v>
      </c>
      <c r="AU205" s="215" t="s">
        <v>85</v>
      </c>
      <c r="AV205" s="12" t="s">
        <v>85</v>
      </c>
      <c r="AW205" s="12" t="s">
        <v>32</v>
      </c>
      <c r="AX205" s="12" t="s">
        <v>75</v>
      </c>
      <c r="AY205" s="215" t="s">
        <v>133</v>
      </c>
    </row>
    <row r="206" spans="2:65" s="12" customFormat="1" ht="11.25">
      <c r="B206" s="204"/>
      <c r="C206" s="205"/>
      <c r="D206" s="206" t="s">
        <v>159</v>
      </c>
      <c r="E206" s="207" t="s">
        <v>1</v>
      </c>
      <c r="F206" s="208" t="s">
        <v>250</v>
      </c>
      <c r="G206" s="205"/>
      <c r="H206" s="209">
        <v>2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159</v>
      </c>
      <c r="AU206" s="215" t="s">
        <v>85</v>
      </c>
      <c r="AV206" s="12" t="s">
        <v>85</v>
      </c>
      <c r="AW206" s="12" t="s">
        <v>32</v>
      </c>
      <c r="AX206" s="12" t="s">
        <v>75</v>
      </c>
      <c r="AY206" s="215" t="s">
        <v>133</v>
      </c>
    </row>
    <row r="207" spans="2:65" s="13" customFormat="1" ht="11.25">
      <c r="B207" s="216"/>
      <c r="C207" s="217"/>
      <c r="D207" s="206" t="s">
        <v>159</v>
      </c>
      <c r="E207" s="218" t="s">
        <v>1</v>
      </c>
      <c r="F207" s="219" t="s">
        <v>165</v>
      </c>
      <c r="G207" s="217"/>
      <c r="H207" s="220">
        <v>8.5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159</v>
      </c>
      <c r="AU207" s="226" t="s">
        <v>85</v>
      </c>
      <c r="AV207" s="13" t="s">
        <v>141</v>
      </c>
      <c r="AW207" s="13" t="s">
        <v>32</v>
      </c>
      <c r="AX207" s="13" t="s">
        <v>83</v>
      </c>
      <c r="AY207" s="226" t="s">
        <v>133</v>
      </c>
    </row>
    <row r="208" spans="2:65" s="1" customFormat="1" ht="24" customHeight="1">
      <c r="B208" s="33"/>
      <c r="C208" s="191" t="s">
        <v>251</v>
      </c>
      <c r="D208" s="191" t="s">
        <v>136</v>
      </c>
      <c r="E208" s="192" t="s">
        <v>252</v>
      </c>
      <c r="F208" s="193" t="s">
        <v>253</v>
      </c>
      <c r="G208" s="194" t="s">
        <v>139</v>
      </c>
      <c r="H208" s="195">
        <v>1</v>
      </c>
      <c r="I208" s="196"/>
      <c r="J208" s="197">
        <f>ROUND(I208*H208,2)</f>
        <v>0</v>
      </c>
      <c r="K208" s="193" t="s">
        <v>140</v>
      </c>
      <c r="L208" s="37"/>
      <c r="M208" s="198" t="s">
        <v>1</v>
      </c>
      <c r="N208" s="199" t="s">
        <v>40</v>
      </c>
      <c r="O208" s="65"/>
      <c r="P208" s="200">
        <f>O208*H208</f>
        <v>0</v>
      </c>
      <c r="Q208" s="200">
        <v>0</v>
      </c>
      <c r="R208" s="200">
        <f>Q208*H208</f>
        <v>0</v>
      </c>
      <c r="S208" s="200">
        <v>9.8000000000000004E-2</v>
      </c>
      <c r="T208" s="201">
        <f>S208*H208</f>
        <v>9.8000000000000004E-2</v>
      </c>
      <c r="AR208" s="202" t="s">
        <v>141</v>
      </c>
      <c r="AT208" s="202" t="s">
        <v>136</v>
      </c>
      <c r="AU208" s="202" t="s">
        <v>85</v>
      </c>
      <c r="AY208" s="16" t="s">
        <v>133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83</v>
      </c>
      <c r="BK208" s="203">
        <f>ROUND(I208*H208,2)</f>
        <v>0</v>
      </c>
      <c r="BL208" s="16" t="s">
        <v>141</v>
      </c>
      <c r="BM208" s="202" t="s">
        <v>254</v>
      </c>
    </row>
    <row r="209" spans="2:65" s="1" customFormat="1" ht="24" customHeight="1">
      <c r="B209" s="33"/>
      <c r="C209" s="191" t="s">
        <v>255</v>
      </c>
      <c r="D209" s="191" t="s">
        <v>136</v>
      </c>
      <c r="E209" s="192" t="s">
        <v>256</v>
      </c>
      <c r="F209" s="193" t="s">
        <v>257</v>
      </c>
      <c r="G209" s="194" t="s">
        <v>258</v>
      </c>
      <c r="H209" s="195">
        <v>0.2</v>
      </c>
      <c r="I209" s="196"/>
      <c r="J209" s="197">
        <f>ROUND(I209*H209,2)</f>
        <v>0</v>
      </c>
      <c r="K209" s="193" t="s">
        <v>140</v>
      </c>
      <c r="L209" s="37"/>
      <c r="M209" s="198" t="s">
        <v>1</v>
      </c>
      <c r="N209" s="199" t="s">
        <v>40</v>
      </c>
      <c r="O209" s="65"/>
      <c r="P209" s="200">
        <f>O209*H209</f>
        <v>0</v>
      </c>
      <c r="Q209" s="200">
        <v>0</v>
      </c>
      <c r="R209" s="200">
        <f>Q209*H209</f>
        <v>0</v>
      </c>
      <c r="S209" s="200">
        <v>1.4</v>
      </c>
      <c r="T209" s="201">
        <f>S209*H209</f>
        <v>0.27999999999999997</v>
      </c>
      <c r="AR209" s="202" t="s">
        <v>141</v>
      </c>
      <c r="AT209" s="202" t="s">
        <v>136</v>
      </c>
      <c r="AU209" s="202" t="s">
        <v>85</v>
      </c>
      <c r="AY209" s="16" t="s">
        <v>133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83</v>
      </c>
      <c r="BK209" s="203">
        <f>ROUND(I209*H209,2)</f>
        <v>0</v>
      </c>
      <c r="BL209" s="16" t="s">
        <v>141</v>
      </c>
      <c r="BM209" s="202" t="s">
        <v>259</v>
      </c>
    </row>
    <row r="210" spans="2:65" s="12" customFormat="1" ht="11.25">
      <c r="B210" s="204"/>
      <c r="C210" s="205"/>
      <c r="D210" s="206" t="s">
        <v>159</v>
      </c>
      <c r="E210" s="207" t="s">
        <v>1</v>
      </c>
      <c r="F210" s="208" t="s">
        <v>260</v>
      </c>
      <c r="G210" s="205"/>
      <c r="H210" s="209">
        <v>0.2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159</v>
      </c>
      <c r="AU210" s="215" t="s">
        <v>85</v>
      </c>
      <c r="AV210" s="12" t="s">
        <v>85</v>
      </c>
      <c r="AW210" s="12" t="s">
        <v>32</v>
      </c>
      <c r="AX210" s="12" t="s">
        <v>83</v>
      </c>
      <c r="AY210" s="215" t="s">
        <v>133</v>
      </c>
    </row>
    <row r="211" spans="2:65" s="1" customFormat="1" ht="16.5" customHeight="1">
      <c r="B211" s="33"/>
      <c r="C211" s="191" t="s">
        <v>7</v>
      </c>
      <c r="D211" s="191" t="s">
        <v>136</v>
      </c>
      <c r="E211" s="192" t="s">
        <v>261</v>
      </c>
      <c r="F211" s="193" t="s">
        <v>262</v>
      </c>
      <c r="G211" s="194" t="s">
        <v>157</v>
      </c>
      <c r="H211" s="195">
        <v>1</v>
      </c>
      <c r="I211" s="196"/>
      <c r="J211" s="197">
        <f>ROUND(I211*H211,2)</f>
        <v>0</v>
      </c>
      <c r="K211" s="193" t="s">
        <v>140</v>
      </c>
      <c r="L211" s="37"/>
      <c r="M211" s="198" t="s">
        <v>1</v>
      </c>
      <c r="N211" s="199" t="s">
        <v>40</v>
      </c>
      <c r="O211" s="65"/>
      <c r="P211" s="200">
        <f>O211*H211</f>
        <v>0</v>
      </c>
      <c r="Q211" s="200">
        <v>0</v>
      </c>
      <c r="R211" s="200">
        <f>Q211*H211</f>
        <v>0</v>
      </c>
      <c r="S211" s="200">
        <v>0.122</v>
      </c>
      <c r="T211" s="201">
        <f>S211*H211</f>
        <v>0.122</v>
      </c>
      <c r="AR211" s="202" t="s">
        <v>141</v>
      </c>
      <c r="AT211" s="202" t="s">
        <v>136</v>
      </c>
      <c r="AU211" s="202" t="s">
        <v>85</v>
      </c>
      <c r="AY211" s="16" t="s">
        <v>133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6" t="s">
        <v>83</v>
      </c>
      <c r="BK211" s="203">
        <f>ROUND(I211*H211,2)</f>
        <v>0</v>
      </c>
      <c r="BL211" s="16" t="s">
        <v>141</v>
      </c>
      <c r="BM211" s="202" t="s">
        <v>263</v>
      </c>
    </row>
    <row r="212" spans="2:65" s="1" customFormat="1" ht="24" customHeight="1">
      <c r="B212" s="33"/>
      <c r="C212" s="191" t="s">
        <v>264</v>
      </c>
      <c r="D212" s="191" t="s">
        <v>136</v>
      </c>
      <c r="E212" s="192" t="s">
        <v>265</v>
      </c>
      <c r="F212" s="193" t="s">
        <v>266</v>
      </c>
      <c r="G212" s="194" t="s">
        <v>139</v>
      </c>
      <c r="H212" s="195">
        <v>1</v>
      </c>
      <c r="I212" s="196"/>
      <c r="J212" s="197">
        <f>ROUND(I212*H212,2)</f>
        <v>0</v>
      </c>
      <c r="K212" s="193" t="s">
        <v>140</v>
      </c>
      <c r="L212" s="37"/>
      <c r="M212" s="198" t="s">
        <v>1</v>
      </c>
      <c r="N212" s="199" t="s">
        <v>40</v>
      </c>
      <c r="O212" s="65"/>
      <c r="P212" s="200">
        <f>O212*H212</f>
        <v>0</v>
      </c>
      <c r="Q212" s="200">
        <v>0</v>
      </c>
      <c r="R212" s="200">
        <f>Q212*H212</f>
        <v>0</v>
      </c>
      <c r="S212" s="200">
        <v>7.2999999999999995E-2</v>
      </c>
      <c r="T212" s="201">
        <f>S212*H212</f>
        <v>7.2999999999999995E-2</v>
      </c>
      <c r="AR212" s="202" t="s">
        <v>141</v>
      </c>
      <c r="AT212" s="202" t="s">
        <v>136</v>
      </c>
      <c r="AU212" s="202" t="s">
        <v>85</v>
      </c>
      <c r="AY212" s="16" t="s">
        <v>133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83</v>
      </c>
      <c r="BK212" s="203">
        <f>ROUND(I212*H212,2)</f>
        <v>0</v>
      </c>
      <c r="BL212" s="16" t="s">
        <v>141</v>
      </c>
      <c r="BM212" s="202" t="s">
        <v>267</v>
      </c>
    </row>
    <row r="213" spans="2:65" s="1" customFormat="1" ht="24" customHeight="1">
      <c r="B213" s="33"/>
      <c r="C213" s="191" t="s">
        <v>268</v>
      </c>
      <c r="D213" s="191" t="s">
        <v>136</v>
      </c>
      <c r="E213" s="192" t="s">
        <v>269</v>
      </c>
      <c r="F213" s="193" t="s">
        <v>270</v>
      </c>
      <c r="G213" s="194" t="s">
        <v>271</v>
      </c>
      <c r="H213" s="195">
        <v>3.1150000000000002</v>
      </c>
      <c r="I213" s="196"/>
      <c r="J213" s="197">
        <f>ROUND(I213*H213,2)</f>
        <v>0</v>
      </c>
      <c r="K213" s="193" t="s">
        <v>140</v>
      </c>
      <c r="L213" s="37"/>
      <c r="M213" s="198" t="s">
        <v>1</v>
      </c>
      <c r="N213" s="199" t="s">
        <v>40</v>
      </c>
      <c r="O213" s="65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02" t="s">
        <v>141</v>
      </c>
      <c r="AT213" s="202" t="s">
        <v>136</v>
      </c>
      <c r="AU213" s="202" t="s">
        <v>85</v>
      </c>
      <c r="AY213" s="16" t="s">
        <v>133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6" t="s">
        <v>83</v>
      </c>
      <c r="BK213" s="203">
        <f>ROUND(I213*H213,2)</f>
        <v>0</v>
      </c>
      <c r="BL213" s="16" t="s">
        <v>141</v>
      </c>
      <c r="BM213" s="202" t="s">
        <v>272</v>
      </c>
    </row>
    <row r="214" spans="2:65" s="1" customFormat="1" ht="24" customHeight="1">
      <c r="B214" s="33"/>
      <c r="C214" s="191" t="s">
        <v>273</v>
      </c>
      <c r="D214" s="191" t="s">
        <v>136</v>
      </c>
      <c r="E214" s="192" t="s">
        <v>274</v>
      </c>
      <c r="F214" s="193" t="s">
        <v>275</v>
      </c>
      <c r="G214" s="194" t="s">
        <v>271</v>
      </c>
      <c r="H214" s="195">
        <v>3.1150000000000002</v>
      </c>
      <c r="I214" s="196"/>
      <c r="J214" s="197">
        <f>ROUND(I214*H214,2)</f>
        <v>0</v>
      </c>
      <c r="K214" s="193" t="s">
        <v>140</v>
      </c>
      <c r="L214" s="37"/>
      <c r="M214" s="198" t="s">
        <v>1</v>
      </c>
      <c r="N214" s="199" t="s">
        <v>40</v>
      </c>
      <c r="O214" s="65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AR214" s="202" t="s">
        <v>141</v>
      </c>
      <c r="AT214" s="202" t="s">
        <v>136</v>
      </c>
      <c r="AU214" s="202" t="s">
        <v>85</v>
      </c>
      <c r="AY214" s="16" t="s">
        <v>133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6" t="s">
        <v>83</v>
      </c>
      <c r="BK214" s="203">
        <f>ROUND(I214*H214,2)</f>
        <v>0</v>
      </c>
      <c r="BL214" s="16" t="s">
        <v>141</v>
      </c>
      <c r="BM214" s="202" t="s">
        <v>276</v>
      </c>
    </row>
    <row r="215" spans="2:65" s="1" customFormat="1" ht="24" customHeight="1">
      <c r="B215" s="33"/>
      <c r="C215" s="191" t="s">
        <v>277</v>
      </c>
      <c r="D215" s="191" t="s">
        <v>136</v>
      </c>
      <c r="E215" s="192" t="s">
        <v>278</v>
      </c>
      <c r="F215" s="193" t="s">
        <v>279</v>
      </c>
      <c r="G215" s="194" t="s">
        <v>271</v>
      </c>
      <c r="H215" s="195">
        <v>31.15</v>
      </c>
      <c r="I215" s="196"/>
      <c r="J215" s="197">
        <f>ROUND(I215*H215,2)</f>
        <v>0</v>
      </c>
      <c r="K215" s="193" t="s">
        <v>140</v>
      </c>
      <c r="L215" s="37"/>
      <c r="M215" s="198" t="s">
        <v>1</v>
      </c>
      <c r="N215" s="199" t="s">
        <v>40</v>
      </c>
      <c r="O215" s="65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AR215" s="202" t="s">
        <v>141</v>
      </c>
      <c r="AT215" s="202" t="s">
        <v>136</v>
      </c>
      <c r="AU215" s="202" t="s">
        <v>85</v>
      </c>
      <c r="AY215" s="16" t="s">
        <v>133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83</v>
      </c>
      <c r="BK215" s="203">
        <f>ROUND(I215*H215,2)</f>
        <v>0</v>
      </c>
      <c r="BL215" s="16" t="s">
        <v>141</v>
      </c>
      <c r="BM215" s="202" t="s">
        <v>280</v>
      </c>
    </row>
    <row r="216" spans="2:65" s="12" customFormat="1" ht="11.25">
      <c r="B216" s="204"/>
      <c r="C216" s="205"/>
      <c r="D216" s="206" t="s">
        <v>159</v>
      </c>
      <c r="E216" s="207" t="s">
        <v>1</v>
      </c>
      <c r="F216" s="208" t="s">
        <v>281</v>
      </c>
      <c r="G216" s="205"/>
      <c r="H216" s="209">
        <v>31.15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159</v>
      </c>
      <c r="AU216" s="215" t="s">
        <v>85</v>
      </c>
      <c r="AV216" s="12" t="s">
        <v>85</v>
      </c>
      <c r="AW216" s="12" t="s">
        <v>32</v>
      </c>
      <c r="AX216" s="12" t="s">
        <v>83</v>
      </c>
      <c r="AY216" s="215" t="s">
        <v>133</v>
      </c>
    </row>
    <row r="217" spans="2:65" s="1" customFormat="1" ht="24" customHeight="1">
      <c r="B217" s="33"/>
      <c r="C217" s="191" t="s">
        <v>282</v>
      </c>
      <c r="D217" s="191" t="s">
        <v>136</v>
      </c>
      <c r="E217" s="192" t="s">
        <v>283</v>
      </c>
      <c r="F217" s="193" t="s">
        <v>284</v>
      </c>
      <c r="G217" s="194" t="s">
        <v>271</v>
      </c>
      <c r="H217" s="195">
        <v>2.4500000000000002</v>
      </c>
      <c r="I217" s="196"/>
      <c r="J217" s="197">
        <f>ROUND(I217*H217,2)</f>
        <v>0</v>
      </c>
      <c r="K217" s="193" t="s">
        <v>140</v>
      </c>
      <c r="L217" s="37"/>
      <c r="M217" s="198" t="s">
        <v>1</v>
      </c>
      <c r="N217" s="199" t="s">
        <v>40</v>
      </c>
      <c r="O217" s="65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02" t="s">
        <v>141</v>
      </c>
      <c r="AT217" s="202" t="s">
        <v>136</v>
      </c>
      <c r="AU217" s="202" t="s">
        <v>85</v>
      </c>
      <c r="AY217" s="16" t="s">
        <v>133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6" t="s">
        <v>83</v>
      </c>
      <c r="BK217" s="203">
        <f>ROUND(I217*H217,2)</f>
        <v>0</v>
      </c>
      <c r="BL217" s="16" t="s">
        <v>141</v>
      </c>
      <c r="BM217" s="202" t="s">
        <v>285</v>
      </c>
    </row>
    <row r="218" spans="2:65" s="11" customFormat="1" ht="22.9" customHeight="1">
      <c r="B218" s="175"/>
      <c r="C218" s="176"/>
      <c r="D218" s="177" t="s">
        <v>74</v>
      </c>
      <c r="E218" s="189" t="s">
        <v>286</v>
      </c>
      <c r="F218" s="189" t="s">
        <v>287</v>
      </c>
      <c r="G218" s="176"/>
      <c r="H218" s="176"/>
      <c r="I218" s="179"/>
      <c r="J218" s="190">
        <f>BK218</f>
        <v>0</v>
      </c>
      <c r="K218" s="176"/>
      <c r="L218" s="181"/>
      <c r="M218" s="182"/>
      <c r="N218" s="183"/>
      <c r="O218" s="183"/>
      <c r="P218" s="184">
        <f>SUM(P219:P223)</f>
        <v>0</v>
      </c>
      <c r="Q218" s="183"/>
      <c r="R218" s="184">
        <f>SUM(R219:R223)</f>
        <v>0</v>
      </c>
      <c r="S218" s="183"/>
      <c r="T218" s="185">
        <f>SUM(T219:T223)</f>
        <v>0.17799999999999999</v>
      </c>
      <c r="AR218" s="186" t="s">
        <v>83</v>
      </c>
      <c r="AT218" s="187" t="s">
        <v>74</v>
      </c>
      <c r="AU218" s="187" t="s">
        <v>83</v>
      </c>
      <c r="AY218" s="186" t="s">
        <v>133</v>
      </c>
      <c r="BK218" s="188">
        <f>SUM(BK219:BK223)</f>
        <v>0</v>
      </c>
    </row>
    <row r="219" spans="2:65" s="1" customFormat="1" ht="24" customHeight="1">
      <c r="B219" s="33"/>
      <c r="C219" s="191" t="s">
        <v>288</v>
      </c>
      <c r="D219" s="191" t="s">
        <v>136</v>
      </c>
      <c r="E219" s="192" t="s">
        <v>289</v>
      </c>
      <c r="F219" s="193" t="s">
        <v>290</v>
      </c>
      <c r="G219" s="194" t="s">
        <v>237</v>
      </c>
      <c r="H219" s="195">
        <v>8</v>
      </c>
      <c r="I219" s="196"/>
      <c r="J219" s="197">
        <f>ROUND(I219*H219,2)</f>
        <v>0</v>
      </c>
      <c r="K219" s="193" t="s">
        <v>140</v>
      </c>
      <c r="L219" s="37"/>
      <c r="M219" s="198" t="s">
        <v>1</v>
      </c>
      <c r="N219" s="199" t="s">
        <v>40</v>
      </c>
      <c r="O219" s="65"/>
      <c r="P219" s="200">
        <f>O219*H219</f>
        <v>0</v>
      </c>
      <c r="Q219" s="200">
        <v>0</v>
      </c>
      <c r="R219" s="200">
        <f>Q219*H219</f>
        <v>0</v>
      </c>
      <c r="S219" s="200">
        <v>6.0000000000000001E-3</v>
      </c>
      <c r="T219" s="201">
        <f>S219*H219</f>
        <v>4.8000000000000001E-2</v>
      </c>
      <c r="AR219" s="202" t="s">
        <v>141</v>
      </c>
      <c r="AT219" s="202" t="s">
        <v>136</v>
      </c>
      <c r="AU219" s="202" t="s">
        <v>85</v>
      </c>
      <c r="AY219" s="16" t="s">
        <v>133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83</v>
      </c>
      <c r="BK219" s="203">
        <f>ROUND(I219*H219,2)</f>
        <v>0</v>
      </c>
      <c r="BL219" s="16" t="s">
        <v>141</v>
      </c>
      <c r="BM219" s="202" t="s">
        <v>291</v>
      </c>
    </row>
    <row r="220" spans="2:65" s="12" customFormat="1" ht="11.25">
      <c r="B220" s="204"/>
      <c r="C220" s="205"/>
      <c r="D220" s="206" t="s">
        <v>159</v>
      </c>
      <c r="E220" s="207" t="s">
        <v>1</v>
      </c>
      <c r="F220" s="208" t="s">
        <v>292</v>
      </c>
      <c r="G220" s="205"/>
      <c r="H220" s="209">
        <v>8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159</v>
      </c>
      <c r="AU220" s="215" t="s">
        <v>85</v>
      </c>
      <c r="AV220" s="12" t="s">
        <v>85</v>
      </c>
      <c r="AW220" s="12" t="s">
        <v>32</v>
      </c>
      <c r="AX220" s="12" t="s">
        <v>83</v>
      </c>
      <c r="AY220" s="215" t="s">
        <v>133</v>
      </c>
    </row>
    <row r="221" spans="2:65" s="1" customFormat="1" ht="24" customHeight="1">
      <c r="B221" s="33"/>
      <c r="C221" s="191" t="s">
        <v>293</v>
      </c>
      <c r="D221" s="191" t="s">
        <v>136</v>
      </c>
      <c r="E221" s="192" t="s">
        <v>294</v>
      </c>
      <c r="F221" s="193" t="s">
        <v>295</v>
      </c>
      <c r="G221" s="194" t="s">
        <v>237</v>
      </c>
      <c r="H221" s="195">
        <v>3</v>
      </c>
      <c r="I221" s="196"/>
      <c r="J221" s="197">
        <f>ROUND(I221*H221,2)</f>
        <v>0</v>
      </c>
      <c r="K221" s="193" t="s">
        <v>140</v>
      </c>
      <c r="L221" s="37"/>
      <c r="M221" s="198" t="s">
        <v>1</v>
      </c>
      <c r="N221" s="199" t="s">
        <v>40</v>
      </c>
      <c r="O221" s="65"/>
      <c r="P221" s="200">
        <f>O221*H221</f>
        <v>0</v>
      </c>
      <c r="Q221" s="200">
        <v>0</v>
      </c>
      <c r="R221" s="200">
        <f>Q221*H221</f>
        <v>0</v>
      </c>
      <c r="S221" s="200">
        <v>2E-3</v>
      </c>
      <c r="T221" s="201">
        <f>S221*H221</f>
        <v>6.0000000000000001E-3</v>
      </c>
      <c r="AR221" s="202" t="s">
        <v>141</v>
      </c>
      <c r="AT221" s="202" t="s">
        <v>136</v>
      </c>
      <c r="AU221" s="202" t="s">
        <v>85</v>
      </c>
      <c r="AY221" s="16" t="s">
        <v>133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6" t="s">
        <v>83</v>
      </c>
      <c r="BK221" s="203">
        <f>ROUND(I221*H221,2)</f>
        <v>0</v>
      </c>
      <c r="BL221" s="16" t="s">
        <v>141</v>
      </c>
      <c r="BM221" s="202" t="s">
        <v>296</v>
      </c>
    </row>
    <row r="222" spans="2:65" s="1" customFormat="1" ht="24" customHeight="1">
      <c r="B222" s="33"/>
      <c r="C222" s="191" t="s">
        <v>297</v>
      </c>
      <c r="D222" s="191" t="s">
        <v>136</v>
      </c>
      <c r="E222" s="192" t="s">
        <v>211</v>
      </c>
      <c r="F222" s="193" t="s">
        <v>212</v>
      </c>
      <c r="G222" s="194" t="s">
        <v>139</v>
      </c>
      <c r="H222" s="195">
        <v>1</v>
      </c>
      <c r="I222" s="196"/>
      <c r="J222" s="197">
        <f>ROUND(I222*H222,2)</f>
        <v>0</v>
      </c>
      <c r="K222" s="193" t="s">
        <v>140</v>
      </c>
      <c r="L222" s="37"/>
      <c r="M222" s="198" t="s">
        <v>1</v>
      </c>
      <c r="N222" s="199" t="s">
        <v>40</v>
      </c>
      <c r="O222" s="65"/>
      <c r="P222" s="200">
        <f>O222*H222</f>
        <v>0</v>
      </c>
      <c r="Q222" s="200">
        <v>0</v>
      </c>
      <c r="R222" s="200">
        <f>Q222*H222</f>
        <v>0</v>
      </c>
      <c r="S222" s="200">
        <v>2.5000000000000001E-2</v>
      </c>
      <c r="T222" s="201">
        <f>S222*H222</f>
        <v>2.5000000000000001E-2</v>
      </c>
      <c r="AR222" s="202" t="s">
        <v>141</v>
      </c>
      <c r="AT222" s="202" t="s">
        <v>136</v>
      </c>
      <c r="AU222" s="202" t="s">
        <v>85</v>
      </c>
      <c r="AY222" s="16" t="s">
        <v>133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6" t="s">
        <v>83</v>
      </c>
      <c r="BK222" s="203">
        <f>ROUND(I222*H222,2)</f>
        <v>0</v>
      </c>
      <c r="BL222" s="16" t="s">
        <v>141</v>
      </c>
      <c r="BM222" s="202" t="s">
        <v>298</v>
      </c>
    </row>
    <row r="223" spans="2:65" s="1" customFormat="1" ht="24" customHeight="1">
      <c r="B223" s="33"/>
      <c r="C223" s="191" t="s">
        <v>299</v>
      </c>
      <c r="D223" s="191" t="s">
        <v>136</v>
      </c>
      <c r="E223" s="192" t="s">
        <v>228</v>
      </c>
      <c r="F223" s="193" t="s">
        <v>229</v>
      </c>
      <c r="G223" s="194" t="s">
        <v>139</v>
      </c>
      <c r="H223" s="195">
        <v>1</v>
      </c>
      <c r="I223" s="196"/>
      <c r="J223" s="197">
        <f>ROUND(I223*H223,2)</f>
        <v>0</v>
      </c>
      <c r="K223" s="193" t="s">
        <v>140</v>
      </c>
      <c r="L223" s="37"/>
      <c r="M223" s="198" t="s">
        <v>1</v>
      </c>
      <c r="N223" s="199" t="s">
        <v>40</v>
      </c>
      <c r="O223" s="65"/>
      <c r="P223" s="200">
        <f>O223*H223</f>
        <v>0</v>
      </c>
      <c r="Q223" s="200">
        <v>0</v>
      </c>
      <c r="R223" s="200">
        <f>Q223*H223</f>
        <v>0</v>
      </c>
      <c r="S223" s="200">
        <v>9.9000000000000005E-2</v>
      </c>
      <c r="T223" s="201">
        <f>S223*H223</f>
        <v>9.9000000000000005E-2</v>
      </c>
      <c r="AR223" s="202" t="s">
        <v>141</v>
      </c>
      <c r="AT223" s="202" t="s">
        <v>136</v>
      </c>
      <c r="AU223" s="202" t="s">
        <v>85</v>
      </c>
      <c r="AY223" s="16" t="s">
        <v>133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6" t="s">
        <v>83</v>
      </c>
      <c r="BK223" s="203">
        <f>ROUND(I223*H223,2)</f>
        <v>0</v>
      </c>
      <c r="BL223" s="16" t="s">
        <v>141</v>
      </c>
      <c r="BM223" s="202" t="s">
        <v>300</v>
      </c>
    </row>
    <row r="224" spans="2:65" s="11" customFormat="1" ht="22.9" customHeight="1">
      <c r="B224" s="175"/>
      <c r="C224" s="176"/>
      <c r="D224" s="177" t="s">
        <v>74</v>
      </c>
      <c r="E224" s="189" t="s">
        <v>301</v>
      </c>
      <c r="F224" s="189" t="s">
        <v>302</v>
      </c>
      <c r="G224" s="176"/>
      <c r="H224" s="176"/>
      <c r="I224" s="179"/>
      <c r="J224" s="190">
        <f>BK224</f>
        <v>0</v>
      </c>
      <c r="K224" s="176"/>
      <c r="L224" s="181"/>
      <c r="M224" s="182"/>
      <c r="N224" s="183"/>
      <c r="O224" s="183"/>
      <c r="P224" s="184">
        <f>SUM(P225:P226)</f>
        <v>0</v>
      </c>
      <c r="Q224" s="183"/>
      <c r="R224" s="184">
        <f>SUM(R225:R226)</f>
        <v>0</v>
      </c>
      <c r="S224" s="183"/>
      <c r="T224" s="185">
        <f>SUM(T225:T226)</f>
        <v>0</v>
      </c>
      <c r="AR224" s="186" t="s">
        <v>83</v>
      </c>
      <c r="AT224" s="187" t="s">
        <v>74</v>
      </c>
      <c r="AU224" s="187" t="s">
        <v>83</v>
      </c>
      <c r="AY224" s="186" t="s">
        <v>133</v>
      </c>
      <c r="BK224" s="188">
        <f>SUM(BK225:BK226)</f>
        <v>0</v>
      </c>
    </row>
    <row r="225" spans="2:65" s="1" customFormat="1" ht="16.5" customHeight="1">
      <c r="B225" s="33"/>
      <c r="C225" s="191" t="s">
        <v>303</v>
      </c>
      <c r="D225" s="191" t="s">
        <v>136</v>
      </c>
      <c r="E225" s="192" t="s">
        <v>304</v>
      </c>
      <c r="F225" s="193" t="s">
        <v>305</v>
      </c>
      <c r="G225" s="194" t="s">
        <v>271</v>
      </c>
      <c r="H225" s="195">
        <v>4.2439999999999998</v>
      </c>
      <c r="I225" s="196"/>
      <c r="J225" s="197">
        <f>ROUND(I225*H225,2)</f>
        <v>0</v>
      </c>
      <c r="K225" s="193" t="s">
        <v>140</v>
      </c>
      <c r="L225" s="37"/>
      <c r="M225" s="198" t="s">
        <v>1</v>
      </c>
      <c r="N225" s="199" t="s">
        <v>40</v>
      </c>
      <c r="O225" s="65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AR225" s="202" t="s">
        <v>141</v>
      </c>
      <c r="AT225" s="202" t="s">
        <v>136</v>
      </c>
      <c r="AU225" s="202" t="s">
        <v>85</v>
      </c>
      <c r="AY225" s="16" t="s">
        <v>133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6" t="s">
        <v>83</v>
      </c>
      <c r="BK225" s="203">
        <f>ROUND(I225*H225,2)</f>
        <v>0</v>
      </c>
      <c r="BL225" s="16" t="s">
        <v>141</v>
      </c>
      <c r="BM225" s="202" t="s">
        <v>306</v>
      </c>
    </row>
    <row r="226" spans="2:65" s="1" customFormat="1" ht="24" customHeight="1">
      <c r="B226" s="33"/>
      <c r="C226" s="191" t="s">
        <v>307</v>
      </c>
      <c r="D226" s="191" t="s">
        <v>136</v>
      </c>
      <c r="E226" s="192" t="s">
        <v>308</v>
      </c>
      <c r="F226" s="193" t="s">
        <v>309</v>
      </c>
      <c r="G226" s="194" t="s">
        <v>271</v>
      </c>
      <c r="H226" s="195">
        <v>4.2439999999999998</v>
      </c>
      <c r="I226" s="196"/>
      <c r="J226" s="197">
        <f>ROUND(I226*H226,2)</f>
        <v>0</v>
      </c>
      <c r="K226" s="193" t="s">
        <v>140</v>
      </c>
      <c r="L226" s="37"/>
      <c r="M226" s="198" t="s">
        <v>1</v>
      </c>
      <c r="N226" s="199" t="s">
        <v>40</v>
      </c>
      <c r="O226" s="65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AR226" s="202" t="s">
        <v>141</v>
      </c>
      <c r="AT226" s="202" t="s">
        <v>136</v>
      </c>
      <c r="AU226" s="202" t="s">
        <v>85</v>
      </c>
      <c r="AY226" s="16" t="s">
        <v>133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6" t="s">
        <v>83</v>
      </c>
      <c r="BK226" s="203">
        <f>ROUND(I226*H226,2)</f>
        <v>0</v>
      </c>
      <c r="BL226" s="16" t="s">
        <v>141</v>
      </c>
      <c r="BM226" s="202" t="s">
        <v>310</v>
      </c>
    </row>
    <row r="227" spans="2:65" s="11" customFormat="1" ht="25.9" customHeight="1">
      <c r="B227" s="175"/>
      <c r="C227" s="176"/>
      <c r="D227" s="177" t="s">
        <v>74</v>
      </c>
      <c r="E227" s="178" t="s">
        <v>311</v>
      </c>
      <c r="F227" s="178" t="s">
        <v>312</v>
      </c>
      <c r="G227" s="176"/>
      <c r="H227" s="176"/>
      <c r="I227" s="179"/>
      <c r="J227" s="180">
        <f>BK227</f>
        <v>0</v>
      </c>
      <c r="K227" s="176"/>
      <c r="L227" s="181"/>
      <c r="M227" s="182"/>
      <c r="N227" s="183"/>
      <c r="O227" s="183"/>
      <c r="P227" s="184">
        <f>P228+P236+P245</f>
        <v>0</v>
      </c>
      <c r="Q227" s="183"/>
      <c r="R227" s="184">
        <f>R228+R236+R245</f>
        <v>0.18492500000000001</v>
      </c>
      <c r="S227" s="183"/>
      <c r="T227" s="185">
        <f>T228+T236+T245</f>
        <v>0.66937499999999994</v>
      </c>
      <c r="AR227" s="186" t="s">
        <v>85</v>
      </c>
      <c r="AT227" s="187" t="s">
        <v>74</v>
      </c>
      <c r="AU227" s="187" t="s">
        <v>75</v>
      </c>
      <c r="AY227" s="186" t="s">
        <v>133</v>
      </c>
      <c r="BK227" s="188">
        <f>BK228+BK236+BK245</f>
        <v>0</v>
      </c>
    </row>
    <row r="228" spans="2:65" s="11" customFormat="1" ht="22.9" customHeight="1">
      <c r="B228" s="175"/>
      <c r="C228" s="176"/>
      <c r="D228" s="177" t="s">
        <v>74</v>
      </c>
      <c r="E228" s="189" t="s">
        <v>313</v>
      </c>
      <c r="F228" s="189" t="s">
        <v>314</v>
      </c>
      <c r="G228" s="176"/>
      <c r="H228" s="176"/>
      <c r="I228" s="179"/>
      <c r="J228" s="190">
        <f>BK228</f>
        <v>0</v>
      </c>
      <c r="K228" s="176"/>
      <c r="L228" s="181"/>
      <c r="M228" s="182"/>
      <c r="N228" s="183"/>
      <c r="O228" s="183"/>
      <c r="P228" s="184">
        <f>SUM(P229:P235)</f>
        <v>0</v>
      </c>
      <c r="Q228" s="183"/>
      <c r="R228" s="184">
        <f>SUM(R229:R235)</f>
        <v>6.8059999999999996E-2</v>
      </c>
      <c r="S228" s="183"/>
      <c r="T228" s="185">
        <f>SUM(T229:T235)</f>
        <v>6.3300000000000006E-3</v>
      </c>
      <c r="AR228" s="186" t="s">
        <v>85</v>
      </c>
      <c r="AT228" s="187" t="s">
        <v>74</v>
      </c>
      <c r="AU228" s="187" t="s">
        <v>83</v>
      </c>
      <c r="AY228" s="186" t="s">
        <v>133</v>
      </c>
      <c r="BK228" s="188">
        <f>SUM(BK229:BK235)</f>
        <v>0</v>
      </c>
    </row>
    <row r="229" spans="2:65" s="1" customFormat="1" ht="24" customHeight="1">
      <c r="B229" s="33"/>
      <c r="C229" s="191" t="s">
        <v>315</v>
      </c>
      <c r="D229" s="191" t="s">
        <v>136</v>
      </c>
      <c r="E229" s="192" t="s">
        <v>316</v>
      </c>
      <c r="F229" s="193" t="s">
        <v>317</v>
      </c>
      <c r="G229" s="194" t="s">
        <v>157</v>
      </c>
      <c r="H229" s="195">
        <v>1</v>
      </c>
      <c r="I229" s="196"/>
      <c r="J229" s="197">
        <f t="shared" ref="J229:J235" si="0">ROUND(I229*H229,2)</f>
        <v>0</v>
      </c>
      <c r="K229" s="193" t="s">
        <v>140</v>
      </c>
      <c r="L229" s="37"/>
      <c r="M229" s="198" t="s">
        <v>1</v>
      </c>
      <c r="N229" s="199" t="s">
        <v>40</v>
      </c>
      <c r="O229" s="65"/>
      <c r="P229" s="200">
        <f t="shared" ref="P229:P235" si="1">O229*H229</f>
        <v>0</v>
      </c>
      <c r="Q229" s="200">
        <v>0</v>
      </c>
      <c r="R229" s="200">
        <f t="shared" ref="R229:R235" si="2">Q229*H229</f>
        <v>0</v>
      </c>
      <c r="S229" s="200">
        <v>2.2000000000000001E-3</v>
      </c>
      <c r="T229" s="201">
        <f t="shared" ref="T229:T235" si="3">S229*H229</f>
        <v>2.2000000000000001E-3</v>
      </c>
      <c r="AR229" s="202" t="s">
        <v>234</v>
      </c>
      <c r="AT229" s="202" t="s">
        <v>136</v>
      </c>
      <c r="AU229" s="202" t="s">
        <v>85</v>
      </c>
      <c r="AY229" s="16" t="s">
        <v>133</v>
      </c>
      <c r="BE229" s="203">
        <f t="shared" ref="BE229:BE235" si="4">IF(N229="základní",J229,0)</f>
        <v>0</v>
      </c>
      <c r="BF229" s="203">
        <f t="shared" ref="BF229:BF235" si="5">IF(N229="snížená",J229,0)</f>
        <v>0</v>
      </c>
      <c r="BG229" s="203">
        <f t="shared" ref="BG229:BG235" si="6">IF(N229="zákl. přenesená",J229,0)</f>
        <v>0</v>
      </c>
      <c r="BH229" s="203">
        <f t="shared" ref="BH229:BH235" si="7">IF(N229="sníž. přenesená",J229,0)</f>
        <v>0</v>
      </c>
      <c r="BI229" s="203">
        <f t="shared" ref="BI229:BI235" si="8">IF(N229="nulová",J229,0)</f>
        <v>0</v>
      </c>
      <c r="BJ229" s="16" t="s">
        <v>83</v>
      </c>
      <c r="BK229" s="203">
        <f t="shared" ref="BK229:BK235" si="9">ROUND(I229*H229,2)</f>
        <v>0</v>
      </c>
      <c r="BL229" s="16" t="s">
        <v>234</v>
      </c>
      <c r="BM229" s="202" t="s">
        <v>318</v>
      </c>
    </row>
    <row r="230" spans="2:65" s="1" customFormat="1" ht="24" customHeight="1">
      <c r="B230" s="33"/>
      <c r="C230" s="191" t="s">
        <v>319</v>
      </c>
      <c r="D230" s="191" t="s">
        <v>136</v>
      </c>
      <c r="E230" s="192" t="s">
        <v>320</v>
      </c>
      <c r="F230" s="193" t="s">
        <v>321</v>
      </c>
      <c r="G230" s="194" t="s">
        <v>157</v>
      </c>
      <c r="H230" s="195">
        <v>1</v>
      </c>
      <c r="I230" s="196"/>
      <c r="J230" s="197">
        <f t="shared" si="0"/>
        <v>0</v>
      </c>
      <c r="K230" s="193" t="s">
        <v>140</v>
      </c>
      <c r="L230" s="37"/>
      <c r="M230" s="198" t="s">
        <v>1</v>
      </c>
      <c r="N230" s="199" t="s">
        <v>40</v>
      </c>
      <c r="O230" s="65"/>
      <c r="P230" s="200">
        <f t="shared" si="1"/>
        <v>0</v>
      </c>
      <c r="Q230" s="200">
        <v>0</v>
      </c>
      <c r="R230" s="200">
        <f t="shared" si="2"/>
        <v>0</v>
      </c>
      <c r="S230" s="200">
        <v>4.13E-3</v>
      </c>
      <c r="T230" s="201">
        <f t="shared" si="3"/>
        <v>4.13E-3</v>
      </c>
      <c r="AR230" s="202" t="s">
        <v>234</v>
      </c>
      <c r="AT230" s="202" t="s">
        <v>136</v>
      </c>
      <c r="AU230" s="202" t="s">
        <v>85</v>
      </c>
      <c r="AY230" s="16" t="s">
        <v>133</v>
      </c>
      <c r="BE230" s="203">
        <f t="shared" si="4"/>
        <v>0</v>
      </c>
      <c r="BF230" s="203">
        <f t="shared" si="5"/>
        <v>0</v>
      </c>
      <c r="BG230" s="203">
        <f t="shared" si="6"/>
        <v>0</v>
      </c>
      <c r="BH230" s="203">
        <f t="shared" si="7"/>
        <v>0</v>
      </c>
      <c r="BI230" s="203">
        <f t="shared" si="8"/>
        <v>0</v>
      </c>
      <c r="BJ230" s="16" t="s">
        <v>83</v>
      </c>
      <c r="BK230" s="203">
        <f t="shared" si="9"/>
        <v>0</v>
      </c>
      <c r="BL230" s="16" t="s">
        <v>234</v>
      </c>
      <c r="BM230" s="202" t="s">
        <v>322</v>
      </c>
    </row>
    <row r="231" spans="2:65" s="1" customFormat="1" ht="24" customHeight="1">
      <c r="B231" s="33"/>
      <c r="C231" s="191" t="s">
        <v>323</v>
      </c>
      <c r="D231" s="191" t="s">
        <v>136</v>
      </c>
      <c r="E231" s="192" t="s">
        <v>324</v>
      </c>
      <c r="F231" s="193" t="s">
        <v>325</v>
      </c>
      <c r="G231" s="194" t="s">
        <v>157</v>
      </c>
      <c r="H231" s="195">
        <v>1</v>
      </c>
      <c r="I231" s="196"/>
      <c r="J231" s="197">
        <f t="shared" si="0"/>
        <v>0</v>
      </c>
      <c r="K231" s="193" t="s">
        <v>140</v>
      </c>
      <c r="L231" s="37"/>
      <c r="M231" s="198" t="s">
        <v>1</v>
      </c>
      <c r="N231" s="199" t="s">
        <v>40</v>
      </c>
      <c r="O231" s="65"/>
      <c r="P231" s="200">
        <f t="shared" si="1"/>
        <v>0</v>
      </c>
      <c r="Q231" s="200">
        <v>1.9130000000000001E-2</v>
      </c>
      <c r="R231" s="200">
        <f t="shared" si="2"/>
        <v>1.9130000000000001E-2</v>
      </c>
      <c r="S231" s="200">
        <v>0</v>
      </c>
      <c r="T231" s="201">
        <f t="shared" si="3"/>
        <v>0</v>
      </c>
      <c r="AR231" s="202" t="s">
        <v>234</v>
      </c>
      <c r="AT231" s="202" t="s">
        <v>136</v>
      </c>
      <c r="AU231" s="202" t="s">
        <v>85</v>
      </c>
      <c r="AY231" s="16" t="s">
        <v>133</v>
      </c>
      <c r="BE231" s="203">
        <f t="shared" si="4"/>
        <v>0</v>
      </c>
      <c r="BF231" s="203">
        <f t="shared" si="5"/>
        <v>0</v>
      </c>
      <c r="BG231" s="203">
        <f t="shared" si="6"/>
        <v>0</v>
      </c>
      <c r="BH231" s="203">
        <f t="shared" si="7"/>
        <v>0</v>
      </c>
      <c r="BI231" s="203">
        <f t="shared" si="8"/>
        <v>0</v>
      </c>
      <c r="BJ231" s="16" t="s">
        <v>83</v>
      </c>
      <c r="BK231" s="203">
        <f t="shared" si="9"/>
        <v>0</v>
      </c>
      <c r="BL231" s="16" t="s">
        <v>234</v>
      </c>
      <c r="BM231" s="202" t="s">
        <v>326</v>
      </c>
    </row>
    <row r="232" spans="2:65" s="1" customFormat="1" ht="24" customHeight="1">
      <c r="B232" s="33"/>
      <c r="C232" s="191" t="s">
        <v>327</v>
      </c>
      <c r="D232" s="191" t="s">
        <v>136</v>
      </c>
      <c r="E232" s="192" t="s">
        <v>328</v>
      </c>
      <c r="F232" s="193" t="s">
        <v>329</v>
      </c>
      <c r="G232" s="194" t="s">
        <v>157</v>
      </c>
      <c r="H232" s="195">
        <v>1</v>
      </c>
      <c r="I232" s="196"/>
      <c r="J232" s="197">
        <f t="shared" si="0"/>
        <v>0</v>
      </c>
      <c r="K232" s="193" t="s">
        <v>140</v>
      </c>
      <c r="L232" s="37"/>
      <c r="M232" s="198" t="s">
        <v>1</v>
      </c>
      <c r="N232" s="199" t="s">
        <v>40</v>
      </c>
      <c r="O232" s="65"/>
      <c r="P232" s="200">
        <f t="shared" si="1"/>
        <v>0</v>
      </c>
      <c r="Q232" s="200">
        <v>2.9819999999999999E-2</v>
      </c>
      <c r="R232" s="200">
        <f t="shared" si="2"/>
        <v>2.9819999999999999E-2</v>
      </c>
      <c r="S232" s="200">
        <v>0</v>
      </c>
      <c r="T232" s="201">
        <f t="shared" si="3"/>
        <v>0</v>
      </c>
      <c r="AR232" s="202" t="s">
        <v>234</v>
      </c>
      <c r="AT232" s="202" t="s">
        <v>136</v>
      </c>
      <c r="AU232" s="202" t="s">
        <v>85</v>
      </c>
      <c r="AY232" s="16" t="s">
        <v>133</v>
      </c>
      <c r="BE232" s="203">
        <f t="shared" si="4"/>
        <v>0</v>
      </c>
      <c r="BF232" s="203">
        <f t="shared" si="5"/>
        <v>0</v>
      </c>
      <c r="BG232" s="203">
        <f t="shared" si="6"/>
        <v>0</v>
      </c>
      <c r="BH232" s="203">
        <f t="shared" si="7"/>
        <v>0</v>
      </c>
      <c r="BI232" s="203">
        <f t="shared" si="8"/>
        <v>0</v>
      </c>
      <c r="BJ232" s="16" t="s">
        <v>83</v>
      </c>
      <c r="BK232" s="203">
        <f t="shared" si="9"/>
        <v>0</v>
      </c>
      <c r="BL232" s="16" t="s">
        <v>234</v>
      </c>
      <c r="BM232" s="202" t="s">
        <v>330</v>
      </c>
    </row>
    <row r="233" spans="2:65" s="1" customFormat="1" ht="24" customHeight="1">
      <c r="B233" s="33"/>
      <c r="C233" s="191" t="s">
        <v>331</v>
      </c>
      <c r="D233" s="191" t="s">
        <v>136</v>
      </c>
      <c r="E233" s="192" t="s">
        <v>332</v>
      </c>
      <c r="F233" s="193" t="s">
        <v>333</v>
      </c>
      <c r="G233" s="194" t="s">
        <v>157</v>
      </c>
      <c r="H233" s="195">
        <v>1</v>
      </c>
      <c r="I233" s="196"/>
      <c r="J233" s="197">
        <f t="shared" si="0"/>
        <v>0</v>
      </c>
      <c r="K233" s="193" t="s">
        <v>140</v>
      </c>
      <c r="L233" s="37"/>
      <c r="M233" s="198" t="s">
        <v>1</v>
      </c>
      <c r="N233" s="199" t="s">
        <v>40</v>
      </c>
      <c r="O233" s="65"/>
      <c r="P233" s="200">
        <f t="shared" si="1"/>
        <v>0</v>
      </c>
      <c r="Q233" s="200">
        <v>1.9109999999999999E-2</v>
      </c>
      <c r="R233" s="200">
        <f t="shared" si="2"/>
        <v>1.9109999999999999E-2</v>
      </c>
      <c r="S233" s="200">
        <v>0</v>
      </c>
      <c r="T233" s="201">
        <f t="shared" si="3"/>
        <v>0</v>
      </c>
      <c r="AR233" s="202" t="s">
        <v>234</v>
      </c>
      <c r="AT233" s="202" t="s">
        <v>136</v>
      </c>
      <c r="AU233" s="202" t="s">
        <v>85</v>
      </c>
      <c r="AY233" s="16" t="s">
        <v>133</v>
      </c>
      <c r="BE233" s="203">
        <f t="shared" si="4"/>
        <v>0</v>
      </c>
      <c r="BF233" s="203">
        <f t="shared" si="5"/>
        <v>0</v>
      </c>
      <c r="BG233" s="203">
        <f t="shared" si="6"/>
        <v>0</v>
      </c>
      <c r="BH233" s="203">
        <f t="shared" si="7"/>
        <v>0</v>
      </c>
      <c r="BI233" s="203">
        <f t="shared" si="8"/>
        <v>0</v>
      </c>
      <c r="BJ233" s="16" t="s">
        <v>83</v>
      </c>
      <c r="BK233" s="203">
        <f t="shared" si="9"/>
        <v>0</v>
      </c>
      <c r="BL233" s="16" t="s">
        <v>234</v>
      </c>
      <c r="BM233" s="202" t="s">
        <v>334</v>
      </c>
    </row>
    <row r="234" spans="2:65" s="1" customFormat="1" ht="24" customHeight="1">
      <c r="B234" s="33"/>
      <c r="C234" s="191" t="s">
        <v>335</v>
      </c>
      <c r="D234" s="191" t="s">
        <v>136</v>
      </c>
      <c r="E234" s="192" t="s">
        <v>336</v>
      </c>
      <c r="F234" s="193" t="s">
        <v>337</v>
      </c>
      <c r="G234" s="194" t="s">
        <v>271</v>
      </c>
      <c r="H234" s="195">
        <v>6.8000000000000005E-2</v>
      </c>
      <c r="I234" s="196"/>
      <c r="J234" s="197">
        <f t="shared" si="0"/>
        <v>0</v>
      </c>
      <c r="K234" s="193" t="s">
        <v>140</v>
      </c>
      <c r="L234" s="37"/>
      <c r="M234" s="198" t="s">
        <v>1</v>
      </c>
      <c r="N234" s="199" t="s">
        <v>40</v>
      </c>
      <c r="O234" s="65"/>
      <c r="P234" s="200">
        <f t="shared" si="1"/>
        <v>0</v>
      </c>
      <c r="Q234" s="200">
        <v>0</v>
      </c>
      <c r="R234" s="200">
        <f t="shared" si="2"/>
        <v>0</v>
      </c>
      <c r="S234" s="200">
        <v>0</v>
      </c>
      <c r="T234" s="201">
        <f t="shared" si="3"/>
        <v>0</v>
      </c>
      <c r="AR234" s="202" t="s">
        <v>234</v>
      </c>
      <c r="AT234" s="202" t="s">
        <v>136</v>
      </c>
      <c r="AU234" s="202" t="s">
        <v>85</v>
      </c>
      <c r="AY234" s="16" t="s">
        <v>133</v>
      </c>
      <c r="BE234" s="203">
        <f t="shared" si="4"/>
        <v>0</v>
      </c>
      <c r="BF234" s="203">
        <f t="shared" si="5"/>
        <v>0</v>
      </c>
      <c r="BG234" s="203">
        <f t="shared" si="6"/>
        <v>0</v>
      </c>
      <c r="BH234" s="203">
        <f t="shared" si="7"/>
        <v>0</v>
      </c>
      <c r="BI234" s="203">
        <f t="shared" si="8"/>
        <v>0</v>
      </c>
      <c r="BJ234" s="16" t="s">
        <v>83</v>
      </c>
      <c r="BK234" s="203">
        <f t="shared" si="9"/>
        <v>0</v>
      </c>
      <c r="BL234" s="16" t="s">
        <v>234</v>
      </c>
      <c r="BM234" s="202" t="s">
        <v>338</v>
      </c>
    </row>
    <row r="235" spans="2:65" s="1" customFormat="1" ht="24" customHeight="1">
      <c r="B235" s="33"/>
      <c r="C235" s="191" t="s">
        <v>339</v>
      </c>
      <c r="D235" s="191" t="s">
        <v>136</v>
      </c>
      <c r="E235" s="192" t="s">
        <v>340</v>
      </c>
      <c r="F235" s="193" t="s">
        <v>341</v>
      </c>
      <c r="G235" s="194" t="s">
        <v>271</v>
      </c>
      <c r="H235" s="195">
        <v>6.8000000000000005E-2</v>
      </c>
      <c r="I235" s="196"/>
      <c r="J235" s="197">
        <f t="shared" si="0"/>
        <v>0</v>
      </c>
      <c r="K235" s="193" t="s">
        <v>140</v>
      </c>
      <c r="L235" s="37"/>
      <c r="M235" s="198" t="s">
        <v>1</v>
      </c>
      <c r="N235" s="199" t="s">
        <v>40</v>
      </c>
      <c r="O235" s="65"/>
      <c r="P235" s="200">
        <f t="shared" si="1"/>
        <v>0</v>
      </c>
      <c r="Q235" s="200">
        <v>0</v>
      </c>
      <c r="R235" s="200">
        <f t="shared" si="2"/>
        <v>0</v>
      </c>
      <c r="S235" s="200">
        <v>0</v>
      </c>
      <c r="T235" s="201">
        <f t="shared" si="3"/>
        <v>0</v>
      </c>
      <c r="AR235" s="202" t="s">
        <v>234</v>
      </c>
      <c r="AT235" s="202" t="s">
        <v>136</v>
      </c>
      <c r="AU235" s="202" t="s">
        <v>85</v>
      </c>
      <c r="AY235" s="16" t="s">
        <v>133</v>
      </c>
      <c r="BE235" s="203">
        <f t="shared" si="4"/>
        <v>0</v>
      </c>
      <c r="BF235" s="203">
        <f t="shared" si="5"/>
        <v>0</v>
      </c>
      <c r="BG235" s="203">
        <f t="shared" si="6"/>
        <v>0</v>
      </c>
      <c r="BH235" s="203">
        <f t="shared" si="7"/>
        <v>0</v>
      </c>
      <c r="BI235" s="203">
        <f t="shared" si="8"/>
        <v>0</v>
      </c>
      <c r="BJ235" s="16" t="s">
        <v>83</v>
      </c>
      <c r="BK235" s="203">
        <f t="shared" si="9"/>
        <v>0</v>
      </c>
      <c r="BL235" s="16" t="s">
        <v>234</v>
      </c>
      <c r="BM235" s="202" t="s">
        <v>342</v>
      </c>
    </row>
    <row r="236" spans="2:65" s="11" customFormat="1" ht="22.9" customHeight="1">
      <c r="B236" s="175"/>
      <c r="C236" s="176"/>
      <c r="D236" s="177" t="s">
        <v>74</v>
      </c>
      <c r="E236" s="189" t="s">
        <v>343</v>
      </c>
      <c r="F236" s="189" t="s">
        <v>344</v>
      </c>
      <c r="G236" s="176"/>
      <c r="H236" s="176"/>
      <c r="I236" s="179"/>
      <c r="J236" s="190">
        <f>BK236</f>
        <v>0</v>
      </c>
      <c r="K236" s="176"/>
      <c r="L236" s="181"/>
      <c r="M236" s="182"/>
      <c r="N236" s="183"/>
      <c r="O236" s="183"/>
      <c r="P236" s="184">
        <f>SUM(P237:P244)</f>
        <v>0</v>
      </c>
      <c r="Q236" s="183"/>
      <c r="R236" s="184">
        <f>SUM(R237:R244)</f>
        <v>0</v>
      </c>
      <c r="S236" s="183"/>
      <c r="T236" s="185">
        <f>SUM(T237:T244)</f>
        <v>0.63839999999999997</v>
      </c>
      <c r="AR236" s="186" t="s">
        <v>85</v>
      </c>
      <c r="AT236" s="187" t="s">
        <v>74</v>
      </c>
      <c r="AU236" s="187" t="s">
        <v>83</v>
      </c>
      <c r="AY236" s="186" t="s">
        <v>133</v>
      </c>
      <c r="BK236" s="188">
        <f>SUM(BK237:BK244)</f>
        <v>0</v>
      </c>
    </row>
    <row r="237" spans="2:65" s="1" customFormat="1" ht="16.5" customHeight="1">
      <c r="B237" s="33"/>
      <c r="C237" s="191" t="s">
        <v>345</v>
      </c>
      <c r="D237" s="191" t="s">
        <v>136</v>
      </c>
      <c r="E237" s="192" t="s">
        <v>346</v>
      </c>
      <c r="F237" s="193" t="s">
        <v>347</v>
      </c>
      <c r="G237" s="194" t="s">
        <v>157</v>
      </c>
      <c r="H237" s="195">
        <v>79.8</v>
      </c>
      <c r="I237" s="196"/>
      <c r="J237" s="197">
        <f>ROUND(I237*H237,2)</f>
        <v>0</v>
      </c>
      <c r="K237" s="193" t="s">
        <v>140</v>
      </c>
      <c r="L237" s="37"/>
      <c r="M237" s="198" t="s">
        <v>1</v>
      </c>
      <c r="N237" s="199" t="s">
        <v>40</v>
      </c>
      <c r="O237" s="65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02" t="s">
        <v>234</v>
      </c>
      <c r="AT237" s="202" t="s">
        <v>136</v>
      </c>
      <c r="AU237" s="202" t="s">
        <v>85</v>
      </c>
      <c r="AY237" s="16" t="s">
        <v>133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83</v>
      </c>
      <c r="BK237" s="203">
        <f>ROUND(I237*H237,2)</f>
        <v>0</v>
      </c>
      <c r="BL237" s="16" t="s">
        <v>234</v>
      </c>
      <c r="BM237" s="202" t="s">
        <v>348</v>
      </c>
    </row>
    <row r="238" spans="2:65" s="1" customFormat="1" ht="16.5" customHeight="1">
      <c r="B238" s="33"/>
      <c r="C238" s="191" t="s">
        <v>349</v>
      </c>
      <c r="D238" s="191" t="s">
        <v>136</v>
      </c>
      <c r="E238" s="192" t="s">
        <v>350</v>
      </c>
      <c r="F238" s="193" t="s">
        <v>351</v>
      </c>
      <c r="G238" s="194" t="s">
        <v>157</v>
      </c>
      <c r="H238" s="195">
        <v>79.8</v>
      </c>
      <c r="I238" s="196"/>
      <c r="J238" s="197">
        <f>ROUND(I238*H238,2)</f>
        <v>0</v>
      </c>
      <c r="K238" s="193" t="s">
        <v>140</v>
      </c>
      <c r="L238" s="37"/>
      <c r="M238" s="198" t="s">
        <v>1</v>
      </c>
      <c r="N238" s="199" t="s">
        <v>40</v>
      </c>
      <c r="O238" s="65"/>
      <c r="P238" s="200">
        <f>O238*H238</f>
        <v>0</v>
      </c>
      <c r="Q238" s="200">
        <v>0</v>
      </c>
      <c r="R238" s="200">
        <f>Q238*H238</f>
        <v>0</v>
      </c>
      <c r="S238" s="200">
        <v>8.0000000000000002E-3</v>
      </c>
      <c r="T238" s="201">
        <f>S238*H238</f>
        <v>0.63839999999999997</v>
      </c>
      <c r="AR238" s="202" t="s">
        <v>234</v>
      </c>
      <c r="AT238" s="202" t="s">
        <v>136</v>
      </c>
      <c r="AU238" s="202" t="s">
        <v>85</v>
      </c>
      <c r="AY238" s="16" t="s">
        <v>133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6" t="s">
        <v>83</v>
      </c>
      <c r="BK238" s="203">
        <f>ROUND(I238*H238,2)</f>
        <v>0</v>
      </c>
      <c r="BL238" s="16" t="s">
        <v>234</v>
      </c>
      <c r="BM238" s="202" t="s">
        <v>352</v>
      </c>
    </row>
    <row r="239" spans="2:65" s="12" customFormat="1" ht="11.25">
      <c r="B239" s="204"/>
      <c r="C239" s="205"/>
      <c r="D239" s="206" t="s">
        <v>159</v>
      </c>
      <c r="E239" s="207" t="s">
        <v>1</v>
      </c>
      <c r="F239" s="208" t="s">
        <v>353</v>
      </c>
      <c r="G239" s="205"/>
      <c r="H239" s="209">
        <v>24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159</v>
      </c>
      <c r="AU239" s="215" t="s">
        <v>85</v>
      </c>
      <c r="AV239" s="12" t="s">
        <v>85</v>
      </c>
      <c r="AW239" s="12" t="s">
        <v>32</v>
      </c>
      <c r="AX239" s="12" t="s">
        <v>75</v>
      </c>
      <c r="AY239" s="215" t="s">
        <v>133</v>
      </c>
    </row>
    <row r="240" spans="2:65" s="12" customFormat="1" ht="11.25">
      <c r="B240" s="204"/>
      <c r="C240" s="205"/>
      <c r="D240" s="206" t="s">
        <v>159</v>
      </c>
      <c r="E240" s="207" t="s">
        <v>1</v>
      </c>
      <c r="F240" s="208" t="s">
        <v>354</v>
      </c>
      <c r="G240" s="205"/>
      <c r="H240" s="209">
        <v>45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159</v>
      </c>
      <c r="AU240" s="215" t="s">
        <v>85</v>
      </c>
      <c r="AV240" s="12" t="s">
        <v>85</v>
      </c>
      <c r="AW240" s="12" t="s">
        <v>32</v>
      </c>
      <c r="AX240" s="12" t="s">
        <v>75</v>
      </c>
      <c r="AY240" s="215" t="s">
        <v>133</v>
      </c>
    </row>
    <row r="241" spans="2:65" s="12" customFormat="1" ht="11.25">
      <c r="B241" s="204"/>
      <c r="C241" s="205"/>
      <c r="D241" s="206" t="s">
        <v>159</v>
      </c>
      <c r="E241" s="207" t="s">
        <v>1</v>
      </c>
      <c r="F241" s="208" t="s">
        <v>355</v>
      </c>
      <c r="G241" s="205"/>
      <c r="H241" s="209">
        <v>3.6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159</v>
      </c>
      <c r="AU241" s="215" t="s">
        <v>85</v>
      </c>
      <c r="AV241" s="12" t="s">
        <v>85</v>
      </c>
      <c r="AW241" s="12" t="s">
        <v>32</v>
      </c>
      <c r="AX241" s="12" t="s">
        <v>75</v>
      </c>
      <c r="AY241" s="215" t="s">
        <v>133</v>
      </c>
    </row>
    <row r="242" spans="2:65" s="12" customFormat="1" ht="11.25">
      <c r="B242" s="204"/>
      <c r="C242" s="205"/>
      <c r="D242" s="206" t="s">
        <v>159</v>
      </c>
      <c r="E242" s="207" t="s">
        <v>1</v>
      </c>
      <c r="F242" s="208" t="s">
        <v>356</v>
      </c>
      <c r="G242" s="205"/>
      <c r="H242" s="209">
        <v>7.2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159</v>
      </c>
      <c r="AU242" s="215" t="s">
        <v>85</v>
      </c>
      <c r="AV242" s="12" t="s">
        <v>85</v>
      </c>
      <c r="AW242" s="12" t="s">
        <v>32</v>
      </c>
      <c r="AX242" s="12" t="s">
        <v>75</v>
      </c>
      <c r="AY242" s="215" t="s">
        <v>133</v>
      </c>
    </row>
    <row r="243" spans="2:65" s="13" customFormat="1" ht="11.25">
      <c r="B243" s="216"/>
      <c r="C243" s="217"/>
      <c r="D243" s="206" t="s">
        <v>159</v>
      </c>
      <c r="E243" s="218" t="s">
        <v>1</v>
      </c>
      <c r="F243" s="219" t="s">
        <v>165</v>
      </c>
      <c r="G243" s="217"/>
      <c r="H243" s="220">
        <v>79.8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159</v>
      </c>
      <c r="AU243" s="226" t="s">
        <v>85</v>
      </c>
      <c r="AV243" s="13" t="s">
        <v>141</v>
      </c>
      <c r="AW243" s="13" t="s">
        <v>32</v>
      </c>
      <c r="AX243" s="13" t="s">
        <v>83</v>
      </c>
      <c r="AY243" s="226" t="s">
        <v>133</v>
      </c>
    </row>
    <row r="244" spans="2:65" s="1" customFormat="1" ht="24" customHeight="1">
      <c r="B244" s="33"/>
      <c r="C244" s="191" t="s">
        <v>357</v>
      </c>
      <c r="D244" s="191" t="s">
        <v>136</v>
      </c>
      <c r="E244" s="192" t="s">
        <v>358</v>
      </c>
      <c r="F244" s="193" t="s">
        <v>359</v>
      </c>
      <c r="G244" s="194" t="s">
        <v>271</v>
      </c>
      <c r="H244" s="195">
        <v>0.63</v>
      </c>
      <c r="I244" s="196"/>
      <c r="J244" s="197">
        <f>ROUND(I244*H244,2)</f>
        <v>0</v>
      </c>
      <c r="K244" s="193" t="s">
        <v>140</v>
      </c>
      <c r="L244" s="37"/>
      <c r="M244" s="198" t="s">
        <v>1</v>
      </c>
      <c r="N244" s="199" t="s">
        <v>40</v>
      </c>
      <c r="O244" s="65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AR244" s="202" t="s">
        <v>234</v>
      </c>
      <c r="AT244" s="202" t="s">
        <v>136</v>
      </c>
      <c r="AU244" s="202" t="s">
        <v>85</v>
      </c>
      <c r="AY244" s="16" t="s">
        <v>133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6" t="s">
        <v>83</v>
      </c>
      <c r="BK244" s="203">
        <f>ROUND(I244*H244,2)</f>
        <v>0</v>
      </c>
      <c r="BL244" s="16" t="s">
        <v>234</v>
      </c>
      <c r="BM244" s="202" t="s">
        <v>360</v>
      </c>
    </row>
    <row r="245" spans="2:65" s="11" customFormat="1" ht="22.9" customHeight="1">
      <c r="B245" s="175"/>
      <c r="C245" s="176"/>
      <c r="D245" s="177" t="s">
        <v>74</v>
      </c>
      <c r="E245" s="189" t="s">
        <v>361</v>
      </c>
      <c r="F245" s="189" t="s">
        <v>362</v>
      </c>
      <c r="G245" s="176"/>
      <c r="H245" s="176"/>
      <c r="I245" s="179"/>
      <c r="J245" s="190">
        <f>BK245</f>
        <v>0</v>
      </c>
      <c r="K245" s="176"/>
      <c r="L245" s="181"/>
      <c r="M245" s="182"/>
      <c r="N245" s="183"/>
      <c r="O245" s="183"/>
      <c r="P245" s="184">
        <f>SUM(P246:P268)</f>
        <v>0</v>
      </c>
      <c r="Q245" s="183"/>
      <c r="R245" s="184">
        <f>SUM(R246:R268)</f>
        <v>0.116865</v>
      </c>
      <c r="S245" s="183"/>
      <c r="T245" s="185">
        <f>SUM(T246:T268)</f>
        <v>2.4645E-2</v>
      </c>
      <c r="AR245" s="186" t="s">
        <v>85</v>
      </c>
      <c r="AT245" s="187" t="s">
        <v>74</v>
      </c>
      <c r="AU245" s="187" t="s">
        <v>83</v>
      </c>
      <c r="AY245" s="186" t="s">
        <v>133</v>
      </c>
      <c r="BK245" s="188">
        <f>SUM(BK246:BK268)</f>
        <v>0</v>
      </c>
    </row>
    <row r="246" spans="2:65" s="1" customFormat="1" ht="16.5" customHeight="1">
      <c r="B246" s="33"/>
      <c r="C246" s="191" t="s">
        <v>363</v>
      </c>
      <c r="D246" s="191" t="s">
        <v>136</v>
      </c>
      <c r="E246" s="192" t="s">
        <v>364</v>
      </c>
      <c r="F246" s="193" t="s">
        <v>365</v>
      </c>
      <c r="G246" s="194" t="s">
        <v>157</v>
      </c>
      <c r="H246" s="195">
        <v>79.5</v>
      </c>
      <c r="I246" s="196"/>
      <c r="J246" s="197">
        <f>ROUND(I246*H246,2)</f>
        <v>0</v>
      </c>
      <c r="K246" s="193" t="s">
        <v>140</v>
      </c>
      <c r="L246" s="37"/>
      <c r="M246" s="198" t="s">
        <v>1</v>
      </c>
      <c r="N246" s="199" t="s">
        <v>40</v>
      </c>
      <c r="O246" s="65"/>
      <c r="P246" s="200">
        <f>O246*H246</f>
        <v>0</v>
      </c>
      <c r="Q246" s="200">
        <v>1E-3</v>
      </c>
      <c r="R246" s="200">
        <f>Q246*H246</f>
        <v>7.9500000000000001E-2</v>
      </c>
      <c r="S246" s="200">
        <v>3.1E-4</v>
      </c>
      <c r="T246" s="201">
        <f>S246*H246</f>
        <v>2.4645E-2</v>
      </c>
      <c r="AR246" s="202" t="s">
        <v>234</v>
      </c>
      <c r="AT246" s="202" t="s">
        <v>136</v>
      </c>
      <c r="AU246" s="202" t="s">
        <v>85</v>
      </c>
      <c r="AY246" s="16" t="s">
        <v>133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6" t="s">
        <v>83</v>
      </c>
      <c r="BK246" s="203">
        <f>ROUND(I246*H246,2)</f>
        <v>0</v>
      </c>
      <c r="BL246" s="16" t="s">
        <v>234</v>
      </c>
      <c r="BM246" s="202" t="s">
        <v>366</v>
      </c>
    </row>
    <row r="247" spans="2:65" s="12" customFormat="1" ht="11.25">
      <c r="B247" s="204"/>
      <c r="C247" s="205"/>
      <c r="D247" s="206" t="s">
        <v>159</v>
      </c>
      <c r="E247" s="207" t="s">
        <v>1</v>
      </c>
      <c r="F247" s="208" t="s">
        <v>367</v>
      </c>
      <c r="G247" s="205"/>
      <c r="H247" s="209">
        <v>40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159</v>
      </c>
      <c r="AU247" s="215" t="s">
        <v>85</v>
      </c>
      <c r="AV247" s="12" t="s">
        <v>85</v>
      </c>
      <c r="AW247" s="12" t="s">
        <v>32</v>
      </c>
      <c r="AX247" s="12" t="s">
        <v>75</v>
      </c>
      <c r="AY247" s="215" t="s">
        <v>133</v>
      </c>
    </row>
    <row r="248" spans="2:65" s="12" customFormat="1" ht="11.25">
      <c r="B248" s="204"/>
      <c r="C248" s="205"/>
      <c r="D248" s="206" t="s">
        <v>159</v>
      </c>
      <c r="E248" s="207" t="s">
        <v>1</v>
      </c>
      <c r="F248" s="208" t="s">
        <v>368</v>
      </c>
      <c r="G248" s="205"/>
      <c r="H248" s="209">
        <v>10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159</v>
      </c>
      <c r="AU248" s="215" t="s">
        <v>85</v>
      </c>
      <c r="AV248" s="12" t="s">
        <v>85</v>
      </c>
      <c r="AW248" s="12" t="s">
        <v>32</v>
      </c>
      <c r="AX248" s="12" t="s">
        <v>75</v>
      </c>
      <c r="AY248" s="215" t="s">
        <v>133</v>
      </c>
    </row>
    <row r="249" spans="2:65" s="14" customFormat="1" ht="11.25">
      <c r="B249" s="227"/>
      <c r="C249" s="228"/>
      <c r="D249" s="206" t="s">
        <v>159</v>
      </c>
      <c r="E249" s="229" t="s">
        <v>1</v>
      </c>
      <c r="F249" s="230" t="s">
        <v>203</v>
      </c>
      <c r="G249" s="228"/>
      <c r="H249" s="231">
        <v>50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159</v>
      </c>
      <c r="AU249" s="237" t="s">
        <v>85</v>
      </c>
      <c r="AV249" s="14" t="s">
        <v>134</v>
      </c>
      <c r="AW249" s="14" t="s">
        <v>32</v>
      </c>
      <c r="AX249" s="14" t="s">
        <v>75</v>
      </c>
      <c r="AY249" s="237" t="s">
        <v>133</v>
      </c>
    </row>
    <row r="250" spans="2:65" s="12" customFormat="1" ht="11.25">
      <c r="B250" s="204"/>
      <c r="C250" s="205"/>
      <c r="D250" s="206" t="s">
        <v>159</v>
      </c>
      <c r="E250" s="207" t="s">
        <v>1</v>
      </c>
      <c r="F250" s="208" t="s">
        <v>369</v>
      </c>
      <c r="G250" s="205"/>
      <c r="H250" s="209">
        <v>10.5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159</v>
      </c>
      <c r="AU250" s="215" t="s">
        <v>85</v>
      </c>
      <c r="AV250" s="12" t="s">
        <v>85</v>
      </c>
      <c r="AW250" s="12" t="s">
        <v>32</v>
      </c>
      <c r="AX250" s="12" t="s">
        <v>75</v>
      </c>
      <c r="AY250" s="215" t="s">
        <v>133</v>
      </c>
    </row>
    <row r="251" spans="2:65" s="12" customFormat="1" ht="11.25">
      <c r="B251" s="204"/>
      <c r="C251" s="205"/>
      <c r="D251" s="206" t="s">
        <v>159</v>
      </c>
      <c r="E251" s="207" t="s">
        <v>1</v>
      </c>
      <c r="F251" s="208" t="s">
        <v>370</v>
      </c>
      <c r="G251" s="205"/>
      <c r="H251" s="209">
        <v>4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159</v>
      </c>
      <c r="AU251" s="215" t="s">
        <v>85</v>
      </c>
      <c r="AV251" s="12" t="s">
        <v>85</v>
      </c>
      <c r="AW251" s="12" t="s">
        <v>32</v>
      </c>
      <c r="AX251" s="12" t="s">
        <v>75</v>
      </c>
      <c r="AY251" s="215" t="s">
        <v>133</v>
      </c>
    </row>
    <row r="252" spans="2:65" s="12" customFormat="1" ht="11.25">
      <c r="B252" s="204"/>
      <c r="C252" s="205"/>
      <c r="D252" s="206" t="s">
        <v>159</v>
      </c>
      <c r="E252" s="207" t="s">
        <v>1</v>
      </c>
      <c r="F252" s="208" t="s">
        <v>371</v>
      </c>
      <c r="G252" s="205"/>
      <c r="H252" s="209">
        <v>6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159</v>
      </c>
      <c r="AU252" s="215" t="s">
        <v>85</v>
      </c>
      <c r="AV252" s="12" t="s">
        <v>85</v>
      </c>
      <c r="AW252" s="12" t="s">
        <v>32</v>
      </c>
      <c r="AX252" s="12" t="s">
        <v>75</v>
      </c>
      <c r="AY252" s="215" t="s">
        <v>133</v>
      </c>
    </row>
    <row r="253" spans="2:65" s="12" customFormat="1" ht="11.25">
      <c r="B253" s="204"/>
      <c r="C253" s="205"/>
      <c r="D253" s="206" t="s">
        <v>159</v>
      </c>
      <c r="E253" s="207" t="s">
        <v>1</v>
      </c>
      <c r="F253" s="208" t="s">
        <v>372</v>
      </c>
      <c r="G253" s="205"/>
      <c r="H253" s="209">
        <v>9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159</v>
      </c>
      <c r="AU253" s="215" t="s">
        <v>85</v>
      </c>
      <c r="AV253" s="12" t="s">
        <v>85</v>
      </c>
      <c r="AW253" s="12" t="s">
        <v>32</v>
      </c>
      <c r="AX253" s="12" t="s">
        <v>75</v>
      </c>
      <c r="AY253" s="215" t="s">
        <v>133</v>
      </c>
    </row>
    <row r="254" spans="2:65" s="14" customFormat="1" ht="11.25">
      <c r="B254" s="227"/>
      <c r="C254" s="228"/>
      <c r="D254" s="206" t="s">
        <v>159</v>
      </c>
      <c r="E254" s="229" t="s">
        <v>1</v>
      </c>
      <c r="F254" s="230" t="s">
        <v>203</v>
      </c>
      <c r="G254" s="228"/>
      <c r="H254" s="231">
        <v>29.5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159</v>
      </c>
      <c r="AU254" s="237" t="s">
        <v>85</v>
      </c>
      <c r="AV254" s="14" t="s">
        <v>134</v>
      </c>
      <c r="AW254" s="14" t="s">
        <v>32</v>
      </c>
      <c r="AX254" s="14" t="s">
        <v>75</v>
      </c>
      <c r="AY254" s="237" t="s">
        <v>133</v>
      </c>
    </row>
    <row r="255" spans="2:65" s="13" customFormat="1" ht="11.25">
      <c r="B255" s="216"/>
      <c r="C255" s="217"/>
      <c r="D255" s="206" t="s">
        <v>159</v>
      </c>
      <c r="E255" s="218" t="s">
        <v>1</v>
      </c>
      <c r="F255" s="219" t="s">
        <v>165</v>
      </c>
      <c r="G255" s="217"/>
      <c r="H255" s="220">
        <v>79.5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159</v>
      </c>
      <c r="AU255" s="226" t="s">
        <v>85</v>
      </c>
      <c r="AV255" s="13" t="s">
        <v>141</v>
      </c>
      <c r="AW255" s="13" t="s">
        <v>32</v>
      </c>
      <c r="AX255" s="13" t="s">
        <v>83</v>
      </c>
      <c r="AY255" s="226" t="s">
        <v>133</v>
      </c>
    </row>
    <row r="256" spans="2:65" s="1" customFormat="1" ht="24" customHeight="1">
      <c r="B256" s="33"/>
      <c r="C256" s="191" t="s">
        <v>373</v>
      </c>
      <c r="D256" s="191" t="s">
        <v>136</v>
      </c>
      <c r="E256" s="192" t="s">
        <v>374</v>
      </c>
      <c r="F256" s="193" t="s">
        <v>375</v>
      </c>
      <c r="G256" s="194" t="s">
        <v>157</v>
      </c>
      <c r="H256" s="195">
        <v>79.5</v>
      </c>
      <c r="I256" s="196"/>
      <c r="J256" s="197">
        <f>ROUND(I256*H256,2)</f>
        <v>0</v>
      </c>
      <c r="K256" s="193" t="s">
        <v>140</v>
      </c>
      <c r="L256" s="37"/>
      <c r="M256" s="198" t="s">
        <v>1</v>
      </c>
      <c r="N256" s="199" t="s">
        <v>40</v>
      </c>
      <c r="O256" s="65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02" t="s">
        <v>234</v>
      </c>
      <c r="AT256" s="202" t="s">
        <v>136</v>
      </c>
      <c r="AU256" s="202" t="s">
        <v>85</v>
      </c>
      <c r="AY256" s="16" t="s">
        <v>133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6" t="s">
        <v>83</v>
      </c>
      <c r="BK256" s="203">
        <f>ROUND(I256*H256,2)</f>
        <v>0</v>
      </c>
      <c r="BL256" s="16" t="s">
        <v>234</v>
      </c>
      <c r="BM256" s="202" t="s">
        <v>376</v>
      </c>
    </row>
    <row r="257" spans="2:65" s="1" customFormat="1" ht="16.5" customHeight="1">
      <c r="B257" s="33"/>
      <c r="C257" s="191" t="s">
        <v>377</v>
      </c>
      <c r="D257" s="191" t="s">
        <v>136</v>
      </c>
      <c r="E257" s="192" t="s">
        <v>378</v>
      </c>
      <c r="F257" s="193" t="s">
        <v>379</v>
      </c>
      <c r="G257" s="194" t="s">
        <v>157</v>
      </c>
      <c r="H257" s="195">
        <v>293.11</v>
      </c>
      <c r="I257" s="196"/>
      <c r="J257" s="197">
        <f>ROUND(I257*H257,2)</f>
        <v>0</v>
      </c>
      <c r="K257" s="193" t="s">
        <v>140</v>
      </c>
      <c r="L257" s="37"/>
      <c r="M257" s="198" t="s">
        <v>1</v>
      </c>
      <c r="N257" s="199" t="s">
        <v>40</v>
      </c>
      <c r="O257" s="65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AR257" s="202" t="s">
        <v>234</v>
      </c>
      <c r="AT257" s="202" t="s">
        <v>136</v>
      </c>
      <c r="AU257" s="202" t="s">
        <v>85</v>
      </c>
      <c r="AY257" s="16" t="s">
        <v>133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6" t="s">
        <v>83</v>
      </c>
      <c r="BK257" s="203">
        <f>ROUND(I257*H257,2)</f>
        <v>0</v>
      </c>
      <c r="BL257" s="16" t="s">
        <v>234</v>
      </c>
      <c r="BM257" s="202" t="s">
        <v>380</v>
      </c>
    </row>
    <row r="258" spans="2:65" s="12" customFormat="1" ht="11.25">
      <c r="B258" s="204"/>
      <c r="C258" s="205"/>
      <c r="D258" s="206" t="s">
        <v>159</v>
      </c>
      <c r="E258" s="207" t="s">
        <v>1</v>
      </c>
      <c r="F258" s="208" t="s">
        <v>181</v>
      </c>
      <c r="G258" s="205"/>
      <c r="H258" s="209">
        <v>256.39999999999998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159</v>
      </c>
      <c r="AU258" s="215" t="s">
        <v>85</v>
      </c>
      <c r="AV258" s="12" t="s">
        <v>85</v>
      </c>
      <c r="AW258" s="12" t="s">
        <v>32</v>
      </c>
      <c r="AX258" s="12" t="s">
        <v>75</v>
      </c>
      <c r="AY258" s="215" t="s">
        <v>133</v>
      </c>
    </row>
    <row r="259" spans="2:65" s="12" customFormat="1" ht="11.25">
      <c r="B259" s="204"/>
      <c r="C259" s="205"/>
      <c r="D259" s="206" t="s">
        <v>159</v>
      </c>
      <c r="E259" s="207" t="s">
        <v>1</v>
      </c>
      <c r="F259" s="208" t="s">
        <v>182</v>
      </c>
      <c r="G259" s="205"/>
      <c r="H259" s="209">
        <v>14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159</v>
      </c>
      <c r="AU259" s="215" t="s">
        <v>85</v>
      </c>
      <c r="AV259" s="12" t="s">
        <v>85</v>
      </c>
      <c r="AW259" s="12" t="s">
        <v>32</v>
      </c>
      <c r="AX259" s="12" t="s">
        <v>75</v>
      </c>
      <c r="AY259" s="215" t="s">
        <v>133</v>
      </c>
    </row>
    <row r="260" spans="2:65" s="12" customFormat="1" ht="11.25">
      <c r="B260" s="204"/>
      <c r="C260" s="205"/>
      <c r="D260" s="206" t="s">
        <v>159</v>
      </c>
      <c r="E260" s="207" t="s">
        <v>1</v>
      </c>
      <c r="F260" s="208" t="s">
        <v>183</v>
      </c>
      <c r="G260" s="205"/>
      <c r="H260" s="209">
        <v>7.585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159</v>
      </c>
      <c r="AU260" s="215" t="s">
        <v>85</v>
      </c>
      <c r="AV260" s="12" t="s">
        <v>85</v>
      </c>
      <c r="AW260" s="12" t="s">
        <v>32</v>
      </c>
      <c r="AX260" s="12" t="s">
        <v>75</v>
      </c>
      <c r="AY260" s="215" t="s">
        <v>133</v>
      </c>
    </row>
    <row r="261" spans="2:65" s="12" customFormat="1" ht="11.25">
      <c r="B261" s="204"/>
      <c r="C261" s="205"/>
      <c r="D261" s="206" t="s">
        <v>159</v>
      </c>
      <c r="E261" s="207" t="s">
        <v>1</v>
      </c>
      <c r="F261" s="208" t="s">
        <v>184</v>
      </c>
      <c r="G261" s="205"/>
      <c r="H261" s="209">
        <v>15.125</v>
      </c>
      <c r="I261" s="210"/>
      <c r="J261" s="205"/>
      <c r="K261" s="205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159</v>
      </c>
      <c r="AU261" s="215" t="s">
        <v>85</v>
      </c>
      <c r="AV261" s="12" t="s">
        <v>85</v>
      </c>
      <c r="AW261" s="12" t="s">
        <v>32</v>
      </c>
      <c r="AX261" s="12" t="s">
        <v>75</v>
      </c>
      <c r="AY261" s="215" t="s">
        <v>133</v>
      </c>
    </row>
    <row r="262" spans="2:65" s="13" customFormat="1" ht="11.25">
      <c r="B262" s="216"/>
      <c r="C262" s="217"/>
      <c r="D262" s="206" t="s">
        <v>159</v>
      </c>
      <c r="E262" s="218" t="s">
        <v>1</v>
      </c>
      <c r="F262" s="219" t="s">
        <v>165</v>
      </c>
      <c r="G262" s="217"/>
      <c r="H262" s="220">
        <v>293.10999999999996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159</v>
      </c>
      <c r="AU262" s="226" t="s">
        <v>85</v>
      </c>
      <c r="AV262" s="13" t="s">
        <v>141</v>
      </c>
      <c r="AW262" s="13" t="s">
        <v>32</v>
      </c>
      <c r="AX262" s="13" t="s">
        <v>83</v>
      </c>
      <c r="AY262" s="226" t="s">
        <v>133</v>
      </c>
    </row>
    <row r="263" spans="2:65" s="1" customFormat="1" ht="16.5" customHeight="1">
      <c r="B263" s="33"/>
      <c r="C263" s="238" t="s">
        <v>381</v>
      </c>
      <c r="D263" s="238" t="s">
        <v>382</v>
      </c>
      <c r="E263" s="239" t="s">
        <v>383</v>
      </c>
      <c r="F263" s="240" t="s">
        <v>384</v>
      </c>
      <c r="G263" s="241" t="s">
        <v>157</v>
      </c>
      <c r="H263" s="242">
        <v>333.9</v>
      </c>
      <c r="I263" s="243"/>
      <c r="J263" s="244">
        <f>ROUND(I263*H263,2)</f>
        <v>0</v>
      </c>
      <c r="K263" s="240" t="s">
        <v>140</v>
      </c>
      <c r="L263" s="245"/>
      <c r="M263" s="246" t="s">
        <v>1</v>
      </c>
      <c r="N263" s="247" t="s">
        <v>40</v>
      </c>
      <c r="O263" s="65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AR263" s="202" t="s">
        <v>307</v>
      </c>
      <c r="AT263" s="202" t="s">
        <v>382</v>
      </c>
      <c r="AU263" s="202" t="s">
        <v>85</v>
      </c>
      <c r="AY263" s="16" t="s">
        <v>133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6" t="s">
        <v>83</v>
      </c>
      <c r="BK263" s="203">
        <f>ROUND(I263*H263,2)</f>
        <v>0</v>
      </c>
      <c r="BL263" s="16" t="s">
        <v>234</v>
      </c>
      <c r="BM263" s="202" t="s">
        <v>385</v>
      </c>
    </row>
    <row r="264" spans="2:65" s="12" customFormat="1" ht="11.25">
      <c r="B264" s="204"/>
      <c r="C264" s="205"/>
      <c r="D264" s="206" t="s">
        <v>159</v>
      </c>
      <c r="E264" s="207" t="s">
        <v>1</v>
      </c>
      <c r="F264" s="208" t="s">
        <v>386</v>
      </c>
      <c r="G264" s="205"/>
      <c r="H264" s="209">
        <v>318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159</v>
      </c>
      <c r="AU264" s="215" t="s">
        <v>85</v>
      </c>
      <c r="AV264" s="12" t="s">
        <v>85</v>
      </c>
      <c r="AW264" s="12" t="s">
        <v>32</v>
      </c>
      <c r="AX264" s="12" t="s">
        <v>83</v>
      </c>
      <c r="AY264" s="215" t="s">
        <v>133</v>
      </c>
    </row>
    <row r="265" spans="2:65" s="12" customFormat="1" ht="11.25">
      <c r="B265" s="204"/>
      <c r="C265" s="205"/>
      <c r="D265" s="206" t="s">
        <v>159</v>
      </c>
      <c r="E265" s="205"/>
      <c r="F265" s="208" t="s">
        <v>387</v>
      </c>
      <c r="G265" s="205"/>
      <c r="H265" s="209">
        <v>333.9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159</v>
      </c>
      <c r="AU265" s="215" t="s">
        <v>85</v>
      </c>
      <c r="AV265" s="12" t="s">
        <v>85</v>
      </c>
      <c r="AW265" s="12" t="s">
        <v>4</v>
      </c>
      <c r="AX265" s="12" t="s">
        <v>83</v>
      </c>
      <c r="AY265" s="215" t="s">
        <v>133</v>
      </c>
    </row>
    <row r="266" spans="2:65" s="1" customFormat="1" ht="24" customHeight="1">
      <c r="B266" s="33"/>
      <c r="C266" s="191" t="s">
        <v>388</v>
      </c>
      <c r="D266" s="191" t="s">
        <v>136</v>
      </c>
      <c r="E266" s="192" t="s">
        <v>389</v>
      </c>
      <c r="F266" s="193" t="s">
        <v>390</v>
      </c>
      <c r="G266" s="194" t="s">
        <v>157</v>
      </c>
      <c r="H266" s="195">
        <v>25</v>
      </c>
      <c r="I266" s="196"/>
      <c r="J266" s="197">
        <f>ROUND(I266*H266,2)</f>
        <v>0</v>
      </c>
      <c r="K266" s="193" t="s">
        <v>140</v>
      </c>
      <c r="L266" s="37"/>
      <c r="M266" s="198" t="s">
        <v>1</v>
      </c>
      <c r="N266" s="199" t="s">
        <v>40</v>
      </c>
      <c r="O266" s="65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AR266" s="202" t="s">
        <v>234</v>
      </c>
      <c r="AT266" s="202" t="s">
        <v>136</v>
      </c>
      <c r="AU266" s="202" t="s">
        <v>85</v>
      </c>
      <c r="AY266" s="16" t="s">
        <v>133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6" t="s">
        <v>83</v>
      </c>
      <c r="BK266" s="203">
        <f>ROUND(I266*H266,2)</f>
        <v>0</v>
      </c>
      <c r="BL266" s="16" t="s">
        <v>234</v>
      </c>
      <c r="BM266" s="202" t="s">
        <v>391</v>
      </c>
    </row>
    <row r="267" spans="2:65" s="1" customFormat="1" ht="24" customHeight="1">
      <c r="B267" s="33"/>
      <c r="C267" s="191" t="s">
        <v>392</v>
      </c>
      <c r="D267" s="191" t="s">
        <v>136</v>
      </c>
      <c r="E267" s="192" t="s">
        <v>393</v>
      </c>
      <c r="F267" s="193" t="s">
        <v>394</v>
      </c>
      <c r="G267" s="194" t="s">
        <v>157</v>
      </c>
      <c r="H267" s="195">
        <v>79.5</v>
      </c>
      <c r="I267" s="196"/>
      <c r="J267" s="197">
        <f>ROUND(I267*H267,2)</f>
        <v>0</v>
      </c>
      <c r="K267" s="193" t="s">
        <v>140</v>
      </c>
      <c r="L267" s="37"/>
      <c r="M267" s="198" t="s">
        <v>1</v>
      </c>
      <c r="N267" s="199" t="s">
        <v>40</v>
      </c>
      <c r="O267" s="65"/>
      <c r="P267" s="200">
        <f>O267*H267</f>
        <v>0</v>
      </c>
      <c r="Q267" s="200">
        <v>2.1000000000000001E-4</v>
      </c>
      <c r="R267" s="200">
        <f>Q267*H267</f>
        <v>1.6695000000000002E-2</v>
      </c>
      <c r="S267" s="200">
        <v>0</v>
      </c>
      <c r="T267" s="201">
        <f>S267*H267</f>
        <v>0</v>
      </c>
      <c r="AR267" s="202" t="s">
        <v>234</v>
      </c>
      <c r="AT267" s="202" t="s">
        <v>136</v>
      </c>
      <c r="AU267" s="202" t="s">
        <v>85</v>
      </c>
      <c r="AY267" s="16" t="s">
        <v>133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83</v>
      </c>
      <c r="BK267" s="203">
        <f>ROUND(I267*H267,2)</f>
        <v>0</v>
      </c>
      <c r="BL267" s="16" t="s">
        <v>234</v>
      </c>
      <c r="BM267" s="202" t="s">
        <v>395</v>
      </c>
    </row>
    <row r="268" spans="2:65" s="1" customFormat="1" ht="24" customHeight="1">
      <c r="B268" s="33"/>
      <c r="C268" s="191" t="s">
        <v>396</v>
      </c>
      <c r="D268" s="191" t="s">
        <v>136</v>
      </c>
      <c r="E268" s="192" t="s">
        <v>397</v>
      </c>
      <c r="F268" s="193" t="s">
        <v>398</v>
      </c>
      <c r="G268" s="194" t="s">
        <v>157</v>
      </c>
      <c r="H268" s="195">
        <v>79.5</v>
      </c>
      <c r="I268" s="196"/>
      <c r="J268" s="197">
        <f>ROUND(I268*H268,2)</f>
        <v>0</v>
      </c>
      <c r="K268" s="193" t="s">
        <v>140</v>
      </c>
      <c r="L268" s="37"/>
      <c r="M268" s="248" t="s">
        <v>1</v>
      </c>
      <c r="N268" s="249" t="s">
        <v>40</v>
      </c>
      <c r="O268" s="250"/>
      <c r="P268" s="251">
        <f>O268*H268</f>
        <v>0</v>
      </c>
      <c r="Q268" s="251">
        <v>2.5999999999999998E-4</v>
      </c>
      <c r="R268" s="251">
        <f>Q268*H268</f>
        <v>2.0669999999999997E-2</v>
      </c>
      <c r="S268" s="251">
        <v>0</v>
      </c>
      <c r="T268" s="252">
        <f>S268*H268</f>
        <v>0</v>
      </c>
      <c r="AR268" s="202" t="s">
        <v>234</v>
      </c>
      <c r="AT268" s="202" t="s">
        <v>136</v>
      </c>
      <c r="AU268" s="202" t="s">
        <v>85</v>
      </c>
      <c r="AY268" s="16" t="s">
        <v>133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6" t="s">
        <v>83</v>
      </c>
      <c r="BK268" s="203">
        <f>ROUND(I268*H268,2)</f>
        <v>0</v>
      </c>
      <c r="BL268" s="16" t="s">
        <v>234</v>
      </c>
      <c r="BM268" s="202" t="s">
        <v>399</v>
      </c>
    </row>
    <row r="269" spans="2:65" s="1" customFormat="1" ht="6.95" customHeight="1">
      <c r="B269" s="48"/>
      <c r="C269" s="49"/>
      <c r="D269" s="49"/>
      <c r="E269" s="49"/>
      <c r="F269" s="49"/>
      <c r="G269" s="49"/>
      <c r="H269" s="49"/>
      <c r="I269" s="141"/>
      <c r="J269" s="49"/>
      <c r="K269" s="49"/>
      <c r="L269" s="37"/>
    </row>
  </sheetData>
  <sheetProtection password="CC35" sheet="1" objects="1" scenarios="1" formatColumns="0" formatRows="0" autoFilter="0"/>
  <autoFilter ref="C127:K268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88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85</v>
      </c>
    </row>
    <row r="4" spans="2:46" ht="24.95" customHeight="1">
      <c r="B4" s="19"/>
      <c r="D4" s="106" t="s">
        <v>98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9" t="str">
        <f>'Rekapitulace stavby'!K6</f>
        <v>Kulturní dům Šternberk-chlazení 2.NP</v>
      </c>
      <c r="F7" s="300"/>
      <c r="G7" s="300"/>
      <c r="H7" s="300"/>
      <c r="L7" s="19"/>
    </row>
    <row r="8" spans="2:46" s="1" customFormat="1" ht="12" customHeight="1">
      <c r="B8" s="37"/>
      <c r="D8" s="108" t="s">
        <v>99</v>
      </c>
      <c r="I8" s="109"/>
      <c r="L8" s="37"/>
    </row>
    <row r="9" spans="2:46" s="1" customFormat="1" ht="36.950000000000003" customHeight="1">
      <c r="B9" s="37"/>
      <c r="E9" s="301" t="s">
        <v>400</v>
      </c>
      <c r="F9" s="302"/>
      <c r="G9" s="302"/>
      <c r="H9" s="302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25. 3. 2019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03" t="str">
        <f>'Rekapitulace stavby'!E14</f>
        <v>Vyplň údaj</v>
      </c>
      <c r="F18" s="304"/>
      <c r="G18" s="304"/>
      <c r="H18" s="304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">
        <v>1</v>
      </c>
      <c r="L20" s="37"/>
    </row>
    <row r="21" spans="2:12" s="1" customFormat="1" ht="18" customHeight="1">
      <c r="B21" s="37"/>
      <c r="E21" s="110" t="s">
        <v>31</v>
      </c>
      <c r="I21" s="111" t="s">
        <v>27</v>
      </c>
      <c r="J21" s="110" t="s">
        <v>1</v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33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31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5" t="s">
        <v>1</v>
      </c>
      <c r="F27" s="305"/>
      <c r="G27" s="305"/>
      <c r="H27" s="305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ROUND(J123,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ROUND((SUM(BE123:BE159)),  2)</f>
        <v>0</v>
      </c>
      <c r="I33" s="122">
        <v>0.21</v>
      </c>
      <c r="J33" s="121">
        <f>ROUND(((SUM(BE123:BE159))*I33),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ROUND((SUM(BF123:BF159)),  2)</f>
        <v>0</v>
      </c>
      <c r="I34" s="122">
        <v>0.15</v>
      </c>
      <c r="J34" s="121">
        <f>ROUND(((SUM(BF123:BF159))*I34),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ROUND((SUM(BG123:BG159)),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ROUND((SUM(BH123:BH159)),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ROUND((SUM(BI123:BI159)),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101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6" t="str">
        <f>E7</f>
        <v>Kulturní dům Šternberk-chlazení 2.NP</v>
      </c>
      <c r="F85" s="307"/>
      <c r="G85" s="307"/>
      <c r="H85" s="307"/>
      <c r="I85" s="109"/>
      <c r="J85" s="34"/>
      <c r="K85" s="34"/>
      <c r="L85" s="37"/>
    </row>
    <row r="86" spans="2:47" s="1" customFormat="1" ht="12" customHeight="1">
      <c r="B86" s="33"/>
      <c r="C86" s="28" t="s">
        <v>99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8" t="str">
        <f>E9</f>
        <v>02 - Chlazení</v>
      </c>
      <c r="F87" s="308"/>
      <c r="G87" s="308"/>
      <c r="H87" s="308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Masarykova 307/20</v>
      </c>
      <c r="G89" s="34"/>
      <c r="H89" s="34"/>
      <c r="I89" s="111" t="s">
        <v>22</v>
      </c>
      <c r="J89" s="60" t="str">
        <f>IF(J12="","",J12)</f>
        <v>25. 3. 2019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27.95" customHeight="1">
      <c r="B91" s="33"/>
      <c r="C91" s="28" t="s">
        <v>24</v>
      </c>
      <c r="D91" s="34"/>
      <c r="E91" s="34"/>
      <c r="F91" s="26" t="str">
        <f>E15</f>
        <v>Město Śternberk,Horní nám.16</v>
      </c>
      <c r="G91" s="34"/>
      <c r="H91" s="34"/>
      <c r="I91" s="111" t="s">
        <v>30</v>
      </c>
      <c r="J91" s="31" t="str">
        <f>E21</f>
        <v>ing.Judita Bravencová</v>
      </c>
      <c r="K91" s="34"/>
      <c r="L91" s="37"/>
    </row>
    <row r="92" spans="2:47" s="1" customFormat="1" ht="27.9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33</v>
      </c>
      <c r="J92" s="31" t="str">
        <f>E24</f>
        <v>ing.Judita Bravencová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102</v>
      </c>
      <c r="D94" s="146"/>
      <c r="E94" s="146"/>
      <c r="F94" s="146"/>
      <c r="G94" s="146"/>
      <c r="H94" s="146"/>
      <c r="I94" s="147"/>
      <c r="J94" s="148" t="s">
        <v>103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104</v>
      </c>
      <c r="D96" s="34"/>
      <c r="E96" s="34"/>
      <c r="F96" s="34"/>
      <c r="G96" s="34"/>
      <c r="H96" s="34"/>
      <c r="I96" s="109"/>
      <c r="J96" s="78">
        <f>J123</f>
        <v>0</v>
      </c>
      <c r="K96" s="34"/>
      <c r="L96" s="37"/>
      <c r="AU96" s="16" t="s">
        <v>105</v>
      </c>
    </row>
    <row r="97" spans="2:12" s="8" customFormat="1" ht="24.95" customHeight="1">
      <c r="B97" s="150"/>
      <c r="C97" s="151"/>
      <c r="D97" s="152" t="s">
        <v>401</v>
      </c>
      <c r="E97" s="153"/>
      <c r="F97" s="153"/>
      <c r="G97" s="153"/>
      <c r="H97" s="153"/>
      <c r="I97" s="154"/>
      <c r="J97" s="155">
        <f>J124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402</v>
      </c>
      <c r="E98" s="160"/>
      <c r="F98" s="160"/>
      <c r="G98" s="160"/>
      <c r="H98" s="160"/>
      <c r="I98" s="161"/>
      <c r="J98" s="162">
        <f>J125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403</v>
      </c>
      <c r="E99" s="160"/>
      <c r="F99" s="160"/>
      <c r="G99" s="160"/>
      <c r="H99" s="160"/>
      <c r="I99" s="161"/>
      <c r="J99" s="162">
        <f>J141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404</v>
      </c>
      <c r="E100" s="160"/>
      <c r="F100" s="160"/>
      <c r="G100" s="160"/>
      <c r="H100" s="160"/>
      <c r="I100" s="161"/>
      <c r="J100" s="162">
        <f>J143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405</v>
      </c>
      <c r="E101" s="160"/>
      <c r="F101" s="160"/>
      <c r="G101" s="160"/>
      <c r="H101" s="160"/>
      <c r="I101" s="161"/>
      <c r="J101" s="162">
        <f>J151</f>
        <v>0</v>
      </c>
      <c r="K101" s="158"/>
      <c r="L101" s="163"/>
    </row>
    <row r="102" spans="2:12" s="9" customFormat="1" ht="19.899999999999999" customHeight="1">
      <c r="B102" s="157"/>
      <c r="C102" s="158"/>
      <c r="D102" s="159" t="s">
        <v>406</v>
      </c>
      <c r="E102" s="160"/>
      <c r="F102" s="160"/>
      <c r="G102" s="160"/>
      <c r="H102" s="160"/>
      <c r="I102" s="161"/>
      <c r="J102" s="162">
        <f>J154</f>
        <v>0</v>
      </c>
      <c r="K102" s="158"/>
      <c r="L102" s="163"/>
    </row>
    <row r="103" spans="2:12" s="8" customFormat="1" ht="24.95" customHeight="1">
      <c r="B103" s="150"/>
      <c r="C103" s="151"/>
      <c r="D103" s="152" t="s">
        <v>407</v>
      </c>
      <c r="E103" s="153"/>
      <c r="F103" s="153"/>
      <c r="G103" s="153"/>
      <c r="H103" s="153"/>
      <c r="I103" s="154"/>
      <c r="J103" s="155">
        <f>J159</f>
        <v>0</v>
      </c>
      <c r="K103" s="151"/>
      <c r="L103" s="156"/>
    </row>
    <row r="104" spans="2:12" s="1" customFormat="1" ht="21.75" customHeight="1">
      <c r="B104" s="33"/>
      <c r="C104" s="34"/>
      <c r="D104" s="34"/>
      <c r="E104" s="34"/>
      <c r="F104" s="34"/>
      <c r="G104" s="34"/>
      <c r="H104" s="34"/>
      <c r="I104" s="109"/>
      <c r="J104" s="34"/>
      <c r="K104" s="34"/>
      <c r="L104" s="37"/>
    </row>
    <row r="105" spans="2:12" s="1" customFormat="1" ht="6.95" customHeight="1">
      <c r="B105" s="48"/>
      <c r="C105" s="49"/>
      <c r="D105" s="49"/>
      <c r="E105" s="49"/>
      <c r="F105" s="49"/>
      <c r="G105" s="49"/>
      <c r="H105" s="49"/>
      <c r="I105" s="141"/>
      <c r="J105" s="49"/>
      <c r="K105" s="49"/>
      <c r="L105" s="37"/>
    </row>
    <row r="109" spans="2:12" s="1" customFormat="1" ht="6.95" customHeight="1">
      <c r="B109" s="50"/>
      <c r="C109" s="51"/>
      <c r="D109" s="51"/>
      <c r="E109" s="51"/>
      <c r="F109" s="51"/>
      <c r="G109" s="51"/>
      <c r="H109" s="51"/>
      <c r="I109" s="144"/>
      <c r="J109" s="51"/>
      <c r="K109" s="51"/>
      <c r="L109" s="37"/>
    </row>
    <row r="110" spans="2:12" s="1" customFormat="1" ht="24.95" customHeight="1">
      <c r="B110" s="33"/>
      <c r="C110" s="22" t="s">
        <v>118</v>
      </c>
      <c r="D110" s="34"/>
      <c r="E110" s="34"/>
      <c r="F110" s="34"/>
      <c r="G110" s="34"/>
      <c r="H110" s="34"/>
      <c r="I110" s="109"/>
      <c r="J110" s="34"/>
      <c r="K110" s="34"/>
      <c r="L110" s="37"/>
    </row>
    <row r="111" spans="2:12" s="1" customFormat="1" ht="6.95" customHeight="1">
      <c r="B111" s="33"/>
      <c r="C111" s="34"/>
      <c r="D111" s="34"/>
      <c r="E111" s="34"/>
      <c r="F111" s="34"/>
      <c r="G111" s="34"/>
      <c r="H111" s="34"/>
      <c r="I111" s="109"/>
      <c r="J111" s="34"/>
      <c r="K111" s="34"/>
      <c r="L111" s="37"/>
    </row>
    <row r="112" spans="2:12" s="1" customFormat="1" ht="12" customHeight="1">
      <c r="B112" s="33"/>
      <c r="C112" s="28" t="s">
        <v>16</v>
      </c>
      <c r="D112" s="34"/>
      <c r="E112" s="34"/>
      <c r="F112" s="34"/>
      <c r="G112" s="34"/>
      <c r="H112" s="34"/>
      <c r="I112" s="109"/>
      <c r="J112" s="34"/>
      <c r="K112" s="34"/>
      <c r="L112" s="37"/>
    </row>
    <row r="113" spans="2:65" s="1" customFormat="1" ht="16.5" customHeight="1">
      <c r="B113" s="33"/>
      <c r="C113" s="34"/>
      <c r="D113" s="34"/>
      <c r="E113" s="306" t="str">
        <f>E7</f>
        <v>Kulturní dům Šternberk-chlazení 2.NP</v>
      </c>
      <c r="F113" s="307"/>
      <c r="G113" s="307"/>
      <c r="H113" s="307"/>
      <c r="I113" s="109"/>
      <c r="J113" s="34"/>
      <c r="K113" s="34"/>
      <c r="L113" s="37"/>
    </row>
    <row r="114" spans="2:65" s="1" customFormat="1" ht="12" customHeight="1">
      <c r="B114" s="33"/>
      <c r="C114" s="28" t="s">
        <v>99</v>
      </c>
      <c r="D114" s="34"/>
      <c r="E114" s="34"/>
      <c r="F114" s="34"/>
      <c r="G114" s="34"/>
      <c r="H114" s="34"/>
      <c r="I114" s="109"/>
      <c r="J114" s="34"/>
      <c r="K114" s="34"/>
      <c r="L114" s="37"/>
    </row>
    <row r="115" spans="2:65" s="1" customFormat="1" ht="16.5" customHeight="1">
      <c r="B115" s="33"/>
      <c r="C115" s="34"/>
      <c r="D115" s="34"/>
      <c r="E115" s="278" t="str">
        <f>E9</f>
        <v>02 - Chlazení</v>
      </c>
      <c r="F115" s="308"/>
      <c r="G115" s="308"/>
      <c r="H115" s="308"/>
      <c r="I115" s="109"/>
      <c r="J115" s="34"/>
      <c r="K115" s="34"/>
      <c r="L115" s="37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109"/>
      <c r="J116" s="34"/>
      <c r="K116" s="34"/>
      <c r="L116" s="37"/>
    </row>
    <row r="117" spans="2:65" s="1" customFormat="1" ht="12" customHeight="1">
      <c r="B117" s="33"/>
      <c r="C117" s="28" t="s">
        <v>20</v>
      </c>
      <c r="D117" s="34"/>
      <c r="E117" s="34"/>
      <c r="F117" s="26" t="str">
        <f>F12</f>
        <v>Masarykova 307/20</v>
      </c>
      <c r="G117" s="34"/>
      <c r="H117" s="34"/>
      <c r="I117" s="111" t="s">
        <v>22</v>
      </c>
      <c r="J117" s="60" t="str">
        <f>IF(J12="","",J12)</f>
        <v>25. 3. 2019</v>
      </c>
      <c r="K117" s="34"/>
      <c r="L117" s="37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109"/>
      <c r="J118" s="34"/>
      <c r="K118" s="34"/>
      <c r="L118" s="37"/>
    </row>
    <row r="119" spans="2:65" s="1" customFormat="1" ht="27.95" customHeight="1">
      <c r="B119" s="33"/>
      <c r="C119" s="28" t="s">
        <v>24</v>
      </c>
      <c r="D119" s="34"/>
      <c r="E119" s="34"/>
      <c r="F119" s="26" t="str">
        <f>E15</f>
        <v>Město Śternberk,Horní nám.16</v>
      </c>
      <c r="G119" s="34"/>
      <c r="H119" s="34"/>
      <c r="I119" s="111" t="s">
        <v>30</v>
      </c>
      <c r="J119" s="31" t="str">
        <f>E21</f>
        <v>ing.Judita Bravencová</v>
      </c>
      <c r="K119" s="34"/>
      <c r="L119" s="37"/>
    </row>
    <row r="120" spans="2:65" s="1" customFormat="1" ht="27.95" customHeight="1">
      <c r="B120" s="33"/>
      <c r="C120" s="28" t="s">
        <v>28</v>
      </c>
      <c r="D120" s="34"/>
      <c r="E120" s="34"/>
      <c r="F120" s="26" t="str">
        <f>IF(E18="","",E18)</f>
        <v>Vyplň údaj</v>
      </c>
      <c r="G120" s="34"/>
      <c r="H120" s="34"/>
      <c r="I120" s="111" t="s">
        <v>33</v>
      </c>
      <c r="J120" s="31" t="str">
        <f>E24</f>
        <v>ing.Judita Bravencová</v>
      </c>
      <c r="K120" s="34"/>
      <c r="L120" s="37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65" s="10" customFormat="1" ht="29.25" customHeight="1">
      <c r="B122" s="164"/>
      <c r="C122" s="165" t="s">
        <v>119</v>
      </c>
      <c r="D122" s="166" t="s">
        <v>60</v>
      </c>
      <c r="E122" s="166" t="s">
        <v>56</v>
      </c>
      <c r="F122" s="166" t="s">
        <v>57</v>
      </c>
      <c r="G122" s="166" t="s">
        <v>120</v>
      </c>
      <c r="H122" s="166" t="s">
        <v>121</v>
      </c>
      <c r="I122" s="167" t="s">
        <v>122</v>
      </c>
      <c r="J122" s="168" t="s">
        <v>103</v>
      </c>
      <c r="K122" s="169" t="s">
        <v>123</v>
      </c>
      <c r="L122" s="170"/>
      <c r="M122" s="69" t="s">
        <v>1</v>
      </c>
      <c r="N122" s="70" t="s">
        <v>39</v>
      </c>
      <c r="O122" s="70" t="s">
        <v>124</v>
      </c>
      <c r="P122" s="70" t="s">
        <v>125</v>
      </c>
      <c r="Q122" s="70" t="s">
        <v>126</v>
      </c>
      <c r="R122" s="70" t="s">
        <v>127</v>
      </c>
      <c r="S122" s="70" t="s">
        <v>128</v>
      </c>
      <c r="T122" s="71" t="s">
        <v>129</v>
      </c>
    </row>
    <row r="123" spans="2:65" s="1" customFormat="1" ht="22.9" customHeight="1">
      <c r="B123" s="33"/>
      <c r="C123" s="76" t="s">
        <v>130</v>
      </c>
      <c r="D123" s="34"/>
      <c r="E123" s="34"/>
      <c r="F123" s="34"/>
      <c r="G123" s="34"/>
      <c r="H123" s="34"/>
      <c r="I123" s="109"/>
      <c r="J123" s="171">
        <f>BK123</f>
        <v>0</v>
      </c>
      <c r="K123" s="34"/>
      <c r="L123" s="37"/>
      <c r="M123" s="72"/>
      <c r="N123" s="73"/>
      <c r="O123" s="73"/>
      <c r="P123" s="172">
        <f>P124+P159</f>
        <v>0</v>
      </c>
      <c r="Q123" s="73"/>
      <c r="R123" s="172">
        <f>R124+R159</f>
        <v>0</v>
      </c>
      <c r="S123" s="73"/>
      <c r="T123" s="173">
        <f>T124+T159</f>
        <v>0</v>
      </c>
      <c r="AT123" s="16" t="s">
        <v>74</v>
      </c>
      <c r="AU123" s="16" t="s">
        <v>105</v>
      </c>
      <c r="BK123" s="174">
        <f>BK124+BK159</f>
        <v>0</v>
      </c>
    </row>
    <row r="124" spans="2:65" s="11" customFormat="1" ht="25.9" customHeight="1">
      <c r="B124" s="175"/>
      <c r="C124" s="176"/>
      <c r="D124" s="177" t="s">
        <v>74</v>
      </c>
      <c r="E124" s="178" t="s">
        <v>408</v>
      </c>
      <c r="F124" s="178" t="s">
        <v>409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P125+P141+P143+P151+P154</f>
        <v>0</v>
      </c>
      <c r="Q124" s="183"/>
      <c r="R124" s="184">
        <f>R125+R141+R143+R151+R154</f>
        <v>0</v>
      </c>
      <c r="S124" s="183"/>
      <c r="T124" s="185">
        <f>T125+T141+T143+T151+T154</f>
        <v>0</v>
      </c>
      <c r="AR124" s="186" t="s">
        <v>134</v>
      </c>
      <c r="AT124" s="187" t="s">
        <v>74</v>
      </c>
      <c r="AU124" s="187" t="s">
        <v>75</v>
      </c>
      <c r="AY124" s="186" t="s">
        <v>133</v>
      </c>
      <c r="BK124" s="188">
        <f>BK125+BK141+BK143+BK151+BK154</f>
        <v>0</v>
      </c>
    </row>
    <row r="125" spans="2:65" s="11" customFormat="1" ht="22.9" customHeight="1">
      <c r="B125" s="175"/>
      <c r="C125" s="176"/>
      <c r="D125" s="177" t="s">
        <v>74</v>
      </c>
      <c r="E125" s="189" t="s">
        <v>410</v>
      </c>
      <c r="F125" s="189" t="s">
        <v>411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SUM(P126:P140)</f>
        <v>0</v>
      </c>
      <c r="Q125" s="183"/>
      <c r="R125" s="184">
        <f>SUM(R126:R140)</f>
        <v>0</v>
      </c>
      <c r="S125" s="183"/>
      <c r="T125" s="185">
        <f>SUM(T126:T140)</f>
        <v>0</v>
      </c>
      <c r="AR125" s="186" t="s">
        <v>134</v>
      </c>
      <c r="AT125" s="187" t="s">
        <v>74</v>
      </c>
      <c r="AU125" s="187" t="s">
        <v>83</v>
      </c>
      <c r="AY125" s="186" t="s">
        <v>133</v>
      </c>
      <c r="BK125" s="188">
        <f>SUM(BK126:BK140)</f>
        <v>0</v>
      </c>
    </row>
    <row r="126" spans="2:65" s="1" customFormat="1" ht="24" customHeight="1">
      <c r="B126" s="33"/>
      <c r="C126" s="191" t="s">
        <v>83</v>
      </c>
      <c r="D126" s="191" t="s">
        <v>136</v>
      </c>
      <c r="E126" s="192" t="s">
        <v>412</v>
      </c>
      <c r="F126" s="193" t="s">
        <v>413</v>
      </c>
      <c r="G126" s="194" t="s">
        <v>414</v>
      </c>
      <c r="H126" s="195">
        <v>1</v>
      </c>
      <c r="I126" s="196"/>
      <c r="J126" s="197">
        <f t="shared" ref="J126:J140" si="0">ROUND(I126*H126,2)</f>
        <v>0</v>
      </c>
      <c r="K126" s="193" t="s">
        <v>1</v>
      </c>
      <c r="L126" s="37"/>
      <c r="M126" s="198" t="s">
        <v>1</v>
      </c>
      <c r="N126" s="199" t="s">
        <v>40</v>
      </c>
      <c r="O126" s="65"/>
      <c r="P126" s="200">
        <f t="shared" ref="P126:P140" si="1">O126*H126</f>
        <v>0</v>
      </c>
      <c r="Q126" s="200">
        <v>0</v>
      </c>
      <c r="R126" s="200">
        <f t="shared" ref="R126:R140" si="2">Q126*H126</f>
        <v>0</v>
      </c>
      <c r="S126" s="200">
        <v>0</v>
      </c>
      <c r="T126" s="201">
        <f t="shared" ref="T126:T140" si="3">S126*H126</f>
        <v>0</v>
      </c>
      <c r="AR126" s="202" t="s">
        <v>415</v>
      </c>
      <c r="AT126" s="202" t="s">
        <v>136</v>
      </c>
      <c r="AU126" s="202" t="s">
        <v>85</v>
      </c>
      <c r="AY126" s="16" t="s">
        <v>133</v>
      </c>
      <c r="BE126" s="203">
        <f t="shared" ref="BE126:BE140" si="4">IF(N126="základní",J126,0)</f>
        <v>0</v>
      </c>
      <c r="BF126" s="203">
        <f t="shared" ref="BF126:BF140" si="5">IF(N126="snížená",J126,0)</f>
        <v>0</v>
      </c>
      <c r="BG126" s="203">
        <f t="shared" ref="BG126:BG140" si="6">IF(N126="zákl. přenesená",J126,0)</f>
        <v>0</v>
      </c>
      <c r="BH126" s="203">
        <f t="shared" ref="BH126:BH140" si="7">IF(N126="sníž. přenesená",J126,0)</f>
        <v>0</v>
      </c>
      <c r="BI126" s="203">
        <f t="shared" ref="BI126:BI140" si="8">IF(N126="nulová",J126,0)</f>
        <v>0</v>
      </c>
      <c r="BJ126" s="16" t="s">
        <v>83</v>
      </c>
      <c r="BK126" s="203">
        <f t="shared" ref="BK126:BK140" si="9">ROUND(I126*H126,2)</f>
        <v>0</v>
      </c>
      <c r="BL126" s="16" t="s">
        <v>415</v>
      </c>
      <c r="BM126" s="202" t="s">
        <v>85</v>
      </c>
    </row>
    <row r="127" spans="2:65" s="1" customFormat="1" ht="24" customHeight="1">
      <c r="B127" s="33"/>
      <c r="C127" s="191" t="s">
        <v>85</v>
      </c>
      <c r="D127" s="191" t="s">
        <v>136</v>
      </c>
      <c r="E127" s="192" t="s">
        <v>416</v>
      </c>
      <c r="F127" s="193" t="s">
        <v>417</v>
      </c>
      <c r="G127" s="194" t="s">
        <v>414</v>
      </c>
      <c r="H127" s="195">
        <v>4</v>
      </c>
      <c r="I127" s="196"/>
      <c r="J127" s="197">
        <f t="shared" si="0"/>
        <v>0</v>
      </c>
      <c r="K127" s="193" t="s">
        <v>1</v>
      </c>
      <c r="L127" s="37"/>
      <c r="M127" s="198" t="s">
        <v>1</v>
      </c>
      <c r="N127" s="199" t="s">
        <v>40</v>
      </c>
      <c r="O127" s="65"/>
      <c r="P127" s="200">
        <f t="shared" si="1"/>
        <v>0</v>
      </c>
      <c r="Q127" s="200">
        <v>0</v>
      </c>
      <c r="R127" s="200">
        <f t="shared" si="2"/>
        <v>0</v>
      </c>
      <c r="S127" s="200">
        <v>0</v>
      </c>
      <c r="T127" s="201">
        <f t="shared" si="3"/>
        <v>0</v>
      </c>
      <c r="AR127" s="202" t="s">
        <v>415</v>
      </c>
      <c r="AT127" s="202" t="s">
        <v>136</v>
      </c>
      <c r="AU127" s="202" t="s">
        <v>85</v>
      </c>
      <c r="AY127" s="16" t="s">
        <v>133</v>
      </c>
      <c r="BE127" s="203">
        <f t="shared" si="4"/>
        <v>0</v>
      </c>
      <c r="BF127" s="203">
        <f t="shared" si="5"/>
        <v>0</v>
      </c>
      <c r="BG127" s="203">
        <f t="shared" si="6"/>
        <v>0</v>
      </c>
      <c r="BH127" s="203">
        <f t="shared" si="7"/>
        <v>0</v>
      </c>
      <c r="BI127" s="203">
        <f t="shared" si="8"/>
        <v>0</v>
      </c>
      <c r="BJ127" s="16" t="s">
        <v>83</v>
      </c>
      <c r="BK127" s="203">
        <f t="shared" si="9"/>
        <v>0</v>
      </c>
      <c r="BL127" s="16" t="s">
        <v>415</v>
      </c>
      <c r="BM127" s="202" t="s">
        <v>141</v>
      </c>
    </row>
    <row r="128" spans="2:65" s="1" customFormat="1" ht="24" customHeight="1">
      <c r="B128" s="33"/>
      <c r="C128" s="191" t="s">
        <v>134</v>
      </c>
      <c r="D128" s="191" t="s">
        <v>136</v>
      </c>
      <c r="E128" s="192" t="s">
        <v>418</v>
      </c>
      <c r="F128" s="193" t="s">
        <v>419</v>
      </c>
      <c r="G128" s="194" t="s">
        <v>414</v>
      </c>
      <c r="H128" s="195">
        <v>1</v>
      </c>
      <c r="I128" s="196"/>
      <c r="J128" s="197">
        <f t="shared" si="0"/>
        <v>0</v>
      </c>
      <c r="K128" s="193" t="s">
        <v>1</v>
      </c>
      <c r="L128" s="37"/>
      <c r="M128" s="198" t="s">
        <v>1</v>
      </c>
      <c r="N128" s="199" t="s">
        <v>40</v>
      </c>
      <c r="O128" s="65"/>
      <c r="P128" s="200">
        <f t="shared" si="1"/>
        <v>0</v>
      </c>
      <c r="Q128" s="200">
        <v>0</v>
      </c>
      <c r="R128" s="200">
        <f t="shared" si="2"/>
        <v>0</v>
      </c>
      <c r="S128" s="200">
        <v>0</v>
      </c>
      <c r="T128" s="201">
        <f t="shared" si="3"/>
        <v>0</v>
      </c>
      <c r="AR128" s="202" t="s">
        <v>415</v>
      </c>
      <c r="AT128" s="202" t="s">
        <v>136</v>
      </c>
      <c r="AU128" s="202" t="s">
        <v>85</v>
      </c>
      <c r="AY128" s="16" t="s">
        <v>133</v>
      </c>
      <c r="BE128" s="203">
        <f t="shared" si="4"/>
        <v>0</v>
      </c>
      <c r="BF128" s="203">
        <f t="shared" si="5"/>
        <v>0</v>
      </c>
      <c r="BG128" s="203">
        <f t="shared" si="6"/>
        <v>0</v>
      </c>
      <c r="BH128" s="203">
        <f t="shared" si="7"/>
        <v>0</v>
      </c>
      <c r="BI128" s="203">
        <f t="shared" si="8"/>
        <v>0</v>
      </c>
      <c r="BJ128" s="16" t="s">
        <v>83</v>
      </c>
      <c r="BK128" s="203">
        <f t="shared" si="9"/>
        <v>0</v>
      </c>
      <c r="BL128" s="16" t="s">
        <v>415</v>
      </c>
      <c r="BM128" s="202" t="s">
        <v>146</v>
      </c>
    </row>
    <row r="129" spans="2:65" s="1" customFormat="1" ht="24" customHeight="1">
      <c r="B129" s="33"/>
      <c r="C129" s="191" t="s">
        <v>141</v>
      </c>
      <c r="D129" s="191" t="s">
        <v>136</v>
      </c>
      <c r="E129" s="192" t="s">
        <v>420</v>
      </c>
      <c r="F129" s="193" t="s">
        <v>421</v>
      </c>
      <c r="G129" s="194" t="s">
        <v>414</v>
      </c>
      <c r="H129" s="195">
        <v>3</v>
      </c>
      <c r="I129" s="196"/>
      <c r="J129" s="197">
        <f t="shared" si="0"/>
        <v>0</v>
      </c>
      <c r="K129" s="193" t="s">
        <v>1</v>
      </c>
      <c r="L129" s="37"/>
      <c r="M129" s="198" t="s">
        <v>1</v>
      </c>
      <c r="N129" s="199" t="s">
        <v>40</v>
      </c>
      <c r="O129" s="65"/>
      <c r="P129" s="200">
        <f t="shared" si="1"/>
        <v>0</v>
      </c>
      <c r="Q129" s="200">
        <v>0</v>
      </c>
      <c r="R129" s="200">
        <f t="shared" si="2"/>
        <v>0</v>
      </c>
      <c r="S129" s="200">
        <v>0</v>
      </c>
      <c r="T129" s="201">
        <f t="shared" si="3"/>
        <v>0</v>
      </c>
      <c r="AR129" s="202" t="s">
        <v>415</v>
      </c>
      <c r="AT129" s="202" t="s">
        <v>136</v>
      </c>
      <c r="AU129" s="202" t="s">
        <v>85</v>
      </c>
      <c r="AY129" s="16" t="s">
        <v>133</v>
      </c>
      <c r="BE129" s="203">
        <f t="shared" si="4"/>
        <v>0</v>
      </c>
      <c r="BF129" s="203">
        <f t="shared" si="5"/>
        <v>0</v>
      </c>
      <c r="BG129" s="203">
        <f t="shared" si="6"/>
        <v>0</v>
      </c>
      <c r="BH129" s="203">
        <f t="shared" si="7"/>
        <v>0</v>
      </c>
      <c r="BI129" s="203">
        <f t="shared" si="8"/>
        <v>0</v>
      </c>
      <c r="BJ129" s="16" t="s">
        <v>83</v>
      </c>
      <c r="BK129" s="203">
        <f t="shared" si="9"/>
        <v>0</v>
      </c>
      <c r="BL129" s="16" t="s">
        <v>415</v>
      </c>
      <c r="BM129" s="202" t="s">
        <v>177</v>
      </c>
    </row>
    <row r="130" spans="2:65" s="1" customFormat="1" ht="16.5" customHeight="1">
      <c r="B130" s="33"/>
      <c r="C130" s="191" t="s">
        <v>154</v>
      </c>
      <c r="D130" s="191" t="s">
        <v>136</v>
      </c>
      <c r="E130" s="192" t="s">
        <v>422</v>
      </c>
      <c r="F130" s="193" t="s">
        <v>423</v>
      </c>
      <c r="G130" s="194" t="s">
        <v>139</v>
      </c>
      <c r="H130" s="195">
        <v>8</v>
      </c>
      <c r="I130" s="196"/>
      <c r="J130" s="197">
        <f t="shared" si="0"/>
        <v>0</v>
      </c>
      <c r="K130" s="193" t="s">
        <v>1</v>
      </c>
      <c r="L130" s="37"/>
      <c r="M130" s="198" t="s">
        <v>1</v>
      </c>
      <c r="N130" s="199" t="s">
        <v>40</v>
      </c>
      <c r="O130" s="65"/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AR130" s="202" t="s">
        <v>415</v>
      </c>
      <c r="AT130" s="202" t="s">
        <v>136</v>
      </c>
      <c r="AU130" s="202" t="s">
        <v>85</v>
      </c>
      <c r="AY130" s="16" t="s">
        <v>133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6" t="s">
        <v>83</v>
      </c>
      <c r="BK130" s="203">
        <f t="shared" si="9"/>
        <v>0</v>
      </c>
      <c r="BL130" s="16" t="s">
        <v>415</v>
      </c>
      <c r="BM130" s="202" t="s">
        <v>192</v>
      </c>
    </row>
    <row r="131" spans="2:65" s="1" customFormat="1" ht="24" customHeight="1">
      <c r="B131" s="33"/>
      <c r="C131" s="191" t="s">
        <v>146</v>
      </c>
      <c r="D131" s="191" t="s">
        <v>136</v>
      </c>
      <c r="E131" s="192" t="s">
        <v>424</v>
      </c>
      <c r="F131" s="193" t="s">
        <v>425</v>
      </c>
      <c r="G131" s="194" t="s">
        <v>139</v>
      </c>
      <c r="H131" s="195">
        <v>1</v>
      </c>
      <c r="I131" s="196"/>
      <c r="J131" s="197">
        <f t="shared" si="0"/>
        <v>0</v>
      </c>
      <c r="K131" s="193" t="s">
        <v>1</v>
      </c>
      <c r="L131" s="37"/>
      <c r="M131" s="198" t="s">
        <v>1</v>
      </c>
      <c r="N131" s="199" t="s">
        <v>40</v>
      </c>
      <c r="O131" s="65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AR131" s="202" t="s">
        <v>415</v>
      </c>
      <c r="AT131" s="202" t="s">
        <v>136</v>
      </c>
      <c r="AU131" s="202" t="s">
        <v>85</v>
      </c>
      <c r="AY131" s="16" t="s">
        <v>133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6" t="s">
        <v>83</v>
      </c>
      <c r="BK131" s="203">
        <f t="shared" si="9"/>
        <v>0</v>
      </c>
      <c r="BL131" s="16" t="s">
        <v>415</v>
      </c>
      <c r="BM131" s="202" t="s">
        <v>216</v>
      </c>
    </row>
    <row r="132" spans="2:65" s="1" customFormat="1" ht="24" customHeight="1">
      <c r="B132" s="33"/>
      <c r="C132" s="191" t="s">
        <v>171</v>
      </c>
      <c r="D132" s="191" t="s">
        <v>136</v>
      </c>
      <c r="E132" s="192" t="s">
        <v>426</v>
      </c>
      <c r="F132" s="193" t="s">
        <v>425</v>
      </c>
      <c r="G132" s="194" t="s">
        <v>139</v>
      </c>
      <c r="H132" s="195">
        <v>6</v>
      </c>
      <c r="I132" s="196"/>
      <c r="J132" s="197">
        <f t="shared" si="0"/>
        <v>0</v>
      </c>
      <c r="K132" s="193" t="s">
        <v>1</v>
      </c>
      <c r="L132" s="37"/>
      <c r="M132" s="198" t="s">
        <v>1</v>
      </c>
      <c r="N132" s="199" t="s">
        <v>40</v>
      </c>
      <c r="O132" s="65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AR132" s="202" t="s">
        <v>415</v>
      </c>
      <c r="AT132" s="202" t="s">
        <v>136</v>
      </c>
      <c r="AU132" s="202" t="s">
        <v>85</v>
      </c>
      <c r="AY132" s="16" t="s">
        <v>133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6" t="s">
        <v>83</v>
      </c>
      <c r="BK132" s="203">
        <f t="shared" si="9"/>
        <v>0</v>
      </c>
      <c r="BL132" s="16" t="s">
        <v>415</v>
      </c>
      <c r="BM132" s="202" t="s">
        <v>227</v>
      </c>
    </row>
    <row r="133" spans="2:65" s="1" customFormat="1" ht="16.5" customHeight="1">
      <c r="B133" s="33"/>
      <c r="C133" s="191" t="s">
        <v>177</v>
      </c>
      <c r="D133" s="191" t="s">
        <v>136</v>
      </c>
      <c r="E133" s="192" t="s">
        <v>427</v>
      </c>
      <c r="F133" s="193" t="s">
        <v>428</v>
      </c>
      <c r="G133" s="194" t="s">
        <v>139</v>
      </c>
      <c r="H133" s="195">
        <v>2</v>
      </c>
      <c r="I133" s="196"/>
      <c r="J133" s="197">
        <f t="shared" si="0"/>
        <v>0</v>
      </c>
      <c r="K133" s="193" t="s">
        <v>1</v>
      </c>
      <c r="L133" s="37"/>
      <c r="M133" s="198" t="s">
        <v>1</v>
      </c>
      <c r="N133" s="199" t="s">
        <v>40</v>
      </c>
      <c r="O133" s="65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AR133" s="202" t="s">
        <v>415</v>
      </c>
      <c r="AT133" s="202" t="s">
        <v>136</v>
      </c>
      <c r="AU133" s="202" t="s">
        <v>85</v>
      </c>
      <c r="AY133" s="16" t="s">
        <v>133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6" t="s">
        <v>83</v>
      </c>
      <c r="BK133" s="203">
        <f t="shared" si="9"/>
        <v>0</v>
      </c>
      <c r="BL133" s="16" t="s">
        <v>415</v>
      </c>
      <c r="BM133" s="202" t="s">
        <v>234</v>
      </c>
    </row>
    <row r="134" spans="2:65" s="1" customFormat="1" ht="16.5" customHeight="1">
      <c r="B134" s="33"/>
      <c r="C134" s="191" t="s">
        <v>175</v>
      </c>
      <c r="D134" s="191" t="s">
        <v>136</v>
      </c>
      <c r="E134" s="192" t="s">
        <v>429</v>
      </c>
      <c r="F134" s="193" t="s">
        <v>430</v>
      </c>
      <c r="G134" s="194" t="s">
        <v>139</v>
      </c>
      <c r="H134" s="195">
        <v>3</v>
      </c>
      <c r="I134" s="196"/>
      <c r="J134" s="197">
        <f t="shared" si="0"/>
        <v>0</v>
      </c>
      <c r="K134" s="193" t="s">
        <v>1</v>
      </c>
      <c r="L134" s="37"/>
      <c r="M134" s="198" t="s">
        <v>1</v>
      </c>
      <c r="N134" s="199" t="s">
        <v>40</v>
      </c>
      <c r="O134" s="65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AR134" s="202" t="s">
        <v>415</v>
      </c>
      <c r="AT134" s="202" t="s">
        <v>136</v>
      </c>
      <c r="AU134" s="202" t="s">
        <v>85</v>
      </c>
      <c r="AY134" s="16" t="s">
        <v>133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6" t="s">
        <v>83</v>
      </c>
      <c r="BK134" s="203">
        <f t="shared" si="9"/>
        <v>0</v>
      </c>
      <c r="BL134" s="16" t="s">
        <v>415</v>
      </c>
      <c r="BM134" s="202" t="s">
        <v>245</v>
      </c>
    </row>
    <row r="135" spans="2:65" s="1" customFormat="1" ht="16.5" customHeight="1">
      <c r="B135" s="33"/>
      <c r="C135" s="191" t="s">
        <v>192</v>
      </c>
      <c r="D135" s="191" t="s">
        <v>136</v>
      </c>
      <c r="E135" s="192" t="s">
        <v>431</v>
      </c>
      <c r="F135" s="193" t="s">
        <v>432</v>
      </c>
      <c r="G135" s="194" t="s">
        <v>139</v>
      </c>
      <c r="H135" s="195">
        <v>3</v>
      </c>
      <c r="I135" s="196"/>
      <c r="J135" s="197">
        <f t="shared" si="0"/>
        <v>0</v>
      </c>
      <c r="K135" s="193" t="s">
        <v>1</v>
      </c>
      <c r="L135" s="37"/>
      <c r="M135" s="198" t="s">
        <v>1</v>
      </c>
      <c r="N135" s="199" t="s">
        <v>40</v>
      </c>
      <c r="O135" s="65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AR135" s="202" t="s">
        <v>415</v>
      </c>
      <c r="AT135" s="202" t="s">
        <v>136</v>
      </c>
      <c r="AU135" s="202" t="s">
        <v>85</v>
      </c>
      <c r="AY135" s="16" t="s">
        <v>133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6" t="s">
        <v>83</v>
      </c>
      <c r="BK135" s="203">
        <f t="shared" si="9"/>
        <v>0</v>
      </c>
      <c r="BL135" s="16" t="s">
        <v>415</v>
      </c>
      <c r="BM135" s="202" t="s">
        <v>255</v>
      </c>
    </row>
    <row r="136" spans="2:65" s="1" customFormat="1" ht="24" customHeight="1">
      <c r="B136" s="33"/>
      <c r="C136" s="191" t="s">
        <v>210</v>
      </c>
      <c r="D136" s="191" t="s">
        <v>136</v>
      </c>
      <c r="E136" s="192" t="s">
        <v>433</v>
      </c>
      <c r="F136" s="193" t="s">
        <v>434</v>
      </c>
      <c r="G136" s="194" t="s">
        <v>414</v>
      </c>
      <c r="H136" s="195">
        <v>1</v>
      </c>
      <c r="I136" s="196"/>
      <c r="J136" s="197">
        <f t="shared" si="0"/>
        <v>0</v>
      </c>
      <c r="K136" s="193" t="s">
        <v>1</v>
      </c>
      <c r="L136" s="37"/>
      <c r="M136" s="198" t="s">
        <v>1</v>
      </c>
      <c r="N136" s="199" t="s">
        <v>40</v>
      </c>
      <c r="O136" s="65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02" t="s">
        <v>415</v>
      </c>
      <c r="AT136" s="202" t="s">
        <v>136</v>
      </c>
      <c r="AU136" s="202" t="s">
        <v>85</v>
      </c>
      <c r="AY136" s="16" t="s">
        <v>133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6" t="s">
        <v>83</v>
      </c>
      <c r="BK136" s="203">
        <f t="shared" si="9"/>
        <v>0</v>
      </c>
      <c r="BL136" s="16" t="s">
        <v>415</v>
      </c>
      <c r="BM136" s="202" t="s">
        <v>264</v>
      </c>
    </row>
    <row r="137" spans="2:65" s="1" customFormat="1" ht="16.5" customHeight="1">
      <c r="B137" s="33"/>
      <c r="C137" s="191" t="s">
        <v>216</v>
      </c>
      <c r="D137" s="191" t="s">
        <v>136</v>
      </c>
      <c r="E137" s="192" t="s">
        <v>435</v>
      </c>
      <c r="F137" s="193" t="s">
        <v>436</v>
      </c>
      <c r="G137" s="194" t="s">
        <v>414</v>
      </c>
      <c r="H137" s="195">
        <v>1</v>
      </c>
      <c r="I137" s="196"/>
      <c r="J137" s="197">
        <f t="shared" si="0"/>
        <v>0</v>
      </c>
      <c r="K137" s="193" t="s">
        <v>1</v>
      </c>
      <c r="L137" s="37"/>
      <c r="M137" s="198" t="s">
        <v>1</v>
      </c>
      <c r="N137" s="199" t="s">
        <v>40</v>
      </c>
      <c r="O137" s="65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AR137" s="202" t="s">
        <v>415</v>
      </c>
      <c r="AT137" s="202" t="s">
        <v>136</v>
      </c>
      <c r="AU137" s="202" t="s">
        <v>85</v>
      </c>
      <c r="AY137" s="16" t="s">
        <v>133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6" t="s">
        <v>83</v>
      </c>
      <c r="BK137" s="203">
        <f t="shared" si="9"/>
        <v>0</v>
      </c>
      <c r="BL137" s="16" t="s">
        <v>415</v>
      </c>
      <c r="BM137" s="202" t="s">
        <v>273</v>
      </c>
    </row>
    <row r="138" spans="2:65" s="1" customFormat="1" ht="16.5" customHeight="1">
      <c r="B138" s="33"/>
      <c r="C138" s="191" t="s">
        <v>221</v>
      </c>
      <c r="D138" s="191" t="s">
        <v>136</v>
      </c>
      <c r="E138" s="192" t="s">
        <v>437</v>
      </c>
      <c r="F138" s="193" t="s">
        <v>438</v>
      </c>
      <c r="G138" s="194" t="s">
        <v>414</v>
      </c>
      <c r="H138" s="195">
        <v>1</v>
      </c>
      <c r="I138" s="196"/>
      <c r="J138" s="197">
        <f t="shared" si="0"/>
        <v>0</v>
      </c>
      <c r="K138" s="193" t="s">
        <v>1</v>
      </c>
      <c r="L138" s="37"/>
      <c r="M138" s="198" t="s">
        <v>1</v>
      </c>
      <c r="N138" s="199" t="s">
        <v>40</v>
      </c>
      <c r="O138" s="65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AR138" s="202" t="s">
        <v>415</v>
      </c>
      <c r="AT138" s="202" t="s">
        <v>136</v>
      </c>
      <c r="AU138" s="202" t="s">
        <v>85</v>
      </c>
      <c r="AY138" s="16" t="s">
        <v>133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6" t="s">
        <v>83</v>
      </c>
      <c r="BK138" s="203">
        <f t="shared" si="9"/>
        <v>0</v>
      </c>
      <c r="BL138" s="16" t="s">
        <v>415</v>
      </c>
      <c r="BM138" s="202" t="s">
        <v>282</v>
      </c>
    </row>
    <row r="139" spans="2:65" s="1" customFormat="1" ht="16.5" customHeight="1">
      <c r="B139" s="33"/>
      <c r="C139" s="191" t="s">
        <v>227</v>
      </c>
      <c r="D139" s="191" t="s">
        <v>136</v>
      </c>
      <c r="E139" s="192" t="s">
        <v>439</v>
      </c>
      <c r="F139" s="193" t="s">
        <v>440</v>
      </c>
      <c r="G139" s="194" t="s">
        <v>414</v>
      </c>
      <c r="H139" s="195">
        <v>1</v>
      </c>
      <c r="I139" s="196"/>
      <c r="J139" s="197">
        <f t="shared" si="0"/>
        <v>0</v>
      </c>
      <c r="K139" s="193" t="s">
        <v>1</v>
      </c>
      <c r="L139" s="37"/>
      <c r="M139" s="198" t="s">
        <v>1</v>
      </c>
      <c r="N139" s="199" t="s">
        <v>40</v>
      </c>
      <c r="O139" s="65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AR139" s="202" t="s">
        <v>415</v>
      </c>
      <c r="AT139" s="202" t="s">
        <v>136</v>
      </c>
      <c r="AU139" s="202" t="s">
        <v>85</v>
      </c>
      <c r="AY139" s="16" t="s">
        <v>133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6" t="s">
        <v>83</v>
      </c>
      <c r="BK139" s="203">
        <f t="shared" si="9"/>
        <v>0</v>
      </c>
      <c r="BL139" s="16" t="s">
        <v>415</v>
      </c>
      <c r="BM139" s="202" t="s">
        <v>293</v>
      </c>
    </row>
    <row r="140" spans="2:65" s="1" customFormat="1" ht="16.5" customHeight="1">
      <c r="B140" s="33"/>
      <c r="C140" s="191" t="s">
        <v>8</v>
      </c>
      <c r="D140" s="191" t="s">
        <v>136</v>
      </c>
      <c r="E140" s="192" t="s">
        <v>441</v>
      </c>
      <c r="F140" s="193" t="s">
        <v>442</v>
      </c>
      <c r="G140" s="194" t="s">
        <v>414</v>
      </c>
      <c r="H140" s="195">
        <v>1</v>
      </c>
      <c r="I140" s="196"/>
      <c r="J140" s="197">
        <f t="shared" si="0"/>
        <v>0</v>
      </c>
      <c r="K140" s="193" t="s">
        <v>1</v>
      </c>
      <c r="L140" s="37"/>
      <c r="M140" s="198" t="s">
        <v>1</v>
      </c>
      <c r="N140" s="199" t="s">
        <v>40</v>
      </c>
      <c r="O140" s="65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02" t="s">
        <v>415</v>
      </c>
      <c r="AT140" s="202" t="s">
        <v>136</v>
      </c>
      <c r="AU140" s="202" t="s">
        <v>85</v>
      </c>
      <c r="AY140" s="16" t="s">
        <v>133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6" t="s">
        <v>83</v>
      </c>
      <c r="BK140" s="203">
        <f t="shared" si="9"/>
        <v>0</v>
      </c>
      <c r="BL140" s="16" t="s">
        <v>415</v>
      </c>
      <c r="BM140" s="202" t="s">
        <v>299</v>
      </c>
    </row>
    <row r="141" spans="2:65" s="11" customFormat="1" ht="22.9" customHeight="1">
      <c r="B141" s="175"/>
      <c r="C141" s="176"/>
      <c r="D141" s="177" t="s">
        <v>74</v>
      </c>
      <c r="E141" s="189" t="s">
        <v>443</v>
      </c>
      <c r="F141" s="189" t="s">
        <v>444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P142</f>
        <v>0</v>
      </c>
      <c r="Q141" s="183"/>
      <c r="R141" s="184">
        <f>R142</f>
        <v>0</v>
      </c>
      <c r="S141" s="183"/>
      <c r="T141" s="185">
        <f>T142</f>
        <v>0</v>
      </c>
      <c r="AR141" s="186" t="s">
        <v>134</v>
      </c>
      <c r="AT141" s="187" t="s">
        <v>74</v>
      </c>
      <c r="AU141" s="187" t="s">
        <v>83</v>
      </c>
      <c r="AY141" s="186" t="s">
        <v>133</v>
      </c>
      <c r="BK141" s="188">
        <f>BK142</f>
        <v>0</v>
      </c>
    </row>
    <row r="142" spans="2:65" s="1" customFormat="1" ht="16.5" customHeight="1">
      <c r="B142" s="33"/>
      <c r="C142" s="191" t="s">
        <v>234</v>
      </c>
      <c r="D142" s="191" t="s">
        <v>136</v>
      </c>
      <c r="E142" s="192" t="s">
        <v>445</v>
      </c>
      <c r="F142" s="193" t="s">
        <v>446</v>
      </c>
      <c r="G142" s="194" t="s">
        <v>414</v>
      </c>
      <c r="H142" s="195">
        <v>3</v>
      </c>
      <c r="I142" s="196"/>
      <c r="J142" s="197">
        <f>ROUND(I142*H142,2)</f>
        <v>0</v>
      </c>
      <c r="K142" s="193" t="s">
        <v>1</v>
      </c>
      <c r="L142" s="37"/>
      <c r="M142" s="198" t="s">
        <v>1</v>
      </c>
      <c r="N142" s="199" t="s">
        <v>40</v>
      </c>
      <c r="O142" s="65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415</v>
      </c>
      <c r="AT142" s="202" t="s">
        <v>136</v>
      </c>
      <c r="AU142" s="202" t="s">
        <v>85</v>
      </c>
      <c r="AY142" s="16" t="s">
        <v>133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83</v>
      </c>
      <c r="BK142" s="203">
        <f>ROUND(I142*H142,2)</f>
        <v>0</v>
      </c>
      <c r="BL142" s="16" t="s">
        <v>415</v>
      </c>
      <c r="BM142" s="202" t="s">
        <v>307</v>
      </c>
    </row>
    <row r="143" spans="2:65" s="11" customFormat="1" ht="22.9" customHeight="1">
      <c r="B143" s="175"/>
      <c r="C143" s="176"/>
      <c r="D143" s="177" t="s">
        <v>74</v>
      </c>
      <c r="E143" s="189" t="s">
        <v>447</v>
      </c>
      <c r="F143" s="189" t="s">
        <v>448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SUM(P144:P150)</f>
        <v>0</v>
      </c>
      <c r="Q143" s="183"/>
      <c r="R143" s="184">
        <f>SUM(R144:R150)</f>
        <v>0</v>
      </c>
      <c r="S143" s="183"/>
      <c r="T143" s="185">
        <f>SUM(T144:T150)</f>
        <v>0</v>
      </c>
      <c r="AR143" s="186" t="s">
        <v>134</v>
      </c>
      <c r="AT143" s="187" t="s">
        <v>74</v>
      </c>
      <c r="AU143" s="187" t="s">
        <v>83</v>
      </c>
      <c r="AY143" s="186" t="s">
        <v>133</v>
      </c>
      <c r="BK143" s="188">
        <f>SUM(BK144:BK150)</f>
        <v>0</v>
      </c>
    </row>
    <row r="144" spans="2:65" s="1" customFormat="1" ht="16.5" customHeight="1">
      <c r="B144" s="33"/>
      <c r="C144" s="191" t="s">
        <v>239</v>
      </c>
      <c r="D144" s="191" t="s">
        <v>136</v>
      </c>
      <c r="E144" s="192" t="s">
        <v>449</v>
      </c>
      <c r="F144" s="193" t="s">
        <v>450</v>
      </c>
      <c r="G144" s="194" t="s">
        <v>237</v>
      </c>
      <c r="H144" s="195">
        <v>70</v>
      </c>
      <c r="I144" s="196"/>
      <c r="J144" s="197">
        <f t="shared" ref="J144:J150" si="10">ROUND(I144*H144,2)</f>
        <v>0</v>
      </c>
      <c r="K144" s="193" t="s">
        <v>1</v>
      </c>
      <c r="L144" s="37"/>
      <c r="M144" s="198" t="s">
        <v>1</v>
      </c>
      <c r="N144" s="199" t="s">
        <v>40</v>
      </c>
      <c r="O144" s="65"/>
      <c r="P144" s="200">
        <f t="shared" ref="P144:P150" si="11">O144*H144</f>
        <v>0</v>
      </c>
      <c r="Q144" s="200">
        <v>0</v>
      </c>
      <c r="R144" s="200">
        <f t="shared" ref="R144:R150" si="12">Q144*H144</f>
        <v>0</v>
      </c>
      <c r="S144" s="200">
        <v>0</v>
      </c>
      <c r="T144" s="201">
        <f t="shared" ref="T144:T150" si="13">S144*H144</f>
        <v>0</v>
      </c>
      <c r="AR144" s="202" t="s">
        <v>415</v>
      </c>
      <c r="AT144" s="202" t="s">
        <v>136</v>
      </c>
      <c r="AU144" s="202" t="s">
        <v>85</v>
      </c>
      <c r="AY144" s="16" t="s">
        <v>133</v>
      </c>
      <c r="BE144" s="203">
        <f t="shared" ref="BE144:BE150" si="14">IF(N144="základní",J144,0)</f>
        <v>0</v>
      </c>
      <c r="BF144" s="203">
        <f t="shared" ref="BF144:BF150" si="15">IF(N144="snížená",J144,0)</f>
        <v>0</v>
      </c>
      <c r="BG144" s="203">
        <f t="shared" ref="BG144:BG150" si="16">IF(N144="zákl. přenesená",J144,0)</f>
        <v>0</v>
      </c>
      <c r="BH144" s="203">
        <f t="shared" ref="BH144:BH150" si="17">IF(N144="sníž. přenesená",J144,0)</f>
        <v>0</v>
      </c>
      <c r="BI144" s="203">
        <f t="shared" ref="BI144:BI150" si="18">IF(N144="nulová",J144,0)</f>
        <v>0</v>
      </c>
      <c r="BJ144" s="16" t="s">
        <v>83</v>
      </c>
      <c r="BK144" s="203">
        <f t="shared" ref="BK144:BK150" si="19">ROUND(I144*H144,2)</f>
        <v>0</v>
      </c>
      <c r="BL144" s="16" t="s">
        <v>415</v>
      </c>
      <c r="BM144" s="202" t="s">
        <v>319</v>
      </c>
    </row>
    <row r="145" spans="2:65" s="1" customFormat="1" ht="16.5" customHeight="1">
      <c r="B145" s="33"/>
      <c r="C145" s="191" t="s">
        <v>245</v>
      </c>
      <c r="D145" s="191" t="s">
        <v>136</v>
      </c>
      <c r="E145" s="192" t="s">
        <v>451</v>
      </c>
      <c r="F145" s="193" t="s">
        <v>452</v>
      </c>
      <c r="G145" s="194" t="s">
        <v>237</v>
      </c>
      <c r="H145" s="195">
        <v>93</v>
      </c>
      <c r="I145" s="196"/>
      <c r="J145" s="197">
        <f t="shared" si="10"/>
        <v>0</v>
      </c>
      <c r="K145" s="193" t="s">
        <v>1</v>
      </c>
      <c r="L145" s="37"/>
      <c r="M145" s="198" t="s">
        <v>1</v>
      </c>
      <c r="N145" s="199" t="s">
        <v>40</v>
      </c>
      <c r="O145" s="65"/>
      <c r="P145" s="200">
        <f t="shared" si="11"/>
        <v>0</v>
      </c>
      <c r="Q145" s="200">
        <v>0</v>
      </c>
      <c r="R145" s="200">
        <f t="shared" si="12"/>
        <v>0</v>
      </c>
      <c r="S145" s="200">
        <v>0</v>
      </c>
      <c r="T145" s="201">
        <f t="shared" si="13"/>
        <v>0</v>
      </c>
      <c r="AR145" s="202" t="s">
        <v>415</v>
      </c>
      <c r="AT145" s="202" t="s">
        <v>136</v>
      </c>
      <c r="AU145" s="202" t="s">
        <v>85</v>
      </c>
      <c r="AY145" s="16" t="s">
        <v>133</v>
      </c>
      <c r="BE145" s="203">
        <f t="shared" si="14"/>
        <v>0</v>
      </c>
      <c r="BF145" s="203">
        <f t="shared" si="15"/>
        <v>0</v>
      </c>
      <c r="BG145" s="203">
        <f t="shared" si="16"/>
        <v>0</v>
      </c>
      <c r="BH145" s="203">
        <f t="shared" si="17"/>
        <v>0</v>
      </c>
      <c r="BI145" s="203">
        <f t="shared" si="18"/>
        <v>0</v>
      </c>
      <c r="BJ145" s="16" t="s">
        <v>83</v>
      </c>
      <c r="BK145" s="203">
        <f t="shared" si="19"/>
        <v>0</v>
      </c>
      <c r="BL145" s="16" t="s">
        <v>415</v>
      </c>
      <c r="BM145" s="202" t="s">
        <v>327</v>
      </c>
    </row>
    <row r="146" spans="2:65" s="1" customFormat="1" ht="16.5" customHeight="1">
      <c r="B146" s="33"/>
      <c r="C146" s="191" t="s">
        <v>251</v>
      </c>
      <c r="D146" s="191" t="s">
        <v>136</v>
      </c>
      <c r="E146" s="192" t="s">
        <v>453</v>
      </c>
      <c r="F146" s="193" t="s">
        <v>454</v>
      </c>
      <c r="G146" s="194" t="s">
        <v>237</v>
      </c>
      <c r="H146" s="195">
        <v>70</v>
      </c>
      <c r="I146" s="196"/>
      <c r="J146" s="197">
        <f t="shared" si="10"/>
        <v>0</v>
      </c>
      <c r="K146" s="193" t="s">
        <v>1</v>
      </c>
      <c r="L146" s="37"/>
      <c r="M146" s="198" t="s">
        <v>1</v>
      </c>
      <c r="N146" s="199" t="s">
        <v>40</v>
      </c>
      <c r="O146" s="65"/>
      <c r="P146" s="200">
        <f t="shared" si="11"/>
        <v>0</v>
      </c>
      <c r="Q146" s="200">
        <v>0</v>
      </c>
      <c r="R146" s="200">
        <f t="shared" si="12"/>
        <v>0</v>
      </c>
      <c r="S146" s="200">
        <v>0</v>
      </c>
      <c r="T146" s="201">
        <f t="shared" si="13"/>
        <v>0</v>
      </c>
      <c r="AR146" s="202" t="s">
        <v>415</v>
      </c>
      <c r="AT146" s="202" t="s">
        <v>136</v>
      </c>
      <c r="AU146" s="202" t="s">
        <v>85</v>
      </c>
      <c r="AY146" s="16" t="s">
        <v>133</v>
      </c>
      <c r="BE146" s="203">
        <f t="shared" si="14"/>
        <v>0</v>
      </c>
      <c r="BF146" s="203">
        <f t="shared" si="15"/>
        <v>0</v>
      </c>
      <c r="BG146" s="203">
        <f t="shared" si="16"/>
        <v>0</v>
      </c>
      <c r="BH146" s="203">
        <f t="shared" si="17"/>
        <v>0</v>
      </c>
      <c r="BI146" s="203">
        <f t="shared" si="18"/>
        <v>0</v>
      </c>
      <c r="BJ146" s="16" t="s">
        <v>83</v>
      </c>
      <c r="BK146" s="203">
        <f t="shared" si="19"/>
        <v>0</v>
      </c>
      <c r="BL146" s="16" t="s">
        <v>415</v>
      </c>
      <c r="BM146" s="202" t="s">
        <v>335</v>
      </c>
    </row>
    <row r="147" spans="2:65" s="1" customFormat="1" ht="16.5" customHeight="1">
      <c r="B147" s="33"/>
      <c r="C147" s="191" t="s">
        <v>255</v>
      </c>
      <c r="D147" s="191" t="s">
        <v>136</v>
      </c>
      <c r="E147" s="192" t="s">
        <v>455</v>
      </c>
      <c r="F147" s="193" t="s">
        <v>456</v>
      </c>
      <c r="G147" s="194" t="s">
        <v>237</v>
      </c>
      <c r="H147" s="195">
        <v>60</v>
      </c>
      <c r="I147" s="196"/>
      <c r="J147" s="197">
        <f t="shared" si="10"/>
        <v>0</v>
      </c>
      <c r="K147" s="193" t="s">
        <v>1</v>
      </c>
      <c r="L147" s="37"/>
      <c r="M147" s="198" t="s">
        <v>1</v>
      </c>
      <c r="N147" s="199" t="s">
        <v>40</v>
      </c>
      <c r="O147" s="65"/>
      <c r="P147" s="200">
        <f t="shared" si="11"/>
        <v>0</v>
      </c>
      <c r="Q147" s="200">
        <v>0</v>
      </c>
      <c r="R147" s="200">
        <f t="shared" si="12"/>
        <v>0</v>
      </c>
      <c r="S147" s="200">
        <v>0</v>
      </c>
      <c r="T147" s="201">
        <f t="shared" si="13"/>
        <v>0</v>
      </c>
      <c r="AR147" s="202" t="s">
        <v>415</v>
      </c>
      <c r="AT147" s="202" t="s">
        <v>136</v>
      </c>
      <c r="AU147" s="202" t="s">
        <v>85</v>
      </c>
      <c r="AY147" s="16" t="s">
        <v>133</v>
      </c>
      <c r="BE147" s="203">
        <f t="shared" si="14"/>
        <v>0</v>
      </c>
      <c r="BF147" s="203">
        <f t="shared" si="15"/>
        <v>0</v>
      </c>
      <c r="BG147" s="203">
        <f t="shared" si="16"/>
        <v>0</v>
      </c>
      <c r="BH147" s="203">
        <f t="shared" si="17"/>
        <v>0</v>
      </c>
      <c r="BI147" s="203">
        <f t="shared" si="18"/>
        <v>0</v>
      </c>
      <c r="BJ147" s="16" t="s">
        <v>83</v>
      </c>
      <c r="BK147" s="203">
        <f t="shared" si="19"/>
        <v>0</v>
      </c>
      <c r="BL147" s="16" t="s">
        <v>415</v>
      </c>
      <c r="BM147" s="202" t="s">
        <v>345</v>
      </c>
    </row>
    <row r="148" spans="2:65" s="1" customFormat="1" ht="16.5" customHeight="1">
      <c r="B148" s="33"/>
      <c r="C148" s="191" t="s">
        <v>7</v>
      </c>
      <c r="D148" s="191" t="s">
        <v>136</v>
      </c>
      <c r="E148" s="192" t="s">
        <v>457</v>
      </c>
      <c r="F148" s="193" t="s">
        <v>458</v>
      </c>
      <c r="G148" s="194" t="s">
        <v>237</v>
      </c>
      <c r="H148" s="195">
        <v>40</v>
      </c>
      <c r="I148" s="196"/>
      <c r="J148" s="197">
        <f t="shared" si="10"/>
        <v>0</v>
      </c>
      <c r="K148" s="193" t="s">
        <v>1</v>
      </c>
      <c r="L148" s="37"/>
      <c r="M148" s="198" t="s">
        <v>1</v>
      </c>
      <c r="N148" s="199" t="s">
        <v>40</v>
      </c>
      <c r="O148" s="65"/>
      <c r="P148" s="200">
        <f t="shared" si="11"/>
        <v>0</v>
      </c>
      <c r="Q148" s="200">
        <v>0</v>
      </c>
      <c r="R148" s="200">
        <f t="shared" si="12"/>
        <v>0</v>
      </c>
      <c r="S148" s="200">
        <v>0</v>
      </c>
      <c r="T148" s="201">
        <f t="shared" si="13"/>
        <v>0</v>
      </c>
      <c r="AR148" s="202" t="s">
        <v>415</v>
      </c>
      <c r="AT148" s="202" t="s">
        <v>136</v>
      </c>
      <c r="AU148" s="202" t="s">
        <v>85</v>
      </c>
      <c r="AY148" s="16" t="s">
        <v>133</v>
      </c>
      <c r="BE148" s="203">
        <f t="shared" si="14"/>
        <v>0</v>
      </c>
      <c r="BF148" s="203">
        <f t="shared" si="15"/>
        <v>0</v>
      </c>
      <c r="BG148" s="203">
        <f t="shared" si="16"/>
        <v>0</v>
      </c>
      <c r="BH148" s="203">
        <f t="shared" si="17"/>
        <v>0</v>
      </c>
      <c r="BI148" s="203">
        <f t="shared" si="18"/>
        <v>0</v>
      </c>
      <c r="BJ148" s="16" t="s">
        <v>83</v>
      </c>
      <c r="BK148" s="203">
        <f t="shared" si="19"/>
        <v>0</v>
      </c>
      <c r="BL148" s="16" t="s">
        <v>415</v>
      </c>
      <c r="BM148" s="202" t="s">
        <v>357</v>
      </c>
    </row>
    <row r="149" spans="2:65" s="1" customFormat="1" ht="16.5" customHeight="1">
      <c r="B149" s="33"/>
      <c r="C149" s="191" t="s">
        <v>264</v>
      </c>
      <c r="D149" s="191" t="s">
        <v>136</v>
      </c>
      <c r="E149" s="192" t="s">
        <v>459</v>
      </c>
      <c r="F149" s="193" t="s">
        <v>460</v>
      </c>
      <c r="G149" s="194" t="s">
        <v>461</v>
      </c>
      <c r="H149" s="195">
        <v>35</v>
      </c>
      <c r="I149" s="196"/>
      <c r="J149" s="197">
        <f t="shared" si="10"/>
        <v>0</v>
      </c>
      <c r="K149" s="193" t="s">
        <v>1</v>
      </c>
      <c r="L149" s="37"/>
      <c r="M149" s="198" t="s">
        <v>1</v>
      </c>
      <c r="N149" s="199" t="s">
        <v>40</v>
      </c>
      <c r="O149" s="65"/>
      <c r="P149" s="200">
        <f t="shared" si="11"/>
        <v>0</v>
      </c>
      <c r="Q149" s="200">
        <v>0</v>
      </c>
      <c r="R149" s="200">
        <f t="shared" si="12"/>
        <v>0</v>
      </c>
      <c r="S149" s="200">
        <v>0</v>
      </c>
      <c r="T149" s="201">
        <f t="shared" si="13"/>
        <v>0</v>
      </c>
      <c r="AR149" s="202" t="s">
        <v>415</v>
      </c>
      <c r="AT149" s="202" t="s">
        <v>136</v>
      </c>
      <c r="AU149" s="202" t="s">
        <v>85</v>
      </c>
      <c r="AY149" s="16" t="s">
        <v>133</v>
      </c>
      <c r="BE149" s="203">
        <f t="shared" si="14"/>
        <v>0</v>
      </c>
      <c r="BF149" s="203">
        <f t="shared" si="15"/>
        <v>0</v>
      </c>
      <c r="BG149" s="203">
        <f t="shared" si="16"/>
        <v>0</v>
      </c>
      <c r="BH149" s="203">
        <f t="shared" si="17"/>
        <v>0</v>
      </c>
      <c r="BI149" s="203">
        <f t="shared" si="18"/>
        <v>0</v>
      </c>
      <c r="BJ149" s="16" t="s">
        <v>83</v>
      </c>
      <c r="BK149" s="203">
        <f t="shared" si="19"/>
        <v>0</v>
      </c>
      <c r="BL149" s="16" t="s">
        <v>415</v>
      </c>
      <c r="BM149" s="202" t="s">
        <v>373</v>
      </c>
    </row>
    <row r="150" spans="2:65" s="1" customFormat="1" ht="16.5" customHeight="1">
      <c r="B150" s="33"/>
      <c r="C150" s="191" t="s">
        <v>268</v>
      </c>
      <c r="D150" s="191" t="s">
        <v>136</v>
      </c>
      <c r="E150" s="192" t="s">
        <v>462</v>
      </c>
      <c r="F150" s="193" t="s">
        <v>463</v>
      </c>
      <c r="G150" s="194" t="s">
        <v>414</v>
      </c>
      <c r="H150" s="195">
        <v>1</v>
      </c>
      <c r="I150" s="196"/>
      <c r="J150" s="197">
        <f t="shared" si="10"/>
        <v>0</v>
      </c>
      <c r="K150" s="193" t="s">
        <v>1</v>
      </c>
      <c r="L150" s="37"/>
      <c r="M150" s="198" t="s">
        <v>1</v>
      </c>
      <c r="N150" s="199" t="s">
        <v>40</v>
      </c>
      <c r="O150" s="65"/>
      <c r="P150" s="200">
        <f t="shared" si="11"/>
        <v>0</v>
      </c>
      <c r="Q150" s="200">
        <v>0</v>
      </c>
      <c r="R150" s="200">
        <f t="shared" si="12"/>
        <v>0</v>
      </c>
      <c r="S150" s="200">
        <v>0</v>
      </c>
      <c r="T150" s="201">
        <f t="shared" si="13"/>
        <v>0</v>
      </c>
      <c r="AR150" s="202" t="s">
        <v>415</v>
      </c>
      <c r="AT150" s="202" t="s">
        <v>136</v>
      </c>
      <c r="AU150" s="202" t="s">
        <v>85</v>
      </c>
      <c r="AY150" s="16" t="s">
        <v>133</v>
      </c>
      <c r="BE150" s="203">
        <f t="shared" si="14"/>
        <v>0</v>
      </c>
      <c r="BF150" s="203">
        <f t="shared" si="15"/>
        <v>0</v>
      </c>
      <c r="BG150" s="203">
        <f t="shared" si="16"/>
        <v>0</v>
      </c>
      <c r="BH150" s="203">
        <f t="shared" si="17"/>
        <v>0</v>
      </c>
      <c r="BI150" s="203">
        <f t="shared" si="18"/>
        <v>0</v>
      </c>
      <c r="BJ150" s="16" t="s">
        <v>83</v>
      </c>
      <c r="BK150" s="203">
        <f t="shared" si="19"/>
        <v>0</v>
      </c>
      <c r="BL150" s="16" t="s">
        <v>415</v>
      </c>
      <c r="BM150" s="202" t="s">
        <v>381</v>
      </c>
    </row>
    <row r="151" spans="2:65" s="11" customFormat="1" ht="22.9" customHeight="1">
      <c r="B151" s="175"/>
      <c r="C151" s="176"/>
      <c r="D151" s="177" t="s">
        <v>74</v>
      </c>
      <c r="E151" s="189" t="s">
        <v>464</v>
      </c>
      <c r="F151" s="189" t="s">
        <v>465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SUM(P152:P153)</f>
        <v>0</v>
      </c>
      <c r="Q151" s="183"/>
      <c r="R151" s="184">
        <f>SUM(R152:R153)</f>
        <v>0</v>
      </c>
      <c r="S151" s="183"/>
      <c r="T151" s="185">
        <f>SUM(T152:T153)</f>
        <v>0</v>
      </c>
      <c r="AR151" s="186" t="s">
        <v>134</v>
      </c>
      <c r="AT151" s="187" t="s">
        <v>74</v>
      </c>
      <c r="AU151" s="187" t="s">
        <v>83</v>
      </c>
      <c r="AY151" s="186" t="s">
        <v>133</v>
      </c>
      <c r="BK151" s="188">
        <f>SUM(BK152:BK153)</f>
        <v>0</v>
      </c>
    </row>
    <row r="152" spans="2:65" s="1" customFormat="1" ht="24" customHeight="1">
      <c r="B152" s="33"/>
      <c r="C152" s="191" t="s">
        <v>273</v>
      </c>
      <c r="D152" s="191" t="s">
        <v>136</v>
      </c>
      <c r="E152" s="192" t="s">
        <v>466</v>
      </c>
      <c r="F152" s="193" t="s">
        <v>467</v>
      </c>
      <c r="G152" s="194" t="s">
        <v>414</v>
      </c>
      <c r="H152" s="195">
        <v>1</v>
      </c>
      <c r="I152" s="196"/>
      <c r="J152" s="197">
        <f>ROUND(I152*H152,2)</f>
        <v>0</v>
      </c>
      <c r="K152" s="193" t="s">
        <v>1</v>
      </c>
      <c r="L152" s="37"/>
      <c r="M152" s="198" t="s">
        <v>1</v>
      </c>
      <c r="N152" s="199" t="s">
        <v>40</v>
      </c>
      <c r="O152" s="65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02" t="s">
        <v>415</v>
      </c>
      <c r="AT152" s="202" t="s">
        <v>136</v>
      </c>
      <c r="AU152" s="202" t="s">
        <v>85</v>
      </c>
      <c r="AY152" s="16" t="s">
        <v>133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6" t="s">
        <v>83</v>
      </c>
      <c r="BK152" s="203">
        <f>ROUND(I152*H152,2)</f>
        <v>0</v>
      </c>
      <c r="BL152" s="16" t="s">
        <v>415</v>
      </c>
      <c r="BM152" s="202" t="s">
        <v>392</v>
      </c>
    </row>
    <row r="153" spans="2:65" s="1" customFormat="1" ht="24" customHeight="1">
      <c r="B153" s="33"/>
      <c r="C153" s="191" t="s">
        <v>277</v>
      </c>
      <c r="D153" s="191" t="s">
        <v>136</v>
      </c>
      <c r="E153" s="192" t="s">
        <v>468</v>
      </c>
      <c r="F153" s="193" t="s">
        <v>469</v>
      </c>
      <c r="G153" s="194" t="s">
        <v>414</v>
      </c>
      <c r="H153" s="195">
        <v>1</v>
      </c>
      <c r="I153" s="196"/>
      <c r="J153" s="197">
        <f>ROUND(I153*H153,2)</f>
        <v>0</v>
      </c>
      <c r="K153" s="193" t="s">
        <v>1</v>
      </c>
      <c r="L153" s="37"/>
      <c r="M153" s="198" t="s">
        <v>1</v>
      </c>
      <c r="N153" s="199" t="s">
        <v>40</v>
      </c>
      <c r="O153" s="65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02" t="s">
        <v>415</v>
      </c>
      <c r="AT153" s="202" t="s">
        <v>136</v>
      </c>
      <c r="AU153" s="202" t="s">
        <v>85</v>
      </c>
      <c r="AY153" s="16" t="s">
        <v>133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83</v>
      </c>
      <c r="BK153" s="203">
        <f>ROUND(I153*H153,2)</f>
        <v>0</v>
      </c>
      <c r="BL153" s="16" t="s">
        <v>415</v>
      </c>
      <c r="BM153" s="202" t="s">
        <v>470</v>
      </c>
    </row>
    <row r="154" spans="2:65" s="11" customFormat="1" ht="22.9" customHeight="1">
      <c r="B154" s="175"/>
      <c r="C154" s="176"/>
      <c r="D154" s="177" t="s">
        <v>74</v>
      </c>
      <c r="E154" s="189" t="s">
        <v>471</v>
      </c>
      <c r="F154" s="189" t="s">
        <v>472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SUM(P155:P158)</f>
        <v>0</v>
      </c>
      <c r="Q154" s="183"/>
      <c r="R154" s="184">
        <f>SUM(R155:R158)</f>
        <v>0</v>
      </c>
      <c r="S154" s="183"/>
      <c r="T154" s="185">
        <f>SUM(T155:T158)</f>
        <v>0</v>
      </c>
      <c r="AR154" s="186" t="s">
        <v>134</v>
      </c>
      <c r="AT154" s="187" t="s">
        <v>74</v>
      </c>
      <c r="AU154" s="187" t="s">
        <v>83</v>
      </c>
      <c r="AY154" s="186" t="s">
        <v>133</v>
      </c>
      <c r="BK154" s="188">
        <f>SUM(BK155:BK158)</f>
        <v>0</v>
      </c>
    </row>
    <row r="155" spans="2:65" s="1" customFormat="1" ht="16.5" customHeight="1">
      <c r="B155" s="33"/>
      <c r="C155" s="191" t="s">
        <v>282</v>
      </c>
      <c r="D155" s="191" t="s">
        <v>136</v>
      </c>
      <c r="E155" s="192" t="s">
        <v>473</v>
      </c>
      <c r="F155" s="193" t="s">
        <v>474</v>
      </c>
      <c r="G155" s="194" t="s">
        <v>414</v>
      </c>
      <c r="H155" s="195">
        <v>1</v>
      </c>
      <c r="I155" s="196"/>
      <c r="J155" s="197">
        <f>ROUND(I155*H155,2)</f>
        <v>0</v>
      </c>
      <c r="K155" s="193" t="s">
        <v>1</v>
      </c>
      <c r="L155" s="37"/>
      <c r="M155" s="198" t="s">
        <v>1</v>
      </c>
      <c r="N155" s="199" t="s">
        <v>40</v>
      </c>
      <c r="O155" s="65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02" t="s">
        <v>415</v>
      </c>
      <c r="AT155" s="202" t="s">
        <v>136</v>
      </c>
      <c r="AU155" s="202" t="s">
        <v>85</v>
      </c>
      <c r="AY155" s="16" t="s">
        <v>133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83</v>
      </c>
      <c r="BK155" s="203">
        <f>ROUND(I155*H155,2)</f>
        <v>0</v>
      </c>
      <c r="BL155" s="16" t="s">
        <v>415</v>
      </c>
      <c r="BM155" s="202" t="s">
        <v>475</v>
      </c>
    </row>
    <row r="156" spans="2:65" s="1" customFormat="1" ht="16.5" customHeight="1">
      <c r="B156" s="33"/>
      <c r="C156" s="191" t="s">
        <v>288</v>
      </c>
      <c r="D156" s="191" t="s">
        <v>136</v>
      </c>
      <c r="E156" s="192" t="s">
        <v>476</v>
      </c>
      <c r="F156" s="193" t="s">
        <v>477</v>
      </c>
      <c r="G156" s="194" t="s">
        <v>414</v>
      </c>
      <c r="H156" s="195">
        <v>1</v>
      </c>
      <c r="I156" s="196"/>
      <c r="J156" s="197">
        <f>ROUND(I156*H156,2)</f>
        <v>0</v>
      </c>
      <c r="K156" s="193" t="s">
        <v>1</v>
      </c>
      <c r="L156" s="37"/>
      <c r="M156" s="198" t="s">
        <v>1</v>
      </c>
      <c r="N156" s="199" t="s">
        <v>40</v>
      </c>
      <c r="O156" s="65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02" t="s">
        <v>415</v>
      </c>
      <c r="AT156" s="202" t="s">
        <v>136</v>
      </c>
      <c r="AU156" s="202" t="s">
        <v>85</v>
      </c>
      <c r="AY156" s="16" t="s">
        <v>133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83</v>
      </c>
      <c r="BK156" s="203">
        <f>ROUND(I156*H156,2)</f>
        <v>0</v>
      </c>
      <c r="BL156" s="16" t="s">
        <v>415</v>
      </c>
      <c r="BM156" s="202" t="s">
        <v>478</v>
      </c>
    </row>
    <row r="157" spans="2:65" s="1" customFormat="1" ht="16.5" customHeight="1">
      <c r="B157" s="33"/>
      <c r="C157" s="191" t="s">
        <v>293</v>
      </c>
      <c r="D157" s="191" t="s">
        <v>136</v>
      </c>
      <c r="E157" s="192" t="s">
        <v>479</v>
      </c>
      <c r="F157" s="193" t="s">
        <v>480</v>
      </c>
      <c r="G157" s="194" t="s">
        <v>414</v>
      </c>
      <c r="H157" s="195">
        <v>1</v>
      </c>
      <c r="I157" s="196"/>
      <c r="J157" s="197">
        <f>ROUND(I157*H157,2)</f>
        <v>0</v>
      </c>
      <c r="K157" s="193" t="s">
        <v>1</v>
      </c>
      <c r="L157" s="37"/>
      <c r="M157" s="198" t="s">
        <v>1</v>
      </c>
      <c r="N157" s="199" t="s">
        <v>40</v>
      </c>
      <c r="O157" s="65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02" t="s">
        <v>415</v>
      </c>
      <c r="AT157" s="202" t="s">
        <v>136</v>
      </c>
      <c r="AU157" s="202" t="s">
        <v>85</v>
      </c>
      <c r="AY157" s="16" t="s">
        <v>133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83</v>
      </c>
      <c r="BK157" s="203">
        <f>ROUND(I157*H157,2)</f>
        <v>0</v>
      </c>
      <c r="BL157" s="16" t="s">
        <v>415</v>
      </c>
      <c r="BM157" s="202" t="s">
        <v>481</v>
      </c>
    </row>
    <row r="158" spans="2:65" s="1" customFormat="1" ht="16.5" customHeight="1">
      <c r="B158" s="33"/>
      <c r="C158" s="191" t="s">
        <v>297</v>
      </c>
      <c r="D158" s="191" t="s">
        <v>136</v>
      </c>
      <c r="E158" s="192" t="s">
        <v>482</v>
      </c>
      <c r="F158" s="193" t="s">
        <v>483</v>
      </c>
      <c r="G158" s="194" t="s">
        <v>414</v>
      </c>
      <c r="H158" s="195">
        <v>1</v>
      </c>
      <c r="I158" s="196"/>
      <c r="J158" s="197">
        <f>ROUND(I158*H158,2)</f>
        <v>0</v>
      </c>
      <c r="K158" s="193" t="s">
        <v>1</v>
      </c>
      <c r="L158" s="37"/>
      <c r="M158" s="198" t="s">
        <v>1</v>
      </c>
      <c r="N158" s="199" t="s">
        <v>40</v>
      </c>
      <c r="O158" s="65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02" t="s">
        <v>415</v>
      </c>
      <c r="AT158" s="202" t="s">
        <v>136</v>
      </c>
      <c r="AU158" s="202" t="s">
        <v>85</v>
      </c>
      <c r="AY158" s="16" t="s">
        <v>133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83</v>
      </c>
      <c r="BK158" s="203">
        <f>ROUND(I158*H158,2)</f>
        <v>0</v>
      </c>
      <c r="BL158" s="16" t="s">
        <v>415</v>
      </c>
      <c r="BM158" s="202" t="s">
        <v>484</v>
      </c>
    </row>
    <row r="159" spans="2:65" s="11" customFormat="1" ht="25.9" customHeight="1">
      <c r="B159" s="175"/>
      <c r="C159" s="176"/>
      <c r="D159" s="177" t="s">
        <v>74</v>
      </c>
      <c r="E159" s="178" t="s">
        <v>485</v>
      </c>
      <c r="F159" s="178" t="s">
        <v>486</v>
      </c>
      <c r="G159" s="176"/>
      <c r="H159" s="176"/>
      <c r="I159" s="179"/>
      <c r="J159" s="180">
        <f>BK159</f>
        <v>0</v>
      </c>
      <c r="K159" s="176"/>
      <c r="L159" s="181"/>
      <c r="M159" s="253"/>
      <c r="N159" s="254"/>
      <c r="O159" s="254"/>
      <c r="P159" s="255">
        <v>0</v>
      </c>
      <c r="Q159" s="254"/>
      <c r="R159" s="255">
        <v>0</v>
      </c>
      <c r="S159" s="254"/>
      <c r="T159" s="256">
        <v>0</v>
      </c>
      <c r="AR159" s="186" t="s">
        <v>83</v>
      </c>
      <c r="AT159" s="187" t="s">
        <v>74</v>
      </c>
      <c r="AU159" s="187" t="s">
        <v>75</v>
      </c>
      <c r="AY159" s="186" t="s">
        <v>133</v>
      </c>
      <c r="BK159" s="188">
        <v>0</v>
      </c>
    </row>
    <row r="160" spans="2:65" s="1" customFormat="1" ht="6.95" customHeight="1">
      <c r="B160" s="48"/>
      <c r="C160" s="49"/>
      <c r="D160" s="49"/>
      <c r="E160" s="49"/>
      <c r="F160" s="49"/>
      <c r="G160" s="49"/>
      <c r="H160" s="49"/>
      <c r="I160" s="141"/>
      <c r="J160" s="49"/>
      <c r="K160" s="49"/>
      <c r="L160" s="37"/>
    </row>
  </sheetData>
  <sheetProtection password="CC35" sheet="1" objects="1" scenarios="1" formatColumns="0" formatRows="0" autoFilter="0"/>
  <autoFilter ref="C122:K15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91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85</v>
      </c>
    </row>
    <row r="4" spans="2:46" ht="24.95" customHeight="1">
      <c r="B4" s="19"/>
      <c r="D4" s="106" t="s">
        <v>98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9" t="str">
        <f>'Rekapitulace stavby'!K6</f>
        <v>Kulturní dům Šternberk-chlazení 2.NP</v>
      </c>
      <c r="F7" s="300"/>
      <c r="G7" s="300"/>
      <c r="H7" s="300"/>
      <c r="L7" s="19"/>
    </row>
    <row r="8" spans="2:46" s="1" customFormat="1" ht="12" customHeight="1">
      <c r="B8" s="37"/>
      <c r="D8" s="108" t="s">
        <v>99</v>
      </c>
      <c r="I8" s="109"/>
      <c r="L8" s="37"/>
    </row>
    <row r="9" spans="2:46" s="1" customFormat="1" ht="36.950000000000003" customHeight="1">
      <c r="B9" s="37"/>
      <c r="E9" s="301" t="s">
        <v>487</v>
      </c>
      <c r="F9" s="302"/>
      <c r="G9" s="302"/>
      <c r="H9" s="302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25. 3. 2019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03" t="str">
        <f>'Rekapitulace stavby'!E14</f>
        <v>Vyplň údaj</v>
      </c>
      <c r="F18" s="304"/>
      <c r="G18" s="304"/>
      <c r="H18" s="304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">
        <v>1</v>
      </c>
      <c r="L20" s="37"/>
    </row>
    <row r="21" spans="2:12" s="1" customFormat="1" ht="18" customHeight="1">
      <c r="B21" s="37"/>
      <c r="E21" s="110" t="s">
        <v>31</v>
      </c>
      <c r="I21" s="111" t="s">
        <v>27</v>
      </c>
      <c r="J21" s="110" t="s">
        <v>1</v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33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31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5" t="s">
        <v>1</v>
      </c>
      <c r="F27" s="305"/>
      <c r="G27" s="305"/>
      <c r="H27" s="305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ROUND(J120,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ROUND((SUM(BE120:BE134)),  2)</f>
        <v>0</v>
      </c>
      <c r="I33" s="122">
        <v>0.21</v>
      </c>
      <c r="J33" s="121">
        <f>ROUND(((SUM(BE120:BE134))*I33),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ROUND((SUM(BF120:BF134)),  2)</f>
        <v>0</v>
      </c>
      <c r="I34" s="122">
        <v>0.15</v>
      </c>
      <c r="J34" s="121">
        <f>ROUND(((SUM(BF120:BF134))*I34),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ROUND((SUM(BG120:BG134)),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ROUND((SUM(BH120:BH134)),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ROUND((SUM(BI120:BI134)),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101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6" t="str">
        <f>E7</f>
        <v>Kulturní dům Šternberk-chlazení 2.NP</v>
      </c>
      <c r="F85" s="307"/>
      <c r="G85" s="307"/>
      <c r="H85" s="307"/>
      <c r="I85" s="109"/>
      <c r="J85" s="34"/>
      <c r="K85" s="34"/>
      <c r="L85" s="37"/>
    </row>
    <row r="86" spans="2:47" s="1" customFormat="1" ht="12" customHeight="1">
      <c r="B86" s="33"/>
      <c r="C86" s="28" t="s">
        <v>99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8" t="str">
        <f>E9</f>
        <v>03 - Zdravotní instalace</v>
      </c>
      <c r="F87" s="308"/>
      <c r="G87" s="308"/>
      <c r="H87" s="308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Masarykova 307/20</v>
      </c>
      <c r="G89" s="34"/>
      <c r="H89" s="34"/>
      <c r="I89" s="111" t="s">
        <v>22</v>
      </c>
      <c r="J89" s="60" t="str">
        <f>IF(J12="","",J12)</f>
        <v>25. 3. 2019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27.95" customHeight="1">
      <c r="B91" s="33"/>
      <c r="C91" s="28" t="s">
        <v>24</v>
      </c>
      <c r="D91" s="34"/>
      <c r="E91" s="34"/>
      <c r="F91" s="26" t="str">
        <f>E15</f>
        <v>Město Śternberk,Horní nám.16</v>
      </c>
      <c r="G91" s="34"/>
      <c r="H91" s="34"/>
      <c r="I91" s="111" t="s">
        <v>30</v>
      </c>
      <c r="J91" s="31" t="str">
        <f>E21</f>
        <v>ing.Judita Bravencová</v>
      </c>
      <c r="K91" s="34"/>
      <c r="L91" s="37"/>
    </row>
    <row r="92" spans="2:47" s="1" customFormat="1" ht="27.9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33</v>
      </c>
      <c r="J92" s="31" t="str">
        <f>E24</f>
        <v>ing.Judita Bravencová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102</v>
      </c>
      <c r="D94" s="146"/>
      <c r="E94" s="146"/>
      <c r="F94" s="146"/>
      <c r="G94" s="146"/>
      <c r="H94" s="146"/>
      <c r="I94" s="147"/>
      <c r="J94" s="148" t="s">
        <v>103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104</v>
      </c>
      <c r="D96" s="34"/>
      <c r="E96" s="34"/>
      <c r="F96" s="34"/>
      <c r="G96" s="34"/>
      <c r="H96" s="34"/>
      <c r="I96" s="109"/>
      <c r="J96" s="78">
        <f>J120</f>
        <v>0</v>
      </c>
      <c r="K96" s="34"/>
      <c r="L96" s="37"/>
      <c r="AU96" s="16" t="s">
        <v>105</v>
      </c>
    </row>
    <row r="97" spans="2:12" s="8" customFormat="1" ht="24.95" customHeight="1">
      <c r="B97" s="150"/>
      <c r="C97" s="151"/>
      <c r="D97" s="152" t="s">
        <v>114</v>
      </c>
      <c r="E97" s="153"/>
      <c r="F97" s="153"/>
      <c r="G97" s="153"/>
      <c r="H97" s="153"/>
      <c r="I97" s="154"/>
      <c r="J97" s="155">
        <f>J121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488</v>
      </c>
      <c r="E98" s="160"/>
      <c r="F98" s="160"/>
      <c r="G98" s="160"/>
      <c r="H98" s="160"/>
      <c r="I98" s="161"/>
      <c r="J98" s="162">
        <f>J122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489</v>
      </c>
      <c r="E99" s="160"/>
      <c r="F99" s="160"/>
      <c r="G99" s="160"/>
      <c r="H99" s="160"/>
      <c r="I99" s="161"/>
      <c r="J99" s="162">
        <f>J128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490</v>
      </c>
      <c r="E100" s="160"/>
      <c r="F100" s="160"/>
      <c r="G100" s="160"/>
      <c r="H100" s="160"/>
      <c r="I100" s="161"/>
      <c r="J100" s="162">
        <f>J131</f>
        <v>0</v>
      </c>
      <c r="K100" s="158"/>
      <c r="L100" s="163"/>
    </row>
    <row r="101" spans="2:12" s="1" customFormat="1" ht="21.75" customHeight="1">
      <c r="B101" s="33"/>
      <c r="C101" s="34"/>
      <c r="D101" s="34"/>
      <c r="E101" s="34"/>
      <c r="F101" s="34"/>
      <c r="G101" s="34"/>
      <c r="H101" s="34"/>
      <c r="I101" s="109"/>
      <c r="J101" s="34"/>
      <c r="K101" s="34"/>
      <c r="L101" s="37"/>
    </row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1"/>
      <c r="J102" s="49"/>
      <c r="K102" s="49"/>
      <c r="L102" s="37"/>
    </row>
    <row r="106" spans="2:12" s="1" customFormat="1" ht="6.95" customHeight="1">
      <c r="B106" s="50"/>
      <c r="C106" s="51"/>
      <c r="D106" s="51"/>
      <c r="E106" s="51"/>
      <c r="F106" s="51"/>
      <c r="G106" s="51"/>
      <c r="H106" s="51"/>
      <c r="I106" s="144"/>
      <c r="J106" s="51"/>
      <c r="K106" s="51"/>
      <c r="L106" s="37"/>
    </row>
    <row r="107" spans="2:12" s="1" customFormat="1" ht="24.95" customHeight="1">
      <c r="B107" s="33"/>
      <c r="C107" s="22" t="s">
        <v>118</v>
      </c>
      <c r="D107" s="34"/>
      <c r="E107" s="34"/>
      <c r="F107" s="34"/>
      <c r="G107" s="34"/>
      <c r="H107" s="34"/>
      <c r="I107" s="109"/>
      <c r="J107" s="34"/>
      <c r="K107" s="34"/>
      <c r="L107" s="37"/>
    </row>
    <row r="108" spans="2:12" s="1" customFormat="1" ht="6.95" customHeight="1">
      <c r="B108" s="33"/>
      <c r="C108" s="34"/>
      <c r="D108" s="34"/>
      <c r="E108" s="34"/>
      <c r="F108" s="34"/>
      <c r="G108" s="34"/>
      <c r="H108" s="34"/>
      <c r="I108" s="109"/>
      <c r="J108" s="34"/>
      <c r="K108" s="34"/>
      <c r="L108" s="37"/>
    </row>
    <row r="109" spans="2:12" s="1" customFormat="1" ht="12" customHeight="1">
      <c r="B109" s="33"/>
      <c r="C109" s="28" t="s">
        <v>16</v>
      </c>
      <c r="D109" s="34"/>
      <c r="E109" s="34"/>
      <c r="F109" s="34"/>
      <c r="G109" s="34"/>
      <c r="H109" s="34"/>
      <c r="I109" s="109"/>
      <c r="J109" s="34"/>
      <c r="K109" s="34"/>
      <c r="L109" s="37"/>
    </row>
    <row r="110" spans="2:12" s="1" customFormat="1" ht="16.5" customHeight="1">
      <c r="B110" s="33"/>
      <c r="C110" s="34"/>
      <c r="D110" s="34"/>
      <c r="E110" s="306" t="str">
        <f>E7</f>
        <v>Kulturní dům Šternberk-chlazení 2.NP</v>
      </c>
      <c r="F110" s="307"/>
      <c r="G110" s="307"/>
      <c r="H110" s="307"/>
      <c r="I110" s="109"/>
      <c r="J110" s="34"/>
      <c r="K110" s="34"/>
      <c r="L110" s="37"/>
    </row>
    <row r="111" spans="2:12" s="1" customFormat="1" ht="12" customHeight="1">
      <c r="B111" s="33"/>
      <c r="C111" s="28" t="s">
        <v>99</v>
      </c>
      <c r="D111" s="34"/>
      <c r="E111" s="34"/>
      <c r="F111" s="34"/>
      <c r="G111" s="34"/>
      <c r="H111" s="34"/>
      <c r="I111" s="109"/>
      <c r="J111" s="34"/>
      <c r="K111" s="34"/>
      <c r="L111" s="37"/>
    </row>
    <row r="112" spans="2:12" s="1" customFormat="1" ht="16.5" customHeight="1">
      <c r="B112" s="33"/>
      <c r="C112" s="34"/>
      <c r="D112" s="34"/>
      <c r="E112" s="278" t="str">
        <f>E9</f>
        <v>03 - Zdravotní instalace</v>
      </c>
      <c r="F112" s="308"/>
      <c r="G112" s="308"/>
      <c r="H112" s="308"/>
      <c r="I112" s="109"/>
      <c r="J112" s="34"/>
      <c r="K112" s="34"/>
      <c r="L112" s="37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109"/>
      <c r="J113" s="34"/>
      <c r="K113" s="34"/>
      <c r="L113" s="37"/>
    </row>
    <row r="114" spans="2:65" s="1" customFormat="1" ht="12" customHeight="1">
      <c r="B114" s="33"/>
      <c r="C114" s="28" t="s">
        <v>20</v>
      </c>
      <c r="D114" s="34"/>
      <c r="E114" s="34"/>
      <c r="F114" s="26" t="str">
        <f>F12</f>
        <v>Masarykova 307/20</v>
      </c>
      <c r="G114" s="34"/>
      <c r="H114" s="34"/>
      <c r="I114" s="111" t="s">
        <v>22</v>
      </c>
      <c r="J114" s="60" t="str">
        <f>IF(J12="","",J12)</f>
        <v>25. 3. 2019</v>
      </c>
      <c r="K114" s="34"/>
      <c r="L114" s="37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5" s="1" customFormat="1" ht="27.95" customHeight="1">
      <c r="B116" s="33"/>
      <c r="C116" s="28" t="s">
        <v>24</v>
      </c>
      <c r="D116" s="34"/>
      <c r="E116" s="34"/>
      <c r="F116" s="26" t="str">
        <f>E15</f>
        <v>Město Śternberk,Horní nám.16</v>
      </c>
      <c r="G116" s="34"/>
      <c r="H116" s="34"/>
      <c r="I116" s="111" t="s">
        <v>30</v>
      </c>
      <c r="J116" s="31" t="str">
        <f>E21</f>
        <v>ing.Judita Bravencová</v>
      </c>
      <c r="K116" s="34"/>
      <c r="L116" s="37"/>
    </row>
    <row r="117" spans="2:65" s="1" customFormat="1" ht="27.95" customHeight="1">
      <c r="B117" s="33"/>
      <c r="C117" s="28" t="s">
        <v>28</v>
      </c>
      <c r="D117" s="34"/>
      <c r="E117" s="34"/>
      <c r="F117" s="26" t="str">
        <f>IF(E18="","",E18)</f>
        <v>Vyplň údaj</v>
      </c>
      <c r="G117" s="34"/>
      <c r="H117" s="34"/>
      <c r="I117" s="111" t="s">
        <v>33</v>
      </c>
      <c r="J117" s="31" t="str">
        <f>E24</f>
        <v>ing.Judita Bravencová</v>
      </c>
      <c r="K117" s="34"/>
      <c r="L117" s="37"/>
    </row>
    <row r="118" spans="2:65" s="1" customFormat="1" ht="10.35" customHeight="1">
      <c r="B118" s="33"/>
      <c r="C118" s="34"/>
      <c r="D118" s="34"/>
      <c r="E118" s="34"/>
      <c r="F118" s="34"/>
      <c r="G118" s="34"/>
      <c r="H118" s="34"/>
      <c r="I118" s="109"/>
      <c r="J118" s="34"/>
      <c r="K118" s="34"/>
      <c r="L118" s="37"/>
    </row>
    <row r="119" spans="2:65" s="10" customFormat="1" ht="29.25" customHeight="1">
      <c r="B119" s="164"/>
      <c r="C119" s="165" t="s">
        <v>119</v>
      </c>
      <c r="D119" s="166" t="s">
        <v>60</v>
      </c>
      <c r="E119" s="166" t="s">
        <v>56</v>
      </c>
      <c r="F119" s="166" t="s">
        <v>57</v>
      </c>
      <c r="G119" s="166" t="s">
        <v>120</v>
      </c>
      <c r="H119" s="166" t="s">
        <v>121</v>
      </c>
      <c r="I119" s="167" t="s">
        <v>122</v>
      </c>
      <c r="J119" s="168" t="s">
        <v>103</v>
      </c>
      <c r="K119" s="169" t="s">
        <v>123</v>
      </c>
      <c r="L119" s="170"/>
      <c r="M119" s="69" t="s">
        <v>1</v>
      </c>
      <c r="N119" s="70" t="s">
        <v>39</v>
      </c>
      <c r="O119" s="70" t="s">
        <v>124</v>
      </c>
      <c r="P119" s="70" t="s">
        <v>125</v>
      </c>
      <c r="Q119" s="70" t="s">
        <v>126</v>
      </c>
      <c r="R119" s="70" t="s">
        <v>127</v>
      </c>
      <c r="S119" s="70" t="s">
        <v>128</v>
      </c>
      <c r="T119" s="71" t="s">
        <v>129</v>
      </c>
    </row>
    <row r="120" spans="2:65" s="1" customFormat="1" ht="22.9" customHeight="1">
      <c r="B120" s="33"/>
      <c r="C120" s="76" t="s">
        <v>130</v>
      </c>
      <c r="D120" s="34"/>
      <c r="E120" s="34"/>
      <c r="F120" s="34"/>
      <c r="G120" s="34"/>
      <c r="H120" s="34"/>
      <c r="I120" s="109"/>
      <c r="J120" s="171">
        <f>BK120</f>
        <v>0</v>
      </c>
      <c r="K120" s="34"/>
      <c r="L120" s="37"/>
      <c r="M120" s="72"/>
      <c r="N120" s="73"/>
      <c r="O120" s="73"/>
      <c r="P120" s="172">
        <f>P121</f>
        <v>0</v>
      </c>
      <c r="Q120" s="73"/>
      <c r="R120" s="172">
        <f>R121</f>
        <v>4.854E-2</v>
      </c>
      <c r="S120" s="73"/>
      <c r="T120" s="173">
        <f>T121</f>
        <v>0</v>
      </c>
      <c r="AT120" s="16" t="s">
        <v>74</v>
      </c>
      <c r="AU120" s="16" t="s">
        <v>105</v>
      </c>
      <c r="BK120" s="174">
        <f>BK121</f>
        <v>0</v>
      </c>
    </row>
    <row r="121" spans="2:65" s="11" customFormat="1" ht="25.9" customHeight="1">
      <c r="B121" s="175"/>
      <c r="C121" s="176"/>
      <c r="D121" s="177" t="s">
        <v>74</v>
      </c>
      <c r="E121" s="178" t="s">
        <v>311</v>
      </c>
      <c r="F121" s="178" t="s">
        <v>312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P122+P128+P131</f>
        <v>0</v>
      </c>
      <c r="Q121" s="183"/>
      <c r="R121" s="184">
        <f>R122+R128+R131</f>
        <v>4.854E-2</v>
      </c>
      <c r="S121" s="183"/>
      <c r="T121" s="185">
        <f>T122+T128+T131</f>
        <v>0</v>
      </c>
      <c r="AR121" s="186" t="s">
        <v>85</v>
      </c>
      <c r="AT121" s="187" t="s">
        <v>74</v>
      </c>
      <c r="AU121" s="187" t="s">
        <v>75</v>
      </c>
      <c r="AY121" s="186" t="s">
        <v>133</v>
      </c>
      <c r="BK121" s="188">
        <f>BK122+BK128+BK131</f>
        <v>0</v>
      </c>
    </row>
    <row r="122" spans="2:65" s="11" customFormat="1" ht="22.9" customHeight="1">
      <c r="B122" s="175"/>
      <c r="C122" s="176"/>
      <c r="D122" s="177" t="s">
        <v>74</v>
      </c>
      <c r="E122" s="189" t="s">
        <v>491</v>
      </c>
      <c r="F122" s="189" t="s">
        <v>492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SUM(P123:P127)</f>
        <v>0</v>
      </c>
      <c r="Q122" s="183"/>
      <c r="R122" s="184">
        <f>SUM(R123:R127)</f>
        <v>2.3199999999999998E-2</v>
      </c>
      <c r="S122" s="183"/>
      <c r="T122" s="185">
        <f>SUM(T123:T127)</f>
        <v>0</v>
      </c>
      <c r="AR122" s="186" t="s">
        <v>85</v>
      </c>
      <c r="AT122" s="187" t="s">
        <v>74</v>
      </c>
      <c r="AU122" s="187" t="s">
        <v>83</v>
      </c>
      <c r="AY122" s="186" t="s">
        <v>133</v>
      </c>
      <c r="BK122" s="188">
        <f>SUM(BK123:BK127)</f>
        <v>0</v>
      </c>
    </row>
    <row r="123" spans="2:65" s="1" customFormat="1" ht="16.5" customHeight="1">
      <c r="B123" s="33"/>
      <c r="C123" s="191" t="s">
        <v>83</v>
      </c>
      <c r="D123" s="191" t="s">
        <v>136</v>
      </c>
      <c r="E123" s="192" t="s">
        <v>493</v>
      </c>
      <c r="F123" s="193" t="s">
        <v>494</v>
      </c>
      <c r="G123" s="194" t="s">
        <v>237</v>
      </c>
      <c r="H123" s="195">
        <v>80</v>
      </c>
      <c r="I123" s="196"/>
      <c r="J123" s="197">
        <f>ROUND(I123*H123,2)</f>
        <v>0</v>
      </c>
      <c r="K123" s="193" t="s">
        <v>140</v>
      </c>
      <c r="L123" s="37"/>
      <c r="M123" s="198" t="s">
        <v>1</v>
      </c>
      <c r="N123" s="199" t="s">
        <v>40</v>
      </c>
      <c r="O123" s="65"/>
      <c r="P123" s="200">
        <f>O123*H123</f>
        <v>0</v>
      </c>
      <c r="Q123" s="200">
        <v>2.9E-4</v>
      </c>
      <c r="R123" s="200">
        <f>Q123*H123</f>
        <v>2.3199999999999998E-2</v>
      </c>
      <c r="S123" s="200">
        <v>0</v>
      </c>
      <c r="T123" s="201">
        <f>S123*H123</f>
        <v>0</v>
      </c>
      <c r="AR123" s="202" t="s">
        <v>234</v>
      </c>
      <c r="AT123" s="202" t="s">
        <v>136</v>
      </c>
      <c r="AU123" s="202" t="s">
        <v>85</v>
      </c>
      <c r="AY123" s="16" t="s">
        <v>133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83</v>
      </c>
      <c r="BK123" s="203">
        <f>ROUND(I123*H123,2)</f>
        <v>0</v>
      </c>
      <c r="BL123" s="16" t="s">
        <v>234</v>
      </c>
      <c r="BM123" s="202" t="s">
        <v>495</v>
      </c>
    </row>
    <row r="124" spans="2:65" s="1" customFormat="1" ht="16.5" customHeight="1">
      <c r="B124" s="33"/>
      <c r="C124" s="191" t="s">
        <v>85</v>
      </c>
      <c r="D124" s="191" t="s">
        <v>136</v>
      </c>
      <c r="E124" s="192" t="s">
        <v>496</v>
      </c>
      <c r="F124" s="193" t="s">
        <v>497</v>
      </c>
      <c r="G124" s="194" t="s">
        <v>139</v>
      </c>
      <c r="H124" s="195">
        <v>1</v>
      </c>
      <c r="I124" s="196"/>
      <c r="J124" s="197">
        <f>ROUND(I124*H124,2)</f>
        <v>0</v>
      </c>
      <c r="K124" s="193" t="s">
        <v>140</v>
      </c>
      <c r="L124" s="37"/>
      <c r="M124" s="198" t="s">
        <v>1</v>
      </c>
      <c r="N124" s="199" t="s">
        <v>40</v>
      </c>
      <c r="O124" s="65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02" t="s">
        <v>234</v>
      </c>
      <c r="AT124" s="202" t="s">
        <v>136</v>
      </c>
      <c r="AU124" s="202" t="s">
        <v>85</v>
      </c>
      <c r="AY124" s="16" t="s">
        <v>133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83</v>
      </c>
      <c r="BK124" s="203">
        <f>ROUND(I124*H124,2)</f>
        <v>0</v>
      </c>
      <c r="BL124" s="16" t="s">
        <v>234</v>
      </c>
      <c r="BM124" s="202" t="s">
        <v>498</v>
      </c>
    </row>
    <row r="125" spans="2:65" s="1" customFormat="1" ht="16.5" customHeight="1">
      <c r="B125" s="33"/>
      <c r="C125" s="191" t="s">
        <v>134</v>
      </c>
      <c r="D125" s="191" t="s">
        <v>136</v>
      </c>
      <c r="E125" s="192" t="s">
        <v>499</v>
      </c>
      <c r="F125" s="193" t="s">
        <v>500</v>
      </c>
      <c r="G125" s="194" t="s">
        <v>237</v>
      </c>
      <c r="H125" s="195">
        <v>80</v>
      </c>
      <c r="I125" s="196"/>
      <c r="J125" s="197">
        <f>ROUND(I125*H125,2)</f>
        <v>0</v>
      </c>
      <c r="K125" s="193" t="s">
        <v>140</v>
      </c>
      <c r="L125" s="37"/>
      <c r="M125" s="198" t="s">
        <v>1</v>
      </c>
      <c r="N125" s="199" t="s">
        <v>40</v>
      </c>
      <c r="O125" s="65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02" t="s">
        <v>234</v>
      </c>
      <c r="AT125" s="202" t="s">
        <v>136</v>
      </c>
      <c r="AU125" s="202" t="s">
        <v>85</v>
      </c>
      <c r="AY125" s="16" t="s">
        <v>133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83</v>
      </c>
      <c r="BK125" s="203">
        <f>ROUND(I125*H125,2)</f>
        <v>0</v>
      </c>
      <c r="BL125" s="16" t="s">
        <v>234</v>
      </c>
      <c r="BM125" s="202" t="s">
        <v>501</v>
      </c>
    </row>
    <row r="126" spans="2:65" s="1" customFormat="1" ht="24" customHeight="1">
      <c r="B126" s="33"/>
      <c r="C126" s="191" t="s">
        <v>141</v>
      </c>
      <c r="D126" s="191" t="s">
        <v>136</v>
      </c>
      <c r="E126" s="192" t="s">
        <v>502</v>
      </c>
      <c r="F126" s="193" t="s">
        <v>503</v>
      </c>
      <c r="G126" s="194" t="s">
        <v>271</v>
      </c>
      <c r="H126" s="195">
        <v>2.3E-2</v>
      </c>
      <c r="I126" s="196"/>
      <c r="J126" s="197">
        <f>ROUND(I126*H126,2)</f>
        <v>0</v>
      </c>
      <c r="K126" s="193" t="s">
        <v>140</v>
      </c>
      <c r="L126" s="37"/>
      <c r="M126" s="198" t="s">
        <v>1</v>
      </c>
      <c r="N126" s="199" t="s">
        <v>40</v>
      </c>
      <c r="O126" s="65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02" t="s">
        <v>234</v>
      </c>
      <c r="AT126" s="202" t="s">
        <v>136</v>
      </c>
      <c r="AU126" s="202" t="s">
        <v>85</v>
      </c>
      <c r="AY126" s="16" t="s">
        <v>133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83</v>
      </c>
      <c r="BK126" s="203">
        <f>ROUND(I126*H126,2)</f>
        <v>0</v>
      </c>
      <c r="BL126" s="16" t="s">
        <v>234</v>
      </c>
      <c r="BM126" s="202" t="s">
        <v>504</v>
      </c>
    </row>
    <row r="127" spans="2:65" s="1" customFormat="1" ht="24" customHeight="1">
      <c r="B127" s="33"/>
      <c r="C127" s="191" t="s">
        <v>154</v>
      </c>
      <c r="D127" s="191" t="s">
        <v>136</v>
      </c>
      <c r="E127" s="192" t="s">
        <v>505</v>
      </c>
      <c r="F127" s="193" t="s">
        <v>506</v>
      </c>
      <c r="G127" s="194" t="s">
        <v>271</v>
      </c>
      <c r="H127" s="195">
        <v>2.3E-2</v>
      </c>
      <c r="I127" s="196"/>
      <c r="J127" s="197">
        <f>ROUND(I127*H127,2)</f>
        <v>0</v>
      </c>
      <c r="K127" s="193" t="s">
        <v>140</v>
      </c>
      <c r="L127" s="37"/>
      <c r="M127" s="198" t="s">
        <v>1</v>
      </c>
      <c r="N127" s="199" t="s">
        <v>40</v>
      </c>
      <c r="O127" s="65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02" t="s">
        <v>234</v>
      </c>
      <c r="AT127" s="202" t="s">
        <v>136</v>
      </c>
      <c r="AU127" s="202" t="s">
        <v>85</v>
      </c>
      <c r="AY127" s="16" t="s">
        <v>133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83</v>
      </c>
      <c r="BK127" s="203">
        <f>ROUND(I127*H127,2)</f>
        <v>0</v>
      </c>
      <c r="BL127" s="16" t="s">
        <v>234</v>
      </c>
      <c r="BM127" s="202" t="s">
        <v>507</v>
      </c>
    </row>
    <row r="128" spans="2:65" s="11" customFormat="1" ht="22.9" customHeight="1">
      <c r="B128" s="175"/>
      <c r="C128" s="176"/>
      <c r="D128" s="177" t="s">
        <v>74</v>
      </c>
      <c r="E128" s="189" t="s">
        <v>508</v>
      </c>
      <c r="F128" s="189" t="s">
        <v>509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SUM(P129:P130)</f>
        <v>0</v>
      </c>
      <c r="Q128" s="183"/>
      <c r="R128" s="184">
        <f>SUM(R129:R130)</f>
        <v>2.3199999999999998E-2</v>
      </c>
      <c r="S128" s="183"/>
      <c r="T128" s="185">
        <f>SUM(T129:T130)</f>
        <v>0</v>
      </c>
      <c r="AR128" s="186" t="s">
        <v>85</v>
      </c>
      <c r="AT128" s="187" t="s">
        <v>74</v>
      </c>
      <c r="AU128" s="187" t="s">
        <v>83</v>
      </c>
      <c r="AY128" s="186" t="s">
        <v>133</v>
      </c>
      <c r="BK128" s="188">
        <f>SUM(BK129:BK130)</f>
        <v>0</v>
      </c>
    </row>
    <row r="129" spans="2:65" s="1" customFormat="1" ht="24" customHeight="1">
      <c r="B129" s="33"/>
      <c r="C129" s="191" t="s">
        <v>146</v>
      </c>
      <c r="D129" s="191" t="s">
        <v>136</v>
      </c>
      <c r="E129" s="192" t="s">
        <v>510</v>
      </c>
      <c r="F129" s="193" t="s">
        <v>511</v>
      </c>
      <c r="G129" s="194" t="s">
        <v>237</v>
      </c>
      <c r="H129" s="195">
        <v>80</v>
      </c>
      <c r="I129" s="196"/>
      <c r="J129" s="197">
        <f>ROUND(I129*H129,2)</f>
        <v>0</v>
      </c>
      <c r="K129" s="193" t="s">
        <v>140</v>
      </c>
      <c r="L129" s="37"/>
      <c r="M129" s="198" t="s">
        <v>1</v>
      </c>
      <c r="N129" s="199" t="s">
        <v>40</v>
      </c>
      <c r="O129" s="65"/>
      <c r="P129" s="200">
        <f>O129*H129</f>
        <v>0</v>
      </c>
      <c r="Q129" s="200">
        <v>2.9E-4</v>
      </c>
      <c r="R129" s="200">
        <f>Q129*H129</f>
        <v>2.3199999999999998E-2</v>
      </c>
      <c r="S129" s="200">
        <v>0</v>
      </c>
      <c r="T129" s="201">
        <f>S129*H129</f>
        <v>0</v>
      </c>
      <c r="AR129" s="202" t="s">
        <v>234</v>
      </c>
      <c r="AT129" s="202" t="s">
        <v>136</v>
      </c>
      <c r="AU129" s="202" t="s">
        <v>85</v>
      </c>
      <c r="AY129" s="16" t="s">
        <v>133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83</v>
      </c>
      <c r="BK129" s="203">
        <f>ROUND(I129*H129,2)</f>
        <v>0</v>
      </c>
      <c r="BL129" s="16" t="s">
        <v>234</v>
      </c>
      <c r="BM129" s="202" t="s">
        <v>512</v>
      </c>
    </row>
    <row r="130" spans="2:65" s="1" customFormat="1" ht="24" customHeight="1">
      <c r="B130" s="33"/>
      <c r="C130" s="191" t="s">
        <v>171</v>
      </c>
      <c r="D130" s="191" t="s">
        <v>136</v>
      </c>
      <c r="E130" s="192" t="s">
        <v>513</v>
      </c>
      <c r="F130" s="193" t="s">
        <v>514</v>
      </c>
      <c r="G130" s="194" t="s">
        <v>271</v>
      </c>
      <c r="H130" s="195">
        <v>2.3E-2</v>
      </c>
      <c r="I130" s="196"/>
      <c r="J130" s="197">
        <f>ROUND(I130*H130,2)</f>
        <v>0</v>
      </c>
      <c r="K130" s="193" t="s">
        <v>140</v>
      </c>
      <c r="L130" s="37"/>
      <c r="M130" s="198" t="s">
        <v>1</v>
      </c>
      <c r="N130" s="199" t="s">
        <v>40</v>
      </c>
      <c r="O130" s="65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02" t="s">
        <v>234</v>
      </c>
      <c r="AT130" s="202" t="s">
        <v>136</v>
      </c>
      <c r="AU130" s="202" t="s">
        <v>85</v>
      </c>
      <c r="AY130" s="16" t="s">
        <v>133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83</v>
      </c>
      <c r="BK130" s="203">
        <f>ROUND(I130*H130,2)</f>
        <v>0</v>
      </c>
      <c r="BL130" s="16" t="s">
        <v>234</v>
      </c>
      <c r="BM130" s="202" t="s">
        <v>515</v>
      </c>
    </row>
    <row r="131" spans="2:65" s="11" customFormat="1" ht="22.9" customHeight="1">
      <c r="B131" s="175"/>
      <c r="C131" s="176"/>
      <c r="D131" s="177" t="s">
        <v>74</v>
      </c>
      <c r="E131" s="189" t="s">
        <v>516</v>
      </c>
      <c r="F131" s="189" t="s">
        <v>517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SUM(P132:P134)</f>
        <v>0</v>
      </c>
      <c r="Q131" s="183"/>
      <c r="R131" s="184">
        <f>SUM(R132:R134)</f>
        <v>2.14E-3</v>
      </c>
      <c r="S131" s="183"/>
      <c r="T131" s="185">
        <f>SUM(T132:T134)</f>
        <v>0</v>
      </c>
      <c r="AR131" s="186" t="s">
        <v>85</v>
      </c>
      <c r="AT131" s="187" t="s">
        <v>74</v>
      </c>
      <c r="AU131" s="187" t="s">
        <v>83</v>
      </c>
      <c r="AY131" s="186" t="s">
        <v>133</v>
      </c>
      <c r="BK131" s="188">
        <f>SUM(BK132:BK134)</f>
        <v>0</v>
      </c>
    </row>
    <row r="132" spans="2:65" s="1" customFormat="1" ht="16.5" customHeight="1">
      <c r="B132" s="33"/>
      <c r="C132" s="191" t="s">
        <v>177</v>
      </c>
      <c r="D132" s="191" t="s">
        <v>136</v>
      </c>
      <c r="E132" s="192" t="s">
        <v>518</v>
      </c>
      <c r="F132" s="193" t="s">
        <v>519</v>
      </c>
      <c r="G132" s="194" t="s">
        <v>139</v>
      </c>
      <c r="H132" s="195">
        <v>1</v>
      </c>
      <c r="I132" s="196"/>
      <c r="J132" s="197">
        <f>ROUND(I132*H132,2)</f>
        <v>0</v>
      </c>
      <c r="K132" s="193" t="s">
        <v>140</v>
      </c>
      <c r="L132" s="37"/>
      <c r="M132" s="198" t="s">
        <v>1</v>
      </c>
      <c r="N132" s="199" t="s">
        <v>40</v>
      </c>
      <c r="O132" s="65"/>
      <c r="P132" s="200">
        <f>O132*H132</f>
        <v>0</v>
      </c>
      <c r="Q132" s="200">
        <v>1.3999999999999999E-4</v>
      </c>
      <c r="R132" s="200">
        <f>Q132*H132</f>
        <v>1.3999999999999999E-4</v>
      </c>
      <c r="S132" s="200">
        <v>0</v>
      </c>
      <c r="T132" s="201">
        <f>S132*H132</f>
        <v>0</v>
      </c>
      <c r="AR132" s="202" t="s">
        <v>234</v>
      </c>
      <c r="AT132" s="202" t="s">
        <v>136</v>
      </c>
      <c r="AU132" s="202" t="s">
        <v>85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83</v>
      </c>
      <c r="BK132" s="203">
        <f>ROUND(I132*H132,2)</f>
        <v>0</v>
      </c>
      <c r="BL132" s="16" t="s">
        <v>234</v>
      </c>
      <c r="BM132" s="202" t="s">
        <v>520</v>
      </c>
    </row>
    <row r="133" spans="2:65" s="1" customFormat="1" ht="36" customHeight="1">
      <c r="B133" s="33"/>
      <c r="C133" s="238" t="s">
        <v>175</v>
      </c>
      <c r="D133" s="238" t="s">
        <v>382</v>
      </c>
      <c r="E133" s="239" t="s">
        <v>521</v>
      </c>
      <c r="F133" s="240" t="s">
        <v>522</v>
      </c>
      <c r="G133" s="241" t="s">
        <v>139</v>
      </c>
      <c r="H133" s="242">
        <v>1</v>
      </c>
      <c r="I133" s="243"/>
      <c r="J133" s="244">
        <f>ROUND(I133*H133,2)</f>
        <v>0</v>
      </c>
      <c r="K133" s="240" t="s">
        <v>1</v>
      </c>
      <c r="L133" s="245"/>
      <c r="M133" s="246" t="s">
        <v>1</v>
      </c>
      <c r="N133" s="247" t="s">
        <v>40</v>
      </c>
      <c r="O133" s="65"/>
      <c r="P133" s="200">
        <f>O133*H133</f>
        <v>0</v>
      </c>
      <c r="Q133" s="200">
        <v>2E-3</v>
      </c>
      <c r="R133" s="200">
        <f>Q133*H133</f>
        <v>2E-3</v>
      </c>
      <c r="S133" s="200">
        <v>0</v>
      </c>
      <c r="T133" s="201">
        <f>S133*H133</f>
        <v>0</v>
      </c>
      <c r="AR133" s="202" t="s">
        <v>307</v>
      </c>
      <c r="AT133" s="202" t="s">
        <v>382</v>
      </c>
      <c r="AU133" s="202" t="s">
        <v>85</v>
      </c>
      <c r="AY133" s="16" t="s">
        <v>133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83</v>
      </c>
      <c r="BK133" s="203">
        <f>ROUND(I133*H133,2)</f>
        <v>0</v>
      </c>
      <c r="BL133" s="16" t="s">
        <v>234</v>
      </c>
      <c r="BM133" s="202" t="s">
        <v>523</v>
      </c>
    </row>
    <row r="134" spans="2:65" s="1" customFormat="1" ht="24" customHeight="1">
      <c r="B134" s="33"/>
      <c r="C134" s="191" t="s">
        <v>192</v>
      </c>
      <c r="D134" s="191" t="s">
        <v>136</v>
      </c>
      <c r="E134" s="192" t="s">
        <v>524</v>
      </c>
      <c r="F134" s="193" t="s">
        <v>525</v>
      </c>
      <c r="G134" s="194" t="s">
        <v>271</v>
      </c>
      <c r="H134" s="195">
        <v>2E-3</v>
      </c>
      <c r="I134" s="196"/>
      <c r="J134" s="197">
        <f>ROUND(I134*H134,2)</f>
        <v>0</v>
      </c>
      <c r="K134" s="193" t="s">
        <v>140</v>
      </c>
      <c r="L134" s="37"/>
      <c r="M134" s="248" t="s">
        <v>1</v>
      </c>
      <c r="N134" s="249" t="s">
        <v>40</v>
      </c>
      <c r="O134" s="250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AR134" s="202" t="s">
        <v>234</v>
      </c>
      <c r="AT134" s="202" t="s">
        <v>136</v>
      </c>
      <c r="AU134" s="202" t="s">
        <v>85</v>
      </c>
      <c r="AY134" s="16" t="s">
        <v>133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83</v>
      </c>
      <c r="BK134" s="203">
        <f>ROUND(I134*H134,2)</f>
        <v>0</v>
      </c>
      <c r="BL134" s="16" t="s">
        <v>234</v>
      </c>
      <c r="BM134" s="202" t="s">
        <v>526</v>
      </c>
    </row>
    <row r="135" spans="2:65" s="1" customFormat="1" ht="6.95" customHeight="1">
      <c r="B135" s="48"/>
      <c r="C135" s="49"/>
      <c r="D135" s="49"/>
      <c r="E135" s="49"/>
      <c r="F135" s="49"/>
      <c r="G135" s="49"/>
      <c r="H135" s="49"/>
      <c r="I135" s="141"/>
      <c r="J135" s="49"/>
      <c r="K135" s="49"/>
      <c r="L135" s="37"/>
    </row>
  </sheetData>
  <sheetProtection password="CC35" sheet="1" objects="1" scenarios="1" formatColumns="0" formatRows="0" autoFilter="0"/>
  <autoFilter ref="C119:K13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9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94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85</v>
      </c>
    </row>
    <row r="4" spans="2:46" ht="24.95" customHeight="1">
      <c r="B4" s="19"/>
      <c r="D4" s="106" t="s">
        <v>98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9" t="str">
        <f>'Rekapitulace stavby'!K6</f>
        <v>Kulturní dům Šternberk-chlazení 2.NP</v>
      </c>
      <c r="F7" s="300"/>
      <c r="G7" s="300"/>
      <c r="H7" s="300"/>
      <c r="L7" s="19"/>
    </row>
    <row r="8" spans="2:46" s="1" customFormat="1" ht="12" customHeight="1">
      <c r="B8" s="37"/>
      <c r="D8" s="108" t="s">
        <v>99</v>
      </c>
      <c r="I8" s="109"/>
      <c r="L8" s="37"/>
    </row>
    <row r="9" spans="2:46" s="1" customFormat="1" ht="36.950000000000003" customHeight="1">
      <c r="B9" s="37"/>
      <c r="E9" s="301" t="s">
        <v>527</v>
      </c>
      <c r="F9" s="302"/>
      <c r="G9" s="302"/>
      <c r="H9" s="302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25. 3. 2019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03" t="str">
        <f>'Rekapitulace stavby'!E14</f>
        <v>Vyplň údaj</v>
      </c>
      <c r="F18" s="304"/>
      <c r="G18" s="304"/>
      <c r="H18" s="304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">
        <v>1</v>
      </c>
      <c r="L20" s="37"/>
    </row>
    <row r="21" spans="2:12" s="1" customFormat="1" ht="18" customHeight="1">
      <c r="B21" s="37"/>
      <c r="E21" s="110" t="s">
        <v>31</v>
      </c>
      <c r="I21" s="111" t="s">
        <v>27</v>
      </c>
      <c r="J21" s="110" t="s">
        <v>1</v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33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31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5" t="s">
        <v>1</v>
      </c>
      <c r="F27" s="305"/>
      <c r="G27" s="305"/>
      <c r="H27" s="305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ROUND(J130,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ROUND((SUM(BE130:BE195)),  2)</f>
        <v>0</v>
      </c>
      <c r="I33" s="122">
        <v>0.21</v>
      </c>
      <c r="J33" s="121">
        <f>ROUND(((SUM(BE130:BE195))*I33),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ROUND((SUM(BF130:BF195)),  2)</f>
        <v>0</v>
      </c>
      <c r="I34" s="122">
        <v>0.15</v>
      </c>
      <c r="J34" s="121">
        <f>ROUND(((SUM(BF130:BF195))*I34),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ROUND((SUM(BG130:BG195)),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ROUND((SUM(BH130:BH195)),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ROUND((SUM(BI130:BI195)),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101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6" t="str">
        <f>E7</f>
        <v>Kulturní dům Šternberk-chlazení 2.NP</v>
      </c>
      <c r="F85" s="307"/>
      <c r="G85" s="307"/>
      <c r="H85" s="307"/>
      <c r="I85" s="109"/>
      <c r="J85" s="34"/>
      <c r="K85" s="34"/>
      <c r="L85" s="37"/>
    </row>
    <row r="86" spans="2:47" s="1" customFormat="1" ht="12" customHeight="1">
      <c r="B86" s="33"/>
      <c r="C86" s="28" t="s">
        <v>99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8" t="str">
        <f>E9</f>
        <v>04 - Elektroinstalace</v>
      </c>
      <c r="F87" s="308"/>
      <c r="G87" s="308"/>
      <c r="H87" s="308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Masarykova 307/20</v>
      </c>
      <c r="G89" s="34"/>
      <c r="H89" s="34"/>
      <c r="I89" s="111" t="s">
        <v>22</v>
      </c>
      <c r="J89" s="60" t="str">
        <f>IF(J12="","",J12)</f>
        <v>25. 3. 2019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27.95" customHeight="1">
      <c r="B91" s="33"/>
      <c r="C91" s="28" t="s">
        <v>24</v>
      </c>
      <c r="D91" s="34"/>
      <c r="E91" s="34"/>
      <c r="F91" s="26" t="str">
        <f>E15</f>
        <v>Město Śternberk,Horní nám.16</v>
      </c>
      <c r="G91" s="34"/>
      <c r="H91" s="34"/>
      <c r="I91" s="111" t="s">
        <v>30</v>
      </c>
      <c r="J91" s="31" t="str">
        <f>E21</f>
        <v>ing.Judita Bravencová</v>
      </c>
      <c r="K91" s="34"/>
      <c r="L91" s="37"/>
    </row>
    <row r="92" spans="2:47" s="1" customFormat="1" ht="27.9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33</v>
      </c>
      <c r="J92" s="31" t="str">
        <f>E24</f>
        <v>ing.Judita Bravencová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102</v>
      </c>
      <c r="D94" s="146"/>
      <c r="E94" s="146"/>
      <c r="F94" s="146"/>
      <c r="G94" s="146"/>
      <c r="H94" s="146"/>
      <c r="I94" s="147"/>
      <c r="J94" s="148" t="s">
        <v>103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104</v>
      </c>
      <c r="D96" s="34"/>
      <c r="E96" s="34"/>
      <c r="F96" s="34"/>
      <c r="G96" s="34"/>
      <c r="H96" s="34"/>
      <c r="I96" s="109"/>
      <c r="J96" s="78">
        <f>J130</f>
        <v>0</v>
      </c>
      <c r="K96" s="34"/>
      <c r="L96" s="37"/>
      <c r="AU96" s="16" t="s">
        <v>105</v>
      </c>
    </row>
    <row r="97" spans="2:12" s="8" customFormat="1" ht="24.95" customHeight="1">
      <c r="B97" s="150"/>
      <c r="C97" s="151"/>
      <c r="D97" s="152" t="s">
        <v>114</v>
      </c>
      <c r="E97" s="153"/>
      <c r="F97" s="153"/>
      <c r="G97" s="153"/>
      <c r="H97" s="153"/>
      <c r="I97" s="154"/>
      <c r="J97" s="155">
        <f>J131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528</v>
      </c>
      <c r="E98" s="160"/>
      <c r="F98" s="160"/>
      <c r="G98" s="160"/>
      <c r="H98" s="160"/>
      <c r="I98" s="161"/>
      <c r="J98" s="162">
        <f>J132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529</v>
      </c>
      <c r="E99" s="160"/>
      <c r="F99" s="160"/>
      <c r="G99" s="160"/>
      <c r="H99" s="160"/>
      <c r="I99" s="161"/>
      <c r="J99" s="162">
        <f>J134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530</v>
      </c>
      <c r="E100" s="160"/>
      <c r="F100" s="160"/>
      <c r="G100" s="160"/>
      <c r="H100" s="160"/>
      <c r="I100" s="161"/>
      <c r="J100" s="162">
        <f>J157</f>
        <v>0</v>
      </c>
      <c r="K100" s="158"/>
      <c r="L100" s="163"/>
    </row>
    <row r="101" spans="2:12" s="9" customFormat="1" ht="14.85" customHeight="1">
      <c r="B101" s="157"/>
      <c r="C101" s="158"/>
      <c r="D101" s="159" t="s">
        <v>531</v>
      </c>
      <c r="E101" s="160"/>
      <c r="F101" s="160"/>
      <c r="G101" s="160"/>
      <c r="H101" s="160"/>
      <c r="I101" s="161"/>
      <c r="J101" s="162">
        <f>J158</f>
        <v>0</v>
      </c>
      <c r="K101" s="158"/>
      <c r="L101" s="163"/>
    </row>
    <row r="102" spans="2:12" s="9" customFormat="1" ht="14.85" customHeight="1">
      <c r="B102" s="157"/>
      <c r="C102" s="158"/>
      <c r="D102" s="159" t="s">
        <v>532</v>
      </c>
      <c r="E102" s="160"/>
      <c r="F102" s="160"/>
      <c r="G102" s="160"/>
      <c r="H102" s="160"/>
      <c r="I102" s="161"/>
      <c r="J102" s="162">
        <f>J162</f>
        <v>0</v>
      </c>
      <c r="K102" s="158"/>
      <c r="L102" s="163"/>
    </row>
    <row r="103" spans="2:12" s="9" customFormat="1" ht="14.85" customHeight="1">
      <c r="B103" s="157"/>
      <c r="C103" s="158"/>
      <c r="D103" s="159" t="s">
        <v>533</v>
      </c>
      <c r="E103" s="160"/>
      <c r="F103" s="160"/>
      <c r="G103" s="160"/>
      <c r="H103" s="160"/>
      <c r="I103" s="161"/>
      <c r="J103" s="162">
        <f>J165</f>
        <v>0</v>
      </c>
      <c r="K103" s="158"/>
      <c r="L103" s="163"/>
    </row>
    <row r="104" spans="2:12" s="8" customFormat="1" ht="24.95" customHeight="1">
      <c r="B104" s="150"/>
      <c r="C104" s="151"/>
      <c r="D104" s="152" t="s">
        <v>534</v>
      </c>
      <c r="E104" s="153"/>
      <c r="F104" s="153"/>
      <c r="G104" s="153"/>
      <c r="H104" s="153"/>
      <c r="I104" s="154"/>
      <c r="J104" s="155">
        <f>J168</f>
        <v>0</v>
      </c>
      <c r="K104" s="151"/>
      <c r="L104" s="156"/>
    </row>
    <row r="105" spans="2:12" s="8" customFormat="1" ht="24.95" customHeight="1">
      <c r="B105" s="150"/>
      <c r="C105" s="151"/>
      <c r="D105" s="152" t="s">
        <v>535</v>
      </c>
      <c r="E105" s="153"/>
      <c r="F105" s="153"/>
      <c r="G105" s="153"/>
      <c r="H105" s="153"/>
      <c r="I105" s="154"/>
      <c r="J105" s="155">
        <f>J176</f>
        <v>0</v>
      </c>
      <c r="K105" s="151"/>
      <c r="L105" s="156"/>
    </row>
    <row r="106" spans="2:12" s="9" customFormat="1" ht="19.899999999999999" customHeight="1">
      <c r="B106" s="157"/>
      <c r="C106" s="158"/>
      <c r="D106" s="159" t="s">
        <v>536</v>
      </c>
      <c r="E106" s="160"/>
      <c r="F106" s="160"/>
      <c r="G106" s="160"/>
      <c r="H106" s="160"/>
      <c r="I106" s="161"/>
      <c r="J106" s="162">
        <f>J177</f>
        <v>0</v>
      </c>
      <c r="K106" s="158"/>
      <c r="L106" s="163"/>
    </row>
    <row r="107" spans="2:12" s="9" customFormat="1" ht="19.899999999999999" customHeight="1">
      <c r="B107" s="157"/>
      <c r="C107" s="158"/>
      <c r="D107" s="159" t="s">
        <v>537</v>
      </c>
      <c r="E107" s="160"/>
      <c r="F107" s="160"/>
      <c r="G107" s="160"/>
      <c r="H107" s="160"/>
      <c r="I107" s="161"/>
      <c r="J107" s="162">
        <f>J179</f>
        <v>0</v>
      </c>
      <c r="K107" s="158"/>
      <c r="L107" s="163"/>
    </row>
    <row r="108" spans="2:12" s="9" customFormat="1" ht="19.899999999999999" customHeight="1">
      <c r="B108" s="157"/>
      <c r="C108" s="158"/>
      <c r="D108" s="159" t="s">
        <v>538</v>
      </c>
      <c r="E108" s="160"/>
      <c r="F108" s="160"/>
      <c r="G108" s="160"/>
      <c r="H108" s="160"/>
      <c r="I108" s="161"/>
      <c r="J108" s="162">
        <f>J181</f>
        <v>0</v>
      </c>
      <c r="K108" s="158"/>
      <c r="L108" s="163"/>
    </row>
    <row r="109" spans="2:12" s="9" customFormat="1" ht="19.899999999999999" customHeight="1">
      <c r="B109" s="157"/>
      <c r="C109" s="158"/>
      <c r="D109" s="159" t="s">
        <v>539</v>
      </c>
      <c r="E109" s="160"/>
      <c r="F109" s="160"/>
      <c r="G109" s="160"/>
      <c r="H109" s="160"/>
      <c r="I109" s="161"/>
      <c r="J109" s="162">
        <f>J183</f>
        <v>0</v>
      </c>
      <c r="K109" s="158"/>
      <c r="L109" s="163"/>
    </row>
    <row r="110" spans="2:12" s="9" customFormat="1" ht="19.899999999999999" customHeight="1">
      <c r="B110" s="157"/>
      <c r="C110" s="158"/>
      <c r="D110" s="159" t="s">
        <v>540</v>
      </c>
      <c r="E110" s="160"/>
      <c r="F110" s="160"/>
      <c r="G110" s="160"/>
      <c r="H110" s="160"/>
      <c r="I110" s="161"/>
      <c r="J110" s="162">
        <f>J187</f>
        <v>0</v>
      </c>
      <c r="K110" s="158"/>
      <c r="L110" s="163"/>
    </row>
    <row r="111" spans="2:12" s="1" customFormat="1" ht="21.75" customHeight="1">
      <c r="B111" s="33"/>
      <c r="C111" s="34"/>
      <c r="D111" s="34"/>
      <c r="E111" s="34"/>
      <c r="F111" s="34"/>
      <c r="G111" s="34"/>
      <c r="H111" s="34"/>
      <c r="I111" s="109"/>
      <c r="J111" s="34"/>
      <c r="K111" s="34"/>
      <c r="L111" s="37"/>
    </row>
    <row r="112" spans="2:12" s="1" customFormat="1" ht="6.95" customHeight="1">
      <c r="B112" s="48"/>
      <c r="C112" s="49"/>
      <c r="D112" s="49"/>
      <c r="E112" s="49"/>
      <c r="F112" s="49"/>
      <c r="G112" s="49"/>
      <c r="H112" s="49"/>
      <c r="I112" s="141"/>
      <c r="J112" s="49"/>
      <c r="K112" s="49"/>
      <c r="L112" s="37"/>
    </row>
    <row r="116" spans="2:12" s="1" customFormat="1" ht="6.95" customHeight="1">
      <c r="B116" s="50"/>
      <c r="C116" s="51"/>
      <c r="D116" s="51"/>
      <c r="E116" s="51"/>
      <c r="F116" s="51"/>
      <c r="G116" s="51"/>
      <c r="H116" s="51"/>
      <c r="I116" s="144"/>
      <c r="J116" s="51"/>
      <c r="K116" s="51"/>
      <c r="L116" s="37"/>
    </row>
    <row r="117" spans="2:12" s="1" customFormat="1" ht="24.95" customHeight="1">
      <c r="B117" s="33"/>
      <c r="C117" s="22" t="s">
        <v>118</v>
      </c>
      <c r="D117" s="34"/>
      <c r="E117" s="34"/>
      <c r="F117" s="34"/>
      <c r="G117" s="34"/>
      <c r="H117" s="34"/>
      <c r="I117" s="109"/>
      <c r="J117" s="34"/>
      <c r="K117" s="34"/>
      <c r="L117" s="37"/>
    </row>
    <row r="118" spans="2:12" s="1" customFormat="1" ht="6.95" customHeight="1">
      <c r="B118" s="33"/>
      <c r="C118" s="34"/>
      <c r="D118" s="34"/>
      <c r="E118" s="34"/>
      <c r="F118" s="34"/>
      <c r="G118" s="34"/>
      <c r="H118" s="34"/>
      <c r="I118" s="109"/>
      <c r="J118" s="34"/>
      <c r="K118" s="34"/>
      <c r="L118" s="37"/>
    </row>
    <row r="119" spans="2:12" s="1" customFormat="1" ht="12" customHeight="1">
      <c r="B119" s="33"/>
      <c r="C119" s="28" t="s">
        <v>16</v>
      </c>
      <c r="D119" s="34"/>
      <c r="E119" s="34"/>
      <c r="F119" s="34"/>
      <c r="G119" s="34"/>
      <c r="H119" s="34"/>
      <c r="I119" s="109"/>
      <c r="J119" s="34"/>
      <c r="K119" s="34"/>
      <c r="L119" s="37"/>
    </row>
    <row r="120" spans="2:12" s="1" customFormat="1" ht="16.5" customHeight="1">
      <c r="B120" s="33"/>
      <c r="C120" s="34"/>
      <c r="D120" s="34"/>
      <c r="E120" s="306" t="str">
        <f>E7</f>
        <v>Kulturní dům Šternberk-chlazení 2.NP</v>
      </c>
      <c r="F120" s="307"/>
      <c r="G120" s="307"/>
      <c r="H120" s="307"/>
      <c r="I120" s="109"/>
      <c r="J120" s="34"/>
      <c r="K120" s="34"/>
      <c r="L120" s="37"/>
    </row>
    <row r="121" spans="2:12" s="1" customFormat="1" ht="12" customHeight="1">
      <c r="B121" s="33"/>
      <c r="C121" s="28" t="s">
        <v>99</v>
      </c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12" s="1" customFormat="1" ht="16.5" customHeight="1">
      <c r="B122" s="33"/>
      <c r="C122" s="34"/>
      <c r="D122" s="34"/>
      <c r="E122" s="278" t="str">
        <f>E9</f>
        <v>04 - Elektroinstalace</v>
      </c>
      <c r="F122" s="308"/>
      <c r="G122" s="308"/>
      <c r="H122" s="308"/>
      <c r="I122" s="109"/>
      <c r="J122" s="34"/>
      <c r="K122" s="34"/>
      <c r="L122" s="37"/>
    </row>
    <row r="123" spans="2:12" s="1" customFormat="1" ht="6.95" customHeight="1">
      <c r="B123" s="33"/>
      <c r="C123" s="34"/>
      <c r="D123" s="34"/>
      <c r="E123" s="34"/>
      <c r="F123" s="34"/>
      <c r="G123" s="34"/>
      <c r="H123" s="34"/>
      <c r="I123" s="109"/>
      <c r="J123" s="34"/>
      <c r="K123" s="34"/>
      <c r="L123" s="37"/>
    </row>
    <row r="124" spans="2:12" s="1" customFormat="1" ht="12" customHeight="1">
      <c r="B124" s="33"/>
      <c r="C124" s="28" t="s">
        <v>20</v>
      </c>
      <c r="D124" s="34"/>
      <c r="E124" s="34"/>
      <c r="F124" s="26" t="str">
        <f>F12</f>
        <v>Masarykova 307/20</v>
      </c>
      <c r="G124" s="34"/>
      <c r="H124" s="34"/>
      <c r="I124" s="111" t="s">
        <v>22</v>
      </c>
      <c r="J124" s="60" t="str">
        <f>IF(J12="","",J12)</f>
        <v>25. 3. 2019</v>
      </c>
      <c r="K124" s="34"/>
      <c r="L124" s="37"/>
    </row>
    <row r="125" spans="2:12" s="1" customFormat="1" ht="6.95" customHeight="1">
      <c r="B125" s="33"/>
      <c r="C125" s="34"/>
      <c r="D125" s="34"/>
      <c r="E125" s="34"/>
      <c r="F125" s="34"/>
      <c r="G125" s="34"/>
      <c r="H125" s="34"/>
      <c r="I125" s="109"/>
      <c r="J125" s="34"/>
      <c r="K125" s="34"/>
      <c r="L125" s="37"/>
    </row>
    <row r="126" spans="2:12" s="1" customFormat="1" ht="27.95" customHeight="1">
      <c r="B126" s="33"/>
      <c r="C126" s="28" t="s">
        <v>24</v>
      </c>
      <c r="D126" s="34"/>
      <c r="E126" s="34"/>
      <c r="F126" s="26" t="str">
        <f>E15</f>
        <v>Město Śternberk,Horní nám.16</v>
      </c>
      <c r="G126" s="34"/>
      <c r="H126" s="34"/>
      <c r="I126" s="111" t="s">
        <v>30</v>
      </c>
      <c r="J126" s="31" t="str">
        <f>E21</f>
        <v>ing.Judita Bravencová</v>
      </c>
      <c r="K126" s="34"/>
      <c r="L126" s="37"/>
    </row>
    <row r="127" spans="2:12" s="1" customFormat="1" ht="27.95" customHeight="1">
      <c r="B127" s="33"/>
      <c r="C127" s="28" t="s">
        <v>28</v>
      </c>
      <c r="D127" s="34"/>
      <c r="E127" s="34"/>
      <c r="F127" s="26" t="str">
        <f>IF(E18="","",E18)</f>
        <v>Vyplň údaj</v>
      </c>
      <c r="G127" s="34"/>
      <c r="H127" s="34"/>
      <c r="I127" s="111" t="s">
        <v>33</v>
      </c>
      <c r="J127" s="31" t="str">
        <f>E24</f>
        <v>ing.Judita Bravencová</v>
      </c>
      <c r="K127" s="34"/>
      <c r="L127" s="37"/>
    </row>
    <row r="128" spans="2:12" s="1" customFormat="1" ht="10.35" customHeight="1">
      <c r="B128" s="33"/>
      <c r="C128" s="34"/>
      <c r="D128" s="34"/>
      <c r="E128" s="34"/>
      <c r="F128" s="34"/>
      <c r="G128" s="34"/>
      <c r="H128" s="34"/>
      <c r="I128" s="109"/>
      <c r="J128" s="34"/>
      <c r="K128" s="34"/>
      <c r="L128" s="37"/>
    </row>
    <row r="129" spans="2:65" s="10" customFormat="1" ht="29.25" customHeight="1">
      <c r="B129" s="164"/>
      <c r="C129" s="165" t="s">
        <v>119</v>
      </c>
      <c r="D129" s="166" t="s">
        <v>60</v>
      </c>
      <c r="E129" s="166" t="s">
        <v>56</v>
      </c>
      <c r="F129" s="166" t="s">
        <v>57</v>
      </c>
      <c r="G129" s="166" t="s">
        <v>120</v>
      </c>
      <c r="H129" s="166" t="s">
        <v>121</v>
      </c>
      <c r="I129" s="167" t="s">
        <v>122</v>
      </c>
      <c r="J129" s="168" t="s">
        <v>103</v>
      </c>
      <c r="K129" s="169" t="s">
        <v>123</v>
      </c>
      <c r="L129" s="170"/>
      <c r="M129" s="69" t="s">
        <v>1</v>
      </c>
      <c r="N129" s="70" t="s">
        <v>39</v>
      </c>
      <c r="O129" s="70" t="s">
        <v>124</v>
      </c>
      <c r="P129" s="70" t="s">
        <v>125</v>
      </c>
      <c r="Q129" s="70" t="s">
        <v>126</v>
      </c>
      <c r="R129" s="70" t="s">
        <v>127</v>
      </c>
      <c r="S129" s="70" t="s">
        <v>128</v>
      </c>
      <c r="T129" s="71" t="s">
        <v>129</v>
      </c>
    </row>
    <row r="130" spans="2:65" s="1" customFormat="1" ht="22.9" customHeight="1">
      <c r="B130" s="33"/>
      <c r="C130" s="76" t="s">
        <v>130</v>
      </c>
      <c r="D130" s="34"/>
      <c r="E130" s="34"/>
      <c r="F130" s="34"/>
      <c r="G130" s="34"/>
      <c r="H130" s="34"/>
      <c r="I130" s="109"/>
      <c r="J130" s="171">
        <f>BK130</f>
        <v>0</v>
      </c>
      <c r="K130" s="34"/>
      <c r="L130" s="37"/>
      <c r="M130" s="72"/>
      <c r="N130" s="73"/>
      <c r="O130" s="73"/>
      <c r="P130" s="172">
        <f>P131+P168+P176</f>
        <v>0</v>
      </c>
      <c r="Q130" s="73"/>
      <c r="R130" s="172">
        <f>R131+R168+R176</f>
        <v>0</v>
      </c>
      <c r="S130" s="73"/>
      <c r="T130" s="173">
        <f>T131+T168+T176</f>
        <v>0</v>
      </c>
      <c r="AT130" s="16" t="s">
        <v>74</v>
      </c>
      <c r="AU130" s="16" t="s">
        <v>105</v>
      </c>
      <c r="BK130" s="174">
        <f>BK131+BK168+BK176</f>
        <v>0</v>
      </c>
    </row>
    <row r="131" spans="2:65" s="11" customFormat="1" ht="25.9" customHeight="1">
      <c r="B131" s="175"/>
      <c r="C131" s="176"/>
      <c r="D131" s="177" t="s">
        <v>74</v>
      </c>
      <c r="E131" s="178" t="s">
        <v>311</v>
      </c>
      <c r="F131" s="178" t="s">
        <v>312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P132+P134+P157</f>
        <v>0</v>
      </c>
      <c r="Q131" s="183"/>
      <c r="R131" s="184">
        <f>R132+R134+R157</f>
        <v>0</v>
      </c>
      <c r="S131" s="183"/>
      <c r="T131" s="185">
        <f>T132+T134+T157</f>
        <v>0</v>
      </c>
      <c r="AR131" s="186" t="s">
        <v>85</v>
      </c>
      <c r="AT131" s="187" t="s">
        <v>74</v>
      </c>
      <c r="AU131" s="187" t="s">
        <v>75</v>
      </c>
      <c r="AY131" s="186" t="s">
        <v>133</v>
      </c>
      <c r="BK131" s="188">
        <f>BK132+BK134+BK157</f>
        <v>0</v>
      </c>
    </row>
    <row r="132" spans="2:65" s="11" customFormat="1" ht="22.9" customHeight="1">
      <c r="B132" s="175"/>
      <c r="C132" s="176"/>
      <c r="D132" s="177" t="s">
        <v>74</v>
      </c>
      <c r="E132" s="189" t="s">
        <v>541</v>
      </c>
      <c r="F132" s="189" t="s">
        <v>542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P133</f>
        <v>0</v>
      </c>
      <c r="Q132" s="183"/>
      <c r="R132" s="184">
        <f>R133</f>
        <v>0</v>
      </c>
      <c r="S132" s="183"/>
      <c r="T132" s="185">
        <f>T133</f>
        <v>0</v>
      </c>
      <c r="AR132" s="186" t="s">
        <v>85</v>
      </c>
      <c r="AT132" s="187" t="s">
        <v>74</v>
      </c>
      <c r="AU132" s="187" t="s">
        <v>83</v>
      </c>
      <c r="AY132" s="186" t="s">
        <v>133</v>
      </c>
      <c r="BK132" s="188">
        <f>BK133</f>
        <v>0</v>
      </c>
    </row>
    <row r="133" spans="2:65" s="1" customFormat="1" ht="24" customHeight="1">
      <c r="B133" s="33"/>
      <c r="C133" s="191" t="s">
        <v>83</v>
      </c>
      <c r="D133" s="191" t="s">
        <v>136</v>
      </c>
      <c r="E133" s="192" t="s">
        <v>543</v>
      </c>
      <c r="F133" s="193" t="s">
        <v>544</v>
      </c>
      <c r="G133" s="194" t="s">
        <v>139</v>
      </c>
      <c r="H133" s="195">
        <v>1</v>
      </c>
      <c r="I133" s="196"/>
      <c r="J133" s="197">
        <f>ROUND(I133*H133,2)</f>
        <v>0</v>
      </c>
      <c r="K133" s="193" t="s">
        <v>1</v>
      </c>
      <c r="L133" s="37"/>
      <c r="M133" s="198" t="s">
        <v>1</v>
      </c>
      <c r="N133" s="199" t="s">
        <v>40</v>
      </c>
      <c r="O133" s="65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02" t="s">
        <v>234</v>
      </c>
      <c r="AT133" s="202" t="s">
        <v>136</v>
      </c>
      <c r="AU133" s="202" t="s">
        <v>85</v>
      </c>
      <c r="AY133" s="16" t="s">
        <v>133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83</v>
      </c>
      <c r="BK133" s="203">
        <f>ROUND(I133*H133,2)</f>
        <v>0</v>
      </c>
      <c r="BL133" s="16" t="s">
        <v>234</v>
      </c>
      <c r="BM133" s="202" t="s">
        <v>85</v>
      </c>
    </row>
    <row r="134" spans="2:65" s="11" customFormat="1" ht="22.9" customHeight="1">
      <c r="B134" s="175"/>
      <c r="C134" s="176"/>
      <c r="D134" s="177" t="s">
        <v>74</v>
      </c>
      <c r="E134" s="189" t="s">
        <v>545</v>
      </c>
      <c r="F134" s="189" t="s">
        <v>546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SUM(P135:P156)</f>
        <v>0</v>
      </c>
      <c r="Q134" s="183"/>
      <c r="R134" s="184">
        <f>SUM(R135:R156)</f>
        <v>0</v>
      </c>
      <c r="S134" s="183"/>
      <c r="T134" s="185">
        <f>SUM(T135:T156)</f>
        <v>0</v>
      </c>
      <c r="AR134" s="186" t="s">
        <v>85</v>
      </c>
      <c r="AT134" s="187" t="s">
        <v>74</v>
      </c>
      <c r="AU134" s="187" t="s">
        <v>83</v>
      </c>
      <c r="AY134" s="186" t="s">
        <v>133</v>
      </c>
      <c r="BK134" s="188">
        <f>SUM(BK135:BK156)</f>
        <v>0</v>
      </c>
    </row>
    <row r="135" spans="2:65" s="1" customFormat="1" ht="16.5" customHeight="1">
      <c r="B135" s="33"/>
      <c r="C135" s="191" t="s">
        <v>85</v>
      </c>
      <c r="D135" s="191" t="s">
        <v>136</v>
      </c>
      <c r="E135" s="192" t="s">
        <v>547</v>
      </c>
      <c r="F135" s="193" t="s">
        <v>548</v>
      </c>
      <c r="G135" s="194" t="s">
        <v>139</v>
      </c>
      <c r="H135" s="195">
        <v>1</v>
      </c>
      <c r="I135" s="196"/>
      <c r="J135" s="197">
        <f t="shared" ref="J135:J156" si="0">ROUND(I135*H135,2)</f>
        <v>0</v>
      </c>
      <c r="K135" s="193" t="s">
        <v>1</v>
      </c>
      <c r="L135" s="37"/>
      <c r="M135" s="198" t="s">
        <v>1</v>
      </c>
      <c r="N135" s="199" t="s">
        <v>40</v>
      </c>
      <c r="O135" s="65"/>
      <c r="P135" s="200">
        <f t="shared" ref="P135:P156" si="1">O135*H135</f>
        <v>0</v>
      </c>
      <c r="Q135" s="200">
        <v>0</v>
      </c>
      <c r="R135" s="200">
        <f t="shared" ref="R135:R156" si="2">Q135*H135</f>
        <v>0</v>
      </c>
      <c r="S135" s="200">
        <v>0</v>
      </c>
      <c r="T135" s="201">
        <f t="shared" ref="T135:T156" si="3">S135*H135</f>
        <v>0</v>
      </c>
      <c r="AR135" s="202" t="s">
        <v>234</v>
      </c>
      <c r="AT135" s="202" t="s">
        <v>136</v>
      </c>
      <c r="AU135" s="202" t="s">
        <v>85</v>
      </c>
      <c r="AY135" s="16" t="s">
        <v>133</v>
      </c>
      <c r="BE135" s="203">
        <f t="shared" ref="BE135:BE156" si="4">IF(N135="základní",J135,0)</f>
        <v>0</v>
      </c>
      <c r="BF135" s="203">
        <f t="shared" ref="BF135:BF156" si="5">IF(N135="snížená",J135,0)</f>
        <v>0</v>
      </c>
      <c r="BG135" s="203">
        <f t="shared" ref="BG135:BG156" si="6">IF(N135="zákl. přenesená",J135,0)</f>
        <v>0</v>
      </c>
      <c r="BH135" s="203">
        <f t="shared" ref="BH135:BH156" si="7">IF(N135="sníž. přenesená",J135,0)</f>
        <v>0</v>
      </c>
      <c r="BI135" s="203">
        <f t="shared" ref="BI135:BI156" si="8">IF(N135="nulová",J135,0)</f>
        <v>0</v>
      </c>
      <c r="BJ135" s="16" t="s">
        <v>83</v>
      </c>
      <c r="BK135" s="203">
        <f t="shared" ref="BK135:BK156" si="9">ROUND(I135*H135,2)</f>
        <v>0</v>
      </c>
      <c r="BL135" s="16" t="s">
        <v>234</v>
      </c>
      <c r="BM135" s="202" t="s">
        <v>141</v>
      </c>
    </row>
    <row r="136" spans="2:65" s="1" customFormat="1" ht="24" customHeight="1">
      <c r="B136" s="33"/>
      <c r="C136" s="238" t="s">
        <v>134</v>
      </c>
      <c r="D136" s="238" t="s">
        <v>382</v>
      </c>
      <c r="E136" s="239" t="s">
        <v>549</v>
      </c>
      <c r="F136" s="240" t="s">
        <v>550</v>
      </c>
      <c r="G136" s="241" t="s">
        <v>139</v>
      </c>
      <c r="H136" s="242">
        <v>1</v>
      </c>
      <c r="I136" s="243"/>
      <c r="J136" s="244">
        <f t="shared" si="0"/>
        <v>0</v>
      </c>
      <c r="K136" s="240" t="s">
        <v>1</v>
      </c>
      <c r="L136" s="245"/>
      <c r="M136" s="246" t="s">
        <v>1</v>
      </c>
      <c r="N136" s="247" t="s">
        <v>40</v>
      </c>
      <c r="O136" s="65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02" t="s">
        <v>307</v>
      </c>
      <c r="AT136" s="202" t="s">
        <v>382</v>
      </c>
      <c r="AU136" s="202" t="s">
        <v>85</v>
      </c>
      <c r="AY136" s="16" t="s">
        <v>133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6" t="s">
        <v>83</v>
      </c>
      <c r="BK136" s="203">
        <f t="shared" si="9"/>
        <v>0</v>
      </c>
      <c r="BL136" s="16" t="s">
        <v>234</v>
      </c>
      <c r="BM136" s="202" t="s">
        <v>146</v>
      </c>
    </row>
    <row r="137" spans="2:65" s="1" customFormat="1" ht="24" customHeight="1">
      <c r="B137" s="33"/>
      <c r="C137" s="191" t="s">
        <v>141</v>
      </c>
      <c r="D137" s="191" t="s">
        <v>136</v>
      </c>
      <c r="E137" s="192" t="s">
        <v>551</v>
      </c>
      <c r="F137" s="193" t="s">
        <v>552</v>
      </c>
      <c r="G137" s="194" t="s">
        <v>237</v>
      </c>
      <c r="H137" s="195">
        <v>50</v>
      </c>
      <c r="I137" s="196"/>
      <c r="J137" s="197">
        <f t="shared" si="0"/>
        <v>0</v>
      </c>
      <c r="K137" s="193" t="s">
        <v>1</v>
      </c>
      <c r="L137" s="37"/>
      <c r="M137" s="198" t="s">
        <v>1</v>
      </c>
      <c r="N137" s="199" t="s">
        <v>40</v>
      </c>
      <c r="O137" s="65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AR137" s="202" t="s">
        <v>234</v>
      </c>
      <c r="AT137" s="202" t="s">
        <v>136</v>
      </c>
      <c r="AU137" s="202" t="s">
        <v>85</v>
      </c>
      <c r="AY137" s="16" t="s">
        <v>133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6" t="s">
        <v>83</v>
      </c>
      <c r="BK137" s="203">
        <f t="shared" si="9"/>
        <v>0</v>
      </c>
      <c r="BL137" s="16" t="s">
        <v>234</v>
      </c>
      <c r="BM137" s="202" t="s">
        <v>177</v>
      </c>
    </row>
    <row r="138" spans="2:65" s="1" customFormat="1" ht="16.5" customHeight="1">
      <c r="B138" s="33"/>
      <c r="C138" s="238" t="s">
        <v>154</v>
      </c>
      <c r="D138" s="238" t="s">
        <v>382</v>
      </c>
      <c r="E138" s="239" t="s">
        <v>553</v>
      </c>
      <c r="F138" s="240" t="s">
        <v>554</v>
      </c>
      <c r="G138" s="241" t="s">
        <v>237</v>
      </c>
      <c r="H138" s="242">
        <v>50</v>
      </c>
      <c r="I138" s="243"/>
      <c r="J138" s="244">
        <f t="shared" si="0"/>
        <v>0</v>
      </c>
      <c r="K138" s="240" t="s">
        <v>1</v>
      </c>
      <c r="L138" s="245"/>
      <c r="M138" s="246" t="s">
        <v>1</v>
      </c>
      <c r="N138" s="247" t="s">
        <v>40</v>
      </c>
      <c r="O138" s="65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AR138" s="202" t="s">
        <v>307</v>
      </c>
      <c r="AT138" s="202" t="s">
        <v>382</v>
      </c>
      <c r="AU138" s="202" t="s">
        <v>85</v>
      </c>
      <c r="AY138" s="16" t="s">
        <v>133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6" t="s">
        <v>83</v>
      </c>
      <c r="BK138" s="203">
        <f t="shared" si="9"/>
        <v>0</v>
      </c>
      <c r="BL138" s="16" t="s">
        <v>234</v>
      </c>
      <c r="BM138" s="202" t="s">
        <v>192</v>
      </c>
    </row>
    <row r="139" spans="2:65" s="1" customFormat="1" ht="24" customHeight="1">
      <c r="B139" s="33"/>
      <c r="C139" s="191" t="s">
        <v>146</v>
      </c>
      <c r="D139" s="191" t="s">
        <v>136</v>
      </c>
      <c r="E139" s="192" t="s">
        <v>555</v>
      </c>
      <c r="F139" s="193" t="s">
        <v>556</v>
      </c>
      <c r="G139" s="194" t="s">
        <v>139</v>
      </c>
      <c r="H139" s="195">
        <v>8</v>
      </c>
      <c r="I139" s="196"/>
      <c r="J139" s="197">
        <f t="shared" si="0"/>
        <v>0</v>
      </c>
      <c r="K139" s="193" t="s">
        <v>1</v>
      </c>
      <c r="L139" s="37"/>
      <c r="M139" s="198" t="s">
        <v>1</v>
      </c>
      <c r="N139" s="199" t="s">
        <v>40</v>
      </c>
      <c r="O139" s="65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AR139" s="202" t="s">
        <v>234</v>
      </c>
      <c r="AT139" s="202" t="s">
        <v>136</v>
      </c>
      <c r="AU139" s="202" t="s">
        <v>85</v>
      </c>
      <c r="AY139" s="16" t="s">
        <v>133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6" t="s">
        <v>83</v>
      </c>
      <c r="BK139" s="203">
        <f t="shared" si="9"/>
        <v>0</v>
      </c>
      <c r="BL139" s="16" t="s">
        <v>234</v>
      </c>
      <c r="BM139" s="202" t="s">
        <v>216</v>
      </c>
    </row>
    <row r="140" spans="2:65" s="1" customFormat="1" ht="16.5" customHeight="1">
      <c r="B140" s="33"/>
      <c r="C140" s="238" t="s">
        <v>171</v>
      </c>
      <c r="D140" s="238" t="s">
        <v>382</v>
      </c>
      <c r="E140" s="239" t="s">
        <v>557</v>
      </c>
      <c r="F140" s="240" t="s">
        <v>558</v>
      </c>
      <c r="G140" s="241" t="s">
        <v>559</v>
      </c>
      <c r="H140" s="242">
        <v>8</v>
      </c>
      <c r="I140" s="243"/>
      <c r="J140" s="244">
        <f t="shared" si="0"/>
        <v>0</v>
      </c>
      <c r="K140" s="240" t="s">
        <v>1</v>
      </c>
      <c r="L140" s="245"/>
      <c r="M140" s="246" t="s">
        <v>1</v>
      </c>
      <c r="N140" s="247" t="s">
        <v>40</v>
      </c>
      <c r="O140" s="65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02" t="s">
        <v>307</v>
      </c>
      <c r="AT140" s="202" t="s">
        <v>382</v>
      </c>
      <c r="AU140" s="202" t="s">
        <v>85</v>
      </c>
      <c r="AY140" s="16" t="s">
        <v>133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6" t="s">
        <v>83</v>
      </c>
      <c r="BK140" s="203">
        <f t="shared" si="9"/>
        <v>0</v>
      </c>
      <c r="BL140" s="16" t="s">
        <v>234</v>
      </c>
      <c r="BM140" s="202" t="s">
        <v>227</v>
      </c>
    </row>
    <row r="141" spans="2:65" s="1" customFormat="1" ht="16.5" customHeight="1">
      <c r="B141" s="33"/>
      <c r="C141" s="238" t="s">
        <v>177</v>
      </c>
      <c r="D141" s="238" t="s">
        <v>382</v>
      </c>
      <c r="E141" s="239" t="s">
        <v>560</v>
      </c>
      <c r="F141" s="240" t="s">
        <v>561</v>
      </c>
      <c r="G141" s="241" t="s">
        <v>559</v>
      </c>
      <c r="H141" s="242">
        <v>8</v>
      </c>
      <c r="I141" s="243"/>
      <c r="J141" s="244">
        <f t="shared" si="0"/>
        <v>0</v>
      </c>
      <c r="K141" s="240" t="s">
        <v>1</v>
      </c>
      <c r="L141" s="245"/>
      <c r="M141" s="246" t="s">
        <v>1</v>
      </c>
      <c r="N141" s="247" t="s">
        <v>40</v>
      </c>
      <c r="O141" s="65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AR141" s="202" t="s">
        <v>307</v>
      </c>
      <c r="AT141" s="202" t="s">
        <v>382</v>
      </c>
      <c r="AU141" s="202" t="s">
        <v>85</v>
      </c>
      <c r="AY141" s="16" t="s">
        <v>133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16" t="s">
        <v>83</v>
      </c>
      <c r="BK141" s="203">
        <f t="shared" si="9"/>
        <v>0</v>
      </c>
      <c r="BL141" s="16" t="s">
        <v>234</v>
      </c>
      <c r="BM141" s="202" t="s">
        <v>234</v>
      </c>
    </row>
    <row r="142" spans="2:65" s="1" customFormat="1" ht="24" customHeight="1">
      <c r="B142" s="33"/>
      <c r="C142" s="191" t="s">
        <v>175</v>
      </c>
      <c r="D142" s="191" t="s">
        <v>136</v>
      </c>
      <c r="E142" s="192" t="s">
        <v>562</v>
      </c>
      <c r="F142" s="193" t="s">
        <v>563</v>
      </c>
      <c r="G142" s="194" t="s">
        <v>237</v>
      </c>
      <c r="H142" s="195">
        <v>120</v>
      </c>
      <c r="I142" s="196"/>
      <c r="J142" s="197">
        <f t="shared" si="0"/>
        <v>0</v>
      </c>
      <c r="K142" s="193" t="s">
        <v>1</v>
      </c>
      <c r="L142" s="37"/>
      <c r="M142" s="198" t="s">
        <v>1</v>
      </c>
      <c r="N142" s="199" t="s">
        <v>40</v>
      </c>
      <c r="O142" s="65"/>
      <c r="P142" s="200">
        <f t="shared" si="1"/>
        <v>0</v>
      </c>
      <c r="Q142" s="200">
        <v>0</v>
      </c>
      <c r="R142" s="200">
        <f t="shared" si="2"/>
        <v>0</v>
      </c>
      <c r="S142" s="200">
        <v>0</v>
      </c>
      <c r="T142" s="201">
        <f t="shared" si="3"/>
        <v>0</v>
      </c>
      <c r="AR142" s="202" t="s">
        <v>234</v>
      </c>
      <c r="AT142" s="202" t="s">
        <v>136</v>
      </c>
      <c r="AU142" s="202" t="s">
        <v>85</v>
      </c>
      <c r="AY142" s="16" t="s">
        <v>133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16" t="s">
        <v>83</v>
      </c>
      <c r="BK142" s="203">
        <f t="shared" si="9"/>
        <v>0</v>
      </c>
      <c r="BL142" s="16" t="s">
        <v>234</v>
      </c>
      <c r="BM142" s="202" t="s">
        <v>245</v>
      </c>
    </row>
    <row r="143" spans="2:65" s="1" customFormat="1" ht="16.5" customHeight="1">
      <c r="B143" s="33"/>
      <c r="C143" s="238" t="s">
        <v>192</v>
      </c>
      <c r="D143" s="238" t="s">
        <v>382</v>
      </c>
      <c r="E143" s="239" t="s">
        <v>564</v>
      </c>
      <c r="F143" s="240" t="s">
        <v>565</v>
      </c>
      <c r="G143" s="241" t="s">
        <v>237</v>
      </c>
      <c r="H143" s="242">
        <v>120</v>
      </c>
      <c r="I143" s="243"/>
      <c r="J143" s="244">
        <f t="shared" si="0"/>
        <v>0</v>
      </c>
      <c r="K143" s="240" t="s">
        <v>1</v>
      </c>
      <c r="L143" s="245"/>
      <c r="M143" s="246" t="s">
        <v>1</v>
      </c>
      <c r="N143" s="247" t="s">
        <v>40</v>
      </c>
      <c r="O143" s="65"/>
      <c r="P143" s="200">
        <f t="shared" si="1"/>
        <v>0</v>
      </c>
      <c r="Q143" s="200">
        <v>0</v>
      </c>
      <c r="R143" s="200">
        <f t="shared" si="2"/>
        <v>0</v>
      </c>
      <c r="S143" s="200">
        <v>0</v>
      </c>
      <c r="T143" s="201">
        <f t="shared" si="3"/>
        <v>0</v>
      </c>
      <c r="AR143" s="202" t="s">
        <v>307</v>
      </c>
      <c r="AT143" s="202" t="s">
        <v>382</v>
      </c>
      <c r="AU143" s="202" t="s">
        <v>85</v>
      </c>
      <c r="AY143" s="16" t="s">
        <v>133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16" t="s">
        <v>83</v>
      </c>
      <c r="BK143" s="203">
        <f t="shared" si="9"/>
        <v>0</v>
      </c>
      <c r="BL143" s="16" t="s">
        <v>234</v>
      </c>
      <c r="BM143" s="202" t="s">
        <v>255</v>
      </c>
    </row>
    <row r="144" spans="2:65" s="1" customFormat="1" ht="16.5" customHeight="1">
      <c r="B144" s="33"/>
      <c r="C144" s="238" t="s">
        <v>210</v>
      </c>
      <c r="D144" s="238" t="s">
        <v>382</v>
      </c>
      <c r="E144" s="239" t="s">
        <v>566</v>
      </c>
      <c r="F144" s="240" t="s">
        <v>567</v>
      </c>
      <c r="G144" s="241" t="s">
        <v>139</v>
      </c>
      <c r="H144" s="242">
        <v>1</v>
      </c>
      <c r="I144" s="243"/>
      <c r="J144" s="244">
        <f t="shared" si="0"/>
        <v>0</v>
      </c>
      <c r="K144" s="240" t="s">
        <v>1</v>
      </c>
      <c r="L144" s="245"/>
      <c r="M144" s="246" t="s">
        <v>1</v>
      </c>
      <c r="N144" s="247" t="s">
        <v>40</v>
      </c>
      <c r="O144" s="65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AR144" s="202" t="s">
        <v>307</v>
      </c>
      <c r="AT144" s="202" t="s">
        <v>382</v>
      </c>
      <c r="AU144" s="202" t="s">
        <v>85</v>
      </c>
      <c r="AY144" s="16" t="s">
        <v>133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6" t="s">
        <v>83</v>
      </c>
      <c r="BK144" s="203">
        <f t="shared" si="9"/>
        <v>0</v>
      </c>
      <c r="BL144" s="16" t="s">
        <v>234</v>
      </c>
      <c r="BM144" s="202" t="s">
        <v>264</v>
      </c>
    </row>
    <row r="145" spans="2:65" s="1" customFormat="1" ht="24" customHeight="1">
      <c r="B145" s="33"/>
      <c r="C145" s="191" t="s">
        <v>216</v>
      </c>
      <c r="D145" s="191" t="s">
        <v>136</v>
      </c>
      <c r="E145" s="192" t="s">
        <v>568</v>
      </c>
      <c r="F145" s="193" t="s">
        <v>569</v>
      </c>
      <c r="G145" s="194" t="s">
        <v>237</v>
      </c>
      <c r="H145" s="195">
        <v>80</v>
      </c>
      <c r="I145" s="196"/>
      <c r="J145" s="197">
        <f t="shared" si="0"/>
        <v>0</v>
      </c>
      <c r="K145" s="193" t="s">
        <v>1</v>
      </c>
      <c r="L145" s="37"/>
      <c r="M145" s="198" t="s">
        <v>1</v>
      </c>
      <c r="N145" s="199" t="s">
        <v>40</v>
      </c>
      <c r="O145" s="65"/>
      <c r="P145" s="200">
        <f t="shared" si="1"/>
        <v>0</v>
      </c>
      <c r="Q145" s="200">
        <v>0</v>
      </c>
      <c r="R145" s="200">
        <f t="shared" si="2"/>
        <v>0</v>
      </c>
      <c r="S145" s="200">
        <v>0</v>
      </c>
      <c r="T145" s="201">
        <f t="shared" si="3"/>
        <v>0</v>
      </c>
      <c r="AR145" s="202" t="s">
        <v>234</v>
      </c>
      <c r="AT145" s="202" t="s">
        <v>136</v>
      </c>
      <c r="AU145" s="202" t="s">
        <v>85</v>
      </c>
      <c r="AY145" s="16" t="s">
        <v>133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16" t="s">
        <v>83</v>
      </c>
      <c r="BK145" s="203">
        <f t="shared" si="9"/>
        <v>0</v>
      </c>
      <c r="BL145" s="16" t="s">
        <v>234</v>
      </c>
      <c r="BM145" s="202" t="s">
        <v>273</v>
      </c>
    </row>
    <row r="146" spans="2:65" s="1" customFormat="1" ht="16.5" customHeight="1">
      <c r="B146" s="33"/>
      <c r="C146" s="238" t="s">
        <v>221</v>
      </c>
      <c r="D146" s="238" t="s">
        <v>382</v>
      </c>
      <c r="E146" s="239" t="s">
        <v>570</v>
      </c>
      <c r="F146" s="240" t="s">
        <v>571</v>
      </c>
      <c r="G146" s="241" t="s">
        <v>237</v>
      </c>
      <c r="H146" s="242">
        <v>80</v>
      </c>
      <c r="I146" s="243"/>
      <c r="J146" s="244">
        <f t="shared" si="0"/>
        <v>0</v>
      </c>
      <c r="K146" s="240" t="s">
        <v>1</v>
      </c>
      <c r="L146" s="245"/>
      <c r="M146" s="246" t="s">
        <v>1</v>
      </c>
      <c r="N146" s="247" t="s">
        <v>40</v>
      </c>
      <c r="O146" s="65"/>
      <c r="P146" s="200">
        <f t="shared" si="1"/>
        <v>0</v>
      </c>
      <c r="Q146" s="200">
        <v>0</v>
      </c>
      <c r="R146" s="200">
        <f t="shared" si="2"/>
        <v>0</v>
      </c>
      <c r="S146" s="200">
        <v>0</v>
      </c>
      <c r="T146" s="201">
        <f t="shared" si="3"/>
        <v>0</v>
      </c>
      <c r="AR146" s="202" t="s">
        <v>307</v>
      </c>
      <c r="AT146" s="202" t="s">
        <v>382</v>
      </c>
      <c r="AU146" s="202" t="s">
        <v>85</v>
      </c>
      <c r="AY146" s="16" t="s">
        <v>133</v>
      </c>
      <c r="BE146" s="203">
        <f t="shared" si="4"/>
        <v>0</v>
      </c>
      <c r="BF146" s="203">
        <f t="shared" si="5"/>
        <v>0</v>
      </c>
      <c r="BG146" s="203">
        <f t="shared" si="6"/>
        <v>0</v>
      </c>
      <c r="BH146" s="203">
        <f t="shared" si="7"/>
        <v>0</v>
      </c>
      <c r="BI146" s="203">
        <f t="shared" si="8"/>
        <v>0</v>
      </c>
      <c r="BJ146" s="16" t="s">
        <v>83</v>
      </c>
      <c r="BK146" s="203">
        <f t="shared" si="9"/>
        <v>0</v>
      </c>
      <c r="BL146" s="16" t="s">
        <v>234</v>
      </c>
      <c r="BM146" s="202" t="s">
        <v>282</v>
      </c>
    </row>
    <row r="147" spans="2:65" s="1" customFormat="1" ht="24" customHeight="1">
      <c r="B147" s="33"/>
      <c r="C147" s="191" t="s">
        <v>227</v>
      </c>
      <c r="D147" s="191" t="s">
        <v>136</v>
      </c>
      <c r="E147" s="192" t="s">
        <v>572</v>
      </c>
      <c r="F147" s="193" t="s">
        <v>573</v>
      </c>
      <c r="G147" s="194" t="s">
        <v>237</v>
      </c>
      <c r="H147" s="195">
        <v>5</v>
      </c>
      <c r="I147" s="196"/>
      <c r="J147" s="197">
        <f t="shared" si="0"/>
        <v>0</v>
      </c>
      <c r="K147" s="193" t="s">
        <v>1</v>
      </c>
      <c r="L147" s="37"/>
      <c r="M147" s="198" t="s">
        <v>1</v>
      </c>
      <c r="N147" s="199" t="s">
        <v>40</v>
      </c>
      <c r="O147" s="65"/>
      <c r="P147" s="200">
        <f t="shared" si="1"/>
        <v>0</v>
      </c>
      <c r="Q147" s="200">
        <v>0</v>
      </c>
      <c r="R147" s="200">
        <f t="shared" si="2"/>
        <v>0</v>
      </c>
      <c r="S147" s="200">
        <v>0</v>
      </c>
      <c r="T147" s="201">
        <f t="shared" si="3"/>
        <v>0</v>
      </c>
      <c r="AR147" s="202" t="s">
        <v>234</v>
      </c>
      <c r="AT147" s="202" t="s">
        <v>136</v>
      </c>
      <c r="AU147" s="202" t="s">
        <v>85</v>
      </c>
      <c r="AY147" s="16" t="s">
        <v>133</v>
      </c>
      <c r="BE147" s="203">
        <f t="shared" si="4"/>
        <v>0</v>
      </c>
      <c r="BF147" s="203">
        <f t="shared" si="5"/>
        <v>0</v>
      </c>
      <c r="BG147" s="203">
        <f t="shared" si="6"/>
        <v>0</v>
      </c>
      <c r="BH147" s="203">
        <f t="shared" si="7"/>
        <v>0</v>
      </c>
      <c r="BI147" s="203">
        <f t="shared" si="8"/>
        <v>0</v>
      </c>
      <c r="BJ147" s="16" t="s">
        <v>83</v>
      </c>
      <c r="BK147" s="203">
        <f t="shared" si="9"/>
        <v>0</v>
      </c>
      <c r="BL147" s="16" t="s">
        <v>234</v>
      </c>
      <c r="BM147" s="202" t="s">
        <v>293</v>
      </c>
    </row>
    <row r="148" spans="2:65" s="1" customFormat="1" ht="24" customHeight="1">
      <c r="B148" s="33"/>
      <c r="C148" s="191" t="s">
        <v>8</v>
      </c>
      <c r="D148" s="191" t="s">
        <v>136</v>
      </c>
      <c r="E148" s="192" t="s">
        <v>574</v>
      </c>
      <c r="F148" s="193" t="s">
        <v>575</v>
      </c>
      <c r="G148" s="194" t="s">
        <v>237</v>
      </c>
      <c r="H148" s="195">
        <v>40</v>
      </c>
      <c r="I148" s="196"/>
      <c r="J148" s="197">
        <f t="shared" si="0"/>
        <v>0</v>
      </c>
      <c r="K148" s="193" t="s">
        <v>1</v>
      </c>
      <c r="L148" s="37"/>
      <c r="M148" s="198" t="s">
        <v>1</v>
      </c>
      <c r="N148" s="199" t="s">
        <v>40</v>
      </c>
      <c r="O148" s="65"/>
      <c r="P148" s="200">
        <f t="shared" si="1"/>
        <v>0</v>
      </c>
      <c r="Q148" s="200">
        <v>0</v>
      </c>
      <c r="R148" s="200">
        <f t="shared" si="2"/>
        <v>0</v>
      </c>
      <c r="S148" s="200">
        <v>0</v>
      </c>
      <c r="T148" s="201">
        <f t="shared" si="3"/>
        <v>0</v>
      </c>
      <c r="AR148" s="202" t="s">
        <v>234</v>
      </c>
      <c r="AT148" s="202" t="s">
        <v>136</v>
      </c>
      <c r="AU148" s="202" t="s">
        <v>85</v>
      </c>
      <c r="AY148" s="16" t="s">
        <v>133</v>
      </c>
      <c r="BE148" s="203">
        <f t="shared" si="4"/>
        <v>0</v>
      </c>
      <c r="BF148" s="203">
        <f t="shared" si="5"/>
        <v>0</v>
      </c>
      <c r="BG148" s="203">
        <f t="shared" si="6"/>
        <v>0</v>
      </c>
      <c r="BH148" s="203">
        <f t="shared" si="7"/>
        <v>0</v>
      </c>
      <c r="BI148" s="203">
        <f t="shared" si="8"/>
        <v>0</v>
      </c>
      <c r="BJ148" s="16" t="s">
        <v>83</v>
      </c>
      <c r="BK148" s="203">
        <f t="shared" si="9"/>
        <v>0</v>
      </c>
      <c r="BL148" s="16" t="s">
        <v>234</v>
      </c>
      <c r="BM148" s="202" t="s">
        <v>299</v>
      </c>
    </row>
    <row r="149" spans="2:65" s="1" customFormat="1" ht="24" customHeight="1">
      <c r="B149" s="33"/>
      <c r="C149" s="191" t="s">
        <v>234</v>
      </c>
      <c r="D149" s="191" t="s">
        <v>136</v>
      </c>
      <c r="E149" s="192" t="s">
        <v>576</v>
      </c>
      <c r="F149" s="193" t="s">
        <v>577</v>
      </c>
      <c r="G149" s="194" t="s">
        <v>139</v>
      </c>
      <c r="H149" s="195">
        <v>1</v>
      </c>
      <c r="I149" s="196"/>
      <c r="J149" s="197">
        <f t="shared" si="0"/>
        <v>0</v>
      </c>
      <c r="K149" s="193" t="s">
        <v>1</v>
      </c>
      <c r="L149" s="37"/>
      <c r="M149" s="198" t="s">
        <v>1</v>
      </c>
      <c r="N149" s="199" t="s">
        <v>40</v>
      </c>
      <c r="O149" s="65"/>
      <c r="P149" s="200">
        <f t="shared" si="1"/>
        <v>0</v>
      </c>
      <c r="Q149" s="200">
        <v>0</v>
      </c>
      <c r="R149" s="200">
        <f t="shared" si="2"/>
        <v>0</v>
      </c>
      <c r="S149" s="200">
        <v>0</v>
      </c>
      <c r="T149" s="201">
        <f t="shared" si="3"/>
        <v>0</v>
      </c>
      <c r="AR149" s="202" t="s">
        <v>234</v>
      </c>
      <c r="AT149" s="202" t="s">
        <v>136</v>
      </c>
      <c r="AU149" s="202" t="s">
        <v>85</v>
      </c>
      <c r="AY149" s="16" t="s">
        <v>133</v>
      </c>
      <c r="BE149" s="203">
        <f t="shared" si="4"/>
        <v>0</v>
      </c>
      <c r="BF149" s="203">
        <f t="shared" si="5"/>
        <v>0</v>
      </c>
      <c r="BG149" s="203">
        <f t="shared" si="6"/>
        <v>0</v>
      </c>
      <c r="BH149" s="203">
        <f t="shared" si="7"/>
        <v>0</v>
      </c>
      <c r="BI149" s="203">
        <f t="shared" si="8"/>
        <v>0</v>
      </c>
      <c r="BJ149" s="16" t="s">
        <v>83</v>
      </c>
      <c r="BK149" s="203">
        <f t="shared" si="9"/>
        <v>0</v>
      </c>
      <c r="BL149" s="16" t="s">
        <v>234</v>
      </c>
      <c r="BM149" s="202" t="s">
        <v>307</v>
      </c>
    </row>
    <row r="150" spans="2:65" s="1" customFormat="1" ht="16.5" customHeight="1">
      <c r="B150" s="33"/>
      <c r="C150" s="191" t="s">
        <v>239</v>
      </c>
      <c r="D150" s="191" t="s">
        <v>136</v>
      </c>
      <c r="E150" s="192" t="s">
        <v>578</v>
      </c>
      <c r="F150" s="193" t="s">
        <v>579</v>
      </c>
      <c r="G150" s="194" t="s">
        <v>139</v>
      </c>
      <c r="H150" s="195">
        <v>1</v>
      </c>
      <c r="I150" s="196"/>
      <c r="J150" s="197">
        <f t="shared" si="0"/>
        <v>0</v>
      </c>
      <c r="K150" s="193" t="s">
        <v>1</v>
      </c>
      <c r="L150" s="37"/>
      <c r="M150" s="198" t="s">
        <v>1</v>
      </c>
      <c r="N150" s="199" t="s">
        <v>40</v>
      </c>
      <c r="O150" s="65"/>
      <c r="P150" s="200">
        <f t="shared" si="1"/>
        <v>0</v>
      </c>
      <c r="Q150" s="200">
        <v>0</v>
      </c>
      <c r="R150" s="200">
        <f t="shared" si="2"/>
        <v>0</v>
      </c>
      <c r="S150" s="200">
        <v>0</v>
      </c>
      <c r="T150" s="201">
        <f t="shared" si="3"/>
        <v>0</v>
      </c>
      <c r="AR150" s="202" t="s">
        <v>234</v>
      </c>
      <c r="AT150" s="202" t="s">
        <v>136</v>
      </c>
      <c r="AU150" s="202" t="s">
        <v>85</v>
      </c>
      <c r="AY150" s="16" t="s">
        <v>133</v>
      </c>
      <c r="BE150" s="203">
        <f t="shared" si="4"/>
        <v>0</v>
      </c>
      <c r="BF150" s="203">
        <f t="shared" si="5"/>
        <v>0</v>
      </c>
      <c r="BG150" s="203">
        <f t="shared" si="6"/>
        <v>0</v>
      </c>
      <c r="BH150" s="203">
        <f t="shared" si="7"/>
        <v>0</v>
      </c>
      <c r="BI150" s="203">
        <f t="shared" si="8"/>
        <v>0</v>
      </c>
      <c r="BJ150" s="16" t="s">
        <v>83</v>
      </c>
      <c r="BK150" s="203">
        <f t="shared" si="9"/>
        <v>0</v>
      </c>
      <c r="BL150" s="16" t="s">
        <v>234</v>
      </c>
      <c r="BM150" s="202" t="s">
        <v>319</v>
      </c>
    </row>
    <row r="151" spans="2:65" s="1" customFormat="1" ht="16.5" customHeight="1">
      <c r="B151" s="33"/>
      <c r="C151" s="191" t="s">
        <v>245</v>
      </c>
      <c r="D151" s="191" t="s">
        <v>136</v>
      </c>
      <c r="E151" s="192" t="s">
        <v>580</v>
      </c>
      <c r="F151" s="193" t="s">
        <v>581</v>
      </c>
      <c r="G151" s="194" t="s">
        <v>139</v>
      </c>
      <c r="H151" s="195">
        <v>2</v>
      </c>
      <c r="I151" s="196"/>
      <c r="J151" s="197">
        <f t="shared" si="0"/>
        <v>0</v>
      </c>
      <c r="K151" s="193" t="s">
        <v>1</v>
      </c>
      <c r="L151" s="37"/>
      <c r="M151" s="198" t="s">
        <v>1</v>
      </c>
      <c r="N151" s="199" t="s">
        <v>40</v>
      </c>
      <c r="O151" s="65"/>
      <c r="P151" s="200">
        <f t="shared" si="1"/>
        <v>0</v>
      </c>
      <c r="Q151" s="200">
        <v>0</v>
      </c>
      <c r="R151" s="200">
        <f t="shared" si="2"/>
        <v>0</v>
      </c>
      <c r="S151" s="200">
        <v>0</v>
      </c>
      <c r="T151" s="201">
        <f t="shared" si="3"/>
        <v>0</v>
      </c>
      <c r="AR151" s="202" t="s">
        <v>234</v>
      </c>
      <c r="AT151" s="202" t="s">
        <v>136</v>
      </c>
      <c r="AU151" s="202" t="s">
        <v>85</v>
      </c>
      <c r="AY151" s="16" t="s">
        <v>133</v>
      </c>
      <c r="BE151" s="203">
        <f t="shared" si="4"/>
        <v>0</v>
      </c>
      <c r="BF151" s="203">
        <f t="shared" si="5"/>
        <v>0</v>
      </c>
      <c r="BG151" s="203">
        <f t="shared" si="6"/>
        <v>0</v>
      </c>
      <c r="BH151" s="203">
        <f t="shared" si="7"/>
        <v>0</v>
      </c>
      <c r="BI151" s="203">
        <f t="shared" si="8"/>
        <v>0</v>
      </c>
      <c r="BJ151" s="16" t="s">
        <v>83</v>
      </c>
      <c r="BK151" s="203">
        <f t="shared" si="9"/>
        <v>0</v>
      </c>
      <c r="BL151" s="16" t="s">
        <v>234</v>
      </c>
      <c r="BM151" s="202" t="s">
        <v>327</v>
      </c>
    </row>
    <row r="152" spans="2:65" s="1" customFormat="1" ht="24" customHeight="1">
      <c r="B152" s="33"/>
      <c r="C152" s="191" t="s">
        <v>251</v>
      </c>
      <c r="D152" s="191" t="s">
        <v>136</v>
      </c>
      <c r="E152" s="192" t="s">
        <v>582</v>
      </c>
      <c r="F152" s="193" t="s">
        <v>583</v>
      </c>
      <c r="G152" s="194" t="s">
        <v>157</v>
      </c>
      <c r="H152" s="195">
        <v>0.3</v>
      </c>
      <c r="I152" s="196"/>
      <c r="J152" s="197">
        <f t="shared" si="0"/>
        <v>0</v>
      </c>
      <c r="K152" s="193" t="s">
        <v>1</v>
      </c>
      <c r="L152" s="37"/>
      <c r="M152" s="198" t="s">
        <v>1</v>
      </c>
      <c r="N152" s="199" t="s">
        <v>40</v>
      </c>
      <c r="O152" s="65"/>
      <c r="P152" s="200">
        <f t="shared" si="1"/>
        <v>0</v>
      </c>
      <c r="Q152" s="200">
        <v>0</v>
      </c>
      <c r="R152" s="200">
        <f t="shared" si="2"/>
        <v>0</v>
      </c>
      <c r="S152" s="200">
        <v>0</v>
      </c>
      <c r="T152" s="201">
        <f t="shared" si="3"/>
        <v>0</v>
      </c>
      <c r="AR152" s="202" t="s">
        <v>234</v>
      </c>
      <c r="AT152" s="202" t="s">
        <v>136</v>
      </c>
      <c r="AU152" s="202" t="s">
        <v>85</v>
      </c>
      <c r="AY152" s="16" t="s">
        <v>133</v>
      </c>
      <c r="BE152" s="203">
        <f t="shared" si="4"/>
        <v>0</v>
      </c>
      <c r="BF152" s="203">
        <f t="shared" si="5"/>
        <v>0</v>
      </c>
      <c r="BG152" s="203">
        <f t="shared" si="6"/>
        <v>0</v>
      </c>
      <c r="BH152" s="203">
        <f t="shared" si="7"/>
        <v>0</v>
      </c>
      <c r="BI152" s="203">
        <f t="shared" si="8"/>
        <v>0</v>
      </c>
      <c r="BJ152" s="16" t="s">
        <v>83</v>
      </c>
      <c r="BK152" s="203">
        <f t="shared" si="9"/>
        <v>0</v>
      </c>
      <c r="BL152" s="16" t="s">
        <v>234</v>
      </c>
      <c r="BM152" s="202" t="s">
        <v>335</v>
      </c>
    </row>
    <row r="153" spans="2:65" s="1" customFormat="1" ht="24" customHeight="1">
      <c r="B153" s="33"/>
      <c r="C153" s="191" t="s">
        <v>255</v>
      </c>
      <c r="D153" s="191" t="s">
        <v>136</v>
      </c>
      <c r="E153" s="192" t="s">
        <v>584</v>
      </c>
      <c r="F153" s="193" t="s">
        <v>585</v>
      </c>
      <c r="G153" s="194" t="s">
        <v>157</v>
      </c>
      <c r="H153" s="195">
        <v>0.3</v>
      </c>
      <c r="I153" s="196"/>
      <c r="J153" s="197">
        <f t="shared" si="0"/>
        <v>0</v>
      </c>
      <c r="K153" s="193" t="s">
        <v>1</v>
      </c>
      <c r="L153" s="37"/>
      <c r="M153" s="198" t="s">
        <v>1</v>
      </c>
      <c r="N153" s="199" t="s">
        <v>40</v>
      </c>
      <c r="O153" s="65"/>
      <c r="P153" s="200">
        <f t="shared" si="1"/>
        <v>0</v>
      </c>
      <c r="Q153" s="200">
        <v>0</v>
      </c>
      <c r="R153" s="200">
        <f t="shared" si="2"/>
        <v>0</v>
      </c>
      <c r="S153" s="200">
        <v>0</v>
      </c>
      <c r="T153" s="201">
        <f t="shared" si="3"/>
        <v>0</v>
      </c>
      <c r="AR153" s="202" t="s">
        <v>234</v>
      </c>
      <c r="AT153" s="202" t="s">
        <v>136</v>
      </c>
      <c r="AU153" s="202" t="s">
        <v>85</v>
      </c>
      <c r="AY153" s="16" t="s">
        <v>133</v>
      </c>
      <c r="BE153" s="203">
        <f t="shared" si="4"/>
        <v>0</v>
      </c>
      <c r="BF153" s="203">
        <f t="shared" si="5"/>
        <v>0</v>
      </c>
      <c r="BG153" s="203">
        <f t="shared" si="6"/>
        <v>0</v>
      </c>
      <c r="BH153" s="203">
        <f t="shared" si="7"/>
        <v>0</v>
      </c>
      <c r="BI153" s="203">
        <f t="shared" si="8"/>
        <v>0</v>
      </c>
      <c r="BJ153" s="16" t="s">
        <v>83</v>
      </c>
      <c r="BK153" s="203">
        <f t="shared" si="9"/>
        <v>0</v>
      </c>
      <c r="BL153" s="16" t="s">
        <v>234</v>
      </c>
      <c r="BM153" s="202" t="s">
        <v>345</v>
      </c>
    </row>
    <row r="154" spans="2:65" s="1" customFormat="1" ht="24" customHeight="1">
      <c r="B154" s="33"/>
      <c r="C154" s="191" t="s">
        <v>7</v>
      </c>
      <c r="D154" s="191" t="s">
        <v>136</v>
      </c>
      <c r="E154" s="192" t="s">
        <v>586</v>
      </c>
      <c r="F154" s="193" t="s">
        <v>587</v>
      </c>
      <c r="G154" s="194" t="s">
        <v>588</v>
      </c>
      <c r="H154" s="257"/>
      <c r="I154" s="196"/>
      <c r="J154" s="197">
        <f t="shared" si="0"/>
        <v>0</v>
      </c>
      <c r="K154" s="193" t="s">
        <v>1</v>
      </c>
      <c r="L154" s="37"/>
      <c r="M154" s="198" t="s">
        <v>1</v>
      </c>
      <c r="N154" s="199" t="s">
        <v>40</v>
      </c>
      <c r="O154" s="65"/>
      <c r="P154" s="200">
        <f t="shared" si="1"/>
        <v>0</v>
      </c>
      <c r="Q154" s="200">
        <v>0</v>
      </c>
      <c r="R154" s="200">
        <f t="shared" si="2"/>
        <v>0</v>
      </c>
      <c r="S154" s="200">
        <v>0</v>
      </c>
      <c r="T154" s="201">
        <f t="shared" si="3"/>
        <v>0</v>
      </c>
      <c r="AR154" s="202" t="s">
        <v>234</v>
      </c>
      <c r="AT154" s="202" t="s">
        <v>136</v>
      </c>
      <c r="AU154" s="202" t="s">
        <v>85</v>
      </c>
      <c r="AY154" s="16" t="s">
        <v>133</v>
      </c>
      <c r="BE154" s="203">
        <f t="shared" si="4"/>
        <v>0</v>
      </c>
      <c r="BF154" s="203">
        <f t="shared" si="5"/>
        <v>0</v>
      </c>
      <c r="BG154" s="203">
        <f t="shared" si="6"/>
        <v>0</v>
      </c>
      <c r="BH154" s="203">
        <f t="shared" si="7"/>
        <v>0</v>
      </c>
      <c r="BI154" s="203">
        <f t="shared" si="8"/>
        <v>0</v>
      </c>
      <c r="BJ154" s="16" t="s">
        <v>83</v>
      </c>
      <c r="BK154" s="203">
        <f t="shared" si="9"/>
        <v>0</v>
      </c>
      <c r="BL154" s="16" t="s">
        <v>234</v>
      </c>
      <c r="BM154" s="202" t="s">
        <v>357</v>
      </c>
    </row>
    <row r="155" spans="2:65" s="1" customFormat="1" ht="24" customHeight="1">
      <c r="B155" s="33"/>
      <c r="C155" s="191" t="s">
        <v>264</v>
      </c>
      <c r="D155" s="191" t="s">
        <v>136</v>
      </c>
      <c r="E155" s="192" t="s">
        <v>589</v>
      </c>
      <c r="F155" s="193" t="s">
        <v>590</v>
      </c>
      <c r="G155" s="194" t="s">
        <v>588</v>
      </c>
      <c r="H155" s="257"/>
      <c r="I155" s="196"/>
      <c r="J155" s="197">
        <f t="shared" si="0"/>
        <v>0</v>
      </c>
      <c r="K155" s="193" t="s">
        <v>1</v>
      </c>
      <c r="L155" s="37"/>
      <c r="M155" s="198" t="s">
        <v>1</v>
      </c>
      <c r="N155" s="199" t="s">
        <v>40</v>
      </c>
      <c r="O155" s="65"/>
      <c r="P155" s="200">
        <f t="shared" si="1"/>
        <v>0</v>
      </c>
      <c r="Q155" s="200">
        <v>0</v>
      </c>
      <c r="R155" s="200">
        <f t="shared" si="2"/>
        <v>0</v>
      </c>
      <c r="S155" s="200">
        <v>0</v>
      </c>
      <c r="T155" s="201">
        <f t="shared" si="3"/>
        <v>0</v>
      </c>
      <c r="AR155" s="202" t="s">
        <v>234</v>
      </c>
      <c r="AT155" s="202" t="s">
        <v>136</v>
      </c>
      <c r="AU155" s="202" t="s">
        <v>85</v>
      </c>
      <c r="AY155" s="16" t="s">
        <v>133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16" t="s">
        <v>83</v>
      </c>
      <c r="BK155" s="203">
        <f t="shared" si="9"/>
        <v>0</v>
      </c>
      <c r="BL155" s="16" t="s">
        <v>234</v>
      </c>
      <c r="BM155" s="202" t="s">
        <v>373</v>
      </c>
    </row>
    <row r="156" spans="2:65" s="1" customFormat="1" ht="16.5" customHeight="1">
      <c r="B156" s="33"/>
      <c r="C156" s="191" t="s">
        <v>268</v>
      </c>
      <c r="D156" s="191" t="s">
        <v>136</v>
      </c>
      <c r="E156" s="192" t="s">
        <v>591</v>
      </c>
      <c r="F156" s="193" t="s">
        <v>592</v>
      </c>
      <c r="G156" s="194" t="s">
        <v>588</v>
      </c>
      <c r="H156" s="257"/>
      <c r="I156" s="196"/>
      <c r="J156" s="197">
        <f t="shared" si="0"/>
        <v>0</v>
      </c>
      <c r="K156" s="193" t="s">
        <v>1</v>
      </c>
      <c r="L156" s="37"/>
      <c r="M156" s="198" t="s">
        <v>1</v>
      </c>
      <c r="N156" s="199" t="s">
        <v>40</v>
      </c>
      <c r="O156" s="65"/>
      <c r="P156" s="200">
        <f t="shared" si="1"/>
        <v>0</v>
      </c>
      <c r="Q156" s="200">
        <v>0</v>
      </c>
      <c r="R156" s="200">
        <f t="shared" si="2"/>
        <v>0</v>
      </c>
      <c r="S156" s="200">
        <v>0</v>
      </c>
      <c r="T156" s="201">
        <f t="shared" si="3"/>
        <v>0</v>
      </c>
      <c r="AR156" s="202" t="s">
        <v>234</v>
      </c>
      <c r="AT156" s="202" t="s">
        <v>136</v>
      </c>
      <c r="AU156" s="202" t="s">
        <v>85</v>
      </c>
      <c r="AY156" s="16" t="s">
        <v>133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16" t="s">
        <v>83</v>
      </c>
      <c r="BK156" s="203">
        <f t="shared" si="9"/>
        <v>0</v>
      </c>
      <c r="BL156" s="16" t="s">
        <v>234</v>
      </c>
      <c r="BM156" s="202" t="s">
        <v>381</v>
      </c>
    </row>
    <row r="157" spans="2:65" s="11" customFormat="1" ht="22.9" customHeight="1">
      <c r="B157" s="175"/>
      <c r="C157" s="176"/>
      <c r="D157" s="177" t="s">
        <v>74</v>
      </c>
      <c r="E157" s="189" t="s">
        <v>593</v>
      </c>
      <c r="F157" s="189" t="s">
        <v>594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P158+P162+P165</f>
        <v>0</v>
      </c>
      <c r="Q157" s="183"/>
      <c r="R157" s="184">
        <f>R158+R162+R165</f>
        <v>0</v>
      </c>
      <c r="S157" s="183"/>
      <c r="T157" s="185">
        <f>T158+T162+T165</f>
        <v>0</v>
      </c>
      <c r="AR157" s="186" t="s">
        <v>83</v>
      </c>
      <c r="AT157" s="187" t="s">
        <v>74</v>
      </c>
      <c r="AU157" s="187" t="s">
        <v>83</v>
      </c>
      <c r="AY157" s="186" t="s">
        <v>133</v>
      </c>
      <c r="BK157" s="188">
        <f>BK158+BK162+BK165</f>
        <v>0</v>
      </c>
    </row>
    <row r="158" spans="2:65" s="11" customFormat="1" ht="20.85" customHeight="1">
      <c r="B158" s="175"/>
      <c r="C158" s="176"/>
      <c r="D158" s="177" t="s">
        <v>74</v>
      </c>
      <c r="E158" s="189" t="s">
        <v>80</v>
      </c>
      <c r="F158" s="189" t="s">
        <v>595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SUM(P159:P161)</f>
        <v>0</v>
      </c>
      <c r="Q158" s="183"/>
      <c r="R158" s="184">
        <f>SUM(R159:R161)</f>
        <v>0</v>
      </c>
      <c r="S158" s="183"/>
      <c r="T158" s="185">
        <f>SUM(T159:T161)</f>
        <v>0</v>
      </c>
      <c r="AR158" s="186" t="s">
        <v>83</v>
      </c>
      <c r="AT158" s="187" t="s">
        <v>74</v>
      </c>
      <c r="AU158" s="187" t="s">
        <v>85</v>
      </c>
      <c r="AY158" s="186" t="s">
        <v>133</v>
      </c>
      <c r="BK158" s="188">
        <f>SUM(BK159:BK161)</f>
        <v>0</v>
      </c>
    </row>
    <row r="159" spans="2:65" s="1" customFormat="1" ht="24" customHeight="1">
      <c r="B159" s="33"/>
      <c r="C159" s="238" t="s">
        <v>273</v>
      </c>
      <c r="D159" s="238" t="s">
        <v>382</v>
      </c>
      <c r="E159" s="239" t="s">
        <v>596</v>
      </c>
      <c r="F159" s="240" t="s">
        <v>597</v>
      </c>
      <c r="G159" s="241" t="s">
        <v>559</v>
      </c>
      <c r="H159" s="242">
        <v>1</v>
      </c>
      <c r="I159" s="243"/>
      <c r="J159" s="244">
        <f>ROUND(I159*H159,2)</f>
        <v>0</v>
      </c>
      <c r="K159" s="240" t="s">
        <v>1</v>
      </c>
      <c r="L159" s="245"/>
      <c r="M159" s="246" t="s">
        <v>1</v>
      </c>
      <c r="N159" s="247" t="s">
        <v>40</v>
      </c>
      <c r="O159" s="65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02" t="s">
        <v>177</v>
      </c>
      <c r="AT159" s="202" t="s">
        <v>382</v>
      </c>
      <c r="AU159" s="202" t="s">
        <v>134</v>
      </c>
      <c r="AY159" s="16" t="s">
        <v>133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83</v>
      </c>
      <c r="BK159" s="203">
        <f>ROUND(I159*H159,2)</f>
        <v>0</v>
      </c>
      <c r="BL159" s="16" t="s">
        <v>141</v>
      </c>
      <c r="BM159" s="202" t="s">
        <v>392</v>
      </c>
    </row>
    <row r="160" spans="2:65" s="1" customFormat="1" ht="16.5" customHeight="1">
      <c r="B160" s="33"/>
      <c r="C160" s="238" t="s">
        <v>277</v>
      </c>
      <c r="D160" s="238" t="s">
        <v>382</v>
      </c>
      <c r="E160" s="239" t="s">
        <v>598</v>
      </c>
      <c r="F160" s="240" t="s">
        <v>599</v>
      </c>
      <c r="G160" s="241" t="s">
        <v>559</v>
      </c>
      <c r="H160" s="242">
        <v>1</v>
      </c>
      <c r="I160" s="243"/>
      <c r="J160" s="244">
        <f>ROUND(I160*H160,2)</f>
        <v>0</v>
      </c>
      <c r="K160" s="240" t="s">
        <v>1</v>
      </c>
      <c r="L160" s="245"/>
      <c r="M160" s="246" t="s">
        <v>1</v>
      </c>
      <c r="N160" s="247" t="s">
        <v>40</v>
      </c>
      <c r="O160" s="65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02" t="s">
        <v>177</v>
      </c>
      <c r="AT160" s="202" t="s">
        <v>382</v>
      </c>
      <c r="AU160" s="202" t="s">
        <v>134</v>
      </c>
      <c r="AY160" s="16" t="s">
        <v>133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6" t="s">
        <v>83</v>
      </c>
      <c r="BK160" s="203">
        <f>ROUND(I160*H160,2)</f>
        <v>0</v>
      </c>
      <c r="BL160" s="16" t="s">
        <v>141</v>
      </c>
      <c r="BM160" s="202" t="s">
        <v>470</v>
      </c>
    </row>
    <row r="161" spans="2:65" s="1" customFormat="1" ht="16.5" customHeight="1">
      <c r="B161" s="33"/>
      <c r="C161" s="238" t="s">
        <v>282</v>
      </c>
      <c r="D161" s="238" t="s">
        <v>382</v>
      </c>
      <c r="E161" s="239" t="s">
        <v>600</v>
      </c>
      <c r="F161" s="240" t="s">
        <v>601</v>
      </c>
      <c r="G161" s="241" t="s">
        <v>559</v>
      </c>
      <c r="H161" s="242">
        <v>5</v>
      </c>
      <c r="I161" s="243"/>
      <c r="J161" s="244">
        <f>ROUND(I161*H161,2)</f>
        <v>0</v>
      </c>
      <c r="K161" s="240" t="s">
        <v>1</v>
      </c>
      <c r="L161" s="245"/>
      <c r="M161" s="246" t="s">
        <v>1</v>
      </c>
      <c r="N161" s="247" t="s">
        <v>40</v>
      </c>
      <c r="O161" s="65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02" t="s">
        <v>177</v>
      </c>
      <c r="AT161" s="202" t="s">
        <v>382</v>
      </c>
      <c r="AU161" s="202" t="s">
        <v>134</v>
      </c>
      <c r="AY161" s="16" t="s">
        <v>133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83</v>
      </c>
      <c r="BK161" s="203">
        <f>ROUND(I161*H161,2)</f>
        <v>0</v>
      </c>
      <c r="BL161" s="16" t="s">
        <v>141</v>
      </c>
      <c r="BM161" s="202" t="s">
        <v>475</v>
      </c>
    </row>
    <row r="162" spans="2:65" s="11" customFormat="1" ht="20.85" customHeight="1">
      <c r="B162" s="175"/>
      <c r="C162" s="176"/>
      <c r="D162" s="177" t="s">
        <v>74</v>
      </c>
      <c r="E162" s="189" t="s">
        <v>86</v>
      </c>
      <c r="F162" s="189" t="s">
        <v>602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SUM(P163:P164)</f>
        <v>0</v>
      </c>
      <c r="Q162" s="183"/>
      <c r="R162" s="184">
        <f>SUM(R163:R164)</f>
        <v>0</v>
      </c>
      <c r="S162" s="183"/>
      <c r="T162" s="185">
        <f>SUM(T163:T164)</f>
        <v>0</v>
      </c>
      <c r="AR162" s="186" t="s">
        <v>83</v>
      </c>
      <c r="AT162" s="187" t="s">
        <v>74</v>
      </c>
      <c r="AU162" s="187" t="s">
        <v>85</v>
      </c>
      <c r="AY162" s="186" t="s">
        <v>133</v>
      </c>
      <c r="BK162" s="188">
        <f>SUM(BK163:BK164)</f>
        <v>0</v>
      </c>
    </row>
    <row r="163" spans="2:65" s="1" customFormat="1" ht="16.5" customHeight="1">
      <c r="B163" s="33"/>
      <c r="C163" s="238" t="s">
        <v>288</v>
      </c>
      <c r="D163" s="238" t="s">
        <v>382</v>
      </c>
      <c r="E163" s="239" t="s">
        <v>603</v>
      </c>
      <c r="F163" s="240" t="s">
        <v>604</v>
      </c>
      <c r="G163" s="241" t="s">
        <v>559</v>
      </c>
      <c r="H163" s="242">
        <v>3</v>
      </c>
      <c r="I163" s="243"/>
      <c r="J163" s="244">
        <f>ROUND(I163*H163,2)</f>
        <v>0</v>
      </c>
      <c r="K163" s="240" t="s">
        <v>1</v>
      </c>
      <c r="L163" s="245"/>
      <c r="M163" s="246" t="s">
        <v>1</v>
      </c>
      <c r="N163" s="247" t="s">
        <v>40</v>
      </c>
      <c r="O163" s="65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02" t="s">
        <v>177</v>
      </c>
      <c r="AT163" s="202" t="s">
        <v>382</v>
      </c>
      <c r="AU163" s="202" t="s">
        <v>134</v>
      </c>
      <c r="AY163" s="16" t="s">
        <v>133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83</v>
      </c>
      <c r="BK163" s="203">
        <f>ROUND(I163*H163,2)</f>
        <v>0</v>
      </c>
      <c r="BL163" s="16" t="s">
        <v>141</v>
      </c>
      <c r="BM163" s="202" t="s">
        <v>478</v>
      </c>
    </row>
    <row r="164" spans="2:65" s="1" customFormat="1" ht="16.5" customHeight="1">
      <c r="B164" s="33"/>
      <c r="C164" s="238" t="s">
        <v>293</v>
      </c>
      <c r="D164" s="238" t="s">
        <v>382</v>
      </c>
      <c r="E164" s="239" t="s">
        <v>605</v>
      </c>
      <c r="F164" s="240" t="s">
        <v>606</v>
      </c>
      <c r="G164" s="241" t="s">
        <v>607</v>
      </c>
      <c r="H164" s="242">
        <v>1</v>
      </c>
      <c r="I164" s="243"/>
      <c r="J164" s="244">
        <f>ROUND(I164*H164,2)</f>
        <v>0</v>
      </c>
      <c r="K164" s="240" t="s">
        <v>1</v>
      </c>
      <c r="L164" s="245"/>
      <c r="M164" s="246" t="s">
        <v>1</v>
      </c>
      <c r="N164" s="247" t="s">
        <v>40</v>
      </c>
      <c r="O164" s="65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02" t="s">
        <v>177</v>
      </c>
      <c r="AT164" s="202" t="s">
        <v>382</v>
      </c>
      <c r="AU164" s="202" t="s">
        <v>134</v>
      </c>
      <c r="AY164" s="16" t="s">
        <v>133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83</v>
      </c>
      <c r="BK164" s="203">
        <f>ROUND(I164*H164,2)</f>
        <v>0</v>
      </c>
      <c r="BL164" s="16" t="s">
        <v>141</v>
      </c>
      <c r="BM164" s="202" t="s">
        <v>481</v>
      </c>
    </row>
    <row r="165" spans="2:65" s="11" customFormat="1" ht="20.85" customHeight="1">
      <c r="B165" s="175"/>
      <c r="C165" s="176"/>
      <c r="D165" s="177" t="s">
        <v>74</v>
      </c>
      <c r="E165" s="189" t="s">
        <v>89</v>
      </c>
      <c r="F165" s="189" t="s">
        <v>608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SUM(P166:P167)</f>
        <v>0</v>
      </c>
      <c r="Q165" s="183"/>
      <c r="R165" s="184">
        <f>SUM(R166:R167)</f>
        <v>0</v>
      </c>
      <c r="S165" s="183"/>
      <c r="T165" s="185">
        <f>SUM(T166:T167)</f>
        <v>0</v>
      </c>
      <c r="AR165" s="186" t="s">
        <v>83</v>
      </c>
      <c r="AT165" s="187" t="s">
        <v>74</v>
      </c>
      <c r="AU165" s="187" t="s">
        <v>85</v>
      </c>
      <c r="AY165" s="186" t="s">
        <v>133</v>
      </c>
      <c r="BK165" s="188">
        <f>SUM(BK166:BK167)</f>
        <v>0</v>
      </c>
    </row>
    <row r="166" spans="2:65" s="1" customFormat="1" ht="16.5" customHeight="1">
      <c r="B166" s="33"/>
      <c r="C166" s="238" t="s">
        <v>297</v>
      </c>
      <c r="D166" s="238" t="s">
        <v>382</v>
      </c>
      <c r="E166" s="239" t="s">
        <v>609</v>
      </c>
      <c r="F166" s="240" t="s">
        <v>610</v>
      </c>
      <c r="G166" s="241" t="s">
        <v>559</v>
      </c>
      <c r="H166" s="242">
        <v>1</v>
      </c>
      <c r="I166" s="243"/>
      <c r="J166" s="244">
        <f>ROUND(I166*H166,2)</f>
        <v>0</v>
      </c>
      <c r="K166" s="240" t="s">
        <v>1</v>
      </c>
      <c r="L166" s="245"/>
      <c r="M166" s="246" t="s">
        <v>1</v>
      </c>
      <c r="N166" s="247" t="s">
        <v>40</v>
      </c>
      <c r="O166" s="65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02" t="s">
        <v>177</v>
      </c>
      <c r="AT166" s="202" t="s">
        <v>382</v>
      </c>
      <c r="AU166" s="202" t="s">
        <v>134</v>
      </c>
      <c r="AY166" s="16" t="s">
        <v>133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83</v>
      </c>
      <c r="BK166" s="203">
        <f>ROUND(I166*H166,2)</f>
        <v>0</v>
      </c>
      <c r="BL166" s="16" t="s">
        <v>141</v>
      </c>
      <c r="BM166" s="202" t="s">
        <v>484</v>
      </c>
    </row>
    <row r="167" spans="2:65" s="1" customFormat="1" ht="16.5" customHeight="1">
      <c r="B167" s="33"/>
      <c r="C167" s="238" t="s">
        <v>299</v>
      </c>
      <c r="D167" s="238" t="s">
        <v>382</v>
      </c>
      <c r="E167" s="239" t="s">
        <v>611</v>
      </c>
      <c r="F167" s="240" t="s">
        <v>612</v>
      </c>
      <c r="G167" s="241" t="s">
        <v>607</v>
      </c>
      <c r="H167" s="242">
        <v>1</v>
      </c>
      <c r="I167" s="243"/>
      <c r="J167" s="244">
        <f>ROUND(I167*H167,2)</f>
        <v>0</v>
      </c>
      <c r="K167" s="240" t="s">
        <v>1</v>
      </c>
      <c r="L167" s="245"/>
      <c r="M167" s="246" t="s">
        <v>1</v>
      </c>
      <c r="N167" s="247" t="s">
        <v>40</v>
      </c>
      <c r="O167" s="65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02" t="s">
        <v>177</v>
      </c>
      <c r="AT167" s="202" t="s">
        <v>382</v>
      </c>
      <c r="AU167" s="202" t="s">
        <v>134</v>
      </c>
      <c r="AY167" s="16" t="s">
        <v>133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83</v>
      </c>
      <c r="BK167" s="203">
        <f>ROUND(I167*H167,2)</f>
        <v>0</v>
      </c>
      <c r="BL167" s="16" t="s">
        <v>141</v>
      </c>
      <c r="BM167" s="202" t="s">
        <v>613</v>
      </c>
    </row>
    <row r="168" spans="2:65" s="11" customFormat="1" ht="25.9" customHeight="1">
      <c r="B168" s="175"/>
      <c r="C168" s="176"/>
      <c r="D168" s="177" t="s">
        <v>74</v>
      </c>
      <c r="E168" s="178" t="s">
        <v>614</v>
      </c>
      <c r="F168" s="178" t="s">
        <v>615</v>
      </c>
      <c r="G168" s="176"/>
      <c r="H168" s="176"/>
      <c r="I168" s="179"/>
      <c r="J168" s="180">
        <f>BK168</f>
        <v>0</v>
      </c>
      <c r="K168" s="176"/>
      <c r="L168" s="181"/>
      <c r="M168" s="182"/>
      <c r="N168" s="183"/>
      <c r="O168" s="183"/>
      <c r="P168" s="184">
        <f>SUM(P169:P175)</f>
        <v>0</v>
      </c>
      <c r="Q168" s="183"/>
      <c r="R168" s="184">
        <f>SUM(R169:R175)</f>
        <v>0</v>
      </c>
      <c r="S168" s="183"/>
      <c r="T168" s="185">
        <f>SUM(T169:T175)</f>
        <v>0</v>
      </c>
      <c r="AR168" s="186" t="s">
        <v>141</v>
      </c>
      <c r="AT168" s="187" t="s">
        <v>74</v>
      </c>
      <c r="AU168" s="187" t="s">
        <v>75</v>
      </c>
      <c r="AY168" s="186" t="s">
        <v>133</v>
      </c>
      <c r="BK168" s="188">
        <f>SUM(BK169:BK175)</f>
        <v>0</v>
      </c>
    </row>
    <row r="169" spans="2:65" s="1" customFormat="1" ht="16.5" customHeight="1">
      <c r="B169" s="33"/>
      <c r="C169" s="191" t="s">
        <v>303</v>
      </c>
      <c r="D169" s="191" t="s">
        <v>136</v>
      </c>
      <c r="E169" s="192" t="s">
        <v>616</v>
      </c>
      <c r="F169" s="193" t="s">
        <v>617</v>
      </c>
      <c r="G169" s="194" t="s">
        <v>618</v>
      </c>
      <c r="H169" s="195">
        <v>10</v>
      </c>
      <c r="I169" s="196"/>
      <c r="J169" s="197">
        <f t="shared" ref="J169:J175" si="10">ROUND(I169*H169,2)</f>
        <v>0</v>
      </c>
      <c r="K169" s="193" t="s">
        <v>1</v>
      </c>
      <c r="L169" s="37"/>
      <c r="M169" s="198" t="s">
        <v>1</v>
      </c>
      <c r="N169" s="199" t="s">
        <v>40</v>
      </c>
      <c r="O169" s="65"/>
      <c r="P169" s="200">
        <f t="shared" ref="P169:P175" si="11">O169*H169</f>
        <v>0</v>
      </c>
      <c r="Q169" s="200">
        <v>0</v>
      </c>
      <c r="R169" s="200">
        <f t="shared" ref="R169:R175" si="12">Q169*H169</f>
        <v>0</v>
      </c>
      <c r="S169" s="200">
        <v>0</v>
      </c>
      <c r="T169" s="201">
        <f t="shared" ref="T169:T175" si="13">S169*H169</f>
        <v>0</v>
      </c>
      <c r="AR169" s="202" t="s">
        <v>619</v>
      </c>
      <c r="AT169" s="202" t="s">
        <v>136</v>
      </c>
      <c r="AU169" s="202" t="s">
        <v>83</v>
      </c>
      <c r="AY169" s="16" t="s">
        <v>133</v>
      </c>
      <c r="BE169" s="203">
        <f t="shared" ref="BE169:BE175" si="14">IF(N169="základní",J169,0)</f>
        <v>0</v>
      </c>
      <c r="BF169" s="203">
        <f t="shared" ref="BF169:BF175" si="15">IF(N169="snížená",J169,0)</f>
        <v>0</v>
      </c>
      <c r="BG169" s="203">
        <f t="shared" ref="BG169:BG175" si="16">IF(N169="zákl. přenesená",J169,0)</f>
        <v>0</v>
      </c>
      <c r="BH169" s="203">
        <f t="shared" ref="BH169:BH175" si="17">IF(N169="sníž. přenesená",J169,0)</f>
        <v>0</v>
      </c>
      <c r="BI169" s="203">
        <f t="shared" ref="BI169:BI175" si="18">IF(N169="nulová",J169,0)</f>
        <v>0</v>
      </c>
      <c r="BJ169" s="16" t="s">
        <v>83</v>
      </c>
      <c r="BK169" s="203">
        <f t="shared" ref="BK169:BK175" si="19">ROUND(I169*H169,2)</f>
        <v>0</v>
      </c>
      <c r="BL169" s="16" t="s">
        <v>619</v>
      </c>
      <c r="BM169" s="202" t="s">
        <v>620</v>
      </c>
    </row>
    <row r="170" spans="2:65" s="1" customFormat="1" ht="24" customHeight="1">
      <c r="B170" s="33"/>
      <c r="C170" s="191" t="s">
        <v>307</v>
      </c>
      <c r="D170" s="191" t="s">
        <v>136</v>
      </c>
      <c r="E170" s="192" t="s">
        <v>621</v>
      </c>
      <c r="F170" s="193" t="s">
        <v>622</v>
      </c>
      <c r="G170" s="194" t="s">
        <v>618</v>
      </c>
      <c r="H170" s="195">
        <v>2</v>
      </c>
      <c r="I170" s="196"/>
      <c r="J170" s="197">
        <f t="shared" si="10"/>
        <v>0</v>
      </c>
      <c r="K170" s="193" t="s">
        <v>1</v>
      </c>
      <c r="L170" s="37"/>
      <c r="M170" s="198" t="s">
        <v>1</v>
      </c>
      <c r="N170" s="199" t="s">
        <v>40</v>
      </c>
      <c r="O170" s="65"/>
      <c r="P170" s="200">
        <f t="shared" si="11"/>
        <v>0</v>
      </c>
      <c r="Q170" s="200">
        <v>0</v>
      </c>
      <c r="R170" s="200">
        <f t="shared" si="12"/>
        <v>0</v>
      </c>
      <c r="S170" s="200">
        <v>0</v>
      </c>
      <c r="T170" s="201">
        <f t="shared" si="13"/>
        <v>0</v>
      </c>
      <c r="AR170" s="202" t="s">
        <v>619</v>
      </c>
      <c r="AT170" s="202" t="s">
        <v>136</v>
      </c>
      <c r="AU170" s="202" t="s">
        <v>83</v>
      </c>
      <c r="AY170" s="16" t="s">
        <v>133</v>
      </c>
      <c r="BE170" s="203">
        <f t="shared" si="14"/>
        <v>0</v>
      </c>
      <c r="BF170" s="203">
        <f t="shared" si="15"/>
        <v>0</v>
      </c>
      <c r="BG170" s="203">
        <f t="shared" si="16"/>
        <v>0</v>
      </c>
      <c r="BH170" s="203">
        <f t="shared" si="17"/>
        <v>0</v>
      </c>
      <c r="BI170" s="203">
        <f t="shared" si="18"/>
        <v>0</v>
      </c>
      <c r="BJ170" s="16" t="s">
        <v>83</v>
      </c>
      <c r="BK170" s="203">
        <f t="shared" si="19"/>
        <v>0</v>
      </c>
      <c r="BL170" s="16" t="s">
        <v>619</v>
      </c>
      <c r="BM170" s="202" t="s">
        <v>415</v>
      </c>
    </row>
    <row r="171" spans="2:65" s="1" customFormat="1" ht="24" customHeight="1">
      <c r="B171" s="33"/>
      <c r="C171" s="191" t="s">
        <v>315</v>
      </c>
      <c r="D171" s="191" t="s">
        <v>136</v>
      </c>
      <c r="E171" s="192" t="s">
        <v>623</v>
      </c>
      <c r="F171" s="193" t="s">
        <v>624</v>
      </c>
      <c r="G171" s="194" t="s">
        <v>618</v>
      </c>
      <c r="H171" s="195">
        <v>10</v>
      </c>
      <c r="I171" s="196"/>
      <c r="J171" s="197">
        <f t="shared" si="10"/>
        <v>0</v>
      </c>
      <c r="K171" s="193" t="s">
        <v>1</v>
      </c>
      <c r="L171" s="37"/>
      <c r="M171" s="198" t="s">
        <v>1</v>
      </c>
      <c r="N171" s="199" t="s">
        <v>40</v>
      </c>
      <c r="O171" s="65"/>
      <c r="P171" s="200">
        <f t="shared" si="11"/>
        <v>0</v>
      </c>
      <c r="Q171" s="200">
        <v>0</v>
      </c>
      <c r="R171" s="200">
        <f t="shared" si="12"/>
        <v>0</v>
      </c>
      <c r="S171" s="200">
        <v>0</v>
      </c>
      <c r="T171" s="201">
        <f t="shared" si="13"/>
        <v>0</v>
      </c>
      <c r="AR171" s="202" t="s">
        <v>619</v>
      </c>
      <c r="AT171" s="202" t="s">
        <v>136</v>
      </c>
      <c r="AU171" s="202" t="s">
        <v>83</v>
      </c>
      <c r="AY171" s="16" t="s">
        <v>133</v>
      </c>
      <c r="BE171" s="203">
        <f t="shared" si="14"/>
        <v>0</v>
      </c>
      <c r="BF171" s="203">
        <f t="shared" si="15"/>
        <v>0</v>
      </c>
      <c r="BG171" s="203">
        <f t="shared" si="16"/>
        <v>0</v>
      </c>
      <c r="BH171" s="203">
        <f t="shared" si="17"/>
        <v>0</v>
      </c>
      <c r="BI171" s="203">
        <f t="shared" si="18"/>
        <v>0</v>
      </c>
      <c r="BJ171" s="16" t="s">
        <v>83</v>
      </c>
      <c r="BK171" s="203">
        <f t="shared" si="19"/>
        <v>0</v>
      </c>
      <c r="BL171" s="16" t="s">
        <v>619</v>
      </c>
      <c r="BM171" s="202" t="s">
        <v>625</v>
      </c>
    </row>
    <row r="172" spans="2:65" s="1" customFormat="1" ht="16.5" customHeight="1">
      <c r="B172" s="33"/>
      <c r="C172" s="191" t="s">
        <v>319</v>
      </c>
      <c r="D172" s="191" t="s">
        <v>136</v>
      </c>
      <c r="E172" s="192" t="s">
        <v>626</v>
      </c>
      <c r="F172" s="193" t="s">
        <v>627</v>
      </c>
      <c r="G172" s="194" t="s">
        <v>618</v>
      </c>
      <c r="H172" s="195">
        <v>10</v>
      </c>
      <c r="I172" s="196"/>
      <c r="J172" s="197">
        <f t="shared" si="10"/>
        <v>0</v>
      </c>
      <c r="K172" s="193" t="s">
        <v>1</v>
      </c>
      <c r="L172" s="37"/>
      <c r="M172" s="198" t="s">
        <v>1</v>
      </c>
      <c r="N172" s="199" t="s">
        <v>40</v>
      </c>
      <c r="O172" s="65"/>
      <c r="P172" s="200">
        <f t="shared" si="11"/>
        <v>0</v>
      </c>
      <c r="Q172" s="200">
        <v>0</v>
      </c>
      <c r="R172" s="200">
        <f t="shared" si="12"/>
        <v>0</v>
      </c>
      <c r="S172" s="200">
        <v>0</v>
      </c>
      <c r="T172" s="201">
        <f t="shared" si="13"/>
        <v>0</v>
      </c>
      <c r="AR172" s="202" t="s">
        <v>619</v>
      </c>
      <c r="AT172" s="202" t="s">
        <v>136</v>
      </c>
      <c r="AU172" s="202" t="s">
        <v>83</v>
      </c>
      <c r="AY172" s="16" t="s">
        <v>133</v>
      </c>
      <c r="BE172" s="203">
        <f t="shared" si="14"/>
        <v>0</v>
      </c>
      <c r="BF172" s="203">
        <f t="shared" si="15"/>
        <v>0</v>
      </c>
      <c r="BG172" s="203">
        <f t="shared" si="16"/>
        <v>0</v>
      </c>
      <c r="BH172" s="203">
        <f t="shared" si="17"/>
        <v>0</v>
      </c>
      <c r="BI172" s="203">
        <f t="shared" si="18"/>
        <v>0</v>
      </c>
      <c r="BJ172" s="16" t="s">
        <v>83</v>
      </c>
      <c r="BK172" s="203">
        <f t="shared" si="19"/>
        <v>0</v>
      </c>
      <c r="BL172" s="16" t="s">
        <v>619</v>
      </c>
      <c r="BM172" s="202" t="s">
        <v>628</v>
      </c>
    </row>
    <row r="173" spans="2:65" s="1" customFormat="1" ht="16.5" customHeight="1">
      <c r="B173" s="33"/>
      <c r="C173" s="191" t="s">
        <v>323</v>
      </c>
      <c r="D173" s="191" t="s">
        <v>136</v>
      </c>
      <c r="E173" s="192" t="s">
        <v>629</v>
      </c>
      <c r="F173" s="193" t="s">
        <v>630</v>
      </c>
      <c r="G173" s="194" t="s">
        <v>618</v>
      </c>
      <c r="H173" s="195">
        <v>8</v>
      </c>
      <c r="I173" s="196"/>
      <c r="J173" s="197">
        <f t="shared" si="10"/>
        <v>0</v>
      </c>
      <c r="K173" s="193" t="s">
        <v>1</v>
      </c>
      <c r="L173" s="37"/>
      <c r="M173" s="198" t="s">
        <v>1</v>
      </c>
      <c r="N173" s="199" t="s">
        <v>40</v>
      </c>
      <c r="O173" s="65"/>
      <c r="P173" s="200">
        <f t="shared" si="11"/>
        <v>0</v>
      </c>
      <c r="Q173" s="200">
        <v>0</v>
      </c>
      <c r="R173" s="200">
        <f t="shared" si="12"/>
        <v>0</v>
      </c>
      <c r="S173" s="200">
        <v>0</v>
      </c>
      <c r="T173" s="201">
        <f t="shared" si="13"/>
        <v>0</v>
      </c>
      <c r="AR173" s="202" t="s">
        <v>619</v>
      </c>
      <c r="AT173" s="202" t="s">
        <v>136</v>
      </c>
      <c r="AU173" s="202" t="s">
        <v>83</v>
      </c>
      <c r="AY173" s="16" t="s">
        <v>133</v>
      </c>
      <c r="BE173" s="203">
        <f t="shared" si="14"/>
        <v>0</v>
      </c>
      <c r="BF173" s="203">
        <f t="shared" si="15"/>
        <v>0</v>
      </c>
      <c r="BG173" s="203">
        <f t="shared" si="16"/>
        <v>0</v>
      </c>
      <c r="BH173" s="203">
        <f t="shared" si="17"/>
        <v>0</v>
      </c>
      <c r="BI173" s="203">
        <f t="shared" si="18"/>
        <v>0</v>
      </c>
      <c r="BJ173" s="16" t="s">
        <v>83</v>
      </c>
      <c r="BK173" s="203">
        <f t="shared" si="19"/>
        <v>0</v>
      </c>
      <c r="BL173" s="16" t="s">
        <v>619</v>
      </c>
      <c r="BM173" s="202" t="s">
        <v>631</v>
      </c>
    </row>
    <row r="174" spans="2:65" s="1" customFormat="1" ht="24" customHeight="1">
      <c r="B174" s="33"/>
      <c r="C174" s="191" t="s">
        <v>327</v>
      </c>
      <c r="D174" s="191" t="s">
        <v>136</v>
      </c>
      <c r="E174" s="192" t="s">
        <v>632</v>
      </c>
      <c r="F174" s="193" t="s">
        <v>633</v>
      </c>
      <c r="G174" s="194" t="s">
        <v>618</v>
      </c>
      <c r="H174" s="195">
        <v>24</v>
      </c>
      <c r="I174" s="196"/>
      <c r="J174" s="197">
        <f t="shared" si="10"/>
        <v>0</v>
      </c>
      <c r="K174" s="193" t="s">
        <v>1</v>
      </c>
      <c r="L174" s="37"/>
      <c r="M174" s="198" t="s">
        <v>1</v>
      </c>
      <c r="N174" s="199" t="s">
        <v>40</v>
      </c>
      <c r="O174" s="65"/>
      <c r="P174" s="200">
        <f t="shared" si="11"/>
        <v>0</v>
      </c>
      <c r="Q174" s="200">
        <v>0</v>
      </c>
      <c r="R174" s="200">
        <f t="shared" si="12"/>
        <v>0</v>
      </c>
      <c r="S174" s="200">
        <v>0</v>
      </c>
      <c r="T174" s="201">
        <f t="shared" si="13"/>
        <v>0</v>
      </c>
      <c r="AR174" s="202" t="s">
        <v>619</v>
      </c>
      <c r="AT174" s="202" t="s">
        <v>136</v>
      </c>
      <c r="AU174" s="202" t="s">
        <v>83</v>
      </c>
      <c r="AY174" s="16" t="s">
        <v>133</v>
      </c>
      <c r="BE174" s="203">
        <f t="shared" si="14"/>
        <v>0</v>
      </c>
      <c r="BF174" s="203">
        <f t="shared" si="15"/>
        <v>0</v>
      </c>
      <c r="BG174" s="203">
        <f t="shared" si="16"/>
        <v>0</v>
      </c>
      <c r="BH174" s="203">
        <f t="shared" si="17"/>
        <v>0</v>
      </c>
      <c r="BI174" s="203">
        <f t="shared" si="18"/>
        <v>0</v>
      </c>
      <c r="BJ174" s="16" t="s">
        <v>83</v>
      </c>
      <c r="BK174" s="203">
        <f t="shared" si="19"/>
        <v>0</v>
      </c>
      <c r="BL174" s="16" t="s">
        <v>619</v>
      </c>
      <c r="BM174" s="202" t="s">
        <v>634</v>
      </c>
    </row>
    <row r="175" spans="2:65" s="1" customFormat="1" ht="24" customHeight="1">
      <c r="B175" s="33"/>
      <c r="C175" s="191" t="s">
        <v>331</v>
      </c>
      <c r="D175" s="191" t="s">
        <v>136</v>
      </c>
      <c r="E175" s="192" t="s">
        <v>635</v>
      </c>
      <c r="F175" s="193" t="s">
        <v>636</v>
      </c>
      <c r="G175" s="194" t="s">
        <v>618</v>
      </c>
      <c r="H175" s="195">
        <v>8</v>
      </c>
      <c r="I175" s="196"/>
      <c r="J175" s="197">
        <f t="shared" si="10"/>
        <v>0</v>
      </c>
      <c r="K175" s="193" t="s">
        <v>1</v>
      </c>
      <c r="L175" s="37"/>
      <c r="M175" s="198" t="s">
        <v>1</v>
      </c>
      <c r="N175" s="199" t="s">
        <v>40</v>
      </c>
      <c r="O175" s="65"/>
      <c r="P175" s="200">
        <f t="shared" si="11"/>
        <v>0</v>
      </c>
      <c r="Q175" s="200">
        <v>0</v>
      </c>
      <c r="R175" s="200">
        <f t="shared" si="12"/>
        <v>0</v>
      </c>
      <c r="S175" s="200">
        <v>0</v>
      </c>
      <c r="T175" s="201">
        <f t="shared" si="13"/>
        <v>0</v>
      </c>
      <c r="AR175" s="202" t="s">
        <v>619</v>
      </c>
      <c r="AT175" s="202" t="s">
        <v>136</v>
      </c>
      <c r="AU175" s="202" t="s">
        <v>83</v>
      </c>
      <c r="AY175" s="16" t="s">
        <v>133</v>
      </c>
      <c r="BE175" s="203">
        <f t="shared" si="14"/>
        <v>0</v>
      </c>
      <c r="BF175" s="203">
        <f t="shared" si="15"/>
        <v>0</v>
      </c>
      <c r="BG175" s="203">
        <f t="shared" si="16"/>
        <v>0</v>
      </c>
      <c r="BH175" s="203">
        <f t="shared" si="17"/>
        <v>0</v>
      </c>
      <c r="BI175" s="203">
        <f t="shared" si="18"/>
        <v>0</v>
      </c>
      <c r="BJ175" s="16" t="s">
        <v>83</v>
      </c>
      <c r="BK175" s="203">
        <f t="shared" si="19"/>
        <v>0</v>
      </c>
      <c r="BL175" s="16" t="s">
        <v>619</v>
      </c>
      <c r="BM175" s="202" t="s">
        <v>637</v>
      </c>
    </row>
    <row r="176" spans="2:65" s="11" customFormat="1" ht="25.9" customHeight="1">
      <c r="B176" s="175"/>
      <c r="C176" s="176"/>
      <c r="D176" s="177" t="s">
        <v>74</v>
      </c>
      <c r="E176" s="178" t="s">
        <v>638</v>
      </c>
      <c r="F176" s="178" t="s">
        <v>96</v>
      </c>
      <c r="G176" s="176"/>
      <c r="H176" s="176"/>
      <c r="I176" s="179"/>
      <c r="J176" s="180">
        <f>BK176</f>
        <v>0</v>
      </c>
      <c r="K176" s="176"/>
      <c r="L176" s="181"/>
      <c r="M176" s="182"/>
      <c r="N176" s="183"/>
      <c r="O176" s="183"/>
      <c r="P176" s="184">
        <f>P177+P179+P181+P183+P187</f>
        <v>0</v>
      </c>
      <c r="Q176" s="183"/>
      <c r="R176" s="184">
        <f>R177+R179+R181+R183+R187</f>
        <v>0</v>
      </c>
      <c r="S176" s="183"/>
      <c r="T176" s="185">
        <f>T177+T179+T181+T183+T187</f>
        <v>0</v>
      </c>
      <c r="AR176" s="186" t="s">
        <v>154</v>
      </c>
      <c r="AT176" s="187" t="s">
        <v>74</v>
      </c>
      <c r="AU176" s="187" t="s">
        <v>75</v>
      </c>
      <c r="AY176" s="186" t="s">
        <v>133</v>
      </c>
      <c r="BK176" s="188">
        <f>BK177+BK179+BK181+BK183+BK187</f>
        <v>0</v>
      </c>
    </row>
    <row r="177" spans="2:65" s="11" customFormat="1" ht="22.9" customHeight="1">
      <c r="B177" s="175"/>
      <c r="C177" s="176"/>
      <c r="D177" s="177" t="s">
        <v>74</v>
      </c>
      <c r="E177" s="189" t="s">
        <v>639</v>
      </c>
      <c r="F177" s="189" t="s">
        <v>640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P178</f>
        <v>0</v>
      </c>
      <c r="Q177" s="183"/>
      <c r="R177" s="184">
        <f>R178</f>
        <v>0</v>
      </c>
      <c r="S177" s="183"/>
      <c r="T177" s="185">
        <f>T178</f>
        <v>0</v>
      </c>
      <c r="AR177" s="186" t="s">
        <v>154</v>
      </c>
      <c r="AT177" s="187" t="s">
        <v>74</v>
      </c>
      <c r="AU177" s="187" t="s">
        <v>83</v>
      </c>
      <c r="AY177" s="186" t="s">
        <v>133</v>
      </c>
      <c r="BK177" s="188">
        <f>BK178</f>
        <v>0</v>
      </c>
    </row>
    <row r="178" spans="2:65" s="1" customFormat="1" ht="16.5" customHeight="1">
      <c r="B178" s="33"/>
      <c r="C178" s="191" t="s">
        <v>335</v>
      </c>
      <c r="D178" s="191" t="s">
        <v>136</v>
      </c>
      <c r="E178" s="192" t="s">
        <v>641</v>
      </c>
      <c r="F178" s="193" t="s">
        <v>642</v>
      </c>
      <c r="G178" s="194" t="s">
        <v>643</v>
      </c>
      <c r="H178" s="195">
        <v>1</v>
      </c>
      <c r="I178" s="196"/>
      <c r="J178" s="197">
        <f>ROUND(I178*H178,2)</f>
        <v>0</v>
      </c>
      <c r="K178" s="193" t="s">
        <v>1</v>
      </c>
      <c r="L178" s="37"/>
      <c r="M178" s="198" t="s">
        <v>1</v>
      </c>
      <c r="N178" s="199" t="s">
        <v>40</v>
      </c>
      <c r="O178" s="65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02" t="s">
        <v>141</v>
      </c>
      <c r="AT178" s="202" t="s">
        <v>136</v>
      </c>
      <c r="AU178" s="202" t="s">
        <v>85</v>
      </c>
      <c r="AY178" s="16" t="s">
        <v>133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6" t="s">
        <v>83</v>
      </c>
      <c r="BK178" s="203">
        <f>ROUND(I178*H178,2)</f>
        <v>0</v>
      </c>
      <c r="BL178" s="16" t="s">
        <v>141</v>
      </c>
      <c r="BM178" s="202" t="s">
        <v>644</v>
      </c>
    </row>
    <row r="179" spans="2:65" s="11" customFormat="1" ht="22.9" customHeight="1">
      <c r="B179" s="175"/>
      <c r="C179" s="176"/>
      <c r="D179" s="177" t="s">
        <v>74</v>
      </c>
      <c r="E179" s="189" t="s">
        <v>645</v>
      </c>
      <c r="F179" s="189" t="s">
        <v>646</v>
      </c>
      <c r="G179" s="176"/>
      <c r="H179" s="176"/>
      <c r="I179" s="179"/>
      <c r="J179" s="190">
        <f>BK179</f>
        <v>0</v>
      </c>
      <c r="K179" s="176"/>
      <c r="L179" s="181"/>
      <c r="M179" s="182"/>
      <c r="N179" s="183"/>
      <c r="O179" s="183"/>
      <c r="P179" s="184">
        <f>P180</f>
        <v>0</v>
      </c>
      <c r="Q179" s="183"/>
      <c r="R179" s="184">
        <f>R180</f>
        <v>0</v>
      </c>
      <c r="S179" s="183"/>
      <c r="T179" s="185">
        <f>T180</f>
        <v>0</v>
      </c>
      <c r="AR179" s="186" t="s">
        <v>154</v>
      </c>
      <c r="AT179" s="187" t="s">
        <v>74</v>
      </c>
      <c r="AU179" s="187" t="s">
        <v>83</v>
      </c>
      <c r="AY179" s="186" t="s">
        <v>133</v>
      </c>
      <c r="BK179" s="188">
        <f>BK180</f>
        <v>0</v>
      </c>
    </row>
    <row r="180" spans="2:65" s="1" customFormat="1" ht="16.5" customHeight="1">
      <c r="B180" s="33"/>
      <c r="C180" s="191" t="s">
        <v>339</v>
      </c>
      <c r="D180" s="191" t="s">
        <v>136</v>
      </c>
      <c r="E180" s="192" t="s">
        <v>647</v>
      </c>
      <c r="F180" s="193" t="s">
        <v>648</v>
      </c>
      <c r="G180" s="194" t="s">
        <v>643</v>
      </c>
      <c r="H180" s="195">
        <v>1</v>
      </c>
      <c r="I180" s="196"/>
      <c r="J180" s="197">
        <f>ROUND(I180*H180,2)</f>
        <v>0</v>
      </c>
      <c r="K180" s="193" t="s">
        <v>1</v>
      </c>
      <c r="L180" s="37"/>
      <c r="M180" s="198" t="s">
        <v>1</v>
      </c>
      <c r="N180" s="199" t="s">
        <v>40</v>
      </c>
      <c r="O180" s="65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02" t="s">
        <v>141</v>
      </c>
      <c r="AT180" s="202" t="s">
        <v>136</v>
      </c>
      <c r="AU180" s="202" t="s">
        <v>85</v>
      </c>
      <c r="AY180" s="16" t="s">
        <v>133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83</v>
      </c>
      <c r="BK180" s="203">
        <f>ROUND(I180*H180,2)</f>
        <v>0</v>
      </c>
      <c r="BL180" s="16" t="s">
        <v>141</v>
      </c>
      <c r="BM180" s="202" t="s">
        <v>649</v>
      </c>
    </row>
    <row r="181" spans="2:65" s="11" customFormat="1" ht="22.9" customHeight="1">
      <c r="B181" s="175"/>
      <c r="C181" s="176"/>
      <c r="D181" s="177" t="s">
        <v>74</v>
      </c>
      <c r="E181" s="189" t="s">
        <v>650</v>
      </c>
      <c r="F181" s="189" t="s">
        <v>651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P182</f>
        <v>0</v>
      </c>
      <c r="Q181" s="183"/>
      <c r="R181" s="184">
        <f>R182</f>
        <v>0</v>
      </c>
      <c r="S181" s="183"/>
      <c r="T181" s="185">
        <f>T182</f>
        <v>0</v>
      </c>
      <c r="AR181" s="186" t="s">
        <v>154</v>
      </c>
      <c r="AT181" s="187" t="s">
        <v>74</v>
      </c>
      <c r="AU181" s="187" t="s">
        <v>83</v>
      </c>
      <c r="AY181" s="186" t="s">
        <v>133</v>
      </c>
      <c r="BK181" s="188">
        <f>BK182</f>
        <v>0</v>
      </c>
    </row>
    <row r="182" spans="2:65" s="1" customFormat="1" ht="16.5" customHeight="1">
      <c r="B182" s="33"/>
      <c r="C182" s="191" t="s">
        <v>345</v>
      </c>
      <c r="D182" s="191" t="s">
        <v>136</v>
      </c>
      <c r="E182" s="192" t="s">
        <v>652</v>
      </c>
      <c r="F182" s="193" t="s">
        <v>653</v>
      </c>
      <c r="G182" s="194" t="s">
        <v>654</v>
      </c>
      <c r="H182" s="195">
        <v>8</v>
      </c>
      <c r="I182" s="196"/>
      <c r="J182" s="197">
        <f>ROUND(I182*H182,2)</f>
        <v>0</v>
      </c>
      <c r="K182" s="193" t="s">
        <v>1</v>
      </c>
      <c r="L182" s="37"/>
      <c r="M182" s="198" t="s">
        <v>1</v>
      </c>
      <c r="N182" s="199" t="s">
        <v>40</v>
      </c>
      <c r="O182" s="65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02" t="s">
        <v>141</v>
      </c>
      <c r="AT182" s="202" t="s">
        <v>136</v>
      </c>
      <c r="AU182" s="202" t="s">
        <v>85</v>
      </c>
      <c r="AY182" s="16" t="s">
        <v>133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83</v>
      </c>
      <c r="BK182" s="203">
        <f>ROUND(I182*H182,2)</f>
        <v>0</v>
      </c>
      <c r="BL182" s="16" t="s">
        <v>141</v>
      </c>
      <c r="BM182" s="202" t="s">
        <v>655</v>
      </c>
    </row>
    <row r="183" spans="2:65" s="11" customFormat="1" ht="22.9" customHeight="1">
      <c r="B183" s="175"/>
      <c r="C183" s="176"/>
      <c r="D183" s="177" t="s">
        <v>74</v>
      </c>
      <c r="E183" s="189" t="s">
        <v>656</v>
      </c>
      <c r="F183" s="189" t="s">
        <v>657</v>
      </c>
      <c r="G183" s="176"/>
      <c r="H183" s="176"/>
      <c r="I183" s="179"/>
      <c r="J183" s="190">
        <f>BK183</f>
        <v>0</v>
      </c>
      <c r="K183" s="176"/>
      <c r="L183" s="181"/>
      <c r="M183" s="182"/>
      <c r="N183" s="183"/>
      <c r="O183" s="183"/>
      <c r="P183" s="184">
        <f>SUM(P184:P186)</f>
        <v>0</v>
      </c>
      <c r="Q183" s="183"/>
      <c r="R183" s="184">
        <f>SUM(R184:R186)</f>
        <v>0</v>
      </c>
      <c r="S183" s="183"/>
      <c r="T183" s="185">
        <f>SUM(T184:T186)</f>
        <v>0</v>
      </c>
      <c r="AR183" s="186" t="s">
        <v>154</v>
      </c>
      <c r="AT183" s="187" t="s">
        <v>74</v>
      </c>
      <c r="AU183" s="187" t="s">
        <v>83</v>
      </c>
      <c r="AY183" s="186" t="s">
        <v>133</v>
      </c>
      <c r="BK183" s="188">
        <f>SUM(BK184:BK186)</f>
        <v>0</v>
      </c>
    </row>
    <row r="184" spans="2:65" s="1" customFormat="1" ht="24" customHeight="1">
      <c r="B184" s="33"/>
      <c r="C184" s="191" t="s">
        <v>349</v>
      </c>
      <c r="D184" s="191" t="s">
        <v>136</v>
      </c>
      <c r="E184" s="192" t="s">
        <v>658</v>
      </c>
      <c r="F184" s="193" t="s">
        <v>659</v>
      </c>
      <c r="G184" s="194" t="s">
        <v>643</v>
      </c>
      <c r="H184" s="195">
        <v>1</v>
      </c>
      <c r="I184" s="196"/>
      <c r="J184" s="197">
        <f>ROUND(I184*H184,2)</f>
        <v>0</v>
      </c>
      <c r="K184" s="193" t="s">
        <v>1</v>
      </c>
      <c r="L184" s="37"/>
      <c r="M184" s="198" t="s">
        <v>1</v>
      </c>
      <c r="N184" s="199" t="s">
        <v>40</v>
      </c>
      <c r="O184" s="65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02" t="s">
        <v>141</v>
      </c>
      <c r="AT184" s="202" t="s">
        <v>136</v>
      </c>
      <c r="AU184" s="202" t="s">
        <v>85</v>
      </c>
      <c r="AY184" s="16" t="s">
        <v>133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6" t="s">
        <v>83</v>
      </c>
      <c r="BK184" s="203">
        <f>ROUND(I184*H184,2)</f>
        <v>0</v>
      </c>
      <c r="BL184" s="16" t="s">
        <v>141</v>
      </c>
      <c r="BM184" s="202" t="s">
        <v>660</v>
      </c>
    </row>
    <row r="185" spans="2:65" s="1" customFormat="1" ht="16.5" customHeight="1">
      <c r="B185" s="33"/>
      <c r="C185" s="191" t="s">
        <v>357</v>
      </c>
      <c r="D185" s="191" t="s">
        <v>136</v>
      </c>
      <c r="E185" s="192" t="s">
        <v>661</v>
      </c>
      <c r="F185" s="193" t="s">
        <v>662</v>
      </c>
      <c r="G185" s="194" t="s">
        <v>643</v>
      </c>
      <c r="H185" s="195">
        <v>1</v>
      </c>
      <c r="I185" s="196"/>
      <c r="J185" s="197">
        <f>ROUND(I185*H185,2)</f>
        <v>0</v>
      </c>
      <c r="K185" s="193" t="s">
        <v>1</v>
      </c>
      <c r="L185" s="37"/>
      <c r="M185" s="198" t="s">
        <v>1</v>
      </c>
      <c r="N185" s="199" t="s">
        <v>40</v>
      </c>
      <c r="O185" s="65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02" t="s">
        <v>141</v>
      </c>
      <c r="AT185" s="202" t="s">
        <v>136</v>
      </c>
      <c r="AU185" s="202" t="s">
        <v>85</v>
      </c>
      <c r="AY185" s="16" t="s">
        <v>133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83</v>
      </c>
      <c r="BK185" s="203">
        <f>ROUND(I185*H185,2)</f>
        <v>0</v>
      </c>
      <c r="BL185" s="16" t="s">
        <v>141</v>
      </c>
      <c r="BM185" s="202" t="s">
        <v>663</v>
      </c>
    </row>
    <row r="186" spans="2:65" s="1" customFormat="1" ht="16.5" customHeight="1">
      <c r="B186" s="33"/>
      <c r="C186" s="191" t="s">
        <v>363</v>
      </c>
      <c r="D186" s="191" t="s">
        <v>136</v>
      </c>
      <c r="E186" s="192" t="s">
        <v>664</v>
      </c>
      <c r="F186" s="193" t="s">
        <v>665</v>
      </c>
      <c r="G186" s="194" t="s">
        <v>643</v>
      </c>
      <c r="H186" s="195">
        <v>1</v>
      </c>
      <c r="I186" s="196"/>
      <c r="J186" s="197">
        <f>ROUND(I186*H186,2)</f>
        <v>0</v>
      </c>
      <c r="K186" s="193" t="s">
        <v>1</v>
      </c>
      <c r="L186" s="37"/>
      <c r="M186" s="198" t="s">
        <v>1</v>
      </c>
      <c r="N186" s="199" t="s">
        <v>40</v>
      </c>
      <c r="O186" s="65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02" t="s">
        <v>141</v>
      </c>
      <c r="AT186" s="202" t="s">
        <v>136</v>
      </c>
      <c r="AU186" s="202" t="s">
        <v>85</v>
      </c>
      <c r="AY186" s="16" t="s">
        <v>133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83</v>
      </c>
      <c r="BK186" s="203">
        <f>ROUND(I186*H186,2)</f>
        <v>0</v>
      </c>
      <c r="BL186" s="16" t="s">
        <v>141</v>
      </c>
      <c r="BM186" s="202" t="s">
        <v>666</v>
      </c>
    </row>
    <row r="187" spans="2:65" s="11" customFormat="1" ht="22.9" customHeight="1">
      <c r="B187" s="175"/>
      <c r="C187" s="176"/>
      <c r="D187" s="177" t="s">
        <v>74</v>
      </c>
      <c r="E187" s="189" t="s">
        <v>667</v>
      </c>
      <c r="F187" s="189" t="s">
        <v>668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SUM(P188:P195)</f>
        <v>0</v>
      </c>
      <c r="Q187" s="183"/>
      <c r="R187" s="184">
        <f>SUM(R188:R195)</f>
        <v>0</v>
      </c>
      <c r="S187" s="183"/>
      <c r="T187" s="185">
        <f>SUM(T188:T195)</f>
        <v>0</v>
      </c>
      <c r="AR187" s="186" t="s">
        <v>83</v>
      </c>
      <c r="AT187" s="187" t="s">
        <v>74</v>
      </c>
      <c r="AU187" s="187" t="s">
        <v>83</v>
      </c>
      <c r="AY187" s="186" t="s">
        <v>133</v>
      </c>
      <c r="BK187" s="188">
        <f>SUM(BK188:BK195)</f>
        <v>0</v>
      </c>
    </row>
    <row r="188" spans="2:65" s="1" customFormat="1" ht="48" customHeight="1">
      <c r="B188" s="33"/>
      <c r="C188" s="191" t="s">
        <v>373</v>
      </c>
      <c r="D188" s="191" t="s">
        <v>136</v>
      </c>
      <c r="E188" s="192" t="s">
        <v>669</v>
      </c>
      <c r="F188" s="193" t="s">
        <v>670</v>
      </c>
      <c r="G188" s="194" t="s">
        <v>671</v>
      </c>
      <c r="H188" s="195">
        <v>0</v>
      </c>
      <c r="I188" s="196"/>
      <c r="J188" s="197">
        <f t="shared" ref="J188:J195" si="20">ROUND(I188*H188,2)</f>
        <v>0</v>
      </c>
      <c r="K188" s="193" t="s">
        <v>1</v>
      </c>
      <c r="L188" s="37"/>
      <c r="M188" s="198" t="s">
        <v>1</v>
      </c>
      <c r="N188" s="199" t="s">
        <v>40</v>
      </c>
      <c r="O188" s="65"/>
      <c r="P188" s="200">
        <f t="shared" ref="P188:P195" si="21">O188*H188</f>
        <v>0</v>
      </c>
      <c r="Q188" s="200">
        <v>0</v>
      </c>
      <c r="R188" s="200">
        <f t="shared" ref="R188:R195" si="22">Q188*H188</f>
        <v>0</v>
      </c>
      <c r="S188" s="200">
        <v>0</v>
      </c>
      <c r="T188" s="201">
        <f t="shared" ref="T188:T195" si="23">S188*H188</f>
        <v>0</v>
      </c>
      <c r="AR188" s="202" t="s">
        <v>141</v>
      </c>
      <c r="AT188" s="202" t="s">
        <v>136</v>
      </c>
      <c r="AU188" s="202" t="s">
        <v>85</v>
      </c>
      <c r="AY188" s="16" t="s">
        <v>133</v>
      </c>
      <c r="BE188" s="203">
        <f t="shared" ref="BE188:BE195" si="24">IF(N188="základní",J188,0)</f>
        <v>0</v>
      </c>
      <c r="BF188" s="203">
        <f t="shared" ref="BF188:BF195" si="25">IF(N188="snížená",J188,0)</f>
        <v>0</v>
      </c>
      <c r="BG188" s="203">
        <f t="shared" ref="BG188:BG195" si="26">IF(N188="zákl. přenesená",J188,0)</f>
        <v>0</v>
      </c>
      <c r="BH188" s="203">
        <f t="shared" ref="BH188:BH195" si="27">IF(N188="sníž. přenesená",J188,0)</f>
        <v>0</v>
      </c>
      <c r="BI188" s="203">
        <f t="shared" ref="BI188:BI195" si="28">IF(N188="nulová",J188,0)</f>
        <v>0</v>
      </c>
      <c r="BJ188" s="16" t="s">
        <v>83</v>
      </c>
      <c r="BK188" s="203">
        <f t="shared" ref="BK188:BK195" si="29">ROUND(I188*H188,2)</f>
        <v>0</v>
      </c>
      <c r="BL188" s="16" t="s">
        <v>141</v>
      </c>
      <c r="BM188" s="202" t="s">
        <v>672</v>
      </c>
    </row>
    <row r="189" spans="2:65" s="1" customFormat="1" ht="48" customHeight="1">
      <c r="B189" s="33"/>
      <c r="C189" s="191" t="s">
        <v>377</v>
      </c>
      <c r="D189" s="191" t="s">
        <v>136</v>
      </c>
      <c r="E189" s="192" t="s">
        <v>673</v>
      </c>
      <c r="F189" s="193" t="s">
        <v>674</v>
      </c>
      <c r="G189" s="194" t="s">
        <v>671</v>
      </c>
      <c r="H189" s="195">
        <v>0</v>
      </c>
      <c r="I189" s="196"/>
      <c r="J189" s="197">
        <f t="shared" si="20"/>
        <v>0</v>
      </c>
      <c r="K189" s="193" t="s">
        <v>1</v>
      </c>
      <c r="L189" s="37"/>
      <c r="M189" s="198" t="s">
        <v>1</v>
      </c>
      <c r="N189" s="199" t="s">
        <v>40</v>
      </c>
      <c r="O189" s="65"/>
      <c r="P189" s="200">
        <f t="shared" si="21"/>
        <v>0</v>
      </c>
      <c r="Q189" s="200">
        <v>0</v>
      </c>
      <c r="R189" s="200">
        <f t="shared" si="22"/>
        <v>0</v>
      </c>
      <c r="S189" s="200">
        <v>0</v>
      </c>
      <c r="T189" s="201">
        <f t="shared" si="23"/>
        <v>0</v>
      </c>
      <c r="AR189" s="202" t="s">
        <v>141</v>
      </c>
      <c r="AT189" s="202" t="s">
        <v>136</v>
      </c>
      <c r="AU189" s="202" t="s">
        <v>85</v>
      </c>
      <c r="AY189" s="16" t="s">
        <v>133</v>
      </c>
      <c r="BE189" s="203">
        <f t="shared" si="24"/>
        <v>0</v>
      </c>
      <c r="BF189" s="203">
        <f t="shared" si="25"/>
        <v>0</v>
      </c>
      <c r="BG189" s="203">
        <f t="shared" si="26"/>
        <v>0</v>
      </c>
      <c r="BH189" s="203">
        <f t="shared" si="27"/>
        <v>0</v>
      </c>
      <c r="BI189" s="203">
        <f t="shared" si="28"/>
        <v>0</v>
      </c>
      <c r="BJ189" s="16" t="s">
        <v>83</v>
      </c>
      <c r="BK189" s="203">
        <f t="shared" si="29"/>
        <v>0</v>
      </c>
      <c r="BL189" s="16" t="s">
        <v>141</v>
      </c>
      <c r="BM189" s="202" t="s">
        <v>675</v>
      </c>
    </row>
    <row r="190" spans="2:65" s="1" customFormat="1" ht="72" customHeight="1">
      <c r="B190" s="33"/>
      <c r="C190" s="191" t="s">
        <v>381</v>
      </c>
      <c r="D190" s="191" t="s">
        <v>136</v>
      </c>
      <c r="E190" s="192" t="s">
        <v>676</v>
      </c>
      <c r="F190" s="193" t="s">
        <v>677</v>
      </c>
      <c r="G190" s="194" t="s">
        <v>671</v>
      </c>
      <c r="H190" s="195">
        <v>0</v>
      </c>
      <c r="I190" s="196"/>
      <c r="J190" s="197">
        <f t="shared" si="20"/>
        <v>0</v>
      </c>
      <c r="K190" s="193" t="s">
        <v>1</v>
      </c>
      <c r="L190" s="37"/>
      <c r="M190" s="198" t="s">
        <v>1</v>
      </c>
      <c r="N190" s="199" t="s">
        <v>40</v>
      </c>
      <c r="O190" s="65"/>
      <c r="P190" s="200">
        <f t="shared" si="21"/>
        <v>0</v>
      </c>
      <c r="Q190" s="200">
        <v>0</v>
      </c>
      <c r="R190" s="200">
        <f t="shared" si="22"/>
        <v>0</v>
      </c>
      <c r="S190" s="200">
        <v>0</v>
      </c>
      <c r="T190" s="201">
        <f t="shared" si="23"/>
        <v>0</v>
      </c>
      <c r="AR190" s="202" t="s">
        <v>141</v>
      </c>
      <c r="AT190" s="202" t="s">
        <v>136</v>
      </c>
      <c r="AU190" s="202" t="s">
        <v>85</v>
      </c>
      <c r="AY190" s="16" t="s">
        <v>133</v>
      </c>
      <c r="BE190" s="203">
        <f t="shared" si="24"/>
        <v>0</v>
      </c>
      <c r="BF190" s="203">
        <f t="shared" si="25"/>
        <v>0</v>
      </c>
      <c r="BG190" s="203">
        <f t="shared" si="26"/>
        <v>0</v>
      </c>
      <c r="BH190" s="203">
        <f t="shared" si="27"/>
        <v>0</v>
      </c>
      <c r="BI190" s="203">
        <f t="shared" si="28"/>
        <v>0</v>
      </c>
      <c r="BJ190" s="16" t="s">
        <v>83</v>
      </c>
      <c r="BK190" s="203">
        <f t="shared" si="29"/>
        <v>0</v>
      </c>
      <c r="BL190" s="16" t="s">
        <v>141</v>
      </c>
      <c r="BM190" s="202" t="s">
        <v>678</v>
      </c>
    </row>
    <row r="191" spans="2:65" s="1" customFormat="1" ht="72" customHeight="1">
      <c r="B191" s="33"/>
      <c r="C191" s="191" t="s">
        <v>388</v>
      </c>
      <c r="D191" s="191" t="s">
        <v>136</v>
      </c>
      <c r="E191" s="192" t="s">
        <v>679</v>
      </c>
      <c r="F191" s="193" t="s">
        <v>680</v>
      </c>
      <c r="G191" s="194" t="s">
        <v>671</v>
      </c>
      <c r="H191" s="195">
        <v>0</v>
      </c>
      <c r="I191" s="196"/>
      <c r="J191" s="197">
        <f t="shared" si="20"/>
        <v>0</v>
      </c>
      <c r="K191" s="193" t="s">
        <v>1</v>
      </c>
      <c r="L191" s="37"/>
      <c r="M191" s="198" t="s">
        <v>1</v>
      </c>
      <c r="N191" s="199" t="s">
        <v>40</v>
      </c>
      <c r="O191" s="65"/>
      <c r="P191" s="200">
        <f t="shared" si="21"/>
        <v>0</v>
      </c>
      <c r="Q191" s="200">
        <v>0</v>
      </c>
      <c r="R191" s="200">
        <f t="shared" si="22"/>
        <v>0</v>
      </c>
      <c r="S191" s="200">
        <v>0</v>
      </c>
      <c r="T191" s="201">
        <f t="shared" si="23"/>
        <v>0</v>
      </c>
      <c r="AR191" s="202" t="s">
        <v>141</v>
      </c>
      <c r="AT191" s="202" t="s">
        <v>136</v>
      </c>
      <c r="AU191" s="202" t="s">
        <v>85</v>
      </c>
      <c r="AY191" s="16" t="s">
        <v>133</v>
      </c>
      <c r="BE191" s="203">
        <f t="shared" si="24"/>
        <v>0</v>
      </c>
      <c r="BF191" s="203">
        <f t="shared" si="25"/>
        <v>0</v>
      </c>
      <c r="BG191" s="203">
        <f t="shared" si="26"/>
        <v>0</v>
      </c>
      <c r="BH191" s="203">
        <f t="shared" si="27"/>
        <v>0</v>
      </c>
      <c r="BI191" s="203">
        <f t="shared" si="28"/>
        <v>0</v>
      </c>
      <c r="BJ191" s="16" t="s">
        <v>83</v>
      </c>
      <c r="BK191" s="203">
        <f t="shared" si="29"/>
        <v>0</v>
      </c>
      <c r="BL191" s="16" t="s">
        <v>141</v>
      </c>
      <c r="BM191" s="202" t="s">
        <v>190</v>
      </c>
    </row>
    <row r="192" spans="2:65" s="1" customFormat="1" ht="60" customHeight="1">
      <c r="B192" s="33"/>
      <c r="C192" s="191" t="s">
        <v>392</v>
      </c>
      <c r="D192" s="191" t="s">
        <v>136</v>
      </c>
      <c r="E192" s="192" t="s">
        <v>681</v>
      </c>
      <c r="F192" s="193" t="s">
        <v>682</v>
      </c>
      <c r="G192" s="194" t="s">
        <v>671</v>
      </c>
      <c r="H192" s="195">
        <v>0</v>
      </c>
      <c r="I192" s="196"/>
      <c r="J192" s="197">
        <f t="shared" si="20"/>
        <v>0</v>
      </c>
      <c r="K192" s="193" t="s">
        <v>1</v>
      </c>
      <c r="L192" s="37"/>
      <c r="M192" s="198" t="s">
        <v>1</v>
      </c>
      <c r="N192" s="199" t="s">
        <v>40</v>
      </c>
      <c r="O192" s="65"/>
      <c r="P192" s="200">
        <f t="shared" si="21"/>
        <v>0</v>
      </c>
      <c r="Q192" s="200">
        <v>0</v>
      </c>
      <c r="R192" s="200">
        <f t="shared" si="22"/>
        <v>0</v>
      </c>
      <c r="S192" s="200">
        <v>0</v>
      </c>
      <c r="T192" s="201">
        <f t="shared" si="23"/>
        <v>0</v>
      </c>
      <c r="AR192" s="202" t="s">
        <v>141</v>
      </c>
      <c r="AT192" s="202" t="s">
        <v>136</v>
      </c>
      <c r="AU192" s="202" t="s">
        <v>85</v>
      </c>
      <c r="AY192" s="16" t="s">
        <v>133</v>
      </c>
      <c r="BE192" s="203">
        <f t="shared" si="24"/>
        <v>0</v>
      </c>
      <c r="BF192" s="203">
        <f t="shared" si="25"/>
        <v>0</v>
      </c>
      <c r="BG192" s="203">
        <f t="shared" si="26"/>
        <v>0</v>
      </c>
      <c r="BH192" s="203">
        <f t="shared" si="27"/>
        <v>0</v>
      </c>
      <c r="BI192" s="203">
        <f t="shared" si="28"/>
        <v>0</v>
      </c>
      <c r="BJ192" s="16" t="s">
        <v>83</v>
      </c>
      <c r="BK192" s="203">
        <f t="shared" si="29"/>
        <v>0</v>
      </c>
      <c r="BL192" s="16" t="s">
        <v>141</v>
      </c>
      <c r="BM192" s="202" t="s">
        <v>208</v>
      </c>
    </row>
    <row r="193" spans="2:65" s="1" customFormat="1" ht="36" customHeight="1">
      <c r="B193" s="33"/>
      <c r="C193" s="191" t="s">
        <v>396</v>
      </c>
      <c r="D193" s="191" t="s">
        <v>136</v>
      </c>
      <c r="E193" s="192" t="s">
        <v>683</v>
      </c>
      <c r="F193" s="193" t="s">
        <v>684</v>
      </c>
      <c r="G193" s="194" t="s">
        <v>671</v>
      </c>
      <c r="H193" s="195">
        <v>0</v>
      </c>
      <c r="I193" s="196"/>
      <c r="J193" s="197">
        <f t="shared" si="20"/>
        <v>0</v>
      </c>
      <c r="K193" s="193" t="s">
        <v>1</v>
      </c>
      <c r="L193" s="37"/>
      <c r="M193" s="198" t="s">
        <v>1</v>
      </c>
      <c r="N193" s="199" t="s">
        <v>40</v>
      </c>
      <c r="O193" s="65"/>
      <c r="P193" s="200">
        <f t="shared" si="21"/>
        <v>0</v>
      </c>
      <c r="Q193" s="200">
        <v>0</v>
      </c>
      <c r="R193" s="200">
        <f t="shared" si="22"/>
        <v>0</v>
      </c>
      <c r="S193" s="200">
        <v>0</v>
      </c>
      <c r="T193" s="201">
        <f t="shared" si="23"/>
        <v>0</v>
      </c>
      <c r="AR193" s="202" t="s">
        <v>141</v>
      </c>
      <c r="AT193" s="202" t="s">
        <v>136</v>
      </c>
      <c r="AU193" s="202" t="s">
        <v>85</v>
      </c>
      <c r="AY193" s="16" t="s">
        <v>133</v>
      </c>
      <c r="BE193" s="203">
        <f t="shared" si="24"/>
        <v>0</v>
      </c>
      <c r="BF193" s="203">
        <f t="shared" si="25"/>
        <v>0</v>
      </c>
      <c r="BG193" s="203">
        <f t="shared" si="26"/>
        <v>0</v>
      </c>
      <c r="BH193" s="203">
        <f t="shared" si="27"/>
        <v>0</v>
      </c>
      <c r="BI193" s="203">
        <f t="shared" si="28"/>
        <v>0</v>
      </c>
      <c r="BJ193" s="16" t="s">
        <v>83</v>
      </c>
      <c r="BK193" s="203">
        <f t="shared" si="29"/>
        <v>0</v>
      </c>
      <c r="BL193" s="16" t="s">
        <v>141</v>
      </c>
      <c r="BM193" s="202" t="s">
        <v>685</v>
      </c>
    </row>
    <row r="194" spans="2:65" s="1" customFormat="1" ht="24" customHeight="1">
      <c r="B194" s="33"/>
      <c r="C194" s="191" t="s">
        <v>470</v>
      </c>
      <c r="D194" s="191" t="s">
        <v>136</v>
      </c>
      <c r="E194" s="192" t="s">
        <v>686</v>
      </c>
      <c r="F194" s="193" t="s">
        <v>687</v>
      </c>
      <c r="G194" s="194" t="s">
        <v>671</v>
      </c>
      <c r="H194" s="195">
        <v>0</v>
      </c>
      <c r="I194" s="196"/>
      <c r="J194" s="197">
        <f t="shared" si="20"/>
        <v>0</v>
      </c>
      <c r="K194" s="193" t="s">
        <v>1</v>
      </c>
      <c r="L194" s="37"/>
      <c r="M194" s="198" t="s">
        <v>1</v>
      </c>
      <c r="N194" s="199" t="s">
        <v>40</v>
      </c>
      <c r="O194" s="65"/>
      <c r="P194" s="200">
        <f t="shared" si="21"/>
        <v>0</v>
      </c>
      <c r="Q194" s="200">
        <v>0</v>
      </c>
      <c r="R194" s="200">
        <f t="shared" si="22"/>
        <v>0</v>
      </c>
      <c r="S194" s="200">
        <v>0</v>
      </c>
      <c r="T194" s="201">
        <f t="shared" si="23"/>
        <v>0</v>
      </c>
      <c r="AR194" s="202" t="s">
        <v>141</v>
      </c>
      <c r="AT194" s="202" t="s">
        <v>136</v>
      </c>
      <c r="AU194" s="202" t="s">
        <v>85</v>
      </c>
      <c r="AY194" s="16" t="s">
        <v>133</v>
      </c>
      <c r="BE194" s="203">
        <f t="shared" si="24"/>
        <v>0</v>
      </c>
      <c r="BF194" s="203">
        <f t="shared" si="25"/>
        <v>0</v>
      </c>
      <c r="BG194" s="203">
        <f t="shared" si="26"/>
        <v>0</v>
      </c>
      <c r="BH194" s="203">
        <f t="shared" si="27"/>
        <v>0</v>
      </c>
      <c r="BI194" s="203">
        <f t="shared" si="28"/>
        <v>0</v>
      </c>
      <c r="BJ194" s="16" t="s">
        <v>83</v>
      </c>
      <c r="BK194" s="203">
        <f t="shared" si="29"/>
        <v>0</v>
      </c>
      <c r="BL194" s="16" t="s">
        <v>141</v>
      </c>
      <c r="BM194" s="202" t="s">
        <v>688</v>
      </c>
    </row>
    <row r="195" spans="2:65" s="1" customFormat="1" ht="24" customHeight="1">
      <c r="B195" s="33"/>
      <c r="C195" s="191" t="s">
        <v>689</v>
      </c>
      <c r="D195" s="191" t="s">
        <v>136</v>
      </c>
      <c r="E195" s="192" t="s">
        <v>690</v>
      </c>
      <c r="F195" s="193" t="s">
        <v>691</v>
      </c>
      <c r="G195" s="194" t="s">
        <v>671</v>
      </c>
      <c r="H195" s="195">
        <v>0</v>
      </c>
      <c r="I195" s="196"/>
      <c r="J195" s="197">
        <f t="shared" si="20"/>
        <v>0</v>
      </c>
      <c r="K195" s="193" t="s">
        <v>1</v>
      </c>
      <c r="L195" s="37"/>
      <c r="M195" s="248" t="s">
        <v>1</v>
      </c>
      <c r="N195" s="249" t="s">
        <v>40</v>
      </c>
      <c r="O195" s="250"/>
      <c r="P195" s="251">
        <f t="shared" si="21"/>
        <v>0</v>
      </c>
      <c r="Q195" s="251">
        <v>0</v>
      </c>
      <c r="R195" s="251">
        <f t="shared" si="22"/>
        <v>0</v>
      </c>
      <c r="S195" s="251">
        <v>0</v>
      </c>
      <c r="T195" s="252">
        <f t="shared" si="23"/>
        <v>0</v>
      </c>
      <c r="AR195" s="202" t="s">
        <v>141</v>
      </c>
      <c r="AT195" s="202" t="s">
        <v>136</v>
      </c>
      <c r="AU195" s="202" t="s">
        <v>85</v>
      </c>
      <c r="AY195" s="16" t="s">
        <v>133</v>
      </c>
      <c r="BE195" s="203">
        <f t="shared" si="24"/>
        <v>0</v>
      </c>
      <c r="BF195" s="203">
        <f t="shared" si="25"/>
        <v>0</v>
      </c>
      <c r="BG195" s="203">
        <f t="shared" si="26"/>
        <v>0</v>
      </c>
      <c r="BH195" s="203">
        <f t="shared" si="27"/>
        <v>0</v>
      </c>
      <c r="BI195" s="203">
        <f t="shared" si="28"/>
        <v>0</v>
      </c>
      <c r="BJ195" s="16" t="s">
        <v>83</v>
      </c>
      <c r="BK195" s="203">
        <f t="shared" si="29"/>
        <v>0</v>
      </c>
      <c r="BL195" s="16" t="s">
        <v>141</v>
      </c>
      <c r="BM195" s="202" t="s">
        <v>692</v>
      </c>
    </row>
    <row r="196" spans="2:65" s="1" customFormat="1" ht="6.95" customHeight="1">
      <c r="B196" s="48"/>
      <c r="C196" s="49"/>
      <c r="D196" s="49"/>
      <c r="E196" s="49"/>
      <c r="F196" s="49"/>
      <c r="G196" s="49"/>
      <c r="H196" s="49"/>
      <c r="I196" s="141"/>
      <c r="J196" s="49"/>
      <c r="K196" s="49"/>
      <c r="L196" s="37"/>
    </row>
  </sheetData>
  <sheetProtection password="CC35" sheet="1" objects="1" scenarios="1" formatColumns="0" formatRows="0" autoFilter="0"/>
  <autoFilter ref="C129:K195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97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85</v>
      </c>
    </row>
    <row r="4" spans="2:46" ht="24.95" customHeight="1">
      <c r="B4" s="19"/>
      <c r="D4" s="106" t="s">
        <v>98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9" t="str">
        <f>'Rekapitulace stavby'!K6</f>
        <v>Kulturní dům Šternberk-chlazení 2.NP</v>
      </c>
      <c r="F7" s="300"/>
      <c r="G7" s="300"/>
      <c r="H7" s="300"/>
      <c r="L7" s="19"/>
    </row>
    <row r="8" spans="2:46" s="1" customFormat="1" ht="12" customHeight="1">
      <c r="B8" s="37"/>
      <c r="D8" s="108" t="s">
        <v>99</v>
      </c>
      <c r="I8" s="109"/>
      <c r="L8" s="37"/>
    </row>
    <row r="9" spans="2:46" s="1" customFormat="1" ht="36.950000000000003" customHeight="1">
      <c r="B9" s="37"/>
      <c r="E9" s="301" t="s">
        <v>693</v>
      </c>
      <c r="F9" s="302"/>
      <c r="G9" s="302"/>
      <c r="H9" s="302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25. 3. 2019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03" t="str">
        <f>'Rekapitulace stavby'!E14</f>
        <v>Vyplň údaj</v>
      </c>
      <c r="F18" s="304"/>
      <c r="G18" s="304"/>
      <c r="H18" s="304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">
        <v>1</v>
      </c>
      <c r="L20" s="37"/>
    </row>
    <row r="21" spans="2:12" s="1" customFormat="1" ht="18" customHeight="1">
      <c r="B21" s="37"/>
      <c r="E21" s="110" t="s">
        <v>31</v>
      </c>
      <c r="I21" s="111" t="s">
        <v>27</v>
      </c>
      <c r="J21" s="110" t="s">
        <v>1</v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33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31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5" t="s">
        <v>1</v>
      </c>
      <c r="F27" s="305"/>
      <c r="G27" s="305"/>
      <c r="H27" s="305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ROUND(J121,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ROUND((SUM(BE121:BE134)),  2)</f>
        <v>0</v>
      </c>
      <c r="I33" s="122">
        <v>0.21</v>
      </c>
      <c r="J33" s="121">
        <f>ROUND(((SUM(BE121:BE134))*I33),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ROUND((SUM(BF121:BF134)),  2)</f>
        <v>0</v>
      </c>
      <c r="I34" s="122">
        <v>0.15</v>
      </c>
      <c r="J34" s="121">
        <f>ROUND(((SUM(BF121:BF134))*I34),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ROUND((SUM(BG121:BG134)),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ROUND((SUM(BH121:BH134)),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ROUND((SUM(BI121:BI134)),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101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6" t="str">
        <f>E7</f>
        <v>Kulturní dům Šternberk-chlazení 2.NP</v>
      </c>
      <c r="F85" s="307"/>
      <c r="G85" s="307"/>
      <c r="H85" s="307"/>
      <c r="I85" s="109"/>
      <c r="J85" s="34"/>
      <c r="K85" s="34"/>
      <c r="L85" s="37"/>
    </row>
    <row r="86" spans="2:47" s="1" customFormat="1" ht="12" customHeight="1">
      <c r="B86" s="33"/>
      <c r="C86" s="28" t="s">
        <v>99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8" t="str">
        <f>E9</f>
        <v>05 - Vedlejší rozpočtové náklady</v>
      </c>
      <c r="F87" s="308"/>
      <c r="G87" s="308"/>
      <c r="H87" s="308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Masarykova 307/20</v>
      </c>
      <c r="G89" s="34"/>
      <c r="H89" s="34"/>
      <c r="I89" s="111" t="s">
        <v>22</v>
      </c>
      <c r="J89" s="60" t="str">
        <f>IF(J12="","",J12)</f>
        <v>25. 3. 2019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27.95" customHeight="1">
      <c r="B91" s="33"/>
      <c r="C91" s="28" t="s">
        <v>24</v>
      </c>
      <c r="D91" s="34"/>
      <c r="E91" s="34"/>
      <c r="F91" s="26" t="str">
        <f>E15</f>
        <v>Město Śternberk,Horní nám.16</v>
      </c>
      <c r="G91" s="34"/>
      <c r="H91" s="34"/>
      <c r="I91" s="111" t="s">
        <v>30</v>
      </c>
      <c r="J91" s="31" t="str">
        <f>E21</f>
        <v>ing.Judita Bravencová</v>
      </c>
      <c r="K91" s="34"/>
      <c r="L91" s="37"/>
    </row>
    <row r="92" spans="2:47" s="1" customFormat="1" ht="27.9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33</v>
      </c>
      <c r="J92" s="31" t="str">
        <f>E24</f>
        <v>ing.Judita Bravencová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102</v>
      </c>
      <c r="D94" s="146"/>
      <c r="E94" s="146"/>
      <c r="F94" s="146"/>
      <c r="G94" s="146"/>
      <c r="H94" s="146"/>
      <c r="I94" s="147"/>
      <c r="J94" s="148" t="s">
        <v>103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104</v>
      </c>
      <c r="D96" s="34"/>
      <c r="E96" s="34"/>
      <c r="F96" s="34"/>
      <c r="G96" s="34"/>
      <c r="H96" s="34"/>
      <c r="I96" s="109"/>
      <c r="J96" s="78">
        <f>J121</f>
        <v>0</v>
      </c>
      <c r="K96" s="34"/>
      <c r="L96" s="37"/>
      <c r="AU96" s="16" t="s">
        <v>105</v>
      </c>
    </row>
    <row r="97" spans="2:12" s="8" customFormat="1" ht="24.95" customHeight="1">
      <c r="B97" s="150"/>
      <c r="C97" s="151"/>
      <c r="D97" s="152" t="s">
        <v>535</v>
      </c>
      <c r="E97" s="153"/>
      <c r="F97" s="153"/>
      <c r="G97" s="153"/>
      <c r="H97" s="153"/>
      <c r="I97" s="154"/>
      <c r="J97" s="155">
        <f>J122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536</v>
      </c>
      <c r="E98" s="160"/>
      <c r="F98" s="160"/>
      <c r="G98" s="160"/>
      <c r="H98" s="160"/>
      <c r="I98" s="161"/>
      <c r="J98" s="162">
        <f>J123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694</v>
      </c>
      <c r="E99" s="160"/>
      <c r="F99" s="160"/>
      <c r="G99" s="160"/>
      <c r="H99" s="160"/>
      <c r="I99" s="161"/>
      <c r="J99" s="162">
        <f>J126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695</v>
      </c>
      <c r="E100" s="160"/>
      <c r="F100" s="160"/>
      <c r="G100" s="160"/>
      <c r="H100" s="160"/>
      <c r="I100" s="161"/>
      <c r="J100" s="162">
        <f>J128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696</v>
      </c>
      <c r="E101" s="160"/>
      <c r="F101" s="160"/>
      <c r="G101" s="160"/>
      <c r="H101" s="160"/>
      <c r="I101" s="161"/>
      <c r="J101" s="162">
        <f>J133</f>
        <v>0</v>
      </c>
      <c r="K101" s="158"/>
      <c r="L101" s="163"/>
    </row>
    <row r="102" spans="2:12" s="1" customFormat="1" ht="21.75" customHeight="1">
      <c r="B102" s="33"/>
      <c r="C102" s="34"/>
      <c r="D102" s="34"/>
      <c r="E102" s="34"/>
      <c r="F102" s="34"/>
      <c r="G102" s="34"/>
      <c r="H102" s="34"/>
      <c r="I102" s="109"/>
      <c r="J102" s="34"/>
      <c r="K102" s="34"/>
      <c r="L102" s="37"/>
    </row>
    <row r="103" spans="2:12" s="1" customFormat="1" ht="6.95" customHeight="1">
      <c r="B103" s="48"/>
      <c r="C103" s="49"/>
      <c r="D103" s="49"/>
      <c r="E103" s="49"/>
      <c r="F103" s="49"/>
      <c r="G103" s="49"/>
      <c r="H103" s="49"/>
      <c r="I103" s="141"/>
      <c r="J103" s="49"/>
      <c r="K103" s="49"/>
      <c r="L103" s="37"/>
    </row>
    <row r="107" spans="2:12" s="1" customFormat="1" ht="6.95" customHeight="1">
      <c r="B107" s="50"/>
      <c r="C107" s="51"/>
      <c r="D107" s="51"/>
      <c r="E107" s="51"/>
      <c r="F107" s="51"/>
      <c r="G107" s="51"/>
      <c r="H107" s="51"/>
      <c r="I107" s="144"/>
      <c r="J107" s="51"/>
      <c r="K107" s="51"/>
      <c r="L107" s="37"/>
    </row>
    <row r="108" spans="2:12" s="1" customFormat="1" ht="24.95" customHeight="1">
      <c r="B108" s="33"/>
      <c r="C108" s="22" t="s">
        <v>118</v>
      </c>
      <c r="D108" s="34"/>
      <c r="E108" s="34"/>
      <c r="F108" s="34"/>
      <c r="G108" s="34"/>
      <c r="H108" s="34"/>
      <c r="I108" s="109"/>
      <c r="J108" s="34"/>
      <c r="K108" s="34"/>
      <c r="L108" s="37"/>
    </row>
    <row r="109" spans="2:12" s="1" customFormat="1" ht="6.95" customHeight="1">
      <c r="B109" s="33"/>
      <c r="C109" s="34"/>
      <c r="D109" s="34"/>
      <c r="E109" s="34"/>
      <c r="F109" s="34"/>
      <c r="G109" s="34"/>
      <c r="H109" s="34"/>
      <c r="I109" s="109"/>
      <c r="J109" s="34"/>
      <c r="K109" s="34"/>
      <c r="L109" s="37"/>
    </row>
    <row r="110" spans="2:12" s="1" customFormat="1" ht="12" customHeight="1">
      <c r="B110" s="33"/>
      <c r="C110" s="28" t="s">
        <v>16</v>
      </c>
      <c r="D110" s="34"/>
      <c r="E110" s="34"/>
      <c r="F110" s="34"/>
      <c r="G110" s="34"/>
      <c r="H110" s="34"/>
      <c r="I110" s="109"/>
      <c r="J110" s="34"/>
      <c r="K110" s="34"/>
      <c r="L110" s="37"/>
    </row>
    <row r="111" spans="2:12" s="1" customFormat="1" ht="16.5" customHeight="1">
      <c r="B111" s="33"/>
      <c r="C111" s="34"/>
      <c r="D111" s="34"/>
      <c r="E111" s="306" t="str">
        <f>E7</f>
        <v>Kulturní dům Šternberk-chlazení 2.NP</v>
      </c>
      <c r="F111" s="307"/>
      <c r="G111" s="307"/>
      <c r="H111" s="307"/>
      <c r="I111" s="109"/>
      <c r="J111" s="34"/>
      <c r="K111" s="34"/>
      <c r="L111" s="37"/>
    </row>
    <row r="112" spans="2:12" s="1" customFormat="1" ht="12" customHeight="1">
      <c r="B112" s="33"/>
      <c r="C112" s="28" t="s">
        <v>99</v>
      </c>
      <c r="D112" s="34"/>
      <c r="E112" s="34"/>
      <c r="F112" s="34"/>
      <c r="G112" s="34"/>
      <c r="H112" s="34"/>
      <c r="I112" s="109"/>
      <c r="J112" s="34"/>
      <c r="K112" s="34"/>
      <c r="L112" s="37"/>
    </row>
    <row r="113" spans="2:65" s="1" customFormat="1" ht="16.5" customHeight="1">
      <c r="B113" s="33"/>
      <c r="C113" s="34"/>
      <c r="D113" s="34"/>
      <c r="E113" s="278" t="str">
        <f>E9</f>
        <v>05 - Vedlejší rozpočtové náklady</v>
      </c>
      <c r="F113" s="308"/>
      <c r="G113" s="308"/>
      <c r="H113" s="308"/>
      <c r="I113" s="109"/>
      <c r="J113" s="34"/>
      <c r="K113" s="34"/>
      <c r="L113" s="37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109"/>
      <c r="J114" s="34"/>
      <c r="K114" s="34"/>
      <c r="L114" s="37"/>
    </row>
    <row r="115" spans="2:65" s="1" customFormat="1" ht="12" customHeight="1">
      <c r="B115" s="33"/>
      <c r="C115" s="28" t="s">
        <v>20</v>
      </c>
      <c r="D115" s="34"/>
      <c r="E115" s="34"/>
      <c r="F115" s="26" t="str">
        <f>F12</f>
        <v>Masarykova 307/20</v>
      </c>
      <c r="G115" s="34"/>
      <c r="H115" s="34"/>
      <c r="I115" s="111" t="s">
        <v>22</v>
      </c>
      <c r="J115" s="60" t="str">
        <f>IF(J12="","",J12)</f>
        <v>25. 3. 2019</v>
      </c>
      <c r="K115" s="34"/>
      <c r="L115" s="37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109"/>
      <c r="J116" s="34"/>
      <c r="K116" s="34"/>
      <c r="L116" s="37"/>
    </row>
    <row r="117" spans="2:65" s="1" customFormat="1" ht="27.95" customHeight="1">
      <c r="B117" s="33"/>
      <c r="C117" s="28" t="s">
        <v>24</v>
      </c>
      <c r="D117" s="34"/>
      <c r="E117" s="34"/>
      <c r="F117" s="26" t="str">
        <f>E15</f>
        <v>Město Śternberk,Horní nám.16</v>
      </c>
      <c r="G117" s="34"/>
      <c r="H117" s="34"/>
      <c r="I117" s="111" t="s">
        <v>30</v>
      </c>
      <c r="J117" s="31" t="str">
        <f>E21</f>
        <v>ing.Judita Bravencová</v>
      </c>
      <c r="K117" s="34"/>
      <c r="L117" s="37"/>
    </row>
    <row r="118" spans="2:65" s="1" customFormat="1" ht="27.95" customHeight="1">
      <c r="B118" s="33"/>
      <c r="C118" s="28" t="s">
        <v>28</v>
      </c>
      <c r="D118" s="34"/>
      <c r="E118" s="34"/>
      <c r="F118" s="26" t="str">
        <f>IF(E18="","",E18)</f>
        <v>Vyplň údaj</v>
      </c>
      <c r="G118" s="34"/>
      <c r="H118" s="34"/>
      <c r="I118" s="111" t="s">
        <v>33</v>
      </c>
      <c r="J118" s="31" t="str">
        <f>E24</f>
        <v>ing.Judita Bravencová</v>
      </c>
      <c r="K118" s="34"/>
      <c r="L118" s="37"/>
    </row>
    <row r="119" spans="2:65" s="1" customFormat="1" ht="10.35" customHeight="1">
      <c r="B119" s="33"/>
      <c r="C119" s="34"/>
      <c r="D119" s="34"/>
      <c r="E119" s="34"/>
      <c r="F119" s="34"/>
      <c r="G119" s="34"/>
      <c r="H119" s="34"/>
      <c r="I119" s="109"/>
      <c r="J119" s="34"/>
      <c r="K119" s="34"/>
      <c r="L119" s="37"/>
    </row>
    <row r="120" spans="2:65" s="10" customFormat="1" ht="29.25" customHeight="1">
      <c r="B120" s="164"/>
      <c r="C120" s="165" t="s">
        <v>119</v>
      </c>
      <c r="D120" s="166" t="s">
        <v>60</v>
      </c>
      <c r="E120" s="166" t="s">
        <v>56</v>
      </c>
      <c r="F120" s="166" t="s">
        <v>57</v>
      </c>
      <c r="G120" s="166" t="s">
        <v>120</v>
      </c>
      <c r="H120" s="166" t="s">
        <v>121</v>
      </c>
      <c r="I120" s="167" t="s">
        <v>122</v>
      </c>
      <c r="J120" s="168" t="s">
        <v>103</v>
      </c>
      <c r="K120" s="169" t="s">
        <v>123</v>
      </c>
      <c r="L120" s="170"/>
      <c r="M120" s="69" t="s">
        <v>1</v>
      </c>
      <c r="N120" s="70" t="s">
        <v>39</v>
      </c>
      <c r="O120" s="70" t="s">
        <v>124</v>
      </c>
      <c r="P120" s="70" t="s">
        <v>125</v>
      </c>
      <c r="Q120" s="70" t="s">
        <v>126</v>
      </c>
      <c r="R120" s="70" t="s">
        <v>127</v>
      </c>
      <c r="S120" s="70" t="s">
        <v>128</v>
      </c>
      <c r="T120" s="71" t="s">
        <v>129</v>
      </c>
    </row>
    <row r="121" spans="2:65" s="1" customFormat="1" ht="22.9" customHeight="1">
      <c r="B121" s="33"/>
      <c r="C121" s="76" t="s">
        <v>130</v>
      </c>
      <c r="D121" s="34"/>
      <c r="E121" s="34"/>
      <c r="F121" s="34"/>
      <c r="G121" s="34"/>
      <c r="H121" s="34"/>
      <c r="I121" s="109"/>
      <c r="J121" s="171">
        <f>BK121</f>
        <v>0</v>
      </c>
      <c r="K121" s="34"/>
      <c r="L121" s="37"/>
      <c r="M121" s="72"/>
      <c r="N121" s="73"/>
      <c r="O121" s="73"/>
      <c r="P121" s="172">
        <f>P122</f>
        <v>0</v>
      </c>
      <c r="Q121" s="73"/>
      <c r="R121" s="172">
        <f>R122</f>
        <v>0</v>
      </c>
      <c r="S121" s="73"/>
      <c r="T121" s="173">
        <f>T122</f>
        <v>0</v>
      </c>
      <c r="AT121" s="16" t="s">
        <v>74</v>
      </c>
      <c r="AU121" s="16" t="s">
        <v>105</v>
      </c>
      <c r="BK121" s="174">
        <f>BK122</f>
        <v>0</v>
      </c>
    </row>
    <row r="122" spans="2:65" s="11" customFormat="1" ht="25.9" customHeight="1">
      <c r="B122" s="175"/>
      <c r="C122" s="176"/>
      <c r="D122" s="177" t="s">
        <v>74</v>
      </c>
      <c r="E122" s="178" t="s">
        <v>638</v>
      </c>
      <c r="F122" s="178" t="s">
        <v>96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P123+P126+P128+P133</f>
        <v>0</v>
      </c>
      <c r="Q122" s="183"/>
      <c r="R122" s="184">
        <f>R123+R126+R128+R133</f>
        <v>0</v>
      </c>
      <c r="S122" s="183"/>
      <c r="T122" s="185">
        <f>T123+T126+T128+T133</f>
        <v>0</v>
      </c>
      <c r="AR122" s="186" t="s">
        <v>154</v>
      </c>
      <c r="AT122" s="187" t="s">
        <v>74</v>
      </c>
      <c r="AU122" s="187" t="s">
        <v>75</v>
      </c>
      <c r="AY122" s="186" t="s">
        <v>133</v>
      </c>
      <c r="BK122" s="188">
        <f>BK123+BK126+BK128+BK133</f>
        <v>0</v>
      </c>
    </row>
    <row r="123" spans="2:65" s="11" customFormat="1" ht="22.9" customHeight="1">
      <c r="B123" s="175"/>
      <c r="C123" s="176"/>
      <c r="D123" s="177" t="s">
        <v>74</v>
      </c>
      <c r="E123" s="189" t="s">
        <v>639</v>
      </c>
      <c r="F123" s="189" t="s">
        <v>640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SUM(P124:P125)</f>
        <v>0</v>
      </c>
      <c r="Q123" s="183"/>
      <c r="R123" s="184">
        <f>SUM(R124:R125)</f>
        <v>0</v>
      </c>
      <c r="S123" s="183"/>
      <c r="T123" s="185">
        <f>SUM(T124:T125)</f>
        <v>0</v>
      </c>
      <c r="AR123" s="186" t="s">
        <v>154</v>
      </c>
      <c r="AT123" s="187" t="s">
        <v>74</v>
      </c>
      <c r="AU123" s="187" t="s">
        <v>83</v>
      </c>
      <c r="AY123" s="186" t="s">
        <v>133</v>
      </c>
      <c r="BK123" s="188">
        <f>SUM(BK124:BK125)</f>
        <v>0</v>
      </c>
    </row>
    <row r="124" spans="2:65" s="1" customFormat="1" ht="16.5" customHeight="1">
      <c r="B124" s="33"/>
      <c r="C124" s="191" t="s">
        <v>83</v>
      </c>
      <c r="D124" s="191" t="s">
        <v>136</v>
      </c>
      <c r="E124" s="192" t="s">
        <v>697</v>
      </c>
      <c r="F124" s="193" t="s">
        <v>698</v>
      </c>
      <c r="G124" s="194" t="s">
        <v>699</v>
      </c>
      <c r="H124" s="195">
        <v>1</v>
      </c>
      <c r="I124" s="196"/>
      <c r="J124" s="197">
        <f>ROUND(I124*H124,2)</f>
        <v>0</v>
      </c>
      <c r="K124" s="193" t="s">
        <v>140</v>
      </c>
      <c r="L124" s="37"/>
      <c r="M124" s="198" t="s">
        <v>1</v>
      </c>
      <c r="N124" s="199" t="s">
        <v>40</v>
      </c>
      <c r="O124" s="65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02" t="s">
        <v>700</v>
      </c>
      <c r="AT124" s="202" t="s">
        <v>136</v>
      </c>
      <c r="AU124" s="202" t="s">
        <v>85</v>
      </c>
      <c r="AY124" s="16" t="s">
        <v>133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83</v>
      </c>
      <c r="BK124" s="203">
        <f>ROUND(I124*H124,2)</f>
        <v>0</v>
      </c>
      <c r="BL124" s="16" t="s">
        <v>700</v>
      </c>
      <c r="BM124" s="202" t="s">
        <v>701</v>
      </c>
    </row>
    <row r="125" spans="2:65" s="1" customFormat="1" ht="16.5" customHeight="1">
      <c r="B125" s="33"/>
      <c r="C125" s="191" t="s">
        <v>85</v>
      </c>
      <c r="D125" s="191" t="s">
        <v>136</v>
      </c>
      <c r="E125" s="192" t="s">
        <v>641</v>
      </c>
      <c r="F125" s="193" t="s">
        <v>642</v>
      </c>
      <c r="G125" s="194" t="s">
        <v>699</v>
      </c>
      <c r="H125" s="195">
        <v>1</v>
      </c>
      <c r="I125" s="196"/>
      <c r="J125" s="197">
        <f>ROUND(I125*H125,2)</f>
        <v>0</v>
      </c>
      <c r="K125" s="193" t="s">
        <v>140</v>
      </c>
      <c r="L125" s="37"/>
      <c r="M125" s="198" t="s">
        <v>1</v>
      </c>
      <c r="N125" s="199" t="s">
        <v>40</v>
      </c>
      <c r="O125" s="65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02" t="s">
        <v>700</v>
      </c>
      <c r="AT125" s="202" t="s">
        <v>136</v>
      </c>
      <c r="AU125" s="202" t="s">
        <v>85</v>
      </c>
      <c r="AY125" s="16" t="s">
        <v>133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83</v>
      </c>
      <c r="BK125" s="203">
        <f>ROUND(I125*H125,2)</f>
        <v>0</v>
      </c>
      <c r="BL125" s="16" t="s">
        <v>700</v>
      </c>
      <c r="BM125" s="202" t="s">
        <v>702</v>
      </c>
    </row>
    <row r="126" spans="2:65" s="11" customFormat="1" ht="22.9" customHeight="1">
      <c r="B126" s="175"/>
      <c r="C126" s="176"/>
      <c r="D126" s="177" t="s">
        <v>74</v>
      </c>
      <c r="E126" s="189" t="s">
        <v>703</v>
      </c>
      <c r="F126" s="189" t="s">
        <v>704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P127</f>
        <v>0</v>
      </c>
      <c r="Q126" s="183"/>
      <c r="R126" s="184">
        <f>R127</f>
        <v>0</v>
      </c>
      <c r="S126" s="183"/>
      <c r="T126" s="185">
        <f>T127</f>
        <v>0</v>
      </c>
      <c r="AR126" s="186" t="s">
        <v>154</v>
      </c>
      <c r="AT126" s="187" t="s">
        <v>74</v>
      </c>
      <c r="AU126" s="187" t="s">
        <v>83</v>
      </c>
      <c r="AY126" s="186" t="s">
        <v>133</v>
      </c>
      <c r="BK126" s="188">
        <f>BK127</f>
        <v>0</v>
      </c>
    </row>
    <row r="127" spans="2:65" s="1" customFormat="1" ht="16.5" customHeight="1">
      <c r="B127" s="33"/>
      <c r="C127" s="191" t="s">
        <v>134</v>
      </c>
      <c r="D127" s="191" t="s">
        <v>136</v>
      </c>
      <c r="E127" s="192" t="s">
        <v>705</v>
      </c>
      <c r="F127" s="193" t="s">
        <v>704</v>
      </c>
      <c r="G127" s="194" t="s">
        <v>699</v>
      </c>
      <c r="H127" s="195">
        <v>1</v>
      </c>
      <c r="I127" s="196"/>
      <c r="J127" s="197">
        <f>ROUND(I127*H127,2)</f>
        <v>0</v>
      </c>
      <c r="K127" s="193" t="s">
        <v>140</v>
      </c>
      <c r="L127" s="37"/>
      <c r="M127" s="198" t="s">
        <v>1</v>
      </c>
      <c r="N127" s="199" t="s">
        <v>40</v>
      </c>
      <c r="O127" s="65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02" t="s">
        <v>700</v>
      </c>
      <c r="AT127" s="202" t="s">
        <v>136</v>
      </c>
      <c r="AU127" s="202" t="s">
        <v>85</v>
      </c>
      <c r="AY127" s="16" t="s">
        <v>133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83</v>
      </c>
      <c r="BK127" s="203">
        <f>ROUND(I127*H127,2)</f>
        <v>0</v>
      </c>
      <c r="BL127" s="16" t="s">
        <v>700</v>
      </c>
      <c r="BM127" s="202" t="s">
        <v>706</v>
      </c>
    </row>
    <row r="128" spans="2:65" s="11" customFormat="1" ht="22.9" customHeight="1">
      <c r="B128" s="175"/>
      <c r="C128" s="176"/>
      <c r="D128" s="177" t="s">
        <v>74</v>
      </c>
      <c r="E128" s="189" t="s">
        <v>707</v>
      </c>
      <c r="F128" s="189" t="s">
        <v>708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SUM(P129:P132)</f>
        <v>0</v>
      </c>
      <c r="Q128" s="183"/>
      <c r="R128" s="184">
        <f>SUM(R129:R132)</f>
        <v>0</v>
      </c>
      <c r="S128" s="183"/>
      <c r="T128" s="185">
        <f>SUM(T129:T132)</f>
        <v>0</v>
      </c>
      <c r="AR128" s="186" t="s">
        <v>154</v>
      </c>
      <c r="AT128" s="187" t="s">
        <v>74</v>
      </c>
      <c r="AU128" s="187" t="s">
        <v>83</v>
      </c>
      <c r="AY128" s="186" t="s">
        <v>133</v>
      </c>
      <c r="BK128" s="188">
        <f>SUM(BK129:BK132)</f>
        <v>0</v>
      </c>
    </row>
    <row r="129" spans="2:65" s="1" customFormat="1" ht="16.5" customHeight="1">
      <c r="B129" s="33"/>
      <c r="C129" s="191" t="s">
        <v>141</v>
      </c>
      <c r="D129" s="191" t="s">
        <v>136</v>
      </c>
      <c r="E129" s="192" t="s">
        <v>709</v>
      </c>
      <c r="F129" s="193" t="s">
        <v>710</v>
      </c>
      <c r="G129" s="194" t="s">
        <v>699</v>
      </c>
      <c r="H129" s="195">
        <v>1</v>
      </c>
      <c r="I129" s="196"/>
      <c r="J129" s="197">
        <f>ROUND(I129*H129,2)</f>
        <v>0</v>
      </c>
      <c r="K129" s="193" t="s">
        <v>140</v>
      </c>
      <c r="L129" s="37"/>
      <c r="M129" s="198" t="s">
        <v>1</v>
      </c>
      <c r="N129" s="199" t="s">
        <v>40</v>
      </c>
      <c r="O129" s="65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02" t="s">
        <v>700</v>
      </c>
      <c r="AT129" s="202" t="s">
        <v>136</v>
      </c>
      <c r="AU129" s="202" t="s">
        <v>85</v>
      </c>
      <c r="AY129" s="16" t="s">
        <v>133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83</v>
      </c>
      <c r="BK129" s="203">
        <f>ROUND(I129*H129,2)</f>
        <v>0</v>
      </c>
      <c r="BL129" s="16" t="s">
        <v>700</v>
      </c>
      <c r="BM129" s="202" t="s">
        <v>711</v>
      </c>
    </row>
    <row r="130" spans="2:65" s="1" customFormat="1" ht="16.5" customHeight="1">
      <c r="B130" s="33"/>
      <c r="C130" s="191" t="s">
        <v>154</v>
      </c>
      <c r="D130" s="191" t="s">
        <v>136</v>
      </c>
      <c r="E130" s="192" t="s">
        <v>712</v>
      </c>
      <c r="F130" s="193" t="s">
        <v>713</v>
      </c>
      <c r="G130" s="194" t="s">
        <v>699</v>
      </c>
      <c r="H130" s="195">
        <v>1</v>
      </c>
      <c r="I130" s="196"/>
      <c r="J130" s="197">
        <f>ROUND(I130*H130,2)</f>
        <v>0</v>
      </c>
      <c r="K130" s="193" t="s">
        <v>140</v>
      </c>
      <c r="L130" s="37"/>
      <c r="M130" s="198" t="s">
        <v>1</v>
      </c>
      <c r="N130" s="199" t="s">
        <v>40</v>
      </c>
      <c r="O130" s="65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02" t="s">
        <v>700</v>
      </c>
      <c r="AT130" s="202" t="s">
        <v>136</v>
      </c>
      <c r="AU130" s="202" t="s">
        <v>85</v>
      </c>
      <c r="AY130" s="16" t="s">
        <v>133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83</v>
      </c>
      <c r="BK130" s="203">
        <f>ROUND(I130*H130,2)</f>
        <v>0</v>
      </c>
      <c r="BL130" s="16" t="s">
        <v>700</v>
      </c>
      <c r="BM130" s="202" t="s">
        <v>714</v>
      </c>
    </row>
    <row r="131" spans="2:65" s="1" customFormat="1" ht="16.5" customHeight="1">
      <c r="B131" s="33"/>
      <c r="C131" s="191" t="s">
        <v>146</v>
      </c>
      <c r="D131" s="191" t="s">
        <v>136</v>
      </c>
      <c r="E131" s="192" t="s">
        <v>715</v>
      </c>
      <c r="F131" s="193" t="s">
        <v>716</v>
      </c>
      <c r="G131" s="194" t="s">
        <v>699</v>
      </c>
      <c r="H131" s="195">
        <v>1</v>
      </c>
      <c r="I131" s="196"/>
      <c r="J131" s="197">
        <f>ROUND(I131*H131,2)</f>
        <v>0</v>
      </c>
      <c r="K131" s="193" t="s">
        <v>140</v>
      </c>
      <c r="L131" s="37"/>
      <c r="M131" s="198" t="s">
        <v>1</v>
      </c>
      <c r="N131" s="199" t="s">
        <v>40</v>
      </c>
      <c r="O131" s="65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02" t="s">
        <v>700</v>
      </c>
      <c r="AT131" s="202" t="s">
        <v>136</v>
      </c>
      <c r="AU131" s="202" t="s">
        <v>85</v>
      </c>
      <c r="AY131" s="16" t="s">
        <v>133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83</v>
      </c>
      <c r="BK131" s="203">
        <f>ROUND(I131*H131,2)</f>
        <v>0</v>
      </c>
      <c r="BL131" s="16" t="s">
        <v>700</v>
      </c>
      <c r="BM131" s="202" t="s">
        <v>717</v>
      </c>
    </row>
    <row r="132" spans="2:65" s="1" customFormat="1" ht="16.5" customHeight="1">
      <c r="B132" s="33"/>
      <c r="C132" s="191" t="s">
        <v>171</v>
      </c>
      <c r="D132" s="191" t="s">
        <v>136</v>
      </c>
      <c r="E132" s="192" t="s">
        <v>718</v>
      </c>
      <c r="F132" s="193" t="s">
        <v>719</v>
      </c>
      <c r="G132" s="194" t="s">
        <v>699</v>
      </c>
      <c r="H132" s="195">
        <v>1</v>
      </c>
      <c r="I132" s="196"/>
      <c r="J132" s="197">
        <f>ROUND(I132*H132,2)</f>
        <v>0</v>
      </c>
      <c r="K132" s="193" t="s">
        <v>140</v>
      </c>
      <c r="L132" s="37"/>
      <c r="M132" s="198" t="s">
        <v>1</v>
      </c>
      <c r="N132" s="199" t="s">
        <v>40</v>
      </c>
      <c r="O132" s="65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02" t="s">
        <v>700</v>
      </c>
      <c r="AT132" s="202" t="s">
        <v>136</v>
      </c>
      <c r="AU132" s="202" t="s">
        <v>85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83</v>
      </c>
      <c r="BK132" s="203">
        <f>ROUND(I132*H132,2)</f>
        <v>0</v>
      </c>
      <c r="BL132" s="16" t="s">
        <v>700</v>
      </c>
      <c r="BM132" s="202" t="s">
        <v>720</v>
      </c>
    </row>
    <row r="133" spans="2:65" s="11" customFormat="1" ht="22.9" customHeight="1">
      <c r="B133" s="175"/>
      <c r="C133" s="176"/>
      <c r="D133" s="177" t="s">
        <v>74</v>
      </c>
      <c r="E133" s="189" t="s">
        <v>721</v>
      </c>
      <c r="F133" s="189" t="s">
        <v>722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P134</f>
        <v>0</v>
      </c>
      <c r="Q133" s="183"/>
      <c r="R133" s="184">
        <f>R134</f>
        <v>0</v>
      </c>
      <c r="S133" s="183"/>
      <c r="T133" s="185">
        <f>T134</f>
        <v>0</v>
      </c>
      <c r="AR133" s="186" t="s">
        <v>154</v>
      </c>
      <c r="AT133" s="187" t="s">
        <v>74</v>
      </c>
      <c r="AU133" s="187" t="s">
        <v>83</v>
      </c>
      <c r="AY133" s="186" t="s">
        <v>133</v>
      </c>
      <c r="BK133" s="188">
        <f>BK134</f>
        <v>0</v>
      </c>
    </row>
    <row r="134" spans="2:65" s="1" customFormat="1" ht="16.5" customHeight="1">
      <c r="B134" s="33"/>
      <c r="C134" s="191" t="s">
        <v>177</v>
      </c>
      <c r="D134" s="191" t="s">
        <v>136</v>
      </c>
      <c r="E134" s="192" t="s">
        <v>723</v>
      </c>
      <c r="F134" s="193" t="s">
        <v>722</v>
      </c>
      <c r="G134" s="194" t="s">
        <v>699</v>
      </c>
      <c r="H134" s="195">
        <v>1</v>
      </c>
      <c r="I134" s="196"/>
      <c r="J134" s="197">
        <f>ROUND(I134*H134,2)</f>
        <v>0</v>
      </c>
      <c r="K134" s="193" t="s">
        <v>140</v>
      </c>
      <c r="L134" s="37"/>
      <c r="M134" s="248" t="s">
        <v>1</v>
      </c>
      <c r="N134" s="249" t="s">
        <v>40</v>
      </c>
      <c r="O134" s="250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AR134" s="202" t="s">
        <v>700</v>
      </c>
      <c r="AT134" s="202" t="s">
        <v>136</v>
      </c>
      <c r="AU134" s="202" t="s">
        <v>85</v>
      </c>
      <c r="AY134" s="16" t="s">
        <v>133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83</v>
      </c>
      <c r="BK134" s="203">
        <f>ROUND(I134*H134,2)</f>
        <v>0</v>
      </c>
      <c r="BL134" s="16" t="s">
        <v>700</v>
      </c>
      <c r="BM134" s="202" t="s">
        <v>724</v>
      </c>
    </row>
    <row r="135" spans="2:65" s="1" customFormat="1" ht="6.95" customHeight="1">
      <c r="B135" s="48"/>
      <c r="C135" s="49"/>
      <c r="D135" s="49"/>
      <c r="E135" s="49"/>
      <c r="F135" s="49"/>
      <c r="G135" s="49"/>
      <c r="H135" s="49"/>
      <c r="I135" s="141"/>
      <c r="J135" s="49"/>
      <c r="K135" s="49"/>
      <c r="L135" s="37"/>
    </row>
  </sheetData>
  <sheetProtection password="CC35" sheet="1" objects="1" scenarios="1" formatColumns="0" formatRows="0" autoFilter="0"/>
  <autoFilter ref="C120:K13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Stavební část</vt:lpstr>
      <vt:lpstr>02 - Chlazení</vt:lpstr>
      <vt:lpstr>03 - Zdravotní instalace</vt:lpstr>
      <vt:lpstr>04 - Elektroinstalace</vt:lpstr>
      <vt:lpstr>05 - Vedlejší rozpočtové ...</vt:lpstr>
      <vt:lpstr>'01 - Stavební část'!Názvy_tisku</vt:lpstr>
      <vt:lpstr>'02 - Chlazení'!Názvy_tisku</vt:lpstr>
      <vt:lpstr>'03 - Zdravotní instalace'!Názvy_tisku</vt:lpstr>
      <vt:lpstr>'04 - Elektroinstalace'!Názvy_tisku</vt:lpstr>
      <vt:lpstr>'05 - Vedlejší rozpočtové ...'!Názvy_tisku</vt:lpstr>
      <vt:lpstr>'Rekapitulace stavby'!Názvy_tisku</vt:lpstr>
      <vt:lpstr>'01 - Stavební část'!Oblast_tisku</vt:lpstr>
      <vt:lpstr>'02 - Chlazení'!Oblast_tisku</vt:lpstr>
      <vt:lpstr>'03 - Zdravotní instalace'!Oblast_tisku</vt:lpstr>
      <vt:lpstr>'04 - Elektroinstalace'!Oblast_tisku</vt:lpstr>
      <vt:lpstr>'05 -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Palčo Jiří</dc:creator>
  <cp:lastModifiedBy>Judita</cp:lastModifiedBy>
  <dcterms:created xsi:type="dcterms:W3CDTF">2019-03-26T08:37:23Z</dcterms:created>
  <dcterms:modified xsi:type="dcterms:W3CDTF">2019-03-29T12:09:50Z</dcterms:modified>
</cp:coreProperties>
</file>