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516" windowWidth="22716" windowHeight="8940" activeTab="1"/>
  </bookViews>
  <sheets>
    <sheet name="Rekapitulácia stavby" sheetId="1" r:id="rId1"/>
    <sheet name="30042025 - Rekonštrukcia ..." sheetId="2" r:id="rId2"/>
  </sheets>
  <definedNames>
    <definedName name="_xlnm._FilterDatabase" localSheetId="1" hidden="1">'30042025 - Rekonštrukcia ...'!$C$132:$K$202</definedName>
    <definedName name="_xlnm.Print_Titles" localSheetId="1">'30042025 - Rekonštrukcia ...'!$132:$132</definedName>
    <definedName name="_xlnm.Print_Titles" localSheetId="0">'Rekapitulácia stavby'!$92:$92</definedName>
    <definedName name="_xlnm.Print_Area" localSheetId="1">'30042025 - Rekonštrukcia ...'!$C$4:$J$76,'30042025 - Rekonštrukcia ...'!$C$120:$J$202</definedName>
    <definedName name="_xlnm.Print_Area" localSheetId="0">'Rekapitulácia stavby'!$D$4:$AO$76,'Rekapitulácia stavby'!$C$82:$AQ$96</definedName>
  </definedNames>
  <calcPr calcId="125725"/>
</workbook>
</file>

<file path=xl/calcChain.xml><?xml version="1.0" encoding="utf-8"?>
<calcChain xmlns="http://schemas.openxmlformats.org/spreadsheetml/2006/main">
  <c r="J37" i="2"/>
  <c r="J36"/>
  <c r="AY95" i="1" s="1"/>
  <c r="J35" i="2"/>
  <c r="AX95" i="1"/>
  <c r="BI202" i="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7"/>
  <c r="BH197"/>
  <c r="BG197"/>
  <c r="BE197"/>
  <c r="T197"/>
  <c r="R197"/>
  <c r="P197"/>
  <c r="BI196"/>
  <c r="BH196"/>
  <c r="BG196"/>
  <c r="BE196"/>
  <c r="T196"/>
  <c r="R196"/>
  <c r="R195" s="1"/>
  <c r="P196"/>
  <c r="BI194"/>
  <c r="BH194"/>
  <c r="BG194"/>
  <c r="BE194"/>
  <c r="T194"/>
  <c r="R194"/>
  <c r="P194"/>
  <c r="BI193"/>
  <c r="BH193"/>
  <c r="BG193"/>
  <c r="BE193"/>
  <c r="T193"/>
  <c r="R193"/>
  <c r="P193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P186" s="1"/>
  <c r="BI184"/>
  <c r="BH184"/>
  <c r="BG184"/>
  <c r="BE184"/>
  <c r="T184"/>
  <c r="T183" s="1"/>
  <c r="R184"/>
  <c r="R183" s="1"/>
  <c r="P184"/>
  <c r="P183"/>
  <c r="BI182"/>
  <c r="BH182"/>
  <c r="BG182"/>
  <c r="BE182"/>
  <c r="T182"/>
  <c r="R182"/>
  <c r="P182"/>
  <c r="BI181"/>
  <c r="BH181"/>
  <c r="BG181"/>
  <c r="BE181"/>
  <c r="T181"/>
  <c r="R181"/>
  <c r="P181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6"/>
  <c r="BH156"/>
  <c r="BG156"/>
  <c r="BE156"/>
  <c r="T156"/>
  <c r="R156"/>
  <c r="P156"/>
  <c r="BI155"/>
  <c r="BH155"/>
  <c r="BG155"/>
  <c r="BE155"/>
  <c r="T155"/>
  <c r="R155"/>
  <c r="P155"/>
  <c r="BI153"/>
  <c r="BH153"/>
  <c r="BG153"/>
  <c r="BE153"/>
  <c r="T153"/>
  <c r="T152" s="1"/>
  <c r="R153"/>
  <c r="R152"/>
  <c r="P153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F127"/>
  <c r="E125"/>
  <c r="F89"/>
  <c r="E87"/>
  <c r="J24"/>
  <c r="E24"/>
  <c r="J92"/>
  <c r="J23"/>
  <c r="J21"/>
  <c r="E21"/>
  <c r="J129" s="1"/>
  <c r="J20"/>
  <c r="J18"/>
  <c r="E18"/>
  <c r="F92"/>
  <c r="J17"/>
  <c r="J15"/>
  <c r="E15"/>
  <c r="F129" s="1"/>
  <c r="J14"/>
  <c r="J12"/>
  <c r="J127"/>
  <c r="E7"/>
  <c r="E85" s="1"/>
  <c r="L90" i="1"/>
  <c r="AM90"/>
  <c r="AM89"/>
  <c r="L89"/>
  <c r="AM87"/>
  <c r="L87"/>
  <c r="L85"/>
  <c r="L84"/>
  <c r="J182" i="2"/>
  <c r="J150"/>
  <c r="BK196"/>
  <c r="J174"/>
  <c r="BK201"/>
  <c r="J165"/>
  <c r="BK147"/>
  <c r="BK138"/>
  <c r="J141"/>
  <c r="BK179"/>
  <c r="BK159"/>
  <c r="BK166"/>
  <c r="BK144"/>
  <c r="J194"/>
  <c r="BK172"/>
  <c r="J181"/>
  <c r="BK142"/>
  <c r="BK194"/>
  <c r="BK175"/>
  <c r="BK193"/>
  <c r="J162"/>
  <c r="J144"/>
  <c r="J172"/>
  <c r="J190"/>
  <c r="BK167"/>
  <c r="BK171"/>
  <c r="J151"/>
  <c r="BK178"/>
  <c r="J163"/>
  <c r="BK141"/>
  <c r="J202"/>
  <c r="J164"/>
  <c r="BK139"/>
  <c r="J189"/>
  <c r="J168"/>
  <c r="J197"/>
  <c r="J149"/>
  <c r="J193"/>
  <c r="J170"/>
  <c r="BK189"/>
  <c r="BK145"/>
  <c r="BK136"/>
  <c r="J173"/>
  <c r="J156"/>
  <c r="BK168"/>
  <c r="BK202"/>
  <c r="BK188"/>
  <c r="BK149"/>
  <c r="J187"/>
  <c r="J155"/>
  <c r="BK143"/>
  <c r="BK173"/>
  <c r="J137"/>
  <c r="BK182"/>
  <c r="BK190"/>
  <c r="J143"/>
  <c r="BK181"/>
  <c r="J167"/>
  <c r="BK151"/>
  <c r="J188"/>
  <c r="BK161"/>
  <c r="J200"/>
  <c r="BK177"/>
  <c r="J146"/>
  <c r="J175"/>
  <c r="BK150"/>
  <c r="BK197"/>
  <c r="BK187"/>
  <c r="BK165"/>
  <c r="J153"/>
  <c r="J140"/>
  <c r="BK174"/>
  <c r="BK137"/>
  <c r="J184"/>
  <c r="BK153"/>
  <c r="BK191"/>
  <c r="BK160"/>
  <c r="BK200"/>
  <c r="BK163"/>
  <c r="BK140"/>
  <c r="J147"/>
  <c r="BK184"/>
  <c r="J161"/>
  <c r="J159"/>
  <c r="J142"/>
  <c r="J177"/>
  <c r="J160"/>
  <c r="J171"/>
  <c r="F36"/>
  <c r="AS94" i="1"/>
  <c r="BK162" i="2"/>
  <c r="J136"/>
  <c r="J166"/>
  <c r="J138"/>
  <c r="J179"/>
  <c r="BK155"/>
  <c r="J191"/>
  <c r="J145"/>
  <c r="J201"/>
  <c r="BK156"/>
  <c r="J178"/>
  <c r="BK146"/>
  <c r="BK164"/>
  <c r="J196"/>
  <c r="BK170"/>
  <c r="J139"/>
  <c r="T135" l="1"/>
  <c r="BK158"/>
  <c r="J158" s="1"/>
  <c r="J103" s="1"/>
  <c r="P135"/>
  <c r="P158"/>
  <c r="BK135"/>
  <c r="J135" s="1"/>
  <c r="J98" s="1"/>
  <c r="P148"/>
  <c r="BK154"/>
  <c r="J154" s="1"/>
  <c r="J101" s="1"/>
  <c r="P169"/>
  <c r="R148"/>
  <c r="P154"/>
  <c r="R158"/>
  <c r="BK176"/>
  <c r="J176" s="1"/>
  <c r="J105" s="1"/>
  <c r="T176"/>
  <c r="R180"/>
  <c r="T186"/>
  <c r="R192"/>
  <c r="P195"/>
  <c r="P185" s="1"/>
  <c r="P199"/>
  <c r="P198" s="1"/>
  <c r="BK148"/>
  <c r="J148"/>
  <c r="J99" s="1"/>
  <c r="R154"/>
  <c r="BK169"/>
  <c r="J169"/>
  <c r="J104" s="1"/>
  <c r="T169"/>
  <c r="R176"/>
  <c r="T180"/>
  <c r="BK186"/>
  <c r="BK192"/>
  <c r="J192"/>
  <c r="J110"/>
  <c r="T192"/>
  <c r="T195"/>
  <c r="R199"/>
  <c r="R198"/>
  <c r="R135"/>
  <c r="R134"/>
  <c r="T148"/>
  <c r="T154"/>
  <c r="T158"/>
  <c r="T157" s="1"/>
  <c r="R169"/>
  <c r="P176"/>
  <c r="BK180"/>
  <c r="J180"/>
  <c r="J106"/>
  <c r="P180"/>
  <c r="R186"/>
  <c r="R185" s="1"/>
  <c r="P192"/>
  <c r="BK195"/>
  <c r="J195"/>
  <c r="J111"/>
  <c r="BK199"/>
  <c r="J199" s="1"/>
  <c r="J113" s="1"/>
  <c r="T199"/>
  <c r="T198"/>
  <c r="BK152"/>
  <c r="J152"/>
  <c r="J100"/>
  <c r="BK183"/>
  <c r="J183" s="1"/>
  <c r="J107" s="1"/>
  <c r="E123"/>
  <c r="BF149"/>
  <c r="J91"/>
  <c r="BF137"/>
  <c r="BF141"/>
  <c r="BF174"/>
  <c r="BF175"/>
  <c r="BF182"/>
  <c r="BF184"/>
  <c r="BF191"/>
  <c r="F91"/>
  <c r="F130"/>
  <c r="BF140"/>
  <c r="BF143"/>
  <c r="BF153"/>
  <c r="BF142"/>
  <c r="BF150"/>
  <c r="BF161"/>
  <c r="BF162"/>
  <c r="BF163"/>
  <c r="BF164"/>
  <c r="BF165"/>
  <c r="BF166"/>
  <c r="BF179"/>
  <c r="BF188"/>
  <c r="BF190"/>
  <c r="BF196"/>
  <c r="BF202"/>
  <c r="J89"/>
  <c r="BF160"/>
  <c r="BF167"/>
  <c r="BF168"/>
  <c r="BF170"/>
  <c r="BF173"/>
  <c r="BF181"/>
  <c r="BF189"/>
  <c r="J130"/>
  <c r="BF136"/>
  <c r="BF138"/>
  <c r="BF139"/>
  <c r="BF144"/>
  <c r="BF151"/>
  <c r="BF171"/>
  <c r="BF172"/>
  <c r="BF187"/>
  <c r="BF193"/>
  <c r="BF145"/>
  <c r="BF146"/>
  <c r="BF147"/>
  <c r="BF155"/>
  <c r="BF156"/>
  <c r="BF159"/>
  <c r="BF177"/>
  <c r="BF178"/>
  <c r="BF194"/>
  <c r="BF197"/>
  <c r="BF200"/>
  <c r="BF201"/>
  <c r="BC95" i="1"/>
  <c r="J33" i="2"/>
  <c r="AV95" i="1" s="1"/>
  <c r="F37" i="2"/>
  <c r="BD95" i="1" s="1"/>
  <c r="BD94" s="1"/>
  <c r="W33" s="1"/>
  <c r="F33" i="2"/>
  <c r="AZ95" i="1" s="1"/>
  <c r="AZ94" s="1"/>
  <c r="W29" s="1"/>
  <c r="F35" i="2"/>
  <c r="BB95" i="1" s="1"/>
  <c r="BB94" s="1"/>
  <c r="W31" s="1"/>
  <c r="BC94"/>
  <c r="W32" s="1"/>
  <c r="T185" i="2" l="1"/>
  <c r="R157"/>
  <c r="R133" s="1"/>
  <c r="BK185"/>
  <c r="J185" s="1"/>
  <c r="J108" s="1"/>
  <c r="P134"/>
  <c r="P133"/>
  <c r="AU95" i="1" s="1"/>
  <c r="AU94" s="1"/>
  <c r="P157" i="2"/>
  <c r="T134"/>
  <c r="T133" s="1"/>
  <c r="BK157"/>
  <c r="J157" s="1"/>
  <c r="J102" s="1"/>
  <c r="BK134"/>
  <c r="J186"/>
  <c r="J109" s="1"/>
  <c r="BK198"/>
  <c r="J198" s="1"/>
  <c r="J112" s="1"/>
  <c r="AV94" i="1"/>
  <c r="AK29"/>
  <c r="AY94"/>
  <c r="F34" i="2"/>
  <c r="BA95" i="1" s="1"/>
  <c r="BA94" s="1"/>
  <c r="AW94" s="1"/>
  <c r="AK30" s="1"/>
  <c r="AX94"/>
  <c r="J34" i="2"/>
  <c r="AW95" i="1" s="1"/>
  <c r="AT95" s="1"/>
  <c r="BK133" i="2" l="1"/>
  <c r="J133" s="1"/>
  <c r="J96" s="1"/>
  <c r="J134"/>
  <c r="J97" s="1"/>
  <c r="W30" i="1"/>
  <c r="AT94"/>
  <c r="J30" i="2" l="1"/>
  <c r="AG95" i="1" s="1"/>
  <c r="AG94" s="1"/>
  <c r="AK26" s="1"/>
  <c r="AK35" s="1"/>
  <c r="AN94" l="1"/>
  <c r="J39" i="2"/>
  <c r="AN95" i="1"/>
</calcChain>
</file>

<file path=xl/sharedStrings.xml><?xml version="1.0" encoding="utf-8"?>
<sst xmlns="http://schemas.openxmlformats.org/spreadsheetml/2006/main" count="1103" uniqueCount="336">
  <si>
    <t>Export Komplet</t>
  </si>
  <si>
    <t/>
  </si>
  <si>
    <t>2.0</t>
  </si>
  <si>
    <t>False</t>
  </si>
  <si>
    <t>{978c2927-53ac-4b07-b02e-4e32dc2d0070}</t>
  </si>
  <si>
    <t>&gt;&gt;  skryté stĺpce  &lt;&lt;</t>
  </si>
  <si>
    <t>0,01</t>
  </si>
  <si>
    <t>23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</si>
  <si>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</si>
  <si>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</si>
  <si>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</si>
  <si>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</si>
  <si>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</si>
  <si>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30042025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</si>
  <si>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</si>
  <si>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</si>
  <si>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objektu na odchov brojlerových kurčiat (zadanie)</t>
  </si>
  <si>
    <t>JKSO:</t>
  </si>
  <si>
    <t>KS:</t>
  </si>
  <si>
    <t>Miesto:</t>
  </si>
  <si>
    <t xml:space="preserve"> </t>
  </si>
  <si>
    <t>Dátum:</t>
  </si>
  <si>
    <t>30. 4. 2025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</si>
  <si>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</si>
  <si>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</si>
  <si>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</si>
  <si>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</si>
  <si>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</si>
  <si>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</si>
  <si>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</si>
  <si>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</si>
  <si>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</si>
  <si>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</si>
  <si>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</si>
  <si>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</si>
  <si>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</si>
  <si>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</si>
  <si>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</si>
  <si>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</si>
  <si>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</si>
  <si>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</si>
  <si>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</si>
  <si>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</si>
  <si>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</si>
  <si>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</si>
  <si>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</si>
  <si>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</si>
  <si>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</si>
  <si>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</si>
  <si>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</si>
  <si>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</si>
  <si>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</si>
  <si>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</si>
  <si>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</si>
  <si>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</si>
  <si>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</si>
  <si>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</si>
  <si>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</si>
  <si>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</si>
  <si>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</si>
  <si>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</si>
  <si>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</si>
  <si>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</si>
  <si>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</si>
  <si>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</si>
  <si>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</si>
  <si>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</si>
  <si>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</si>
  <si>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</si>
  <si>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</si>
  <si>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</si>
  <si>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</si>
  <si>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</si>
  <si>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</si>
  <si>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</si>
  <si>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</si>
  <si>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</si>
  <si>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Rekonštrukcia objektu na odchov brojlerových kurčiat</t>
  </si>
  <si>
    <t>STA</t>
  </si>
  <si>
    <t>1</t>
  </si>
  <si>
    <t>{70a1fcea-f447-483c-b565-b5694fdd7d64}</t>
  </si>
  <si>
    <t>KRYCÍ LIST ROZPOČTU</t>
  </si>
  <si>
    <t>Objekt:</t>
  </si>
  <si>
    <t>30042025 - Rekonštrukcia objektu na odchov brojlerových kurčiat</t>
  </si>
  <si>
    <t>REKAPITULÁCIA ROZPOČTU</t>
  </si>
  <si>
    <t>Kód dielu - Popis</t>
  </si>
  <si>
    <t>Cena celkom [EUR]</t>
  </si>
  <si>
    <t>Náklady z rozpočtu</t>
  </si>
  <si>
    <t>-1</t>
  </si>
  <si>
    <t xml:space="preserve">HSV - Práce a dodávky HSV   </t>
  </si>
  <si>
    <t xml:space="preserve">    1 - Zemné práce   </t>
  </si>
  <si>
    <t xml:space="preserve">    2 - Zakladanie   </t>
  </si>
  <si>
    <t xml:space="preserve">    3 - Zvislé a kompletné konštrukcie   </t>
  </si>
  <si>
    <t xml:space="preserve">    8 - Rúrové vedenie   </t>
  </si>
  <si>
    <t xml:space="preserve">TSP - Triedenie podľa TSP   </t>
  </si>
  <si>
    <t xml:space="preserve">    05 - Búracie práce a demolácie   </t>
  </si>
  <si>
    <t xml:space="preserve">    12 - Murárske práce   </t>
  </si>
  <si>
    <t xml:space="preserve">    64 - Klampiarske práce   </t>
  </si>
  <si>
    <t xml:space="preserve">    67 - Montáž zámočníckych konštrukcií   </t>
  </si>
  <si>
    <t xml:space="preserve">    99. - Presun hmôt   </t>
  </si>
  <si>
    <t xml:space="preserve">PSV - Práce a dodávky PSV   </t>
  </si>
  <si>
    <t xml:space="preserve">    711 - Izolácie proti vode a vlhkosti   </t>
  </si>
  <si>
    <t xml:space="preserve">    783 - Nátery   </t>
  </si>
  <si>
    <t xml:space="preserve">    784 - Maľby   </t>
  </si>
  <si>
    <t xml:space="preserve">VRN - Vedľajšie rozpočtové náklady   </t>
  </si>
  <si>
    <t xml:space="preserve">    VRN06 - Zariadenie staveniska   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</si>
  <si>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</si>
  <si>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</si>
  <si>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</si>
  <si>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</si>
  <si>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</si>
  <si>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</si>
  <si>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</si>
  <si>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</si>
  <si>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</si>
  <si>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</si>
  <si>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</si>
  <si>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</si>
  <si>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</si>
  <si>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 xml:space="preserve">Práce a dodávky HSV   </t>
  </si>
  <si>
    <t>ROZPOCET</t>
  </si>
  <si>
    <t xml:space="preserve">Zemné práce   </t>
  </si>
  <si>
    <t>K</t>
  </si>
  <si>
    <t>130201001.S</t>
  </si>
  <si>
    <t>Výkop jamy a ryhy v obmedzenom priestore horn. tr.3 ručne- obkopanie základov- obkopanie základov</t>
  </si>
  <si>
    <t>m3</t>
  </si>
  <si>
    <t>4</t>
  </si>
  <si>
    <t>2</t>
  </si>
  <si>
    <t>131201101.S</t>
  </si>
  <si>
    <t>Výkop nezapaženej jamy v hornine 3, do 100 m3</t>
  </si>
  <si>
    <t>3</t>
  </si>
  <si>
    <t>131201109.S</t>
  </si>
  <si>
    <t>Hĺbenie nezapažených jám a zárezov. Príplatok za lepivosť horniny 3</t>
  </si>
  <si>
    <t>6</t>
  </si>
  <si>
    <t>132201101</t>
  </si>
  <si>
    <t>Výkop ryhy do šírky 600 mm v horn.3 do 100 m3</t>
  </si>
  <si>
    <t>8</t>
  </si>
  <si>
    <t>5</t>
  </si>
  <si>
    <t>132201109</t>
  </si>
  <si>
    <t>Príplatok k cene za lepivosť pri hĺbení rýh šírky do 600 mm zapažených i nezapažených s urovnaním dna v hornine 3</t>
  </si>
  <si>
    <t>10</t>
  </si>
  <si>
    <t>162201101</t>
  </si>
  <si>
    <t>Vodorovné premiestnenie výkopku z horniny 1-4 do 20m</t>
  </si>
  <si>
    <t>12</t>
  </si>
  <si>
    <t>7</t>
  </si>
  <si>
    <t>162501122</t>
  </si>
  <si>
    <t>Vodorovné premiestnenie výkopku po spevnenej ceste z horniny tr.1-4, nad 100 do 1000 m3 na vzdialenosť do 3000 m</t>
  </si>
  <si>
    <t>14</t>
  </si>
  <si>
    <t>162501123</t>
  </si>
  <si>
    <t>Vodorovné premiestnenie výkopku po spevnenej ceste z horniny tr.1-4, nad 100 do 1000 m3, príplatok k cene za každých ďalšich a začatých 1000 m</t>
  </si>
  <si>
    <t>16</t>
  </si>
  <si>
    <t>9</t>
  </si>
  <si>
    <t>167101102</t>
  </si>
  <si>
    <t>Nakladanie neuľahnutého výkopku z hornín tr.1-4 nad 100 do 1000 m3</t>
  </si>
  <si>
    <t>18</t>
  </si>
  <si>
    <t>171201202</t>
  </si>
  <si>
    <t>Uloženie sypaniny na skládky nad 100 do 1000 m3</t>
  </si>
  <si>
    <t>20</t>
  </si>
  <si>
    <t>11</t>
  </si>
  <si>
    <t>171209002</t>
  </si>
  <si>
    <t>Poplatok za skladovanie - zemina a kamenivo (17 05) ostatné</t>
  </si>
  <si>
    <t>t</t>
  </si>
  <si>
    <t>22</t>
  </si>
  <si>
    <t>174101001.S</t>
  </si>
  <si>
    <t>Zásyp sypaninou so zhutnením jám, šachiet, rýh, zárezov alebo okolo objektov do 100 m3</t>
  </si>
  <si>
    <t>24</t>
  </si>
  <si>
    <t xml:space="preserve">Zakladanie   </t>
  </si>
  <si>
    <t>13</t>
  </si>
  <si>
    <t>M</t>
  </si>
  <si>
    <t>583410003800.S</t>
  </si>
  <si>
    <t>Kamenivo drvené hrubé frakcia 63-125 mm</t>
  </si>
  <si>
    <t>26</t>
  </si>
  <si>
    <t>451572111.S</t>
  </si>
  <si>
    <t>Lôžko pod potrubie, stoky a drobné objekty, v otvorenom výkope z kameniva drobného ťaženého 0-4 mm</t>
  </si>
  <si>
    <t>28</t>
  </si>
  <si>
    <t>15</t>
  </si>
  <si>
    <t>596811310.S</t>
  </si>
  <si>
    <t>Kladenie betónovej dlažby s vyplnením škár do lôžka z kameniva, veľ. do 0,09 m2 plochy do 50 m2</t>
  </si>
  <si>
    <t>m2</t>
  </si>
  <si>
    <t>30</t>
  </si>
  <si>
    <t xml:space="preserve">Zvislé a kompletné konštrukcie   </t>
  </si>
  <si>
    <t>938902031.S</t>
  </si>
  <si>
    <t>Otryskanie degradovaného betónu vodou do 20 mm,  -0,02200t</t>
  </si>
  <si>
    <t>32</t>
  </si>
  <si>
    <t xml:space="preserve">Rúrové vedenie   </t>
  </si>
  <si>
    <t>17</t>
  </si>
  <si>
    <t>871326004.S</t>
  </si>
  <si>
    <t>Montáž kanalizačného PVC-U potrubia hladkého viacvrstvového DN 150</t>
  </si>
  <si>
    <t>m</t>
  </si>
  <si>
    <t>34</t>
  </si>
  <si>
    <t>286120001200</t>
  </si>
  <si>
    <t>Rúra PVC-U hladký kanalizačný systém D 160x4,0, dĺ. 1 m,</t>
  </si>
  <si>
    <t>ks</t>
  </si>
  <si>
    <t>36</t>
  </si>
  <si>
    <t>TSP</t>
  </si>
  <si>
    <t xml:space="preserve">Triedenie podľa TSP   </t>
  </si>
  <si>
    <t>05</t>
  </si>
  <si>
    <t xml:space="preserve">Búracie práce a demolácie   </t>
  </si>
  <si>
    <t>19</t>
  </si>
  <si>
    <t>764351810.S</t>
  </si>
  <si>
    <t>Demontáž zvodov a žľabov pododkvap, oblúkových, rš 250 a 330 mm,</t>
  </si>
  <si>
    <t>38</t>
  </si>
  <si>
    <t>767134802.S</t>
  </si>
  <si>
    <t>Demontáž oplechovania stien plechmi skrutkovanými,  -0,00900 t</t>
  </si>
  <si>
    <t>40</t>
  </si>
  <si>
    <t>21</t>
  </si>
  <si>
    <t>767658803.S</t>
  </si>
  <si>
    <t>Demontáž brány otváracej,  zdvíhacej  s elektro pohonom plochy nad 9 do 13 m2, -0,328t</t>
  </si>
  <si>
    <t>42</t>
  </si>
  <si>
    <t>941941031.S</t>
  </si>
  <si>
    <t>Montáž lešenia ľahkého pracovného radového s podlahami šírky od 0,80 do 1,00 m, výšky do 10 m</t>
  </si>
  <si>
    <t>44</t>
  </si>
  <si>
    <t>941941191.S</t>
  </si>
  <si>
    <t>Príplatok za prvý a každý ďalší i začatý mesiac použitia lešenia ľahkého pracovného radového s podlahami šírky od 0,80 do 1,00 m, výšky do 10 m</t>
  </si>
  <si>
    <t>46</t>
  </si>
  <si>
    <t>941941831.S</t>
  </si>
  <si>
    <t>Demontáž lešenia ľahkého pracovného radového s podlahami šírky nad 0,80 do 1,00 m, výšky do 10 m</t>
  </si>
  <si>
    <t>48</t>
  </si>
  <si>
    <t>25</t>
  </si>
  <si>
    <t>216904111.S</t>
  </si>
  <si>
    <t>Očistenie plôch tlakovou vodou</t>
  </si>
  <si>
    <t>50</t>
  </si>
  <si>
    <t>978011161.S</t>
  </si>
  <si>
    <t>Otlčenie omietok stien vnútorných vápenných alebo vápennocementových v rozsahu do 50 %,  -0,02000t</t>
  </si>
  <si>
    <t>52</t>
  </si>
  <si>
    <t>27</t>
  </si>
  <si>
    <t>968071125.S</t>
  </si>
  <si>
    <t>Vyvesenie kovového dverného krídla do suti plochy do 2 m2 ,vrátane zárubne</t>
  </si>
  <si>
    <t>54</t>
  </si>
  <si>
    <t>979081111.S</t>
  </si>
  <si>
    <t>Odvoz sutiny a vybúraných hmôt na skládku do 1 km</t>
  </si>
  <si>
    <t>56</t>
  </si>
  <si>
    <t xml:space="preserve">Murárske práce   </t>
  </si>
  <si>
    <t>29</t>
  </si>
  <si>
    <t>612465311.S</t>
  </si>
  <si>
    <t>Vnútorný sanačný systém stien s obsahom cementu, kompletný systém, hr. cca 45 mm</t>
  </si>
  <si>
    <t>58</t>
  </si>
  <si>
    <t>621466112</t>
  </si>
  <si>
    <t>Vonkajšia omietka podhľadov tenkovrstvová, silikátová, roztieraná jemnozrnná</t>
  </si>
  <si>
    <t>60</t>
  </si>
  <si>
    <t>31</t>
  </si>
  <si>
    <t>621466711</t>
  </si>
  <si>
    <t>Vonkajšia omietka podhľadov ,marmolit, jemnozrnná</t>
  </si>
  <si>
    <t>62</t>
  </si>
  <si>
    <t>625251436</t>
  </si>
  <si>
    <t>Kontaktný zatepľovací systém podzemných stien alebo soklov XPS  hr. 120 mm</t>
  </si>
  <si>
    <t>64</t>
  </si>
  <si>
    <t>33</t>
  </si>
  <si>
    <t>625258012</t>
  </si>
  <si>
    <t>Kontaktný zatepľovací systém hr. 150 mm (EPS 70 F), samozápustné skrutkovacie kotvy- zateplenie vnútornej steny</t>
  </si>
  <si>
    <t>66</t>
  </si>
  <si>
    <t>625258132</t>
  </si>
  <si>
    <t>Kontaktný zatepľovací systém hr. 150 mm (EPS 70 F), samozápustné skrutkovacie kotvy- zateplenie vonkajšej steny</t>
  </si>
  <si>
    <t>68</t>
  </si>
  <si>
    <t xml:space="preserve">Klampiarske práce   </t>
  </si>
  <si>
    <t>35</t>
  </si>
  <si>
    <t>764352223.S</t>
  </si>
  <si>
    <t>Dodávka a montáž žľabou z pozinkovaného PZ plechu, pododkvapové polkruhové r.š. 250 mm</t>
  </si>
  <si>
    <t>70</t>
  </si>
  <si>
    <t>764454231.S</t>
  </si>
  <si>
    <t>Montáž a dodávka  zvodových rúr z pozinkovaného PZ plechu, kruhové s priemerom 60 - 150 mm</t>
  </si>
  <si>
    <t>72</t>
  </si>
  <si>
    <t>767397102.S</t>
  </si>
  <si>
    <t>74</t>
  </si>
  <si>
    <t>67</t>
  </si>
  <si>
    <t xml:space="preserve">Montáž zámočníckych konštrukcií   </t>
  </si>
  <si>
    <t>37</t>
  </si>
  <si>
    <t>767651210.S</t>
  </si>
  <si>
    <t>Dodávka a montáž vrát otočných, osadených do oceľovej zárubne z dielov, s plochou do 6 m2</t>
  </si>
  <si>
    <t>76</t>
  </si>
  <si>
    <t>767651230.S</t>
  </si>
  <si>
    <t>Montáž a dodávka vrát otočných, osadených do oceľovej zárubne z dielov, s plochou nad 9 do 13 m2</t>
  </si>
  <si>
    <t>78</t>
  </si>
  <si>
    <t>99.</t>
  </si>
  <si>
    <t xml:space="preserve">Presun hmôt   </t>
  </si>
  <si>
    <t>39</t>
  </si>
  <si>
    <t>998011001.S</t>
  </si>
  <si>
    <t>Presun hmôt pre budovy (801, 803, 812), zvislá konštr. z tehál, tvárnic, z kovu výšky do 6 m</t>
  </si>
  <si>
    <t>80</t>
  </si>
  <si>
    <t>PSV</t>
  </si>
  <si>
    <t xml:space="preserve">Práce a dodávky PSV   </t>
  </si>
  <si>
    <t>711</t>
  </si>
  <si>
    <t xml:space="preserve">Izolácie proti vode a vlhkosti   </t>
  </si>
  <si>
    <t>245640000100.S</t>
  </si>
  <si>
    <t>Hmota hydroizolačná kryštalická</t>
  </si>
  <si>
    <t>kg</t>
  </si>
  <si>
    <t>82</t>
  </si>
  <si>
    <t>41</t>
  </si>
  <si>
    <t>711113312.S</t>
  </si>
  <si>
    <t>Zhotovenie  izolácie proti zemnej vlhkosti na zvislej ploche náterom z kryštalickej izolácie 2x</t>
  </si>
  <si>
    <t>84</t>
  </si>
  <si>
    <t>711132102</t>
  </si>
  <si>
    <t>Zhotovenie geotextílie alebo tkaniny na plochu zvislú</t>
  </si>
  <si>
    <t>86</t>
  </si>
  <si>
    <t>43</t>
  </si>
  <si>
    <t>6936651300</t>
  </si>
  <si>
    <t>Geotextília polypropylénová  PP 300, šírka 1,27; 1,75-3,5 m, dĺžka 20-60; 90 m, hrúbka 2,7 mm, netkaná, MIVA</t>
  </si>
  <si>
    <t>88</t>
  </si>
  <si>
    <t>283230000800.S</t>
  </si>
  <si>
    <t>Profilovaná fólia z PE, pevnosť v tlaku 200 kN/m2, pre spodnú stavbu</t>
  </si>
  <si>
    <t>90</t>
  </si>
  <si>
    <t>783</t>
  </si>
  <si>
    <t xml:space="preserve">Nátery   </t>
  </si>
  <si>
    <t>45</t>
  </si>
  <si>
    <t>625907111.S</t>
  </si>
  <si>
    <t>Očistenie oceľových konštrukcií od usadenín, hrdze a starého náteru</t>
  </si>
  <si>
    <t>92</t>
  </si>
  <si>
    <t>783112110.S</t>
  </si>
  <si>
    <t>Nátery oceľ.konštr. olejové, A dvojnásobné - 70 µm</t>
  </si>
  <si>
    <t>94</t>
  </si>
  <si>
    <t>784</t>
  </si>
  <si>
    <t xml:space="preserve">Maľby   </t>
  </si>
  <si>
    <t>47</t>
  </si>
  <si>
    <t>611460121.S</t>
  </si>
  <si>
    <t>Príprava vnútorného podkladu stropov penetráciou základnou</t>
  </si>
  <si>
    <t>96</t>
  </si>
  <si>
    <t>784452272</t>
  </si>
  <si>
    <t>Maľby z maliarskych zmesí Primalex Polar, ručne nanášané dvojnásobné základné na podklad jemnozrnný výšky nad 3,80 m</t>
  </si>
  <si>
    <t>98</t>
  </si>
  <si>
    <t>VRN</t>
  </si>
  <si>
    <t xml:space="preserve">Vedľajšie rozpočtové náklady   </t>
  </si>
  <si>
    <t>VRN06</t>
  </si>
  <si>
    <t xml:space="preserve">Zariadenie staveniska   </t>
  </si>
  <si>
    <t>49</t>
  </si>
  <si>
    <t>000600013</t>
  </si>
  <si>
    <t>Zariadenie staveniska - prevádzkové sklady</t>
  </si>
  <si>
    <t>eur</t>
  </si>
  <si>
    <t>100</t>
  </si>
  <si>
    <t>000600021</t>
  </si>
  <si>
    <t>Zariadenie staveniska - prevádzkové oplotenie staveniska</t>
  </si>
  <si>
    <t>102</t>
  </si>
  <si>
    <t>51</t>
  </si>
  <si>
    <t>000600042</t>
  </si>
  <si>
    <t>Zariadenie staveniska - sociálne sociálne zariadenia</t>
  </si>
  <si>
    <t>104</t>
  </si>
  <si>
    <t>Dodávka a montáž strešných sendvičových panelov s lemovaním a konštrukciou , hrúbky 100 mm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</si>
</sst>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2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4" fontId="33" fillId="3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e" xfId="0" builtinId="0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97"/>
  <sheetViews>
    <sheetView showGridLines="0" workbookViewId="0"/>
  </sheetViews>
  <sheetFormatPr defaultRowHeight="14.4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 ht="10.199999999999999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" customHeight="1">
      <c r="AR2" s="215" t="s">
        <v>5</v>
      </c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  <c r="BD2" s="178"/>
      <c r="BE2" s="178"/>
      <c r="BS2" s="14" t="s">
        <v>6</v>
      </c>
      <c r="BT2" s="14" t="s">
        <v>7</v>
      </c>
    </row>
    <row r="3" spans="1:74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11</v>
      </c>
    </row>
    <row r="5" spans="1:74" s="1" customFormat="1" ht="12" customHeight="1">
      <c r="B5" s="17"/>
      <c r="D5" s="21" t="s">
        <v>12</v>
      </c>
      <c r="K5" s="177" t="s">
        <v>13</v>
      </c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R5" s="17"/>
      <c r="BE5" s="174" t="s">
        <v>14</v>
      </c>
      <c r="BS5" s="14" t="s">
        <v>6</v>
      </c>
    </row>
    <row r="6" spans="1:74" s="1" customFormat="1" ht="36.9" customHeight="1">
      <c r="B6" s="17"/>
      <c r="D6" s="23" t="s">
        <v>15</v>
      </c>
      <c r="K6" s="179" t="s">
        <v>16</v>
      </c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  <c r="AN6" s="178"/>
      <c r="AO6" s="178"/>
      <c r="AR6" s="17"/>
      <c r="BE6" s="175"/>
      <c r="BS6" s="14" t="s">
        <v>6</v>
      </c>
    </row>
    <row r="7" spans="1:74" s="1" customFormat="1" ht="12" customHeight="1">
      <c r="B7" s="17"/>
      <c r="D7" s="24" t="s">
        <v>17</v>
      </c>
      <c r="K7" s="22" t="s">
        <v>1</v>
      </c>
      <c r="AK7" s="24" t="s">
        <v>18</v>
      </c>
      <c r="AN7" s="22" t="s">
        <v>1</v>
      </c>
      <c r="AR7" s="17"/>
      <c r="BE7" s="175"/>
      <c r="BS7" s="14" t="s">
        <v>6</v>
      </c>
    </row>
    <row r="8" spans="1:74" s="1" customFormat="1" ht="12" customHeight="1">
      <c r="B8" s="17"/>
      <c r="D8" s="24" t="s">
        <v>19</v>
      </c>
      <c r="K8" s="22" t="s">
        <v>20</v>
      </c>
      <c r="AK8" s="24" t="s">
        <v>21</v>
      </c>
      <c r="AN8" s="25" t="s">
        <v>22</v>
      </c>
      <c r="AR8" s="17"/>
      <c r="BE8" s="175"/>
      <c r="BS8" s="14" t="s">
        <v>6</v>
      </c>
    </row>
    <row r="9" spans="1:74" s="1" customFormat="1" ht="14.4" customHeight="1">
      <c r="B9" s="17"/>
      <c r="AR9" s="17"/>
      <c r="BE9" s="175"/>
      <c r="BS9" s="14" t="s">
        <v>6</v>
      </c>
    </row>
    <row r="10" spans="1:74" s="1" customFormat="1" ht="12" customHeight="1">
      <c r="B10" s="17"/>
      <c r="D10" s="24" t="s">
        <v>23</v>
      </c>
      <c r="AK10" s="24" t="s">
        <v>24</v>
      </c>
      <c r="AN10" s="22" t="s">
        <v>1</v>
      </c>
      <c r="AR10" s="17"/>
      <c r="BE10" s="175"/>
      <c r="BS10" s="14" t="s">
        <v>6</v>
      </c>
    </row>
    <row r="11" spans="1:74" s="1" customFormat="1" ht="18.45" customHeight="1">
      <c r="B11" s="17"/>
      <c r="E11" s="22" t="s">
        <v>20</v>
      </c>
      <c r="AK11" s="24" t="s">
        <v>25</v>
      </c>
      <c r="AN11" s="22" t="s">
        <v>1</v>
      </c>
      <c r="AR11" s="17"/>
      <c r="BE11" s="175"/>
      <c r="BS11" s="14" t="s">
        <v>6</v>
      </c>
    </row>
    <row r="12" spans="1:74" s="1" customFormat="1" ht="6.9" customHeight="1">
      <c r="B12" s="17"/>
      <c r="AR12" s="17"/>
      <c r="BE12" s="175"/>
      <c r="BS12" s="14" t="s">
        <v>6</v>
      </c>
    </row>
    <row r="13" spans="1:74" s="1" customFormat="1" ht="12" customHeight="1">
      <c r="B13" s="17"/>
      <c r="D13" s="24" t="s">
        <v>26</v>
      </c>
      <c r="AK13" s="24" t="s">
        <v>24</v>
      </c>
      <c r="AN13" s="26" t="s">
        <v>27</v>
      </c>
      <c r="AR13" s="17"/>
      <c r="BE13" s="175"/>
      <c r="BS13" s="14" t="s">
        <v>6</v>
      </c>
    </row>
    <row r="14" spans="1:74" ht="13.2">
      <c r="B14" s="17"/>
      <c r="E14" s="180" t="s">
        <v>27</v>
      </c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24" t="s">
        <v>25</v>
      </c>
      <c r="AN14" s="26" t="s">
        <v>27</v>
      </c>
      <c r="AR14" s="17"/>
      <c r="BE14" s="175"/>
      <c r="BS14" s="14" t="s">
        <v>6</v>
      </c>
    </row>
    <row r="15" spans="1:74" s="1" customFormat="1" ht="6.9" customHeight="1">
      <c r="B15" s="17"/>
      <c r="AR15" s="17"/>
      <c r="BE15" s="175"/>
      <c r="BS15" s="14" t="s">
        <v>3</v>
      </c>
    </row>
    <row r="16" spans="1:74" s="1" customFormat="1" ht="12" customHeight="1">
      <c r="B16" s="17"/>
      <c r="D16" s="24" t="s">
        <v>28</v>
      </c>
      <c r="AK16" s="24" t="s">
        <v>24</v>
      </c>
      <c r="AN16" s="22" t="s">
        <v>1</v>
      </c>
      <c r="AR16" s="17"/>
      <c r="BE16" s="175"/>
      <c r="BS16" s="14" t="s">
        <v>3</v>
      </c>
    </row>
    <row r="17" spans="1:71" s="1" customFormat="1" ht="18.45" customHeight="1">
      <c r="B17" s="17"/>
      <c r="E17" s="22" t="s">
        <v>20</v>
      </c>
      <c r="AK17" s="24" t="s">
        <v>25</v>
      </c>
      <c r="AN17" s="22" t="s">
        <v>1</v>
      </c>
      <c r="AR17" s="17"/>
      <c r="BE17" s="175"/>
      <c r="BS17" s="14" t="s">
        <v>29</v>
      </c>
    </row>
    <row r="18" spans="1:71" s="1" customFormat="1" ht="6.9" customHeight="1">
      <c r="B18" s="17"/>
      <c r="AR18" s="17"/>
      <c r="BE18" s="175"/>
      <c r="BS18" s="14" t="s">
        <v>6</v>
      </c>
    </row>
    <row r="19" spans="1:71" s="1" customFormat="1" ht="12" customHeight="1">
      <c r="B19" s="17"/>
      <c r="D19" s="24" t="s">
        <v>30</v>
      </c>
      <c r="AK19" s="24" t="s">
        <v>24</v>
      </c>
      <c r="AN19" s="22" t="s">
        <v>1</v>
      </c>
      <c r="AR19" s="17"/>
      <c r="BE19" s="175"/>
      <c r="BS19" s="14" t="s">
        <v>6</v>
      </c>
    </row>
    <row r="20" spans="1:71" s="1" customFormat="1" ht="18.45" customHeight="1">
      <c r="B20" s="17"/>
      <c r="E20" s="22" t="s">
        <v>20</v>
      </c>
      <c r="AK20" s="24" t="s">
        <v>25</v>
      </c>
      <c r="AN20" s="22" t="s">
        <v>1</v>
      </c>
      <c r="AR20" s="17"/>
      <c r="BE20" s="175"/>
      <c r="BS20" s="14" t="s">
        <v>3</v>
      </c>
    </row>
    <row r="21" spans="1:71" s="1" customFormat="1" ht="6.9" customHeight="1">
      <c r="B21" s="17"/>
      <c r="AR21" s="17"/>
      <c r="BE21" s="175"/>
    </row>
    <row r="22" spans="1:71" s="1" customFormat="1" ht="12" customHeight="1">
      <c r="B22" s="17"/>
      <c r="D22" s="24" t="s">
        <v>31</v>
      </c>
      <c r="AR22" s="17"/>
      <c r="BE22" s="175"/>
    </row>
    <row r="23" spans="1:71" s="1" customFormat="1" ht="16.5" customHeight="1">
      <c r="B23" s="17"/>
      <c r="E23" s="182" t="s">
        <v>1</v>
      </c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R23" s="17"/>
      <c r="BE23" s="175"/>
    </row>
    <row r="24" spans="1:71" s="1" customFormat="1" ht="6.9" customHeight="1">
      <c r="B24" s="17"/>
      <c r="AR24" s="17"/>
      <c r="BE24" s="175"/>
    </row>
    <row r="25" spans="1:71" s="1" customFormat="1" ht="6.9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175"/>
    </row>
    <row r="26" spans="1:71" s="2" customFormat="1" ht="25.95" customHeight="1">
      <c r="A26" s="29"/>
      <c r="B26" s="30"/>
      <c r="C26" s="29"/>
      <c r="D26" s="31" t="s">
        <v>32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183">
        <f>ROUND(AG94,2)</f>
        <v>0</v>
      </c>
      <c r="AL26" s="184"/>
      <c r="AM26" s="184"/>
      <c r="AN26" s="184"/>
      <c r="AO26" s="184"/>
      <c r="AP26" s="29"/>
      <c r="AQ26" s="29"/>
      <c r="AR26" s="30"/>
      <c r="BE26" s="175"/>
    </row>
    <row r="27" spans="1:71" s="2" customFormat="1" ht="6.9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175"/>
    </row>
    <row r="28" spans="1:71" s="2" customFormat="1" ht="13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185" t="s">
        <v>33</v>
      </c>
      <c r="M28" s="185"/>
      <c r="N28" s="185"/>
      <c r="O28" s="185"/>
      <c r="P28" s="185"/>
      <c r="Q28" s="29"/>
      <c r="R28" s="29"/>
      <c r="S28" s="29"/>
      <c r="T28" s="29"/>
      <c r="U28" s="29"/>
      <c r="V28" s="29"/>
      <c r="W28" s="185" t="s">
        <v>34</v>
      </c>
      <c r="X28" s="185"/>
      <c r="Y28" s="185"/>
      <c r="Z28" s="185"/>
      <c r="AA28" s="185"/>
      <c r="AB28" s="185"/>
      <c r="AC28" s="185"/>
      <c r="AD28" s="185"/>
      <c r="AE28" s="185"/>
      <c r="AF28" s="29"/>
      <c r="AG28" s="29"/>
      <c r="AH28" s="29"/>
      <c r="AI28" s="29"/>
      <c r="AJ28" s="29"/>
      <c r="AK28" s="185" t="s">
        <v>35</v>
      </c>
      <c r="AL28" s="185"/>
      <c r="AM28" s="185"/>
      <c r="AN28" s="185"/>
      <c r="AO28" s="185"/>
      <c r="AP28" s="29"/>
      <c r="AQ28" s="29"/>
      <c r="AR28" s="30"/>
      <c r="BE28" s="175"/>
    </row>
    <row r="29" spans="1:71" s="3" customFormat="1" ht="14.4" customHeight="1">
      <c r="B29" s="34"/>
      <c r="D29" s="24" t="s">
        <v>36</v>
      </c>
      <c r="F29" s="35" t="s">
        <v>37</v>
      </c>
      <c r="L29" s="188">
        <v>0.23</v>
      </c>
      <c r="M29" s="187"/>
      <c r="N29" s="187"/>
      <c r="O29" s="187"/>
      <c r="P29" s="187"/>
      <c r="Q29" s="36"/>
      <c r="R29" s="36"/>
      <c r="S29" s="36"/>
      <c r="T29" s="36"/>
      <c r="U29" s="36"/>
      <c r="V29" s="36"/>
      <c r="W29" s="186">
        <f>ROUND(AZ94, 2)</f>
        <v>0</v>
      </c>
      <c r="X29" s="187"/>
      <c r="Y29" s="187"/>
      <c r="Z29" s="187"/>
      <c r="AA29" s="187"/>
      <c r="AB29" s="187"/>
      <c r="AC29" s="187"/>
      <c r="AD29" s="187"/>
      <c r="AE29" s="187"/>
      <c r="AF29" s="36"/>
      <c r="AG29" s="36"/>
      <c r="AH29" s="36"/>
      <c r="AI29" s="36"/>
      <c r="AJ29" s="36"/>
      <c r="AK29" s="186">
        <f>ROUND(AV94, 2)</f>
        <v>0</v>
      </c>
      <c r="AL29" s="187"/>
      <c r="AM29" s="187"/>
      <c r="AN29" s="187"/>
      <c r="AO29" s="187"/>
      <c r="AP29" s="36"/>
      <c r="AQ29" s="36"/>
      <c r="AR29" s="37"/>
      <c r="AS29" s="36"/>
      <c r="AT29" s="36"/>
      <c r="AU29" s="36"/>
      <c r="AV29" s="36"/>
      <c r="AW29" s="36"/>
      <c r="AX29" s="36"/>
      <c r="AY29" s="36"/>
      <c r="AZ29" s="36"/>
      <c r="BE29" s="176"/>
    </row>
    <row r="30" spans="1:71" s="3" customFormat="1" ht="14.4" customHeight="1">
      <c r="B30" s="34"/>
      <c r="F30" s="35" t="s">
        <v>38</v>
      </c>
      <c r="L30" s="188">
        <v>0.23</v>
      </c>
      <c r="M30" s="187"/>
      <c r="N30" s="187"/>
      <c r="O30" s="187"/>
      <c r="P30" s="187"/>
      <c r="Q30" s="36"/>
      <c r="R30" s="36"/>
      <c r="S30" s="36"/>
      <c r="T30" s="36"/>
      <c r="U30" s="36"/>
      <c r="V30" s="36"/>
      <c r="W30" s="186">
        <f>ROUND(BA94, 2)</f>
        <v>0</v>
      </c>
      <c r="X30" s="187"/>
      <c r="Y30" s="187"/>
      <c r="Z30" s="187"/>
      <c r="AA30" s="187"/>
      <c r="AB30" s="187"/>
      <c r="AC30" s="187"/>
      <c r="AD30" s="187"/>
      <c r="AE30" s="187"/>
      <c r="AF30" s="36"/>
      <c r="AG30" s="36"/>
      <c r="AH30" s="36"/>
      <c r="AI30" s="36"/>
      <c r="AJ30" s="36"/>
      <c r="AK30" s="186">
        <f>ROUND(AW94, 2)</f>
        <v>0</v>
      </c>
      <c r="AL30" s="187"/>
      <c r="AM30" s="187"/>
      <c r="AN30" s="187"/>
      <c r="AO30" s="187"/>
      <c r="AP30" s="36"/>
      <c r="AQ30" s="36"/>
      <c r="AR30" s="37"/>
      <c r="AS30" s="36"/>
      <c r="AT30" s="36"/>
      <c r="AU30" s="36"/>
      <c r="AV30" s="36"/>
      <c r="AW30" s="36"/>
      <c r="AX30" s="36"/>
      <c r="AY30" s="36"/>
      <c r="AZ30" s="36"/>
      <c r="BE30" s="176"/>
    </row>
    <row r="31" spans="1:71" s="3" customFormat="1" ht="14.4" hidden="1" customHeight="1">
      <c r="B31" s="34"/>
      <c r="F31" s="24" t="s">
        <v>39</v>
      </c>
      <c r="L31" s="191">
        <v>0.23</v>
      </c>
      <c r="M31" s="190"/>
      <c r="N31" s="190"/>
      <c r="O31" s="190"/>
      <c r="P31" s="190"/>
      <c r="W31" s="189">
        <f>ROUND(BB94, 2)</f>
        <v>0</v>
      </c>
      <c r="X31" s="190"/>
      <c r="Y31" s="190"/>
      <c r="Z31" s="190"/>
      <c r="AA31" s="190"/>
      <c r="AB31" s="190"/>
      <c r="AC31" s="190"/>
      <c r="AD31" s="190"/>
      <c r="AE31" s="190"/>
      <c r="AK31" s="189">
        <v>0</v>
      </c>
      <c r="AL31" s="190"/>
      <c r="AM31" s="190"/>
      <c r="AN31" s="190"/>
      <c r="AO31" s="190"/>
      <c r="AR31" s="34"/>
      <c r="BE31" s="176"/>
    </row>
    <row r="32" spans="1:71" s="3" customFormat="1" ht="14.4" hidden="1" customHeight="1">
      <c r="B32" s="34"/>
      <c r="F32" s="24" t="s">
        <v>40</v>
      </c>
      <c r="L32" s="191">
        <v>0.23</v>
      </c>
      <c r="M32" s="190"/>
      <c r="N32" s="190"/>
      <c r="O32" s="190"/>
      <c r="P32" s="190"/>
      <c r="W32" s="189">
        <f>ROUND(BC94, 2)</f>
        <v>0</v>
      </c>
      <c r="X32" s="190"/>
      <c r="Y32" s="190"/>
      <c r="Z32" s="190"/>
      <c r="AA32" s="190"/>
      <c r="AB32" s="190"/>
      <c r="AC32" s="190"/>
      <c r="AD32" s="190"/>
      <c r="AE32" s="190"/>
      <c r="AK32" s="189">
        <v>0</v>
      </c>
      <c r="AL32" s="190"/>
      <c r="AM32" s="190"/>
      <c r="AN32" s="190"/>
      <c r="AO32" s="190"/>
      <c r="AR32" s="34"/>
      <c r="BE32" s="176"/>
    </row>
    <row r="33" spans="1:57" s="3" customFormat="1" ht="14.4" hidden="1" customHeight="1">
      <c r="B33" s="34"/>
      <c r="F33" s="35" t="s">
        <v>41</v>
      </c>
      <c r="L33" s="188">
        <v>0</v>
      </c>
      <c r="M33" s="187"/>
      <c r="N33" s="187"/>
      <c r="O33" s="187"/>
      <c r="P33" s="187"/>
      <c r="Q33" s="36"/>
      <c r="R33" s="36"/>
      <c r="S33" s="36"/>
      <c r="T33" s="36"/>
      <c r="U33" s="36"/>
      <c r="V33" s="36"/>
      <c r="W33" s="186">
        <f>ROUND(BD94, 2)</f>
        <v>0</v>
      </c>
      <c r="X33" s="187"/>
      <c r="Y33" s="187"/>
      <c r="Z33" s="187"/>
      <c r="AA33" s="187"/>
      <c r="AB33" s="187"/>
      <c r="AC33" s="187"/>
      <c r="AD33" s="187"/>
      <c r="AE33" s="187"/>
      <c r="AF33" s="36"/>
      <c r="AG33" s="36"/>
      <c r="AH33" s="36"/>
      <c r="AI33" s="36"/>
      <c r="AJ33" s="36"/>
      <c r="AK33" s="186">
        <v>0</v>
      </c>
      <c r="AL33" s="187"/>
      <c r="AM33" s="187"/>
      <c r="AN33" s="187"/>
      <c r="AO33" s="187"/>
      <c r="AP33" s="36"/>
      <c r="AQ33" s="36"/>
      <c r="AR33" s="37"/>
      <c r="AS33" s="36"/>
      <c r="AT33" s="36"/>
      <c r="AU33" s="36"/>
      <c r="AV33" s="36"/>
      <c r="AW33" s="36"/>
      <c r="AX33" s="36"/>
      <c r="AY33" s="36"/>
      <c r="AZ33" s="36"/>
      <c r="BE33" s="176"/>
    </row>
    <row r="34" spans="1:57" s="2" customFormat="1" ht="6.9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175"/>
    </row>
    <row r="35" spans="1:57" s="2" customFormat="1" ht="25.95" customHeight="1">
      <c r="A35" s="29"/>
      <c r="B35" s="30"/>
      <c r="C35" s="38"/>
      <c r="D35" s="39" t="s">
        <v>42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43</v>
      </c>
      <c r="U35" s="40"/>
      <c r="V35" s="40"/>
      <c r="W35" s="40"/>
      <c r="X35" s="192" t="s">
        <v>44</v>
      </c>
      <c r="Y35" s="193"/>
      <c r="Z35" s="193"/>
      <c r="AA35" s="193"/>
      <c r="AB35" s="193"/>
      <c r="AC35" s="40"/>
      <c r="AD35" s="40"/>
      <c r="AE35" s="40"/>
      <c r="AF35" s="40"/>
      <c r="AG35" s="40"/>
      <c r="AH35" s="40"/>
      <c r="AI35" s="40"/>
      <c r="AJ35" s="40"/>
      <c r="AK35" s="194">
        <f>SUM(AK26:AK33)</f>
        <v>0</v>
      </c>
      <c r="AL35" s="193"/>
      <c r="AM35" s="193"/>
      <c r="AN35" s="193"/>
      <c r="AO35" s="195"/>
      <c r="AP35" s="38"/>
      <c r="AQ35" s="38"/>
      <c r="AR35" s="30"/>
      <c r="BE35" s="29"/>
    </row>
    <row r="36" spans="1:57" s="2" customFormat="1" ht="6.9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" customHeight="1">
      <c r="B38" s="17"/>
      <c r="AR38" s="17"/>
    </row>
    <row r="39" spans="1:57" s="1" customFormat="1" ht="14.4" customHeight="1">
      <c r="B39" s="17"/>
      <c r="AR39" s="17"/>
    </row>
    <row r="40" spans="1:57" s="1" customFormat="1" ht="14.4" customHeight="1">
      <c r="B40" s="17"/>
      <c r="AR40" s="17"/>
    </row>
    <row r="41" spans="1:57" s="1" customFormat="1" ht="14.4" customHeight="1">
      <c r="B41" s="17"/>
      <c r="AR41" s="17"/>
    </row>
    <row r="42" spans="1:57" s="1" customFormat="1" ht="14.4" customHeight="1">
      <c r="B42" s="17"/>
      <c r="AR42" s="17"/>
    </row>
    <row r="43" spans="1:57" s="1" customFormat="1" ht="14.4" customHeight="1">
      <c r="B43" s="17"/>
      <c r="AR43" s="17"/>
    </row>
    <row r="44" spans="1:57" s="1" customFormat="1" ht="14.4" customHeight="1">
      <c r="B44" s="17"/>
      <c r="AR44" s="17"/>
    </row>
    <row r="45" spans="1:57" s="1" customFormat="1" ht="14.4" customHeight="1">
      <c r="B45" s="17"/>
      <c r="AR45" s="17"/>
    </row>
    <row r="46" spans="1:57" s="1" customFormat="1" ht="14.4" customHeight="1">
      <c r="B46" s="17"/>
      <c r="AR46" s="17"/>
    </row>
    <row r="47" spans="1:57" s="1" customFormat="1" ht="14.4" customHeight="1">
      <c r="B47" s="17"/>
      <c r="AR47" s="17"/>
    </row>
    <row r="48" spans="1:57" s="1" customFormat="1" ht="14.4" customHeight="1">
      <c r="B48" s="17"/>
      <c r="AR48" s="17"/>
    </row>
    <row r="49" spans="1:57" s="2" customFormat="1" ht="14.4" customHeight="1">
      <c r="B49" s="42"/>
      <c r="D49" s="43" t="s">
        <v>45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46</v>
      </c>
      <c r="AI49" s="44"/>
      <c r="AJ49" s="44"/>
      <c r="AK49" s="44"/>
      <c r="AL49" s="44"/>
      <c r="AM49" s="44"/>
      <c r="AN49" s="44"/>
      <c r="AO49" s="44"/>
      <c r="AR49" s="42"/>
    </row>
    <row r="50" spans="1:57" ht="10.199999999999999">
      <c r="B50" s="17"/>
      <c r="AR50" s="17"/>
    </row>
    <row r="51" spans="1:57" ht="10.199999999999999">
      <c r="B51" s="17"/>
      <c r="AR51" s="17"/>
    </row>
    <row r="52" spans="1:57" ht="10.199999999999999">
      <c r="B52" s="17"/>
      <c r="AR52" s="17"/>
    </row>
    <row r="53" spans="1:57" ht="10.199999999999999">
      <c r="B53" s="17"/>
      <c r="AR53" s="17"/>
    </row>
    <row r="54" spans="1:57" ht="10.199999999999999">
      <c r="B54" s="17"/>
      <c r="AR54" s="17"/>
    </row>
    <row r="55" spans="1:57" ht="10.199999999999999">
      <c r="B55" s="17"/>
      <c r="AR55" s="17"/>
    </row>
    <row r="56" spans="1:57" ht="10.199999999999999">
      <c r="B56" s="17"/>
      <c r="AR56" s="17"/>
    </row>
    <row r="57" spans="1:57" ht="10.199999999999999">
      <c r="B57" s="17"/>
      <c r="AR57" s="17"/>
    </row>
    <row r="58" spans="1:57" ht="10.199999999999999">
      <c r="B58" s="17"/>
      <c r="AR58" s="17"/>
    </row>
    <row r="59" spans="1:57" ht="10.199999999999999">
      <c r="B59" s="17"/>
      <c r="AR59" s="17"/>
    </row>
    <row r="60" spans="1:57" s="2" customFormat="1" ht="13.2">
      <c r="A60" s="29"/>
      <c r="B60" s="30"/>
      <c r="C60" s="29"/>
      <c r="D60" s="45" t="s">
        <v>47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5" t="s">
        <v>48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5" t="s">
        <v>47</v>
      </c>
      <c r="AI60" s="32"/>
      <c r="AJ60" s="32"/>
      <c r="AK60" s="32"/>
      <c r="AL60" s="32"/>
      <c r="AM60" s="45" t="s">
        <v>48</v>
      </c>
      <c r="AN60" s="32"/>
      <c r="AO60" s="32"/>
      <c r="AP60" s="29"/>
      <c r="AQ60" s="29"/>
      <c r="AR60" s="30"/>
      <c r="BE60" s="29"/>
    </row>
    <row r="61" spans="1:57" ht="10.199999999999999">
      <c r="B61" s="17"/>
      <c r="AR61" s="17"/>
    </row>
    <row r="62" spans="1:57" ht="10.199999999999999">
      <c r="B62" s="17"/>
      <c r="AR62" s="17"/>
    </row>
    <row r="63" spans="1:57" ht="10.199999999999999">
      <c r="B63" s="17"/>
      <c r="AR63" s="17"/>
    </row>
    <row r="64" spans="1:57" s="2" customFormat="1" ht="13.2">
      <c r="A64" s="29"/>
      <c r="B64" s="30"/>
      <c r="C64" s="29"/>
      <c r="D64" s="43" t="s">
        <v>49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50</v>
      </c>
      <c r="AI64" s="46"/>
      <c r="AJ64" s="46"/>
      <c r="AK64" s="46"/>
      <c r="AL64" s="46"/>
      <c r="AM64" s="46"/>
      <c r="AN64" s="46"/>
      <c r="AO64" s="46"/>
      <c r="AP64" s="29"/>
      <c r="AQ64" s="29"/>
      <c r="AR64" s="30"/>
      <c r="BE64" s="29"/>
    </row>
    <row r="65" spans="1:57" ht="10.199999999999999">
      <c r="B65" s="17"/>
      <c r="AR65" s="17"/>
    </row>
    <row r="66" spans="1:57" ht="10.199999999999999">
      <c r="B66" s="17"/>
      <c r="AR66" s="17"/>
    </row>
    <row r="67" spans="1:57" ht="10.199999999999999">
      <c r="B67" s="17"/>
      <c r="AR67" s="17"/>
    </row>
    <row r="68" spans="1:57" ht="10.199999999999999">
      <c r="B68" s="17"/>
      <c r="AR68" s="17"/>
    </row>
    <row r="69" spans="1:57" ht="10.199999999999999">
      <c r="B69" s="17"/>
      <c r="AR69" s="17"/>
    </row>
    <row r="70" spans="1:57" ht="10.199999999999999">
      <c r="B70" s="17"/>
      <c r="AR70" s="17"/>
    </row>
    <row r="71" spans="1:57" ht="10.199999999999999">
      <c r="B71" s="17"/>
      <c r="AR71" s="17"/>
    </row>
    <row r="72" spans="1:57" ht="10.199999999999999">
      <c r="B72" s="17"/>
      <c r="AR72" s="17"/>
    </row>
    <row r="73" spans="1:57" ht="10.199999999999999">
      <c r="B73" s="17"/>
      <c r="AR73" s="17"/>
    </row>
    <row r="74" spans="1:57" ht="10.199999999999999">
      <c r="B74" s="17"/>
      <c r="AR74" s="17"/>
    </row>
    <row r="75" spans="1:57" s="2" customFormat="1" ht="13.2">
      <c r="A75" s="29"/>
      <c r="B75" s="30"/>
      <c r="C75" s="29"/>
      <c r="D75" s="45" t="s">
        <v>47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5" t="s">
        <v>48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5" t="s">
        <v>47</v>
      </c>
      <c r="AI75" s="32"/>
      <c r="AJ75" s="32"/>
      <c r="AK75" s="32"/>
      <c r="AL75" s="32"/>
      <c r="AM75" s="45" t="s">
        <v>48</v>
      </c>
      <c r="AN75" s="32"/>
      <c r="AO75" s="32"/>
      <c r="AP75" s="29"/>
      <c r="AQ75" s="29"/>
      <c r="AR75" s="30"/>
      <c r="BE75" s="29"/>
    </row>
    <row r="76" spans="1:57" s="2" customFormat="1" ht="10.199999999999999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0"/>
      <c r="BE77" s="29"/>
    </row>
    <row r="81" spans="1:91" s="2" customFormat="1" ht="6.9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0"/>
      <c r="BE81" s="29"/>
    </row>
    <row r="82" spans="1:91" s="2" customFormat="1" ht="24.9" customHeight="1">
      <c r="A82" s="29"/>
      <c r="B82" s="30"/>
      <c r="C82" s="18" t="s">
        <v>51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51"/>
      <c r="C84" s="24" t="s">
        <v>12</v>
      </c>
      <c r="L84" s="4" t="str">
        <f>K5</f>
        <v>30042025</v>
      </c>
      <c r="AR84" s="51"/>
    </row>
    <row r="85" spans="1:91" s="5" customFormat="1" ht="36.9" customHeight="1">
      <c r="B85" s="52"/>
      <c r="C85" s="53" t="s">
        <v>15</v>
      </c>
      <c r="L85" s="196" t="str">
        <f>K6</f>
        <v>Rekonštrukcia objektu na odchov brojlerových kurčiat (zadanie)</v>
      </c>
      <c r="M85" s="197"/>
      <c r="N85" s="197"/>
      <c r="O85" s="197"/>
      <c r="P85" s="197"/>
      <c r="Q85" s="197"/>
      <c r="R85" s="197"/>
      <c r="S85" s="197"/>
      <c r="T85" s="197"/>
      <c r="U85" s="197"/>
      <c r="V85" s="197"/>
      <c r="W85" s="197"/>
      <c r="X85" s="197"/>
      <c r="Y85" s="197"/>
      <c r="Z85" s="197"/>
      <c r="AA85" s="197"/>
      <c r="AB85" s="197"/>
      <c r="AC85" s="197"/>
      <c r="AD85" s="197"/>
      <c r="AE85" s="197"/>
      <c r="AF85" s="197"/>
      <c r="AG85" s="197"/>
      <c r="AH85" s="197"/>
      <c r="AI85" s="197"/>
      <c r="AJ85" s="197"/>
      <c r="AK85" s="197"/>
      <c r="AL85" s="197"/>
      <c r="AM85" s="197"/>
      <c r="AN85" s="197"/>
      <c r="AO85" s="197"/>
      <c r="AR85" s="52"/>
    </row>
    <row r="86" spans="1:91" s="2" customFormat="1" ht="6.9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19</v>
      </c>
      <c r="D87" s="29"/>
      <c r="E87" s="29"/>
      <c r="F87" s="29"/>
      <c r="G87" s="29"/>
      <c r="H87" s="29"/>
      <c r="I87" s="29"/>
      <c r="J87" s="29"/>
      <c r="K87" s="29"/>
      <c r="L87" s="54" t="str">
        <f>IF(K8="","",K8)</f>
        <v xml:space="preserve">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21</v>
      </c>
      <c r="AJ87" s="29"/>
      <c r="AK87" s="29"/>
      <c r="AL87" s="29"/>
      <c r="AM87" s="198" t="str">
        <f>IF(AN8= "","",AN8)</f>
        <v>30. 4. 2025</v>
      </c>
      <c r="AN87" s="198"/>
      <c r="AO87" s="29"/>
      <c r="AP87" s="29"/>
      <c r="AQ87" s="29"/>
      <c r="AR87" s="30"/>
      <c r="BE87" s="29"/>
    </row>
    <row r="88" spans="1:91" s="2" customFormat="1" ht="6.9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15" customHeight="1">
      <c r="A89" s="29"/>
      <c r="B89" s="30"/>
      <c r="C89" s="24" t="s">
        <v>23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 xml:space="preserve"> 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28</v>
      </c>
      <c r="AJ89" s="29"/>
      <c r="AK89" s="29"/>
      <c r="AL89" s="29"/>
      <c r="AM89" s="199" t="str">
        <f>IF(E17="","",E17)</f>
        <v xml:space="preserve"> </v>
      </c>
      <c r="AN89" s="200"/>
      <c r="AO89" s="200"/>
      <c r="AP89" s="200"/>
      <c r="AQ89" s="29"/>
      <c r="AR89" s="30"/>
      <c r="AS89" s="201" t="s">
        <v>52</v>
      </c>
      <c r="AT89" s="202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29"/>
    </row>
    <row r="90" spans="1:91" s="2" customFormat="1" ht="15.15" customHeight="1">
      <c r="A90" s="29"/>
      <c r="B90" s="30"/>
      <c r="C90" s="24" t="s">
        <v>26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30</v>
      </c>
      <c r="AJ90" s="29"/>
      <c r="AK90" s="29"/>
      <c r="AL90" s="29"/>
      <c r="AM90" s="199" t="str">
        <f>IF(E20="","",E20)</f>
        <v xml:space="preserve"> </v>
      </c>
      <c r="AN90" s="200"/>
      <c r="AO90" s="200"/>
      <c r="AP90" s="200"/>
      <c r="AQ90" s="29"/>
      <c r="AR90" s="30"/>
      <c r="AS90" s="203"/>
      <c r="AT90" s="204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29"/>
    </row>
    <row r="91" spans="1:91" s="2" customFormat="1" ht="10.8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03"/>
      <c r="AT91" s="204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29"/>
    </row>
    <row r="92" spans="1:91" s="2" customFormat="1" ht="29.25" customHeight="1">
      <c r="A92" s="29"/>
      <c r="B92" s="30"/>
      <c r="C92" s="205" t="s">
        <v>53</v>
      </c>
      <c r="D92" s="206"/>
      <c r="E92" s="206"/>
      <c r="F92" s="206"/>
      <c r="G92" s="206"/>
      <c r="H92" s="60"/>
      <c r="I92" s="207" t="s">
        <v>54</v>
      </c>
      <c r="J92" s="206"/>
      <c r="K92" s="206"/>
      <c r="L92" s="206"/>
      <c r="M92" s="206"/>
      <c r="N92" s="206"/>
      <c r="O92" s="206"/>
      <c r="P92" s="206"/>
      <c r="Q92" s="206"/>
      <c r="R92" s="206"/>
      <c r="S92" s="206"/>
      <c r="T92" s="206"/>
      <c r="U92" s="206"/>
      <c r="V92" s="206"/>
      <c r="W92" s="206"/>
      <c r="X92" s="206"/>
      <c r="Y92" s="206"/>
      <c r="Z92" s="206"/>
      <c r="AA92" s="206"/>
      <c r="AB92" s="206"/>
      <c r="AC92" s="206"/>
      <c r="AD92" s="206"/>
      <c r="AE92" s="206"/>
      <c r="AF92" s="206"/>
      <c r="AG92" s="208" t="s">
        <v>55</v>
      </c>
      <c r="AH92" s="206"/>
      <c r="AI92" s="206"/>
      <c r="AJ92" s="206"/>
      <c r="AK92" s="206"/>
      <c r="AL92" s="206"/>
      <c r="AM92" s="206"/>
      <c r="AN92" s="207" t="s">
        <v>56</v>
      </c>
      <c r="AO92" s="206"/>
      <c r="AP92" s="209"/>
      <c r="AQ92" s="61" t="s">
        <v>57</v>
      </c>
      <c r="AR92" s="30"/>
      <c r="AS92" s="62" t="s">
        <v>58</v>
      </c>
      <c r="AT92" s="63" t="s">
        <v>59</v>
      </c>
      <c r="AU92" s="63" t="s">
        <v>60</v>
      </c>
      <c r="AV92" s="63" t="s">
        <v>61</v>
      </c>
      <c r="AW92" s="63" t="s">
        <v>62</v>
      </c>
      <c r="AX92" s="63" t="s">
        <v>63</v>
      </c>
      <c r="AY92" s="63" t="s">
        <v>64</v>
      </c>
      <c r="AZ92" s="63" t="s">
        <v>65</v>
      </c>
      <c r="BA92" s="63" t="s">
        <v>66</v>
      </c>
      <c r="BB92" s="63" t="s">
        <v>67</v>
      </c>
      <c r="BC92" s="63" t="s">
        <v>68</v>
      </c>
      <c r="BD92" s="64" t="s">
        <v>69</v>
      </c>
      <c r="BE92" s="29"/>
    </row>
    <row r="93" spans="1:91" s="2" customFormat="1" ht="10.8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29"/>
    </row>
    <row r="94" spans="1:91" s="6" customFormat="1" ht="32.4" customHeight="1">
      <c r="B94" s="68"/>
      <c r="C94" s="69" t="s">
        <v>70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213">
        <f>ROUND(AG95,2)</f>
        <v>0</v>
      </c>
      <c r="AH94" s="213"/>
      <c r="AI94" s="213"/>
      <c r="AJ94" s="213"/>
      <c r="AK94" s="213"/>
      <c r="AL94" s="213"/>
      <c r="AM94" s="213"/>
      <c r="AN94" s="214">
        <f>SUM(AG94,AT94)</f>
        <v>0</v>
      </c>
      <c r="AO94" s="214"/>
      <c r="AP94" s="214"/>
      <c r="AQ94" s="72" t="s">
        <v>1</v>
      </c>
      <c r="AR94" s="68"/>
      <c r="AS94" s="73">
        <f>ROUND(AS95,2)</f>
        <v>0</v>
      </c>
      <c r="AT94" s="74">
        <f>ROUND(SUM(AV94:AW94),2)</f>
        <v>0</v>
      </c>
      <c r="AU94" s="75">
        <f>ROUND(AU95,5)</f>
        <v>0</v>
      </c>
      <c r="AV94" s="74">
        <f>ROUND(AZ94*L29,2)</f>
        <v>0</v>
      </c>
      <c r="AW94" s="74">
        <f>ROUND(BA94*L30,2)</f>
        <v>0</v>
      </c>
      <c r="AX94" s="74">
        <f>ROUND(BB94*L29,2)</f>
        <v>0</v>
      </c>
      <c r="AY94" s="74">
        <f>ROUND(BC94*L30,2)</f>
        <v>0</v>
      </c>
      <c r="AZ94" s="74">
        <f>ROUND(AZ95,2)</f>
        <v>0</v>
      </c>
      <c r="BA94" s="74">
        <f>ROUND(BA95,2)</f>
        <v>0</v>
      </c>
      <c r="BB94" s="74">
        <f>ROUND(BB95,2)</f>
        <v>0</v>
      </c>
      <c r="BC94" s="74">
        <f>ROUND(BC95,2)</f>
        <v>0</v>
      </c>
      <c r="BD94" s="76">
        <f>ROUND(BD95,2)</f>
        <v>0</v>
      </c>
      <c r="BS94" s="77" t="s">
        <v>71</v>
      </c>
      <c r="BT94" s="77" t="s">
        <v>72</v>
      </c>
      <c r="BU94" s="78" t="s">
        <v>73</v>
      </c>
      <c r="BV94" s="77" t="s">
        <v>74</v>
      </c>
      <c r="BW94" s="77" t="s">
        <v>4</v>
      </c>
      <c r="BX94" s="77" t="s">
        <v>75</v>
      </c>
      <c r="CL94" s="77" t="s">
        <v>1</v>
      </c>
    </row>
    <row r="95" spans="1:91" s="7" customFormat="1" ht="24.75" customHeight="1">
      <c r="A95" s="79" t="s">
        <v>76</v>
      </c>
      <c r="B95" s="80"/>
      <c r="C95" s="81"/>
      <c r="D95" s="212" t="s">
        <v>13</v>
      </c>
      <c r="E95" s="212"/>
      <c r="F95" s="212"/>
      <c r="G95" s="212"/>
      <c r="H95" s="212"/>
      <c r="I95" s="82"/>
      <c r="J95" s="212" t="s">
        <v>77</v>
      </c>
      <c r="K95" s="212"/>
      <c r="L95" s="212"/>
      <c r="M95" s="212"/>
      <c r="N95" s="212"/>
      <c r="O95" s="212"/>
      <c r="P95" s="212"/>
      <c r="Q95" s="212"/>
      <c r="R95" s="212"/>
      <c r="S95" s="212"/>
      <c r="T95" s="212"/>
      <c r="U95" s="212"/>
      <c r="V95" s="212"/>
      <c r="W95" s="212"/>
      <c r="X95" s="212"/>
      <c r="Y95" s="212"/>
      <c r="Z95" s="212"/>
      <c r="AA95" s="212"/>
      <c r="AB95" s="212"/>
      <c r="AC95" s="212"/>
      <c r="AD95" s="212"/>
      <c r="AE95" s="212"/>
      <c r="AF95" s="212"/>
      <c r="AG95" s="210">
        <f>'30042025 - Rekonštrukcia ...'!J30</f>
        <v>0</v>
      </c>
      <c r="AH95" s="211"/>
      <c r="AI95" s="211"/>
      <c r="AJ95" s="211"/>
      <c r="AK95" s="211"/>
      <c r="AL95" s="211"/>
      <c r="AM95" s="211"/>
      <c r="AN95" s="210">
        <f>SUM(AG95,AT95)</f>
        <v>0</v>
      </c>
      <c r="AO95" s="211"/>
      <c r="AP95" s="211"/>
      <c r="AQ95" s="83" t="s">
        <v>78</v>
      </c>
      <c r="AR95" s="80"/>
      <c r="AS95" s="84">
        <v>0</v>
      </c>
      <c r="AT95" s="85">
        <f>ROUND(SUM(AV95:AW95),2)</f>
        <v>0</v>
      </c>
      <c r="AU95" s="86">
        <f>'30042025 - Rekonštrukcia ...'!P133</f>
        <v>0</v>
      </c>
      <c r="AV95" s="85">
        <f>'30042025 - Rekonštrukcia ...'!J33</f>
        <v>0</v>
      </c>
      <c r="AW95" s="85">
        <f>'30042025 - Rekonštrukcia ...'!J34</f>
        <v>0</v>
      </c>
      <c r="AX95" s="85">
        <f>'30042025 - Rekonštrukcia ...'!J35</f>
        <v>0</v>
      </c>
      <c r="AY95" s="85">
        <f>'30042025 - Rekonštrukcia ...'!J36</f>
        <v>0</v>
      </c>
      <c r="AZ95" s="85">
        <f>'30042025 - Rekonštrukcia ...'!F33</f>
        <v>0</v>
      </c>
      <c r="BA95" s="85">
        <f>'30042025 - Rekonštrukcia ...'!F34</f>
        <v>0</v>
      </c>
      <c r="BB95" s="85">
        <f>'30042025 - Rekonštrukcia ...'!F35</f>
        <v>0</v>
      </c>
      <c r="BC95" s="85">
        <f>'30042025 - Rekonštrukcia ...'!F36</f>
        <v>0</v>
      </c>
      <c r="BD95" s="87">
        <f>'30042025 - Rekonštrukcia ...'!F37</f>
        <v>0</v>
      </c>
      <c r="BT95" s="88" t="s">
        <v>79</v>
      </c>
      <c r="BV95" s="88" t="s">
        <v>74</v>
      </c>
      <c r="BW95" s="88" t="s">
        <v>80</v>
      </c>
      <c r="BX95" s="88" t="s">
        <v>4</v>
      </c>
      <c r="CL95" s="88" t="s">
        <v>1</v>
      </c>
      <c r="CM95" s="88" t="s">
        <v>72</v>
      </c>
    </row>
    <row r="96" spans="1:91" s="2" customFormat="1" ht="30" customHeight="1">
      <c r="A96" s="29"/>
      <c r="B96" s="30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30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</row>
    <row r="97" spans="1:57" s="2" customFormat="1" ht="6.9" customHeight="1">
      <c r="A97" s="29"/>
      <c r="B97" s="47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30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</row>
  </sheetData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30042025 - Rekonštrukcia 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203"/>
  <sheetViews>
    <sheetView showGridLines="0" tabSelected="1" topLeftCell="A164" workbookViewId="0">
      <selection activeCell="W175" sqref="W175"/>
    </sheetView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15" t="s">
        <v>5</v>
      </c>
      <c r="M2" s="178"/>
      <c r="N2" s="178"/>
      <c r="O2" s="178"/>
      <c r="P2" s="178"/>
      <c r="Q2" s="178"/>
      <c r="R2" s="178"/>
      <c r="S2" s="178"/>
      <c r="T2" s="178"/>
      <c r="U2" s="178"/>
      <c r="V2" s="178"/>
      <c r="AT2" s="14" t="s">
        <v>80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" customHeight="1">
      <c r="B4" s="17"/>
      <c r="D4" s="18" t="s">
        <v>81</v>
      </c>
      <c r="L4" s="17"/>
      <c r="M4" s="89" t="s">
        <v>9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16" t="str">
        <f>'Rekapitulácia stavby'!K6</f>
        <v>Rekonštrukcia objektu na odchov brojlerových kurčiat (zadanie)</v>
      </c>
      <c r="F7" s="217"/>
      <c r="G7" s="217"/>
      <c r="H7" s="217"/>
      <c r="L7" s="17"/>
    </row>
    <row r="8" spans="1:46" s="2" customFormat="1" ht="12" customHeight="1">
      <c r="A8" s="29"/>
      <c r="B8" s="30"/>
      <c r="C8" s="29"/>
      <c r="D8" s="24" t="s">
        <v>82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30" customHeight="1">
      <c r="A9" s="29"/>
      <c r="B9" s="30"/>
      <c r="C9" s="29"/>
      <c r="D9" s="29"/>
      <c r="E9" s="196" t="s">
        <v>83</v>
      </c>
      <c r="F9" s="218"/>
      <c r="G9" s="218"/>
      <c r="H9" s="218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0.199999999999999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 t="str">
        <f>'Rekapitulácia stavby'!AN8</f>
        <v>30. 4. 2025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8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tr">
        <f>IF('Rekapitulácia stavby'!AN10="","",'Rekapitulácia stavby'!AN10)</f>
        <v/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24" t="s">
        <v>25</v>
      </c>
      <c r="J15" s="22" t="str">
        <f>IF('Rekapitulácia stavby'!AN11="","",'Rekapitulácia stavby'!AN11)</f>
        <v/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19" t="str">
        <f>'Rekapitulácia stavby'!E14</f>
        <v>Vyplň údaj</v>
      </c>
      <c r="F18" s="177"/>
      <c r="G18" s="177"/>
      <c r="H18" s="177"/>
      <c r="I18" s="24" t="s">
        <v>25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24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25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30</v>
      </c>
      <c r="E23" s="29"/>
      <c r="F23" s="29"/>
      <c r="G23" s="29"/>
      <c r="H23" s="29"/>
      <c r="I23" s="24" t="s">
        <v>24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25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31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0"/>
      <c r="B27" s="91"/>
      <c r="C27" s="90"/>
      <c r="D27" s="90"/>
      <c r="E27" s="182" t="s">
        <v>1</v>
      </c>
      <c r="F27" s="182"/>
      <c r="G27" s="182"/>
      <c r="H27" s="182"/>
      <c r="I27" s="90"/>
      <c r="J27" s="90"/>
      <c r="K27" s="90"/>
      <c r="L27" s="92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</row>
    <row r="28" spans="1:31" s="2" customFormat="1" ht="6.9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3" t="s">
        <v>32</v>
      </c>
      <c r="E30" s="29"/>
      <c r="F30" s="29"/>
      <c r="G30" s="29"/>
      <c r="H30" s="29"/>
      <c r="I30" s="29"/>
      <c r="J30" s="71">
        <f>ROUND(J133,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" customHeight="1">
      <c r="A32" s="29"/>
      <c r="B32" s="30"/>
      <c r="C32" s="29"/>
      <c r="D32" s="29"/>
      <c r="E32" s="29"/>
      <c r="F32" s="33" t="s">
        <v>34</v>
      </c>
      <c r="G32" s="29"/>
      <c r="H32" s="29"/>
      <c r="I32" s="33" t="s">
        <v>33</v>
      </c>
      <c r="J32" s="33" t="s">
        <v>35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" customHeight="1">
      <c r="A33" s="29"/>
      <c r="B33" s="30"/>
      <c r="C33" s="29"/>
      <c r="D33" s="94" t="s">
        <v>36</v>
      </c>
      <c r="E33" s="35" t="s">
        <v>37</v>
      </c>
      <c r="F33" s="95">
        <f>ROUND((SUM(BE133:BE202)),  2)</f>
        <v>0</v>
      </c>
      <c r="G33" s="96"/>
      <c r="H33" s="96"/>
      <c r="I33" s="97">
        <v>0.23</v>
      </c>
      <c r="J33" s="95">
        <f>ROUND(((SUM(BE133:BE202))*I33),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" customHeight="1">
      <c r="A34" s="29"/>
      <c r="B34" s="30"/>
      <c r="C34" s="29"/>
      <c r="D34" s="29"/>
      <c r="E34" s="35" t="s">
        <v>38</v>
      </c>
      <c r="F34" s="95">
        <f>ROUND((SUM(BF133:BF202)),  2)</f>
        <v>0</v>
      </c>
      <c r="G34" s="96"/>
      <c r="H34" s="96"/>
      <c r="I34" s="97">
        <v>0.23</v>
      </c>
      <c r="J34" s="95">
        <f>ROUND(((SUM(BF133:BF202))*I34),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" hidden="1" customHeight="1">
      <c r="A35" s="29"/>
      <c r="B35" s="30"/>
      <c r="C35" s="29"/>
      <c r="D35" s="29"/>
      <c r="E35" s="24" t="s">
        <v>39</v>
      </c>
      <c r="F35" s="98">
        <f>ROUND((SUM(BG133:BG202)),  2)</f>
        <v>0</v>
      </c>
      <c r="G35" s="29"/>
      <c r="H35" s="29"/>
      <c r="I35" s="99">
        <v>0.23</v>
      </c>
      <c r="J35" s="98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" hidden="1" customHeight="1">
      <c r="A36" s="29"/>
      <c r="B36" s="30"/>
      <c r="C36" s="29"/>
      <c r="D36" s="29"/>
      <c r="E36" s="24" t="s">
        <v>40</v>
      </c>
      <c r="F36" s="98">
        <f>ROUND((SUM(BH133:BH202)),  2)</f>
        <v>0</v>
      </c>
      <c r="G36" s="29"/>
      <c r="H36" s="29"/>
      <c r="I36" s="99">
        <v>0.23</v>
      </c>
      <c r="J36" s="98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" hidden="1" customHeight="1">
      <c r="A37" s="29"/>
      <c r="B37" s="30"/>
      <c r="C37" s="29"/>
      <c r="D37" s="29"/>
      <c r="E37" s="35" t="s">
        <v>41</v>
      </c>
      <c r="F37" s="95">
        <f>ROUND((SUM(BI133:BI202)),  2)</f>
        <v>0</v>
      </c>
      <c r="G37" s="96"/>
      <c r="H37" s="96"/>
      <c r="I37" s="97">
        <v>0</v>
      </c>
      <c r="J37" s="95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0"/>
      <c r="D39" s="101" t="s">
        <v>42</v>
      </c>
      <c r="E39" s="60"/>
      <c r="F39" s="60"/>
      <c r="G39" s="102" t="s">
        <v>43</v>
      </c>
      <c r="H39" s="103" t="s">
        <v>44</v>
      </c>
      <c r="I39" s="60"/>
      <c r="J39" s="104">
        <f>SUM(J30:J37)</f>
        <v>0</v>
      </c>
      <c r="K39" s="105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 ht="10.199999999999999">
      <c r="B51" s="17"/>
      <c r="L51" s="17"/>
    </row>
    <row r="52" spans="1:31" ht="10.199999999999999">
      <c r="B52" s="17"/>
      <c r="L52" s="17"/>
    </row>
    <row r="53" spans="1:31" ht="10.199999999999999">
      <c r="B53" s="17"/>
      <c r="L53" s="17"/>
    </row>
    <row r="54" spans="1:31" ht="10.199999999999999">
      <c r="B54" s="17"/>
      <c r="L54" s="17"/>
    </row>
    <row r="55" spans="1:31" ht="10.199999999999999">
      <c r="B55" s="17"/>
      <c r="L55" s="17"/>
    </row>
    <row r="56" spans="1:31" ht="10.199999999999999">
      <c r="B56" s="17"/>
      <c r="L56" s="17"/>
    </row>
    <row r="57" spans="1:31" ht="10.199999999999999">
      <c r="B57" s="17"/>
      <c r="L57" s="17"/>
    </row>
    <row r="58" spans="1:31" ht="10.199999999999999">
      <c r="B58" s="17"/>
      <c r="L58" s="17"/>
    </row>
    <row r="59" spans="1:31" ht="10.199999999999999">
      <c r="B59" s="17"/>
      <c r="L59" s="17"/>
    </row>
    <row r="60" spans="1:31" ht="10.199999999999999">
      <c r="B60" s="17"/>
      <c r="L60" s="17"/>
    </row>
    <row r="61" spans="1:31" s="2" customFormat="1" ht="13.2">
      <c r="A61" s="29"/>
      <c r="B61" s="30"/>
      <c r="C61" s="29"/>
      <c r="D61" s="45" t="s">
        <v>47</v>
      </c>
      <c r="E61" s="32"/>
      <c r="F61" s="106" t="s">
        <v>48</v>
      </c>
      <c r="G61" s="45" t="s">
        <v>47</v>
      </c>
      <c r="H61" s="32"/>
      <c r="I61" s="32"/>
      <c r="J61" s="107" t="s">
        <v>48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0.199999999999999">
      <c r="B62" s="17"/>
      <c r="L62" s="17"/>
    </row>
    <row r="63" spans="1:31" ht="10.199999999999999">
      <c r="B63" s="17"/>
      <c r="L63" s="17"/>
    </row>
    <row r="64" spans="1:31" ht="10.199999999999999">
      <c r="B64" s="17"/>
      <c r="L64" s="17"/>
    </row>
    <row r="65" spans="1:31" s="2" customFormat="1" ht="13.2">
      <c r="A65" s="29"/>
      <c r="B65" s="30"/>
      <c r="C65" s="29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0.199999999999999">
      <c r="B66" s="17"/>
      <c r="L66" s="17"/>
    </row>
    <row r="67" spans="1:31" ht="10.199999999999999">
      <c r="B67" s="17"/>
      <c r="L67" s="17"/>
    </row>
    <row r="68" spans="1:31" ht="10.199999999999999">
      <c r="B68" s="17"/>
      <c r="L68" s="17"/>
    </row>
    <row r="69" spans="1:31" ht="10.199999999999999">
      <c r="B69" s="17"/>
      <c r="L69" s="17"/>
    </row>
    <row r="70" spans="1:31" ht="10.199999999999999">
      <c r="B70" s="17"/>
      <c r="L70" s="17"/>
    </row>
    <row r="71" spans="1:31" ht="10.199999999999999">
      <c r="B71" s="17"/>
      <c r="L71" s="17"/>
    </row>
    <row r="72" spans="1:31" ht="10.199999999999999">
      <c r="B72" s="17"/>
      <c r="L72" s="17"/>
    </row>
    <row r="73" spans="1:31" ht="10.199999999999999">
      <c r="B73" s="17"/>
      <c r="L73" s="17"/>
    </row>
    <row r="74" spans="1:31" ht="10.199999999999999">
      <c r="B74" s="17"/>
      <c r="L74" s="17"/>
    </row>
    <row r="75" spans="1:31" ht="10.199999999999999">
      <c r="B75" s="17"/>
      <c r="L75" s="17"/>
    </row>
    <row r="76" spans="1:31" s="2" customFormat="1" ht="13.2">
      <c r="A76" s="29"/>
      <c r="B76" s="30"/>
      <c r="C76" s="29"/>
      <c r="D76" s="45" t="s">
        <v>47</v>
      </c>
      <c r="E76" s="32"/>
      <c r="F76" s="106" t="s">
        <v>48</v>
      </c>
      <c r="G76" s="45" t="s">
        <v>47</v>
      </c>
      <c r="H76" s="32"/>
      <c r="I76" s="32"/>
      <c r="J76" s="107" t="s">
        <v>48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" hidden="1" customHeight="1">
      <c r="A82" s="29"/>
      <c r="B82" s="30"/>
      <c r="C82" s="18" t="s">
        <v>84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16" t="str">
        <f>E7</f>
        <v>Rekonštrukcia objektu na odchov brojlerových kurčiat (zadanie)</v>
      </c>
      <c r="F85" s="217"/>
      <c r="G85" s="217"/>
      <c r="H85" s="217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82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30" hidden="1" customHeight="1">
      <c r="A87" s="29"/>
      <c r="B87" s="30"/>
      <c r="C87" s="29"/>
      <c r="D87" s="29"/>
      <c r="E87" s="196" t="str">
        <f>E9</f>
        <v>30042025 - Rekonštrukcia objektu na odchov brojlerových kurčiat</v>
      </c>
      <c r="F87" s="218"/>
      <c r="G87" s="218"/>
      <c r="H87" s="218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19</v>
      </c>
      <c r="D89" s="29"/>
      <c r="E89" s="29"/>
      <c r="F89" s="22" t="str">
        <f>F12</f>
        <v xml:space="preserve"> </v>
      </c>
      <c r="G89" s="29"/>
      <c r="H89" s="29"/>
      <c r="I89" s="24" t="s">
        <v>21</v>
      </c>
      <c r="J89" s="55" t="str">
        <f>IF(J12="","",J12)</f>
        <v>30. 4. 2025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15" hidden="1" customHeight="1">
      <c r="A91" s="29"/>
      <c r="B91" s="30"/>
      <c r="C91" s="24" t="s">
        <v>23</v>
      </c>
      <c r="D91" s="29"/>
      <c r="E91" s="29"/>
      <c r="F91" s="22" t="str">
        <f>E15</f>
        <v xml:space="preserve"> </v>
      </c>
      <c r="G91" s="29"/>
      <c r="H91" s="29"/>
      <c r="I91" s="24" t="s">
        <v>28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15" hidden="1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30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08" t="s">
        <v>85</v>
      </c>
      <c r="D94" s="100"/>
      <c r="E94" s="100"/>
      <c r="F94" s="100"/>
      <c r="G94" s="100"/>
      <c r="H94" s="100"/>
      <c r="I94" s="100"/>
      <c r="J94" s="109" t="s">
        <v>86</v>
      </c>
      <c r="K94" s="100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8" hidden="1" customHeight="1">
      <c r="A96" s="29"/>
      <c r="B96" s="30"/>
      <c r="C96" s="110" t="s">
        <v>87</v>
      </c>
      <c r="D96" s="29"/>
      <c r="E96" s="29"/>
      <c r="F96" s="29"/>
      <c r="G96" s="29"/>
      <c r="H96" s="29"/>
      <c r="I96" s="29"/>
      <c r="J96" s="71">
        <f>J133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88</v>
      </c>
    </row>
    <row r="97" spans="2:12" s="9" customFormat="1" ht="24.9" hidden="1" customHeight="1">
      <c r="B97" s="111"/>
      <c r="D97" s="112" t="s">
        <v>89</v>
      </c>
      <c r="E97" s="113"/>
      <c r="F97" s="113"/>
      <c r="G97" s="113"/>
      <c r="H97" s="113"/>
      <c r="I97" s="113"/>
      <c r="J97" s="114">
        <f>J134</f>
        <v>0</v>
      </c>
      <c r="L97" s="111"/>
    </row>
    <row r="98" spans="2:12" s="10" customFormat="1" ht="19.95" hidden="1" customHeight="1">
      <c r="B98" s="115"/>
      <c r="D98" s="116" t="s">
        <v>90</v>
      </c>
      <c r="E98" s="117"/>
      <c r="F98" s="117"/>
      <c r="G98" s="117"/>
      <c r="H98" s="117"/>
      <c r="I98" s="117"/>
      <c r="J98" s="118">
        <f>J135</f>
        <v>0</v>
      </c>
      <c r="L98" s="115"/>
    </row>
    <row r="99" spans="2:12" s="10" customFormat="1" ht="19.95" hidden="1" customHeight="1">
      <c r="B99" s="115"/>
      <c r="D99" s="116" t="s">
        <v>91</v>
      </c>
      <c r="E99" s="117"/>
      <c r="F99" s="117"/>
      <c r="G99" s="117"/>
      <c r="H99" s="117"/>
      <c r="I99" s="117"/>
      <c r="J99" s="118">
        <f>J148</f>
        <v>0</v>
      </c>
      <c r="L99" s="115"/>
    </row>
    <row r="100" spans="2:12" s="10" customFormat="1" ht="19.95" hidden="1" customHeight="1">
      <c r="B100" s="115"/>
      <c r="D100" s="116" t="s">
        <v>92</v>
      </c>
      <c r="E100" s="117"/>
      <c r="F100" s="117"/>
      <c r="G100" s="117"/>
      <c r="H100" s="117"/>
      <c r="I100" s="117"/>
      <c r="J100" s="118">
        <f>J152</f>
        <v>0</v>
      </c>
      <c r="L100" s="115"/>
    </row>
    <row r="101" spans="2:12" s="10" customFormat="1" ht="19.95" hidden="1" customHeight="1">
      <c r="B101" s="115"/>
      <c r="D101" s="116" t="s">
        <v>93</v>
      </c>
      <c r="E101" s="117"/>
      <c r="F101" s="117"/>
      <c r="G101" s="117"/>
      <c r="H101" s="117"/>
      <c r="I101" s="117"/>
      <c r="J101" s="118">
        <f>J154</f>
        <v>0</v>
      </c>
      <c r="L101" s="115"/>
    </row>
    <row r="102" spans="2:12" s="9" customFormat="1" ht="24.9" hidden="1" customHeight="1">
      <c r="B102" s="111"/>
      <c r="D102" s="112" t="s">
        <v>94</v>
      </c>
      <c r="E102" s="113"/>
      <c r="F102" s="113"/>
      <c r="G102" s="113"/>
      <c r="H102" s="113"/>
      <c r="I102" s="113"/>
      <c r="J102" s="114">
        <f>J157</f>
        <v>0</v>
      </c>
      <c r="L102" s="111"/>
    </row>
    <row r="103" spans="2:12" s="10" customFormat="1" ht="19.95" hidden="1" customHeight="1">
      <c r="B103" s="115"/>
      <c r="D103" s="116" t="s">
        <v>95</v>
      </c>
      <c r="E103" s="117"/>
      <c r="F103" s="117"/>
      <c r="G103" s="117"/>
      <c r="H103" s="117"/>
      <c r="I103" s="117"/>
      <c r="J103" s="118">
        <f>J158</f>
        <v>0</v>
      </c>
      <c r="L103" s="115"/>
    </row>
    <row r="104" spans="2:12" s="10" customFormat="1" ht="19.95" hidden="1" customHeight="1">
      <c r="B104" s="115"/>
      <c r="D104" s="116" t="s">
        <v>96</v>
      </c>
      <c r="E104" s="117"/>
      <c r="F104" s="117"/>
      <c r="G104" s="117"/>
      <c r="H104" s="117"/>
      <c r="I104" s="117"/>
      <c r="J104" s="118">
        <f>J169</f>
        <v>0</v>
      </c>
      <c r="L104" s="115"/>
    </row>
    <row r="105" spans="2:12" s="10" customFormat="1" ht="19.95" hidden="1" customHeight="1">
      <c r="B105" s="115"/>
      <c r="D105" s="116" t="s">
        <v>97</v>
      </c>
      <c r="E105" s="117"/>
      <c r="F105" s="117"/>
      <c r="G105" s="117"/>
      <c r="H105" s="117"/>
      <c r="I105" s="117"/>
      <c r="J105" s="118">
        <f>J176</f>
        <v>0</v>
      </c>
      <c r="L105" s="115"/>
    </row>
    <row r="106" spans="2:12" s="10" customFormat="1" ht="19.95" hidden="1" customHeight="1">
      <c r="B106" s="115"/>
      <c r="D106" s="116" t="s">
        <v>98</v>
      </c>
      <c r="E106" s="117"/>
      <c r="F106" s="117"/>
      <c r="G106" s="117"/>
      <c r="H106" s="117"/>
      <c r="I106" s="117"/>
      <c r="J106" s="118">
        <f>J180</f>
        <v>0</v>
      </c>
      <c r="L106" s="115"/>
    </row>
    <row r="107" spans="2:12" s="10" customFormat="1" ht="19.95" hidden="1" customHeight="1">
      <c r="B107" s="115"/>
      <c r="D107" s="116" t="s">
        <v>99</v>
      </c>
      <c r="E107" s="117"/>
      <c r="F107" s="117"/>
      <c r="G107" s="117"/>
      <c r="H107" s="117"/>
      <c r="I107" s="117"/>
      <c r="J107" s="118">
        <f>J183</f>
        <v>0</v>
      </c>
      <c r="L107" s="115"/>
    </row>
    <row r="108" spans="2:12" s="9" customFormat="1" ht="24.9" hidden="1" customHeight="1">
      <c r="B108" s="111"/>
      <c r="D108" s="112" t="s">
        <v>100</v>
      </c>
      <c r="E108" s="113"/>
      <c r="F108" s="113"/>
      <c r="G108" s="113"/>
      <c r="H108" s="113"/>
      <c r="I108" s="113"/>
      <c r="J108" s="114">
        <f>J185</f>
        <v>0</v>
      </c>
      <c r="L108" s="111"/>
    </row>
    <row r="109" spans="2:12" s="10" customFormat="1" ht="19.95" hidden="1" customHeight="1">
      <c r="B109" s="115"/>
      <c r="D109" s="116" t="s">
        <v>101</v>
      </c>
      <c r="E109" s="117"/>
      <c r="F109" s="117"/>
      <c r="G109" s="117"/>
      <c r="H109" s="117"/>
      <c r="I109" s="117"/>
      <c r="J109" s="118">
        <f>J186</f>
        <v>0</v>
      </c>
      <c r="L109" s="115"/>
    </row>
    <row r="110" spans="2:12" s="10" customFormat="1" ht="19.95" hidden="1" customHeight="1">
      <c r="B110" s="115"/>
      <c r="D110" s="116" t="s">
        <v>102</v>
      </c>
      <c r="E110" s="117"/>
      <c r="F110" s="117"/>
      <c r="G110" s="117"/>
      <c r="H110" s="117"/>
      <c r="I110" s="117"/>
      <c r="J110" s="118">
        <f>J192</f>
        <v>0</v>
      </c>
      <c r="L110" s="115"/>
    </row>
    <row r="111" spans="2:12" s="10" customFormat="1" ht="19.95" hidden="1" customHeight="1">
      <c r="B111" s="115"/>
      <c r="D111" s="116" t="s">
        <v>103</v>
      </c>
      <c r="E111" s="117"/>
      <c r="F111" s="117"/>
      <c r="G111" s="117"/>
      <c r="H111" s="117"/>
      <c r="I111" s="117"/>
      <c r="J111" s="118">
        <f>J195</f>
        <v>0</v>
      </c>
      <c r="L111" s="115"/>
    </row>
    <row r="112" spans="2:12" s="9" customFormat="1" ht="24.9" hidden="1" customHeight="1">
      <c r="B112" s="111"/>
      <c r="D112" s="112" t="s">
        <v>104</v>
      </c>
      <c r="E112" s="113"/>
      <c r="F112" s="113"/>
      <c r="G112" s="113"/>
      <c r="H112" s="113"/>
      <c r="I112" s="113"/>
      <c r="J112" s="114">
        <f>J198</f>
        <v>0</v>
      </c>
      <c r="L112" s="111"/>
    </row>
    <row r="113" spans="1:31" s="10" customFormat="1" ht="19.95" hidden="1" customHeight="1">
      <c r="B113" s="115"/>
      <c r="D113" s="116" t="s">
        <v>105</v>
      </c>
      <c r="E113" s="117"/>
      <c r="F113" s="117"/>
      <c r="G113" s="117"/>
      <c r="H113" s="117"/>
      <c r="I113" s="117"/>
      <c r="J113" s="118">
        <f>J199</f>
        <v>0</v>
      </c>
      <c r="L113" s="115"/>
    </row>
    <row r="114" spans="1:31" s="2" customFormat="1" ht="21.75" hidden="1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31" s="2" customFormat="1" ht="6.9" hidden="1" customHeight="1">
      <c r="A115" s="29"/>
      <c r="B115" s="47"/>
      <c r="C115" s="48"/>
      <c r="D115" s="48"/>
      <c r="E115" s="48"/>
      <c r="F115" s="48"/>
      <c r="G115" s="48"/>
      <c r="H115" s="48"/>
      <c r="I115" s="48"/>
      <c r="J115" s="48"/>
      <c r="K115" s="48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31" ht="10.199999999999999" hidden="1"/>
    <row r="117" spans="1:31" ht="10.199999999999999" hidden="1"/>
    <row r="118" spans="1:31" ht="10.199999999999999" hidden="1"/>
    <row r="119" spans="1:31" s="2" customFormat="1" ht="6.9" customHeight="1">
      <c r="A119" s="29"/>
      <c r="B119" s="49"/>
      <c r="C119" s="50"/>
      <c r="D119" s="50"/>
      <c r="E119" s="50"/>
      <c r="F119" s="50"/>
      <c r="G119" s="50"/>
      <c r="H119" s="50"/>
      <c r="I119" s="50"/>
      <c r="J119" s="50"/>
      <c r="K119" s="50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24.9" customHeight="1">
      <c r="A120" s="29"/>
      <c r="B120" s="30"/>
      <c r="C120" s="18" t="s">
        <v>106</v>
      </c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6.9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2" customFormat="1" ht="12" customHeight="1">
      <c r="A122" s="29"/>
      <c r="B122" s="30"/>
      <c r="C122" s="24" t="s">
        <v>15</v>
      </c>
      <c r="D122" s="29"/>
      <c r="E122" s="29"/>
      <c r="F122" s="29"/>
      <c r="G122" s="29"/>
      <c r="H122" s="29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16.5" customHeight="1">
      <c r="A123" s="29"/>
      <c r="B123" s="30"/>
      <c r="C123" s="29"/>
      <c r="D123" s="29"/>
      <c r="E123" s="216" t="str">
        <f>E7</f>
        <v>Rekonštrukcia objektu na odchov brojlerových kurčiat (zadanie)</v>
      </c>
      <c r="F123" s="217"/>
      <c r="G123" s="217"/>
      <c r="H123" s="217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12" customHeight="1">
      <c r="A124" s="29"/>
      <c r="B124" s="30"/>
      <c r="C124" s="24" t="s">
        <v>82</v>
      </c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30" customHeight="1">
      <c r="A125" s="29"/>
      <c r="B125" s="30"/>
      <c r="C125" s="29"/>
      <c r="D125" s="29"/>
      <c r="E125" s="196" t="str">
        <f>E9</f>
        <v>30042025 - Rekonštrukcia objektu na odchov brojlerových kurčiat</v>
      </c>
      <c r="F125" s="218"/>
      <c r="G125" s="218"/>
      <c r="H125" s="218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6.9" customHeight="1">
      <c r="A126" s="29"/>
      <c r="B126" s="30"/>
      <c r="C126" s="29"/>
      <c r="D126" s="29"/>
      <c r="E126" s="29"/>
      <c r="F126" s="29"/>
      <c r="G126" s="29"/>
      <c r="H126" s="29"/>
      <c r="I126" s="29"/>
      <c r="J126" s="29"/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12" customHeight="1">
      <c r="A127" s="29"/>
      <c r="B127" s="30"/>
      <c r="C127" s="24" t="s">
        <v>19</v>
      </c>
      <c r="D127" s="29"/>
      <c r="E127" s="29"/>
      <c r="F127" s="22" t="str">
        <f>F12</f>
        <v xml:space="preserve"> </v>
      </c>
      <c r="G127" s="29"/>
      <c r="H127" s="29"/>
      <c r="I127" s="24" t="s">
        <v>21</v>
      </c>
      <c r="J127" s="55" t="str">
        <f>IF(J12="","",J12)</f>
        <v>30. 4. 2025</v>
      </c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6.9" customHeight="1">
      <c r="A128" s="29"/>
      <c r="B128" s="30"/>
      <c r="C128" s="29"/>
      <c r="D128" s="29"/>
      <c r="E128" s="29"/>
      <c r="F128" s="29"/>
      <c r="G128" s="29"/>
      <c r="H128" s="29"/>
      <c r="I128" s="29"/>
      <c r="J128" s="29"/>
      <c r="K128" s="29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5.15" customHeight="1">
      <c r="A129" s="29"/>
      <c r="B129" s="30"/>
      <c r="C129" s="24" t="s">
        <v>23</v>
      </c>
      <c r="D129" s="29"/>
      <c r="E129" s="29"/>
      <c r="F129" s="22" t="str">
        <f>E15</f>
        <v xml:space="preserve"> </v>
      </c>
      <c r="G129" s="29"/>
      <c r="H129" s="29"/>
      <c r="I129" s="24" t="s">
        <v>28</v>
      </c>
      <c r="J129" s="27" t="str">
        <f>E21</f>
        <v xml:space="preserve"> </v>
      </c>
      <c r="K129" s="29"/>
      <c r="L129" s="42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15.15" customHeight="1">
      <c r="A130" s="29"/>
      <c r="B130" s="30"/>
      <c r="C130" s="24" t="s">
        <v>26</v>
      </c>
      <c r="D130" s="29"/>
      <c r="E130" s="29"/>
      <c r="F130" s="22" t="str">
        <f>IF(E18="","",E18)</f>
        <v>Vyplň údaj</v>
      </c>
      <c r="G130" s="29"/>
      <c r="H130" s="29"/>
      <c r="I130" s="24" t="s">
        <v>30</v>
      </c>
      <c r="J130" s="27" t="str">
        <f>E24</f>
        <v xml:space="preserve"> </v>
      </c>
      <c r="K130" s="29"/>
      <c r="L130" s="42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2" customFormat="1" ht="10.35" customHeight="1">
      <c r="A131" s="29"/>
      <c r="B131" s="30"/>
      <c r="C131" s="29"/>
      <c r="D131" s="29"/>
      <c r="E131" s="29"/>
      <c r="F131" s="29"/>
      <c r="G131" s="29"/>
      <c r="H131" s="29"/>
      <c r="I131" s="29"/>
      <c r="J131" s="29"/>
      <c r="K131" s="29"/>
      <c r="L131" s="42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5" s="11" customFormat="1" ht="29.25" customHeight="1">
      <c r="A132" s="119"/>
      <c r="B132" s="120"/>
      <c r="C132" s="121" t="s">
        <v>107</v>
      </c>
      <c r="D132" s="122" t="s">
        <v>57</v>
      </c>
      <c r="E132" s="122" t="s">
        <v>53</v>
      </c>
      <c r="F132" s="122" t="s">
        <v>54</v>
      </c>
      <c r="G132" s="122" t="s">
        <v>108</v>
      </c>
      <c r="H132" s="122" t="s">
        <v>109</v>
      </c>
      <c r="I132" s="122" t="s">
        <v>110</v>
      </c>
      <c r="J132" s="123" t="s">
        <v>86</v>
      </c>
      <c r="K132" s="124" t="s">
        <v>111</v>
      </c>
      <c r="L132" s="125"/>
      <c r="M132" s="62" t="s">
        <v>1</v>
      </c>
      <c r="N132" s="63" t="s">
        <v>36</v>
      </c>
      <c r="O132" s="63" t="s">
        <v>112</v>
      </c>
      <c r="P132" s="63" t="s">
        <v>113</v>
      </c>
      <c r="Q132" s="63" t="s">
        <v>114</v>
      </c>
      <c r="R132" s="63" t="s">
        <v>115</v>
      </c>
      <c r="S132" s="63" t="s">
        <v>116</v>
      </c>
      <c r="T132" s="64" t="s">
        <v>117</v>
      </c>
      <c r="U132" s="119"/>
      <c r="V132" s="119"/>
      <c r="W132" s="119"/>
      <c r="X132" s="119"/>
      <c r="Y132" s="119"/>
      <c r="Z132" s="119"/>
      <c r="AA132" s="119"/>
      <c r="AB132" s="119"/>
      <c r="AC132" s="119"/>
      <c r="AD132" s="119"/>
      <c r="AE132" s="119"/>
    </row>
    <row r="133" spans="1:65" s="2" customFormat="1" ht="22.8" customHeight="1">
      <c r="A133" s="29"/>
      <c r="B133" s="30"/>
      <c r="C133" s="69" t="s">
        <v>87</v>
      </c>
      <c r="D133" s="29"/>
      <c r="E133" s="29"/>
      <c r="F133" s="29"/>
      <c r="G133" s="29"/>
      <c r="H133" s="29"/>
      <c r="I133" s="29"/>
      <c r="J133" s="126">
        <f>BK133</f>
        <v>0</v>
      </c>
      <c r="K133" s="29"/>
      <c r="L133" s="30"/>
      <c r="M133" s="65"/>
      <c r="N133" s="56"/>
      <c r="O133" s="66"/>
      <c r="P133" s="127">
        <f>P134+P157+P185+P198</f>
        <v>0</v>
      </c>
      <c r="Q133" s="66"/>
      <c r="R133" s="127">
        <f>R134+R157+R185+R198</f>
        <v>0</v>
      </c>
      <c r="S133" s="66"/>
      <c r="T133" s="128">
        <f>T134+T157+T185+T198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T133" s="14" t="s">
        <v>71</v>
      </c>
      <c r="AU133" s="14" t="s">
        <v>88</v>
      </c>
      <c r="BK133" s="129">
        <f>BK134+BK157+BK185+BK198</f>
        <v>0</v>
      </c>
    </row>
    <row r="134" spans="1:65" s="12" customFormat="1" ht="25.95" customHeight="1">
      <c r="B134" s="130"/>
      <c r="D134" s="131" t="s">
        <v>71</v>
      </c>
      <c r="E134" s="132" t="s">
        <v>118</v>
      </c>
      <c r="F134" s="132" t="s">
        <v>119</v>
      </c>
      <c r="I134" s="133"/>
      <c r="J134" s="134">
        <f>BK134</f>
        <v>0</v>
      </c>
      <c r="L134" s="130"/>
      <c r="M134" s="135"/>
      <c r="N134" s="136"/>
      <c r="O134" s="136"/>
      <c r="P134" s="137">
        <f>P135+P148+P152+P154</f>
        <v>0</v>
      </c>
      <c r="Q134" s="136"/>
      <c r="R134" s="137">
        <f>R135+R148+R152+R154</f>
        <v>0</v>
      </c>
      <c r="S134" s="136"/>
      <c r="T134" s="138">
        <f>T135+T148+T152+T154</f>
        <v>0</v>
      </c>
      <c r="AR134" s="131" t="s">
        <v>79</v>
      </c>
      <c r="AT134" s="139" t="s">
        <v>71</v>
      </c>
      <c r="AU134" s="139" t="s">
        <v>72</v>
      </c>
      <c r="AY134" s="131" t="s">
        <v>120</v>
      </c>
      <c r="BK134" s="140">
        <f>BK135+BK148+BK152+BK154</f>
        <v>0</v>
      </c>
    </row>
    <row r="135" spans="1:65" s="12" customFormat="1" ht="22.8" customHeight="1">
      <c r="B135" s="130"/>
      <c r="D135" s="131" t="s">
        <v>71</v>
      </c>
      <c r="E135" s="141" t="s">
        <v>79</v>
      </c>
      <c r="F135" s="141" t="s">
        <v>121</v>
      </c>
      <c r="I135" s="133"/>
      <c r="J135" s="142">
        <f>BK135</f>
        <v>0</v>
      </c>
      <c r="L135" s="130"/>
      <c r="M135" s="135"/>
      <c r="N135" s="136"/>
      <c r="O135" s="136"/>
      <c r="P135" s="137">
        <f>SUM(P136:P147)</f>
        <v>0</v>
      </c>
      <c r="Q135" s="136"/>
      <c r="R135" s="137">
        <f>SUM(R136:R147)</f>
        <v>0</v>
      </c>
      <c r="S135" s="136"/>
      <c r="T135" s="138">
        <f>SUM(T136:T147)</f>
        <v>0</v>
      </c>
      <c r="AR135" s="131" t="s">
        <v>79</v>
      </c>
      <c r="AT135" s="139" t="s">
        <v>71</v>
      </c>
      <c r="AU135" s="139" t="s">
        <v>79</v>
      </c>
      <c r="AY135" s="131" t="s">
        <v>120</v>
      </c>
      <c r="BK135" s="140">
        <f>SUM(BK136:BK147)</f>
        <v>0</v>
      </c>
    </row>
    <row r="136" spans="1:65" s="2" customFormat="1" ht="33" customHeight="1">
      <c r="A136" s="29"/>
      <c r="B136" s="143"/>
      <c r="C136" s="144" t="s">
        <v>79</v>
      </c>
      <c r="D136" s="144" t="s">
        <v>122</v>
      </c>
      <c r="E136" s="145" t="s">
        <v>123</v>
      </c>
      <c r="F136" s="146" t="s">
        <v>124</v>
      </c>
      <c r="G136" s="147" t="s">
        <v>125</v>
      </c>
      <c r="H136" s="148">
        <v>190.608</v>
      </c>
      <c r="I136" s="149"/>
      <c r="J136" s="150">
        <f t="shared" ref="J136:J147" si="0">ROUND(I136*H136,2)</f>
        <v>0</v>
      </c>
      <c r="K136" s="151"/>
      <c r="L136" s="30"/>
      <c r="M136" s="152" t="s">
        <v>1</v>
      </c>
      <c r="N136" s="153" t="s">
        <v>38</v>
      </c>
      <c r="O136" s="58"/>
      <c r="P136" s="154">
        <f t="shared" ref="P136:P147" si="1">O136*H136</f>
        <v>0</v>
      </c>
      <c r="Q136" s="154">
        <v>0</v>
      </c>
      <c r="R136" s="154">
        <f t="shared" ref="R136:R147" si="2">Q136*H136</f>
        <v>0</v>
      </c>
      <c r="S136" s="154">
        <v>0</v>
      </c>
      <c r="T136" s="155">
        <f t="shared" ref="T136:T147" si="3"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6" t="s">
        <v>126</v>
      </c>
      <c r="AT136" s="156" t="s">
        <v>122</v>
      </c>
      <c r="AU136" s="156" t="s">
        <v>127</v>
      </c>
      <c r="AY136" s="14" t="s">
        <v>120</v>
      </c>
      <c r="BE136" s="157">
        <f t="shared" ref="BE136:BE147" si="4">IF(N136="základná",J136,0)</f>
        <v>0</v>
      </c>
      <c r="BF136" s="157">
        <f t="shared" ref="BF136:BF147" si="5">IF(N136="znížená",J136,0)</f>
        <v>0</v>
      </c>
      <c r="BG136" s="157">
        <f t="shared" ref="BG136:BG147" si="6">IF(N136="zákl. prenesená",J136,0)</f>
        <v>0</v>
      </c>
      <c r="BH136" s="157">
        <f t="shared" ref="BH136:BH147" si="7">IF(N136="zníž. prenesená",J136,0)</f>
        <v>0</v>
      </c>
      <c r="BI136" s="157">
        <f t="shared" ref="BI136:BI147" si="8">IF(N136="nulová",J136,0)</f>
        <v>0</v>
      </c>
      <c r="BJ136" s="14" t="s">
        <v>127</v>
      </c>
      <c r="BK136" s="157">
        <f t="shared" ref="BK136:BK147" si="9">ROUND(I136*H136,2)</f>
        <v>0</v>
      </c>
      <c r="BL136" s="14" t="s">
        <v>126</v>
      </c>
      <c r="BM136" s="156" t="s">
        <v>127</v>
      </c>
    </row>
    <row r="137" spans="1:65" s="2" customFormat="1" ht="21.75" customHeight="1">
      <c r="A137" s="29"/>
      <c r="B137" s="143"/>
      <c r="C137" s="144" t="s">
        <v>127</v>
      </c>
      <c r="D137" s="144" t="s">
        <v>122</v>
      </c>
      <c r="E137" s="145" t="s">
        <v>128</v>
      </c>
      <c r="F137" s="146" t="s">
        <v>129</v>
      </c>
      <c r="G137" s="147" t="s">
        <v>125</v>
      </c>
      <c r="H137" s="148">
        <v>72</v>
      </c>
      <c r="I137" s="149"/>
      <c r="J137" s="150">
        <f t="shared" si="0"/>
        <v>0</v>
      </c>
      <c r="K137" s="151"/>
      <c r="L137" s="30"/>
      <c r="M137" s="152" t="s">
        <v>1</v>
      </c>
      <c r="N137" s="153" t="s">
        <v>38</v>
      </c>
      <c r="O137" s="58"/>
      <c r="P137" s="154">
        <f t="shared" si="1"/>
        <v>0</v>
      </c>
      <c r="Q137" s="154">
        <v>0</v>
      </c>
      <c r="R137" s="154">
        <f t="shared" si="2"/>
        <v>0</v>
      </c>
      <c r="S137" s="154">
        <v>0</v>
      </c>
      <c r="T137" s="155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6" t="s">
        <v>126</v>
      </c>
      <c r="AT137" s="156" t="s">
        <v>122</v>
      </c>
      <c r="AU137" s="156" t="s">
        <v>127</v>
      </c>
      <c r="AY137" s="14" t="s">
        <v>120</v>
      </c>
      <c r="BE137" s="157">
        <f t="shared" si="4"/>
        <v>0</v>
      </c>
      <c r="BF137" s="157">
        <f t="shared" si="5"/>
        <v>0</v>
      </c>
      <c r="BG137" s="157">
        <f t="shared" si="6"/>
        <v>0</v>
      </c>
      <c r="BH137" s="157">
        <f t="shared" si="7"/>
        <v>0</v>
      </c>
      <c r="BI137" s="157">
        <f t="shared" si="8"/>
        <v>0</v>
      </c>
      <c r="BJ137" s="14" t="s">
        <v>127</v>
      </c>
      <c r="BK137" s="157">
        <f t="shared" si="9"/>
        <v>0</v>
      </c>
      <c r="BL137" s="14" t="s">
        <v>126</v>
      </c>
      <c r="BM137" s="156" t="s">
        <v>126</v>
      </c>
    </row>
    <row r="138" spans="1:65" s="2" customFormat="1" ht="24.15" customHeight="1">
      <c r="A138" s="29"/>
      <c r="B138" s="143"/>
      <c r="C138" s="144" t="s">
        <v>130</v>
      </c>
      <c r="D138" s="144" t="s">
        <v>122</v>
      </c>
      <c r="E138" s="145" t="s">
        <v>131</v>
      </c>
      <c r="F138" s="146" t="s">
        <v>132</v>
      </c>
      <c r="G138" s="147" t="s">
        <v>125</v>
      </c>
      <c r="H138" s="148">
        <v>72</v>
      </c>
      <c r="I138" s="149"/>
      <c r="J138" s="150">
        <f t="shared" si="0"/>
        <v>0</v>
      </c>
      <c r="K138" s="151"/>
      <c r="L138" s="30"/>
      <c r="M138" s="152" t="s">
        <v>1</v>
      </c>
      <c r="N138" s="153" t="s">
        <v>38</v>
      </c>
      <c r="O138" s="58"/>
      <c r="P138" s="154">
        <f t="shared" si="1"/>
        <v>0</v>
      </c>
      <c r="Q138" s="154">
        <v>0</v>
      </c>
      <c r="R138" s="154">
        <f t="shared" si="2"/>
        <v>0</v>
      </c>
      <c r="S138" s="154">
        <v>0</v>
      </c>
      <c r="T138" s="155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6" t="s">
        <v>126</v>
      </c>
      <c r="AT138" s="156" t="s">
        <v>122</v>
      </c>
      <c r="AU138" s="156" t="s">
        <v>127</v>
      </c>
      <c r="AY138" s="14" t="s">
        <v>120</v>
      </c>
      <c r="BE138" s="157">
        <f t="shared" si="4"/>
        <v>0</v>
      </c>
      <c r="BF138" s="157">
        <f t="shared" si="5"/>
        <v>0</v>
      </c>
      <c r="BG138" s="157">
        <f t="shared" si="6"/>
        <v>0</v>
      </c>
      <c r="BH138" s="157">
        <f t="shared" si="7"/>
        <v>0</v>
      </c>
      <c r="BI138" s="157">
        <f t="shared" si="8"/>
        <v>0</v>
      </c>
      <c r="BJ138" s="14" t="s">
        <v>127</v>
      </c>
      <c r="BK138" s="157">
        <f t="shared" si="9"/>
        <v>0</v>
      </c>
      <c r="BL138" s="14" t="s">
        <v>126</v>
      </c>
      <c r="BM138" s="156" t="s">
        <v>133</v>
      </c>
    </row>
    <row r="139" spans="1:65" s="2" customFormat="1" ht="21.75" customHeight="1">
      <c r="A139" s="29"/>
      <c r="B139" s="143"/>
      <c r="C139" s="144" t="s">
        <v>126</v>
      </c>
      <c r="D139" s="144" t="s">
        <v>122</v>
      </c>
      <c r="E139" s="145" t="s">
        <v>134</v>
      </c>
      <c r="F139" s="146" t="s">
        <v>135</v>
      </c>
      <c r="G139" s="147" t="s">
        <v>125</v>
      </c>
      <c r="H139" s="148">
        <v>167.7</v>
      </c>
      <c r="I139" s="149"/>
      <c r="J139" s="150">
        <f t="shared" si="0"/>
        <v>0</v>
      </c>
      <c r="K139" s="151"/>
      <c r="L139" s="30"/>
      <c r="M139" s="152" t="s">
        <v>1</v>
      </c>
      <c r="N139" s="153" t="s">
        <v>38</v>
      </c>
      <c r="O139" s="58"/>
      <c r="P139" s="154">
        <f t="shared" si="1"/>
        <v>0</v>
      </c>
      <c r="Q139" s="154">
        <v>0</v>
      </c>
      <c r="R139" s="154">
        <f t="shared" si="2"/>
        <v>0</v>
      </c>
      <c r="S139" s="154">
        <v>0</v>
      </c>
      <c r="T139" s="155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6" t="s">
        <v>126</v>
      </c>
      <c r="AT139" s="156" t="s">
        <v>122</v>
      </c>
      <c r="AU139" s="156" t="s">
        <v>127</v>
      </c>
      <c r="AY139" s="14" t="s">
        <v>120</v>
      </c>
      <c r="BE139" s="157">
        <f t="shared" si="4"/>
        <v>0</v>
      </c>
      <c r="BF139" s="157">
        <f t="shared" si="5"/>
        <v>0</v>
      </c>
      <c r="BG139" s="157">
        <f t="shared" si="6"/>
        <v>0</v>
      </c>
      <c r="BH139" s="157">
        <f t="shared" si="7"/>
        <v>0</v>
      </c>
      <c r="BI139" s="157">
        <f t="shared" si="8"/>
        <v>0</v>
      </c>
      <c r="BJ139" s="14" t="s">
        <v>127</v>
      </c>
      <c r="BK139" s="157">
        <f t="shared" si="9"/>
        <v>0</v>
      </c>
      <c r="BL139" s="14" t="s">
        <v>126</v>
      </c>
      <c r="BM139" s="156" t="s">
        <v>136</v>
      </c>
    </row>
    <row r="140" spans="1:65" s="2" customFormat="1" ht="37.799999999999997" customHeight="1">
      <c r="A140" s="29"/>
      <c r="B140" s="143"/>
      <c r="C140" s="144" t="s">
        <v>137</v>
      </c>
      <c r="D140" s="144" t="s">
        <v>122</v>
      </c>
      <c r="E140" s="145" t="s">
        <v>138</v>
      </c>
      <c r="F140" s="146" t="s">
        <v>139</v>
      </c>
      <c r="G140" s="147" t="s">
        <v>125</v>
      </c>
      <c r="H140" s="148">
        <v>167.7</v>
      </c>
      <c r="I140" s="149"/>
      <c r="J140" s="150">
        <f t="shared" si="0"/>
        <v>0</v>
      </c>
      <c r="K140" s="151"/>
      <c r="L140" s="30"/>
      <c r="M140" s="152" t="s">
        <v>1</v>
      </c>
      <c r="N140" s="153" t="s">
        <v>38</v>
      </c>
      <c r="O140" s="58"/>
      <c r="P140" s="154">
        <f t="shared" si="1"/>
        <v>0</v>
      </c>
      <c r="Q140" s="154">
        <v>0</v>
      </c>
      <c r="R140" s="154">
        <f t="shared" si="2"/>
        <v>0</v>
      </c>
      <c r="S140" s="154">
        <v>0</v>
      </c>
      <c r="T140" s="155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6" t="s">
        <v>126</v>
      </c>
      <c r="AT140" s="156" t="s">
        <v>122</v>
      </c>
      <c r="AU140" s="156" t="s">
        <v>127</v>
      </c>
      <c r="AY140" s="14" t="s">
        <v>120</v>
      </c>
      <c r="BE140" s="157">
        <f t="shared" si="4"/>
        <v>0</v>
      </c>
      <c r="BF140" s="157">
        <f t="shared" si="5"/>
        <v>0</v>
      </c>
      <c r="BG140" s="157">
        <f t="shared" si="6"/>
        <v>0</v>
      </c>
      <c r="BH140" s="157">
        <f t="shared" si="7"/>
        <v>0</v>
      </c>
      <c r="BI140" s="157">
        <f t="shared" si="8"/>
        <v>0</v>
      </c>
      <c r="BJ140" s="14" t="s">
        <v>127</v>
      </c>
      <c r="BK140" s="157">
        <f t="shared" si="9"/>
        <v>0</v>
      </c>
      <c r="BL140" s="14" t="s">
        <v>126</v>
      </c>
      <c r="BM140" s="156" t="s">
        <v>140</v>
      </c>
    </row>
    <row r="141" spans="1:65" s="2" customFormat="1" ht="24.15" customHeight="1">
      <c r="A141" s="29"/>
      <c r="B141" s="143"/>
      <c r="C141" s="144" t="s">
        <v>133</v>
      </c>
      <c r="D141" s="144" t="s">
        <v>122</v>
      </c>
      <c r="E141" s="145" t="s">
        <v>141</v>
      </c>
      <c r="F141" s="146" t="s">
        <v>142</v>
      </c>
      <c r="G141" s="147" t="s">
        <v>125</v>
      </c>
      <c r="H141" s="148">
        <v>239.7</v>
      </c>
      <c r="I141" s="149"/>
      <c r="J141" s="150">
        <f t="shared" si="0"/>
        <v>0</v>
      </c>
      <c r="K141" s="151"/>
      <c r="L141" s="30"/>
      <c r="M141" s="152" t="s">
        <v>1</v>
      </c>
      <c r="N141" s="153" t="s">
        <v>38</v>
      </c>
      <c r="O141" s="58"/>
      <c r="P141" s="154">
        <f t="shared" si="1"/>
        <v>0</v>
      </c>
      <c r="Q141" s="154">
        <v>0</v>
      </c>
      <c r="R141" s="154">
        <f t="shared" si="2"/>
        <v>0</v>
      </c>
      <c r="S141" s="154">
        <v>0</v>
      </c>
      <c r="T141" s="155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6" t="s">
        <v>126</v>
      </c>
      <c r="AT141" s="156" t="s">
        <v>122</v>
      </c>
      <c r="AU141" s="156" t="s">
        <v>127</v>
      </c>
      <c r="AY141" s="14" t="s">
        <v>120</v>
      </c>
      <c r="BE141" s="157">
        <f t="shared" si="4"/>
        <v>0</v>
      </c>
      <c r="BF141" s="157">
        <f t="shared" si="5"/>
        <v>0</v>
      </c>
      <c r="BG141" s="157">
        <f t="shared" si="6"/>
        <v>0</v>
      </c>
      <c r="BH141" s="157">
        <f t="shared" si="7"/>
        <v>0</v>
      </c>
      <c r="BI141" s="157">
        <f t="shared" si="8"/>
        <v>0</v>
      </c>
      <c r="BJ141" s="14" t="s">
        <v>127</v>
      </c>
      <c r="BK141" s="157">
        <f t="shared" si="9"/>
        <v>0</v>
      </c>
      <c r="BL141" s="14" t="s">
        <v>126</v>
      </c>
      <c r="BM141" s="156" t="s">
        <v>143</v>
      </c>
    </row>
    <row r="142" spans="1:65" s="2" customFormat="1" ht="37.799999999999997" customHeight="1">
      <c r="A142" s="29"/>
      <c r="B142" s="143"/>
      <c r="C142" s="144" t="s">
        <v>144</v>
      </c>
      <c r="D142" s="144" t="s">
        <v>122</v>
      </c>
      <c r="E142" s="145" t="s">
        <v>145</v>
      </c>
      <c r="F142" s="146" t="s">
        <v>146</v>
      </c>
      <c r="G142" s="147" t="s">
        <v>125</v>
      </c>
      <c r="H142" s="148">
        <v>239.7</v>
      </c>
      <c r="I142" s="149"/>
      <c r="J142" s="150">
        <f t="shared" si="0"/>
        <v>0</v>
      </c>
      <c r="K142" s="151"/>
      <c r="L142" s="30"/>
      <c r="M142" s="152" t="s">
        <v>1</v>
      </c>
      <c r="N142" s="153" t="s">
        <v>38</v>
      </c>
      <c r="O142" s="58"/>
      <c r="P142" s="154">
        <f t="shared" si="1"/>
        <v>0</v>
      </c>
      <c r="Q142" s="154">
        <v>0</v>
      </c>
      <c r="R142" s="154">
        <f t="shared" si="2"/>
        <v>0</v>
      </c>
      <c r="S142" s="154">
        <v>0</v>
      </c>
      <c r="T142" s="155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6" t="s">
        <v>126</v>
      </c>
      <c r="AT142" s="156" t="s">
        <v>122</v>
      </c>
      <c r="AU142" s="156" t="s">
        <v>127</v>
      </c>
      <c r="AY142" s="14" t="s">
        <v>120</v>
      </c>
      <c r="BE142" s="157">
        <f t="shared" si="4"/>
        <v>0</v>
      </c>
      <c r="BF142" s="157">
        <f t="shared" si="5"/>
        <v>0</v>
      </c>
      <c r="BG142" s="157">
        <f t="shared" si="6"/>
        <v>0</v>
      </c>
      <c r="BH142" s="157">
        <f t="shared" si="7"/>
        <v>0</v>
      </c>
      <c r="BI142" s="157">
        <f t="shared" si="8"/>
        <v>0</v>
      </c>
      <c r="BJ142" s="14" t="s">
        <v>127</v>
      </c>
      <c r="BK142" s="157">
        <f t="shared" si="9"/>
        <v>0</v>
      </c>
      <c r="BL142" s="14" t="s">
        <v>126</v>
      </c>
      <c r="BM142" s="156" t="s">
        <v>147</v>
      </c>
    </row>
    <row r="143" spans="1:65" s="2" customFormat="1" ht="44.25" customHeight="1">
      <c r="A143" s="29"/>
      <c r="B143" s="143"/>
      <c r="C143" s="144" t="s">
        <v>136</v>
      </c>
      <c r="D143" s="144" t="s">
        <v>122</v>
      </c>
      <c r="E143" s="145" t="s">
        <v>148</v>
      </c>
      <c r="F143" s="146" t="s">
        <v>149</v>
      </c>
      <c r="G143" s="147" t="s">
        <v>125</v>
      </c>
      <c r="H143" s="148">
        <v>2397</v>
      </c>
      <c r="I143" s="149"/>
      <c r="J143" s="150">
        <f t="shared" si="0"/>
        <v>0</v>
      </c>
      <c r="K143" s="151"/>
      <c r="L143" s="30"/>
      <c r="M143" s="152" t="s">
        <v>1</v>
      </c>
      <c r="N143" s="153" t="s">
        <v>38</v>
      </c>
      <c r="O143" s="58"/>
      <c r="P143" s="154">
        <f t="shared" si="1"/>
        <v>0</v>
      </c>
      <c r="Q143" s="154">
        <v>0</v>
      </c>
      <c r="R143" s="154">
        <f t="shared" si="2"/>
        <v>0</v>
      </c>
      <c r="S143" s="154">
        <v>0</v>
      </c>
      <c r="T143" s="155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6" t="s">
        <v>126</v>
      </c>
      <c r="AT143" s="156" t="s">
        <v>122</v>
      </c>
      <c r="AU143" s="156" t="s">
        <v>127</v>
      </c>
      <c r="AY143" s="14" t="s">
        <v>120</v>
      </c>
      <c r="BE143" s="157">
        <f t="shared" si="4"/>
        <v>0</v>
      </c>
      <c r="BF143" s="157">
        <f t="shared" si="5"/>
        <v>0</v>
      </c>
      <c r="BG143" s="157">
        <f t="shared" si="6"/>
        <v>0</v>
      </c>
      <c r="BH143" s="157">
        <f t="shared" si="7"/>
        <v>0</v>
      </c>
      <c r="BI143" s="157">
        <f t="shared" si="8"/>
        <v>0</v>
      </c>
      <c r="BJ143" s="14" t="s">
        <v>127</v>
      </c>
      <c r="BK143" s="157">
        <f t="shared" si="9"/>
        <v>0</v>
      </c>
      <c r="BL143" s="14" t="s">
        <v>126</v>
      </c>
      <c r="BM143" s="156" t="s">
        <v>150</v>
      </c>
    </row>
    <row r="144" spans="1:65" s="2" customFormat="1" ht="24.15" customHeight="1">
      <c r="A144" s="29"/>
      <c r="B144" s="143"/>
      <c r="C144" s="144" t="s">
        <v>151</v>
      </c>
      <c r="D144" s="144" t="s">
        <v>122</v>
      </c>
      <c r="E144" s="145" t="s">
        <v>152</v>
      </c>
      <c r="F144" s="146" t="s">
        <v>153</v>
      </c>
      <c r="G144" s="147" t="s">
        <v>125</v>
      </c>
      <c r="H144" s="148">
        <v>239.7</v>
      </c>
      <c r="I144" s="149"/>
      <c r="J144" s="150">
        <f t="shared" si="0"/>
        <v>0</v>
      </c>
      <c r="K144" s="151"/>
      <c r="L144" s="30"/>
      <c r="M144" s="152" t="s">
        <v>1</v>
      </c>
      <c r="N144" s="153" t="s">
        <v>38</v>
      </c>
      <c r="O144" s="58"/>
      <c r="P144" s="154">
        <f t="shared" si="1"/>
        <v>0</v>
      </c>
      <c r="Q144" s="154">
        <v>0</v>
      </c>
      <c r="R144" s="154">
        <f t="shared" si="2"/>
        <v>0</v>
      </c>
      <c r="S144" s="154">
        <v>0</v>
      </c>
      <c r="T144" s="155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6" t="s">
        <v>126</v>
      </c>
      <c r="AT144" s="156" t="s">
        <v>122</v>
      </c>
      <c r="AU144" s="156" t="s">
        <v>127</v>
      </c>
      <c r="AY144" s="14" t="s">
        <v>120</v>
      </c>
      <c r="BE144" s="157">
        <f t="shared" si="4"/>
        <v>0</v>
      </c>
      <c r="BF144" s="157">
        <f t="shared" si="5"/>
        <v>0</v>
      </c>
      <c r="BG144" s="157">
        <f t="shared" si="6"/>
        <v>0</v>
      </c>
      <c r="BH144" s="157">
        <f t="shared" si="7"/>
        <v>0</v>
      </c>
      <c r="BI144" s="157">
        <f t="shared" si="8"/>
        <v>0</v>
      </c>
      <c r="BJ144" s="14" t="s">
        <v>127</v>
      </c>
      <c r="BK144" s="157">
        <f t="shared" si="9"/>
        <v>0</v>
      </c>
      <c r="BL144" s="14" t="s">
        <v>126</v>
      </c>
      <c r="BM144" s="156" t="s">
        <v>154</v>
      </c>
    </row>
    <row r="145" spans="1:65" s="2" customFormat="1" ht="21.75" customHeight="1">
      <c r="A145" s="29"/>
      <c r="B145" s="143"/>
      <c r="C145" s="144" t="s">
        <v>140</v>
      </c>
      <c r="D145" s="144" t="s">
        <v>122</v>
      </c>
      <c r="E145" s="145" t="s">
        <v>155</v>
      </c>
      <c r="F145" s="146" t="s">
        <v>156</v>
      </c>
      <c r="G145" s="147" t="s">
        <v>125</v>
      </c>
      <c r="H145" s="148">
        <v>239.7</v>
      </c>
      <c r="I145" s="149"/>
      <c r="J145" s="150">
        <f t="shared" si="0"/>
        <v>0</v>
      </c>
      <c r="K145" s="151"/>
      <c r="L145" s="30"/>
      <c r="M145" s="152" t="s">
        <v>1</v>
      </c>
      <c r="N145" s="153" t="s">
        <v>38</v>
      </c>
      <c r="O145" s="58"/>
      <c r="P145" s="154">
        <f t="shared" si="1"/>
        <v>0</v>
      </c>
      <c r="Q145" s="154">
        <v>0</v>
      </c>
      <c r="R145" s="154">
        <f t="shared" si="2"/>
        <v>0</v>
      </c>
      <c r="S145" s="154">
        <v>0</v>
      </c>
      <c r="T145" s="155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6" t="s">
        <v>126</v>
      </c>
      <c r="AT145" s="156" t="s">
        <v>122</v>
      </c>
      <c r="AU145" s="156" t="s">
        <v>127</v>
      </c>
      <c r="AY145" s="14" t="s">
        <v>120</v>
      </c>
      <c r="BE145" s="157">
        <f t="shared" si="4"/>
        <v>0</v>
      </c>
      <c r="BF145" s="157">
        <f t="shared" si="5"/>
        <v>0</v>
      </c>
      <c r="BG145" s="157">
        <f t="shared" si="6"/>
        <v>0</v>
      </c>
      <c r="BH145" s="157">
        <f t="shared" si="7"/>
        <v>0</v>
      </c>
      <c r="BI145" s="157">
        <f t="shared" si="8"/>
        <v>0</v>
      </c>
      <c r="BJ145" s="14" t="s">
        <v>127</v>
      </c>
      <c r="BK145" s="157">
        <f t="shared" si="9"/>
        <v>0</v>
      </c>
      <c r="BL145" s="14" t="s">
        <v>126</v>
      </c>
      <c r="BM145" s="156" t="s">
        <v>157</v>
      </c>
    </row>
    <row r="146" spans="1:65" s="2" customFormat="1" ht="24.15" customHeight="1">
      <c r="A146" s="29"/>
      <c r="B146" s="143"/>
      <c r="C146" s="144" t="s">
        <v>158</v>
      </c>
      <c r="D146" s="144" t="s">
        <v>122</v>
      </c>
      <c r="E146" s="145" t="s">
        <v>159</v>
      </c>
      <c r="F146" s="146" t="s">
        <v>160</v>
      </c>
      <c r="G146" s="147" t="s">
        <v>161</v>
      </c>
      <c r="H146" s="148">
        <v>383.52</v>
      </c>
      <c r="I146" s="149"/>
      <c r="J146" s="150">
        <f t="shared" si="0"/>
        <v>0</v>
      </c>
      <c r="K146" s="151"/>
      <c r="L146" s="30"/>
      <c r="M146" s="152" t="s">
        <v>1</v>
      </c>
      <c r="N146" s="153" t="s">
        <v>38</v>
      </c>
      <c r="O146" s="58"/>
      <c r="P146" s="154">
        <f t="shared" si="1"/>
        <v>0</v>
      </c>
      <c r="Q146" s="154">
        <v>0</v>
      </c>
      <c r="R146" s="154">
        <f t="shared" si="2"/>
        <v>0</v>
      </c>
      <c r="S146" s="154">
        <v>0</v>
      </c>
      <c r="T146" s="155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6" t="s">
        <v>126</v>
      </c>
      <c r="AT146" s="156" t="s">
        <v>122</v>
      </c>
      <c r="AU146" s="156" t="s">
        <v>127</v>
      </c>
      <c r="AY146" s="14" t="s">
        <v>120</v>
      </c>
      <c r="BE146" s="157">
        <f t="shared" si="4"/>
        <v>0</v>
      </c>
      <c r="BF146" s="157">
        <f t="shared" si="5"/>
        <v>0</v>
      </c>
      <c r="BG146" s="157">
        <f t="shared" si="6"/>
        <v>0</v>
      </c>
      <c r="BH146" s="157">
        <f t="shared" si="7"/>
        <v>0</v>
      </c>
      <c r="BI146" s="157">
        <f t="shared" si="8"/>
        <v>0</v>
      </c>
      <c r="BJ146" s="14" t="s">
        <v>127</v>
      </c>
      <c r="BK146" s="157">
        <f t="shared" si="9"/>
        <v>0</v>
      </c>
      <c r="BL146" s="14" t="s">
        <v>126</v>
      </c>
      <c r="BM146" s="156" t="s">
        <v>162</v>
      </c>
    </row>
    <row r="147" spans="1:65" s="2" customFormat="1" ht="24.15" customHeight="1">
      <c r="A147" s="29"/>
      <c r="B147" s="143"/>
      <c r="C147" s="144" t="s">
        <v>143</v>
      </c>
      <c r="D147" s="144" t="s">
        <v>122</v>
      </c>
      <c r="E147" s="145" t="s">
        <v>163</v>
      </c>
      <c r="F147" s="146" t="s">
        <v>164</v>
      </c>
      <c r="G147" s="147" t="s">
        <v>125</v>
      </c>
      <c r="H147" s="148">
        <v>203.745</v>
      </c>
      <c r="I147" s="149"/>
      <c r="J147" s="150">
        <f t="shared" si="0"/>
        <v>0</v>
      </c>
      <c r="K147" s="151"/>
      <c r="L147" s="30"/>
      <c r="M147" s="152" t="s">
        <v>1</v>
      </c>
      <c r="N147" s="153" t="s">
        <v>38</v>
      </c>
      <c r="O147" s="58"/>
      <c r="P147" s="154">
        <f t="shared" si="1"/>
        <v>0</v>
      </c>
      <c r="Q147" s="154">
        <v>0</v>
      </c>
      <c r="R147" s="154">
        <f t="shared" si="2"/>
        <v>0</v>
      </c>
      <c r="S147" s="154">
        <v>0</v>
      </c>
      <c r="T147" s="155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6" t="s">
        <v>126</v>
      </c>
      <c r="AT147" s="156" t="s">
        <v>122</v>
      </c>
      <c r="AU147" s="156" t="s">
        <v>127</v>
      </c>
      <c r="AY147" s="14" t="s">
        <v>120</v>
      </c>
      <c r="BE147" s="157">
        <f t="shared" si="4"/>
        <v>0</v>
      </c>
      <c r="BF147" s="157">
        <f t="shared" si="5"/>
        <v>0</v>
      </c>
      <c r="BG147" s="157">
        <f t="shared" si="6"/>
        <v>0</v>
      </c>
      <c r="BH147" s="157">
        <f t="shared" si="7"/>
        <v>0</v>
      </c>
      <c r="BI147" s="157">
        <f t="shared" si="8"/>
        <v>0</v>
      </c>
      <c r="BJ147" s="14" t="s">
        <v>127</v>
      </c>
      <c r="BK147" s="157">
        <f t="shared" si="9"/>
        <v>0</v>
      </c>
      <c r="BL147" s="14" t="s">
        <v>126</v>
      </c>
      <c r="BM147" s="156" t="s">
        <v>165</v>
      </c>
    </row>
    <row r="148" spans="1:65" s="12" customFormat="1" ht="22.8" customHeight="1">
      <c r="B148" s="130"/>
      <c r="D148" s="131" t="s">
        <v>71</v>
      </c>
      <c r="E148" s="141" t="s">
        <v>127</v>
      </c>
      <c r="F148" s="141" t="s">
        <v>166</v>
      </c>
      <c r="I148" s="133"/>
      <c r="J148" s="142">
        <f>BK148</f>
        <v>0</v>
      </c>
      <c r="L148" s="130"/>
      <c r="M148" s="135"/>
      <c r="N148" s="136"/>
      <c r="O148" s="136"/>
      <c r="P148" s="137">
        <f>SUM(P149:P151)</f>
        <v>0</v>
      </c>
      <c r="Q148" s="136"/>
      <c r="R148" s="137">
        <f>SUM(R149:R151)</f>
        <v>0</v>
      </c>
      <c r="S148" s="136"/>
      <c r="T148" s="138">
        <f>SUM(T149:T151)</f>
        <v>0</v>
      </c>
      <c r="AR148" s="131" t="s">
        <v>79</v>
      </c>
      <c r="AT148" s="139" t="s">
        <v>71</v>
      </c>
      <c r="AU148" s="139" t="s">
        <v>79</v>
      </c>
      <c r="AY148" s="131" t="s">
        <v>120</v>
      </c>
      <c r="BK148" s="140">
        <f>SUM(BK149:BK151)</f>
        <v>0</v>
      </c>
    </row>
    <row r="149" spans="1:65" s="2" customFormat="1" ht="16.5" customHeight="1">
      <c r="A149" s="29"/>
      <c r="B149" s="143"/>
      <c r="C149" s="158" t="s">
        <v>167</v>
      </c>
      <c r="D149" s="158" t="s">
        <v>168</v>
      </c>
      <c r="E149" s="159" t="s">
        <v>169</v>
      </c>
      <c r="F149" s="160" t="s">
        <v>170</v>
      </c>
      <c r="G149" s="161" t="s">
        <v>161</v>
      </c>
      <c r="H149" s="162">
        <v>129.6</v>
      </c>
      <c r="I149" s="163"/>
      <c r="J149" s="164">
        <f>ROUND(I149*H149,2)</f>
        <v>0</v>
      </c>
      <c r="K149" s="165"/>
      <c r="L149" s="166"/>
      <c r="M149" s="167" t="s">
        <v>1</v>
      </c>
      <c r="N149" s="168" t="s">
        <v>38</v>
      </c>
      <c r="O149" s="58"/>
      <c r="P149" s="154">
        <f>O149*H149</f>
        <v>0</v>
      </c>
      <c r="Q149" s="154">
        <v>0</v>
      </c>
      <c r="R149" s="154">
        <f>Q149*H149</f>
        <v>0</v>
      </c>
      <c r="S149" s="154">
        <v>0</v>
      </c>
      <c r="T149" s="155">
        <f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6" t="s">
        <v>136</v>
      </c>
      <c r="AT149" s="156" t="s">
        <v>168</v>
      </c>
      <c r="AU149" s="156" t="s">
        <v>127</v>
      </c>
      <c r="AY149" s="14" t="s">
        <v>120</v>
      </c>
      <c r="BE149" s="157">
        <f>IF(N149="základná",J149,0)</f>
        <v>0</v>
      </c>
      <c r="BF149" s="157">
        <f>IF(N149="znížená",J149,0)</f>
        <v>0</v>
      </c>
      <c r="BG149" s="157">
        <f>IF(N149="zákl. prenesená",J149,0)</f>
        <v>0</v>
      </c>
      <c r="BH149" s="157">
        <f>IF(N149="zníž. prenesená",J149,0)</f>
        <v>0</v>
      </c>
      <c r="BI149" s="157">
        <f>IF(N149="nulová",J149,0)</f>
        <v>0</v>
      </c>
      <c r="BJ149" s="14" t="s">
        <v>127</v>
      </c>
      <c r="BK149" s="157">
        <f>ROUND(I149*H149,2)</f>
        <v>0</v>
      </c>
      <c r="BL149" s="14" t="s">
        <v>126</v>
      </c>
      <c r="BM149" s="156" t="s">
        <v>171</v>
      </c>
    </row>
    <row r="150" spans="1:65" s="2" customFormat="1" ht="37.799999999999997" customHeight="1">
      <c r="A150" s="29"/>
      <c r="B150" s="143"/>
      <c r="C150" s="144" t="s">
        <v>147</v>
      </c>
      <c r="D150" s="144" t="s">
        <v>122</v>
      </c>
      <c r="E150" s="145" t="s">
        <v>172</v>
      </c>
      <c r="F150" s="146" t="s">
        <v>173</v>
      </c>
      <c r="G150" s="147" t="s">
        <v>125</v>
      </c>
      <c r="H150" s="148">
        <v>23.04</v>
      </c>
      <c r="I150" s="149"/>
      <c r="J150" s="150">
        <f>ROUND(I150*H150,2)</f>
        <v>0</v>
      </c>
      <c r="K150" s="151"/>
      <c r="L150" s="30"/>
      <c r="M150" s="152" t="s">
        <v>1</v>
      </c>
      <c r="N150" s="153" t="s">
        <v>38</v>
      </c>
      <c r="O150" s="58"/>
      <c r="P150" s="154">
        <f>O150*H150</f>
        <v>0</v>
      </c>
      <c r="Q150" s="154">
        <v>0</v>
      </c>
      <c r="R150" s="154">
        <f>Q150*H150</f>
        <v>0</v>
      </c>
      <c r="S150" s="154">
        <v>0</v>
      </c>
      <c r="T150" s="155">
        <f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6" t="s">
        <v>126</v>
      </c>
      <c r="AT150" s="156" t="s">
        <v>122</v>
      </c>
      <c r="AU150" s="156" t="s">
        <v>127</v>
      </c>
      <c r="AY150" s="14" t="s">
        <v>120</v>
      </c>
      <c r="BE150" s="157">
        <f>IF(N150="základná",J150,0)</f>
        <v>0</v>
      </c>
      <c r="BF150" s="157">
        <f>IF(N150="znížená",J150,0)</f>
        <v>0</v>
      </c>
      <c r="BG150" s="157">
        <f>IF(N150="zákl. prenesená",J150,0)</f>
        <v>0</v>
      </c>
      <c r="BH150" s="157">
        <f>IF(N150="zníž. prenesená",J150,0)</f>
        <v>0</v>
      </c>
      <c r="BI150" s="157">
        <f>IF(N150="nulová",J150,0)</f>
        <v>0</v>
      </c>
      <c r="BJ150" s="14" t="s">
        <v>127</v>
      </c>
      <c r="BK150" s="157">
        <f>ROUND(I150*H150,2)</f>
        <v>0</v>
      </c>
      <c r="BL150" s="14" t="s">
        <v>126</v>
      </c>
      <c r="BM150" s="156" t="s">
        <v>174</v>
      </c>
    </row>
    <row r="151" spans="1:65" s="2" customFormat="1" ht="33" customHeight="1">
      <c r="A151" s="29"/>
      <c r="B151" s="143"/>
      <c r="C151" s="144" t="s">
        <v>175</v>
      </c>
      <c r="D151" s="144" t="s">
        <v>122</v>
      </c>
      <c r="E151" s="145" t="s">
        <v>176</v>
      </c>
      <c r="F151" s="146" t="s">
        <v>177</v>
      </c>
      <c r="G151" s="147" t="s">
        <v>178</v>
      </c>
      <c r="H151" s="148">
        <v>73.185000000000002</v>
      </c>
      <c r="I151" s="149"/>
      <c r="J151" s="150">
        <f>ROUND(I151*H151,2)</f>
        <v>0</v>
      </c>
      <c r="K151" s="151"/>
      <c r="L151" s="30"/>
      <c r="M151" s="152" t="s">
        <v>1</v>
      </c>
      <c r="N151" s="153" t="s">
        <v>38</v>
      </c>
      <c r="O151" s="58"/>
      <c r="P151" s="154">
        <f>O151*H151</f>
        <v>0</v>
      </c>
      <c r="Q151" s="154">
        <v>0</v>
      </c>
      <c r="R151" s="154">
        <f>Q151*H151</f>
        <v>0</v>
      </c>
      <c r="S151" s="154">
        <v>0</v>
      </c>
      <c r="T151" s="155">
        <f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6" t="s">
        <v>126</v>
      </c>
      <c r="AT151" s="156" t="s">
        <v>122</v>
      </c>
      <c r="AU151" s="156" t="s">
        <v>127</v>
      </c>
      <c r="AY151" s="14" t="s">
        <v>120</v>
      </c>
      <c r="BE151" s="157">
        <f>IF(N151="základná",J151,0)</f>
        <v>0</v>
      </c>
      <c r="BF151" s="157">
        <f>IF(N151="znížená",J151,0)</f>
        <v>0</v>
      </c>
      <c r="BG151" s="157">
        <f>IF(N151="zákl. prenesená",J151,0)</f>
        <v>0</v>
      </c>
      <c r="BH151" s="157">
        <f>IF(N151="zníž. prenesená",J151,0)</f>
        <v>0</v>
      </c>
      <c r="BI151" s="157">
        <f>IF(N151="nulová",J151,0)</f>
        <v>0</v>
      </c>
      <c r="BJ151" s="14" t="s">
        <v>127</v>
      </c>
      <c r="BK151" s="157">
        <f>ROUND(I151*H151,2)</f>
        <v>0</v>
      </c>
      <c r="BL151" s="14" t="s">
        <v>126</v>
      </c>
      <c r="BM151" s="156" t="s">
        <v>179</v>
      </c>
    </row>
    <row r="152" spans="1:65" s="12" customFormat="1" ht="22.8" customHeight="1">
      <c r="B152" s="130"/>
      <c r="D152" s="131" t="s">
        <v>71</v>
      </c>
      <c r="E152" s="141" t="s">
        <v>130</v>
      </c>
      <c r="F152" s="141" t="s">
        <v>180</v>
      </c>
      <c r="I152" s="133"/>
      <c r="J152" s="142">
        <f>BK152</f>
        <v>0</v>
      </c>
      <c r="L152" s="130"/>
      <c r="M152" s="135"/>
      <c r="N152" s="136"/>
      <c r="O152" s="136"/>
      <c r="P152" s="137">
        <f>P153</f>
        <v>0</v>
      </c>
      <c r="Q152" s="136"/>
      <c r="R152" s="137">
        <f>R153</f>
        <v>0</v>
      </c>
      <c r="S152" s="136"/>
      <c r="T152" s="138">
        <f>T153</f>
        <v>0</v>
      </c>
      <c r="AR152" s="131" t="s">
        <v>79</v>
      </c>
      <c r="AT152" s="139" t="s">
        <v>71</v>
      </c>
      <c r="AU152" s="139" t="s">
        <v>79</v>
      </c>
      <c r="AY152" s="131" t="s">
        <v>120</v>
      </c>
      <c r="BK152" s="140">
        <f>BK153</f>
        <v>0</v>
      </c>
    </row>
    <row r="153" spans="1:65" s="2" customFormat="1" ht="24.15" customHeight="1">
      <c r="A153" s="29"/>
      <c r="B153" s="143"/>
      <c r="C153" s="144" t="s">
        <v>150</v>
      </c>
      <c r="D153" s="144" t="s">
        <v>122</v>
      </c>
      <c r="E153" s="145" t="s">
        <v>181</v>
      </c>
      <c r="F153" s="146" t="s">
        <v>182</v>
      </c>
      <c r="G153" s="147" t="s">
        <v>178</v>
      </c>
      <c r="H153" s="148">
        <v>238.26</v>
      </c>
      <c r="I153" s="149"/>
      <c r="J153" s="150">
        <f>ROUND(I153*H153,2)</f>
        <v>0</v>
      </c>
      <c r="K153" s="151"/>
      <c r="L153" s="30"/>
      <c r="M153" s="152" t="s">
        <v>1</v>
      </c>
      <c r="N153" s="153" t="s">
        <v>38</v>
      </c>
      <c r="O153" s="58"/>
      <c r="P153" s="154">
        <f>O153*H153</f>
        <v>0</v>
      </c>
      <c r="Q153" s="154">
        <v>0</v>
      </c>
      <c r="R153" s="154">
        <f>Q153*H153</f>
        <v>0</v>
      </c>
      <c r="S153" s="154">
        <v>0</v>
      </c>
      <c r="T153" s="155">
        <f>S153*H153</f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56" t="s">
        <v>126</v>
      </c>
      <c r="AT153" s="156" t="s">
        <v>122</v>
      </c>
      <c r="AU153" s="156" t="s">
        <v>127</v>
      </c>
      <c r="AY153" s="14" t="s">
        <v>120</v>
      </c>
      <c r="BE153" s="157">
        <f>IF(N153="základná",J153,0)</f>
        <v>0</v>
      </c>
      <c r="BF153" s="157">
        <f>IF(N153="znížená",J153,0)</f>
        <v>0</v>
      </c>
      <c r="BG153" s="157">
        <f>IF(N153="zákl. prenesená",J153,0)</f>
        <v>0</v>
      </c>
      <c r="BH153" s="157">
        <f>IF(N153="zníž. prenesená",J153,0)</f>
        <v>0</v>
      </c>
      <c r="BI153" s="157">
        <f>IF(N153="nulová",J153,0)</f>
        <v>0</v>
      </c>
      <c r="BJ153" s="14" t="s">
        <v>127</v>
      </c>
      <c r="BK153" s="157">
        <f>ROUND(I153*H153,2)</f>
        <v>0</v>
      </c>
      <c r="BL153" s="14" t="s">
        <v>126</v>
      </c>
      <c r="BM153" s="156" t="s">
        <v>183</v>
      </c>
    </row>
    <row r="154" spans="1:65" s="12" customFormat="1" ht="22.8" customHeight="1">
      <c r="B154" s="130"/>
      <c r="D154" s="131" t="s">
        <v>71</v>
      </c>
      <c r="E154" s="141" t="s">
        <v>136</v>
      </c>
      <c r="F154" s="141" t="s">
        <v>184</v>
      </c>
      <c r="I154" s="133"/>
      <c r="J154" s="142">
        <f>BK154</f>
        <v>0</v>
      </c>
      <c r="L154" s="130"/>
      <c r="M154" s="135"/>
      <c r="N154" s="136"/>
      <c r="O154" s="136"/>
      <c r="P154" s="137">
        <f>SUM(P155:P156)</f>
        <v>0</v>
      </c>
      <c r="Q154" s="136"/>
      <c r="R154" s="137">
        <f>SUM(R155:R156)</f>
        <v>0</v>
      </c>
      <c r="S154" s="136"/>
      <c r="T154" s="138">
        <f>SUM(T155:T156)</f>
        <v>0</v>
      </c>
      <c r="AR154" s="131" t="s">
        <v>79</v>
      </c>
      <c r="AT154" s="139" t="s">
        <v>71</v>
      </c>
      <c r="AU154" s="139" t="s">
        <v>79</v>
      </c>
      <c r="AY154" s="131" t="s">
        <v>120</v>
      </c>
      <c r="BK154" s="140">
        <f>SUM(BK155:BK156)</f>
        <v>0</v>
      </c>
    </row>
    <row r="155" spans="1:65" s="2" customFormat="1" ht="24.15" customHeight="1">
      <c r="A155" s="29"/>
      <c r="B155" s="143"/>
      <c r="C155" s="144" t="s">
        <v>185</v>
      </c>
      <c r="D155" s="144" t="s">
        <v>122</v>
      </c>
      <c r="E155" s="145" t="s">
        <v>186</v>
      </c>
      <c r="F155" s="146" t="s">
        <v>187</v>
      </c>
      <c r="G155" s="147" t="s">
        <v>188</v>
      </c>
      <c r="H155" s="148">
        <v>128</v>
      </c>
      <c r="I155" s="149"/>
      <c r="J155" s="150">
        <f>ROUND(I155*H155,2)</f>
        <v>0</v>
      </c>
      <c r="K155" s="151"/>
      <c r="L155" s="30"/>
      <c r="M155" s="152" t="s">
        <v>1</v>
      </c>
      <c r="N155" s="153" t="s">
        <v>38</v>
      </c>
      <c r="O155" s="58"/>
      <c r="P155" s="154">
        <f>O155*H155</f>
        <v>0</v>
      </c>
      <c r="Q155" s="154">
        <v>0</v>
      </c>
      <c r="R155" s="154">
        <f>Q155*H155</f>
        <v>0</v>
      </c>
      <c r="S155" s="154">
        <v>0</v>
      </c>
      <c r="T155" s="155">
        <f>S155*H155</f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6" t="s">
        <v>126</v>
      </c>
      <c r="AT155" s="156" t="s">
        <v>122</v>
      </c>
      <c r="AU155" s="156" t="s">
        <v>127</v>
      </c>
      <c r="AY155" s="14" t="s">
        <v>120</v>
      </c>
      <c r="BE155" s="157">
        <f>IF(N155="základná",J155,0)</f>
        <v>0</v>
      </c>
      <c r="BF155" s="157">
        <f>IF(N155="znížená",J155,0)</f>
        <v>0</v>
      </c>
      <c r="BG155" s="157">
        <f>IF(N155="zákl. prenesená",J155,0)</f>
        <v>0</v>
      </c>
      <c r="BH155" s="157">
        <f>IF(N155="zníž. prenesená",J155,0)</f>
        <v>0</v>
      </c>
      <c r="BI155" s="157">
        <f>IF(N155="nulová",J155,0)</f>
        <v>0</v>
      </c>
      <c r="BJ155" s="14" t="s">
        <v>127</v>
      </c>
      <c r="BK155" s="157">
        <f>ROUND(I155*H155,2)</f>
        <v>0</v>
      </c>
      <c r="BL155" s="14" t="s">
        <v>126</v>
      </c>
      <c r="BM155" s="156" t="s">
        <v>189</v>
      </c>
    </row>
    <row r="156" spans="1:65" s="2" customFormat="1" ht="24.15" customHeight="1">
      <c r="A156" s="29"/>
      <c r="B156" s="143"/>
      <c r="C156" s="158" t="s">
        <v>154</v>
      </c>
      <c r="D156" s="158" t="s">
        <v>168</v>
      </c>
      <c r="E156" s="159" t="s">
        <v>190</v>
      </c>
      <c r="F156" s="160" t="s">
        <v>191</v>
      </c>
      <c r="G156" s="161" t="s">
        <v>192</v>
      </c>
      <c r="H156" s="162">
        <v>128</v>
      </c>
      <c r="I156" s="163"/>
      <c r="J156" s="164">
        <f>ROUND(I156*H156,2)</f>
        <v>0</v>
      </c>
      <c r="K156" s="165"/>
      <c r="L156" s="166"/>
      <c r="M156" s="167" t="s">
        <v>1</v>
      </c>
      <c r="N156" s="168" t="s">
        <v>38</v>
      </c>
      <c r="O156" s="58"/>
      <c r="P156" s="154">
        <f>O156*H156</f>
        <v>0</v>
      </c>
      <c r="Q156" s="154">
        <v>0</v>
      </c>
      <c r="R156" s="154">
        <f>Q156*H156</f>
        <v>0</v>
      </c>
      <c r="S156" s="154">
        <v>0</v>
      </c>
      <c r="T156" s="155">
        <f>S156*H156</f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6" t="s">
        <v>136</v>
      </c>
      <c r="AT156" s="156" t="s">
        <v>168</v>
      </c>
      <c r="AU156" s="156" t="s">
        <v>127</v>
      </c>
      <c r="AY156" s="14" t="s">
        <v>120</v>
      </c>
      <c r="BE156" s="157">
        <f>IF(N156="základná",J156,0)</f>
        <v>0</v>
      </c>
      <c r="BF156" s="157">
        <f>IF(N156="znížená",J156,0)</f>
        <v>0</v>
      </c>
      <c r="BG156" s="157">
        <f>IF(N156="zákl. prenesená",J156,0)</f>
        <v>0</v>
      </c>
      <c r="BH156" s="157">
        <f>IF(N156="zníž. prenesená",J156,0)</f>
        <v>0</v>
      </c>
      <c r="BI156" s="157">
        <f>IF(N156="nulová",J156,0)</f>
        <v>0</v>
      </c>
      <c r="BJ156" s="14" t="s">
        <v>127</v>
      </c>
      <c r="BK156" s="157">
        <f>ROUND(I156*H156,2)</f>
        <v>0</v>
      </c>
      <c r="BL156" s="14" t="s">
        <v>126</v>
      </c>
      <c r="BM156" s="156" t="s">
        <v>193</v>
      </c>
    </row>
    <row r="157" spans="1:65" s="12" customFormat="1" ht="25.95" customHeight="1">
      <c r="B157" s="130"/>
      <c r="D157" s="131" t="s">
        <v>71</v>
      </c>
      <c r="E157" s="132" t="s">
        <v>194</v>
      </c>
      <c r="F157" s="132" t="s">
        <v>195</v>
      </c>
      <c r="I157" s="133"/>
      <c r="J157" s="134">
        <f>BK157</f>
        <v>0</v>
      </c>
      <c r="L157" s="130"/>
      <c r="M157" s="135"/>
      <c r="N157" s="136"/>
      <c r="O157" s="136"/>
      <c r="P157" s="137">
        <f>P158+P169+P176+P180+P183</f>
        <v>0</v>
      </c>
      <c r="Q157" s="136"/>
      <c r="R157" s="137">
        <f>R158+R169+R176+R180+R183</f>
        <v>0</v>
      </c>
      <c r="S157" s="136"/>
      <c r="T157" s="138">
        <f>T158+T169+T176+T180+T183</f>
        <v>0</v>
      </c>
      <c r="AR157" s="131" t="s">
        <v>79</v>
      </c>
      <c r="AT157" s="139" t="s">
        <v>71</v>
      </c>
      <c r="AU157" s="139" t="s">
        <v>72</v>
      </c>
      <c r="AY157" s="131" t="s">
        <v>120</v>
      </c>
      <c r="BK157" s="140">
        <f>BK158+BK169+BK176+BK180+BK183</f>
        <v>0</v>
      </c>
    </row>
    <row r="158" spans="1:65" s="12" customFormat="1" ht="22.8" customHeight="1">
      <c r="B158" s="130"/>
      <c r="D158" s="131" t="s">
        <v>71</v>
      </c>
      <c r="E158" s="141" t="s">
        <v>196</v>
      </c>
      <c r="F158" s="141" t="s">
        <v>197</v>
      </c>
      <c r="I158" s="133"/>
      <c r="J158" s="142">
        <f>BK158</f>
        <v>0</v>
      </c>
      <c r="L158" s="130"/>
      <c r="M158" s="135"/>
      <c r="N158" s="136"/>
      <c r="O158" s="136"/>
      <c r="P158" s="137">
        <f>SUM(P159:P168)</f>
        <v>0</v>
      </c>
      <c r="Q158" s="136"/>
      <c r="R158" s="137">
        <f>SUM(R159:R168)</f>
        <v>0</v>
      </c>
      <c r="S158" s="136"/>
      <c r="T158" s="138">
        <f>SUM(T159:T168)</f>
        <v>0</v>
      </c>
      <c r="AR158" s="131" t="s">
        <v>79</v>
      </c>
      <c r="AT158" s="139" t="s">
        <v>71</v>
      </c>
      <c r="AU158" s="139" t="s">
        <v>79</v>
      </c>
      <c r="AY158" s="131" t="s">
        <v>120</v>
      </c>
      <c r="BK158" s="140">
        <f>SUM(BK159:BK168)</f>
        <v>0</v>
      </c>
    </row>
    <row r="159" spans="1:65" s="2" customFormat="1" ht="24.15" customHeight="1">
      <c r="A159" s="29"/>
      <c r="B159" s="143"/>
      <c r="C159" s="144" t="s">
        <v>198</v>
      </c>
      <c r="D159" s="144" t="s">
        <v>122</v>
      </c>
      <c r="E159" s="145" t="s">
        <v>199</v>
      </c>
      <c r="F159" s="146" t="s">
        <v>200</v>
      </c>
      <c r="G159" s="147" t="s">
        <v>188</v>
      </c>
      <c r="H159" s="148">
        <v>248</v>
      </c>
      <c r="I159" s="149"/>
      <c r="J159" s="150">
        <f t="shared" ref="J159:J168" si="10">ROUND(I159*H159,2)</f>
        <v>0</v>
      </c>
      <c r="K159" s="151"/>
      <c r="L159" s="30"/>
      <c r="M159" s="152" t="s">
        <v>1</v>
      </c>
      <c r="N159" s="153" t="s">
        <v>38</v>
      </c>
      <c r="O159" s="58"/>
      <c r="P159" s="154">
        <f t="shared" ref="P159:P168" si="11">O159*H159</f>
        <v>0</v>
      </c>
      <c r="Q159" s="154">
        <v>0</v>
      </c>
      <c r="R159" s="154">
        <f t="shared" ref="R159:R168" si="12">Q159*H159</f>
        <v>0</v>
      </c>
      <c r="S159" s="154">
        <v>0</v>
      </c>
      <c r="T159" s="155">
        <f t="shared" ref="T159:T168" si="13">S159*H159</f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56" t="s">
        <v>126</v>
      </c>
      <c r="AT159" s="156" t="s">
        <v>122</v>
      </c>
      <c r="AU159" s="156" t="s">
        <v>127</v>
      </c>
      <c r="AY159" s="14" t="s">
        <v>120</v>
      </c>
      <c r="BE159" s="157">
        <f t="shared" ref="BE159:BE168" si="14">IF(N159="základná",J159,0)</f>
        <v>0</v>
      </c>
      <c r="BF159" s="157">
        <f t="shared" ref="BF159:BF168" si="15">IF(N159="znížená",J159,0)</f>
        <v>0</v>
      </c>
      <c r="BG159" s="157">
        <f t="shared" ref="BG159:BG168" si="16">IF(N159="zákl. prenesená",J159,0)</f>
        <v>0</v>
      </c>
      <c r="BH159" s="157">
        <f t="shared" ref="BH159:BH168" si="17">IF(N159="zníž. prenesená",J159,0)</f>
        <v>0</v>
      </c>
      <c r="BI159" s="157">
        <f t="shared" ref="BI159:BI168" si="18">IF(N159="nulová",J159,0)</f>
        <v>0</v>
      </c>
      <c r="BJ159" s="14" t="s">
        <v>127</v>
      </c>
      <c r="BK159" s="157">
        <f t="shared" ref="BK159:BK168" si="19">ROUND(I159*H159,2)</f>
        <v>0</v>
      </c>
      <c r="BL159" s="14" t="s">
        <v>126</v>
      </c>
      <c r="BM159" s="156" t="s">
        <v>201</v>
      </c>
    </row>
    <row r="160" spans="1:65" s="2" customFormat="1" ht="24.15" customHeight="1">
      <c r="A160" s="29"/>
      <c r="B160" s="143"/>
      <c r="C160" s="144" t="s">
        <v>157</v>
      </c>
      <c r="D160" s="144" t="s">
        <v>122</v>
      </c>
      <c r="E160" s="145" t="s">
        <v>202</v>
      </c>
      <c r="F160" s="146" t="s">
        <v>203</v>
      </c>
      <c r="G160" s="147" t="s">
        <v>178</v>
      </c>
      <c r="H160" s="148">
        <v>314.42</v>
      </c>
      <c r="I160" s="149"/>
      <c r="J160" s="150">
        <f t="shared" si="10"/>
        <v>0</v>
      </c>
      <c r="K160" s="151"/>
      <c r="L160" s="30"/>
      <c r="M160" s="152" t="s">
        <v>1</v>
      </c>
      <c r="N160" s="153" t="s">
        <v>38</v>
      </c>
      <c r="O160" s="58"/>
      <c r="P160" s="154">
        <f t="shared" si="11"/>
        <v>0</v>
      </c>
      <c r="Q160" s="154">
        <v>0</v>
      </c>
      <c r="R160" s="154">
        <f t="shared" si="12"/>
        <v>0</v>
      </c>
      <c r="S160" s="154">
        <v>0</v>
      </c>
      <c r="T160" s="155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6" t="s">
        <v>126</v>
      </c>
      <c r="AT160" s="156" t="s">
        <v>122</v>
      </c>
      <c r="AU160" s="156" t="s">
        <v>127</v>
      </c>
      <c r="AY160" s="14" t="s">
        <v>120</v>
      </c>
      <c r="BE160" s="157">
        <f t="shared" si="14"/>
        <v>0</v>
      </c>
      <c r="BF160" s="157">
        <f t="shared" si="15"/>
        <v>0</v>
      </c>
      <c r="BG160" s="157">
        <f t="shared" si="16"/>
        <v>0</v>
      </c>
      <c r="BH160" s="157">
        <f t="shared" si="17"/>
        <v>0</v>
      </c>
      <c r="BI160" s="157">
        <f t="shared" si="18"/>
        <v>0</v>
      </c>
      <c r="BJ160" s="14" t="s">
        <v>127</v>
      </c>
      <c r="BK160" s="157">
        <f t="shared" si="19"/>
        <v>0</v>
      </c>
      <c r="BL160" s="14" t="s">
        <v>126</v>
      </c>
      <c r="BM160" s="156" t="s">
        <v>204</v>
      </c>
    </row>
    <row r="161" spans="1:65" s="2" customFormat="1" ht="24.15" customHeight="1">
      <c r="A161" s="29"/>
      <c r="B161" s="143"/>
      <c r="C161" s="144" t="s">
        <v>205</v>
      </c>
      <c r="D161" s="144" t="s">
        <v>122</v>
      </c>
      <c r="E161" s="145" t="s">
        <v>206</v>
      </c>
      <c r="F161" s="146" t="s">
        <v>207</v>
      </c>
      <c r="G161" s="147" t="s">
        <v>192</v>
      </c>
      <c r="H161" s="148">
        <v>2</v>
      </c>
      <c r="I161" s="149"/>
      <c r="J161" s="150">
        <f t="shared" si="10"/>
        <v>0</v>
      </c>
      <c r="K161" s="151"/>
      <c r="L161" s="30"/>
      <c r="M161" s="152" t="s">
        <v>1</v>
      </c>
      <c r="N161" s="153" t="s">
        <v>38</v>
      </c>
      <c r="O161" s="58"/>
      <c r="P161" s="154">
        <f t="shared" si="11"/>
        <v>0</v>
      </c>
      <c r="Q161" s="154">
        <v>0</v>
      </c>
      <c r="R161" s="154">
        <f t="shared" si="12"/>
        <v>0</v>
      </c>
      <c r="S161" s="154">
        <v>0</v>
      </c>
      <c r="T161" s="155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6" t="s">
        <v>126</v>
      </c>
      <c r="AT161" s="156" t="s">
        <v>122</v>
      </c>
      <c r="AU161" s="156" t="s">
        <v>127</v>
      </c>
      <c r="AY161" s="14" t="s">
        <v>120</v>
      </c>
      <c r="BE161" s="157">
        <f t="shared" si="14"/>
        <v>0</v>
      </c>
      <c r="BF161" s="157">
        <f t="shared" si="15"/>
        <v>0</v>
      </c>
      <c r="BG161" s="157">
        <f t="shared" si="16"/>
        <v>0</v>
      </c>
      <c r="BH161" s="157">
        <f t="shared" si="17"/>
        <v>0</v>
      </c>
      <c r="BI161" s="157">
        <f t="shared" si="18"/>
        <v>0</v>
      </c>
      <c r="BJ161" s="14" t="s">
        <v>127</v>
      </c>
      <c r="BK161" s="157">
        <f t="shared" si="19"/>
        <v>0</v>
      </c>
      <c r="BL161" s="14" t="s">
        <v>126</v>
      </c>
      <c r="BM161" s="156" t="s">
        <v>208</v>
      </c>
    </row>
    <row r="162" spans="1:65" s="2" customFormat="1" ht="33" customHeight="1">
      <c r="A162" s="29"/>
      <c r="B162" s="143"/>
      <c r="C162" s="144" t="s">
        <v>162</v>
      </c>
      <c r="D162" s="144" t="s">
        <v>122</v>
      </c>
      <c r="E162" s="145" t="s">
        <v>209</v>
      </c>
      <c r="F162" s="146" t="s">
        <v>210</v>
      </c>
      <c r="G162" s="147" t="s">
        <v>178</v>
      </c>
      <c r="H162" s="148">
        <v>1349.56</v>
      </c>
      <c r="I162" s="149"/>
      <c r="J162" s="150">
        <f t="shared" si="10"/>
        <v>0</v>
      </c>
      <c r="K162" s="151"/>
      <c r="L162" s="30"/>
      <c r="M162" s="152" t="s">
        <v>1</v>
      </c>
      <c r="N162" s="153" t="s">
        <v>38</v>
      </c>
      <c r="O162" s="58"/>
      <c r="P162" s="154">
        <f t="shared" si="11"/>
        <v>0</v>
      </c>
      <c r="Q162" s="154">
        <v>0</v>
      </c>
      <c r="R162" s="154">
        <f t="shared" si="12"/>
        <v>0</v>
      </c>
      <c r="S162" s="154">
        <v>0</v>
      </c>
      <c r="T162" s="155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56" t="s">
        <v>126</v>
      </c>
      <c r="AT162" s="156" t="s">
        <v>122</v>
      </c>
      <c r="AU162" s="156" t="s">
        <v>127</v>
      </c>
      <c r="AY162" s="14" t="s">
        <v>120</v>
      </c>
      <c r="BE162" s="157">
        <f t="shared" si="14"/>
        <v>0</v>
      </c>
      <c r="BF162" s="157">
        <f t="shared" si="15"/>
        <v>0</v>
      </c>
      <c r="BG162" s="157">
        <f t="shared" si="16"/>
        <v>0</v>
      </c>
      <c r="BH162" s="157">
        <f t="shared" si="17"/>
        <v>0</v>
      </c>
      <c r="BI162" s="157">
        <f t="shared" si="18"/>
        <v>0</v>
      </c>
      <c r="BJ162" s="14" t="s">
        <v>127</v>
      </c>
      <c r="BK162" s="157">
        <f t="shared" si="19"/>
        <v>0</v>
      </c>
      <c r="BL162" s="14" t="s">
        <v>126</v>
      </c>
      <c r="BM162" s="156" t="s">
        <v>211</v>
      </c>
    </row>
    <row r="163" spans="1:65" s="2" customFormat="1" ht="44.25" customHeight="1">
      <c r="A163" s="29"/>
      <c r="B163" s="143"/>
      <c r="C163" s="144" t="s">
        <v>7</v>
      </c>
      <c r="D163" s="144" t="s">
        <v>122</v>
      </c>
      <c r="E163" s="145" t="s">
        <v>212</v>
      </c>
      <c r="F163" s="146" t="s">
        <v>213</v>
      </c>
      <c r="G163" s="147" t="s">
        <v>178</v>
      </c>
      <c r="H163" s="148">
        <v>1349.56</v>
      </c>
      <c r="I163" s="149"/>
      <c r="J163" s="150">
        <f t="shared" si="10"/>
        <v>0</v>
      </c>
      <c r="K163" s="151"/>
      <c r="L163" s="30"/>
      <c r="M163" s="152" t="s">
        <v>1</v>
      </c>
      <c r="N163" s="153" t="s">
        <v>38</v>
      </c>
      <c r="O163" s="58"/>
      <c r="P163" s="154">
        <f t="shared" si="11"/>
        <v>0</v>
      </c>
      <c r="Q163" s="154">
        <v>0</v>
      </c>
      <c r="R163" s="154">
        <f t="shared" si="12"/>
        <v>0</v>
      </c>
      <c r="S163" s="154">
        <v>0</v>
      </c>
      <c r="T163" s="155">
        <f t="shared" si="1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56" t="s">
        <v>126</v>
      </c>
      <c r="AT163" s="156" t="s">
        <v>122</v>
      </c>
      <c r="AU163" s="156" t="s">
        <v>127</v>
      </c>
      <c r="AY163" s="14" t="s">
        <v>120</v>
      </c>
      <c r="BE163" s="157">
        <f t="shared" si="14"/>
        <v>0</v>
      </c>
      <c r="BF163" s="157">
        <f t="shared" si="15"/>
        <v>0</v>
      </c>
      <c r="BG163" s="157">
        <f t="shared" si="16"/>
        <v>0</v>
      </c>
      <c r="BH163" s="157">
        <f t="shared" si="17"/>
        <v>0</v>
      </c>
      <c r="BI163" s="157">
        <f t="shared" si="18"/>
        <v>0</v>
      </c>
      <c r="BJ163" s="14" t="s">
        <v>127</v>
      </c>
      <c r="BK163" s="157">
        <f t="shared" si="19"/>
        <v>0</v>
      </c>
      <c r="BL163" s="14" t="s">
        <v>126</v>
      </c>
      <c r="BM163" s="156" t="s">
        <v>214</v>
      </c>
    </row>
    <row r="164" spans="1:65" s="2" customFormat="1" ht="33" customHeight="1">
      <c r="A164" s="29"/>
      <c r="B164" s="143"/>
      <c r="C164" s="144" t="s">
        <v>165</v>
      </c>
      <c r="D164" s="144" t="s">
        <v>122</v>
      </c>
      <c r="E164" s="145" t="s">
        <v>215</v>
      </c>
      <c r="F164" s="146" t="s">
        <v>216</v>
      </c>
      <c r="G164" s="147" t="s">
        <v>178</v>
      </c>
      <c r="H164" s="148">
        <v>1349.56</v>
      </c>
      <c r="I164" s="149"/>
      <c r="J164" s="150">
        <f t="shared" si="10"/>
        <v>0</v>
      </c>
      <c r="K164" s="151"/>
      <c r="L164" s="30"/>
      <c r="M164" s="152" t="s">
        <v>1</v>
      </c>
      <c r="N164" s="153" t="s">
        <v>38</v>
      </c>
      <c r="O164" s="58"/>
      <c r="P164" s="154">
        <f t="shared" si="11"/>
        <v>0</v>
      </c>
      <c r="Q164" s="154">
        <v>0</v>
      </c>
      <c r="R164" s="154">
        <f t="shared" si="12"/>
        <v>0</v>
      </c>
      <c r="S164" s="154">
        <v>0</v>
      </c>
      <c r="T164" s="155">
        <f t="shared" si="1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56" t="s">
        <v>126</v>
      </c>
      <c r="AT164" s="156" t="s">
        <v>122</v>
      </c>
      <c r="AU164" s="156" t="s">
        <v>127</v>
      </c>
      <c r="AY164" s="14" t="s">
        <v>120</v>
      </c>
      <c r="BE164" s="157">
        <f t="shared" si="14"/>
        <v>0</v>
      </c>
      <c r="BF164" s="157">
        <f t="shared" si="15"/>
        <v>0</v>
      </c>
      <c r="BG164" s="157">
        <f t="shared" si="16"/>
        <v>0</v>
      </c>
      <c r="BH164" s="157">
        <f t="shared" si="17"/>
        <v>0</v>
      </c>
      <c r="BI164" s="157">
        <f t="shared" si="18"/>
        <v>0</v>
      </c>
      <c r="BJ164" s="14" t="s">
        <v>127</v>
      </c>
      <c r="BK164" s="157">
        <f t="shared" si="19"/>
        <v>0</v>
      </c>
      <c r="BL164" s="14" t="s">
        <v>126</v>
      </c>
      <c r="BM164" s="156" t="s">
        <v>217</v>
      </c>
    </row>
    <row r="165" spans="1:65" s="2" customFormat="1" ht="16.5" customHeight="1">
      <c r="A165" s="29"/>
      <c r="B165" s="143"/>
      <c r="C165" s="144" t="s">
        <v>218</v>
      </c>
      <c r="D165" s="144" t="s">
        <v>122</v>
      </c>
      <c r="E165" s="145" t="s">
        <v>219</v>
      </c>
      <c r="F165" s="146" t="s">
        <v>220</v>
      </c>
      <c r="G165" s="147" t="s">
        <v>178</v>
      </c>
      <c r="H165" s="148">
        <v>1349.56</v>
      </c>
      <c r="I165" s="149"/>
      <c r="J165" s="150">
        <f t="shared" si="10"/>
        <v>0</v>
      </c>
      <c r="K165" s="151"/>
      <c r="L165" s="30"/>
      <c r="M165" s="152" t="s">
        <v>1</v>
      </c>
      <c r="N165" s="153" t="s">
        <v>38</v>
      </c>
      <c r="O165" s="58"/>
      <c r="P165" s="154">
        <f t="shared" si="11"/>
        <v>0</v>
      </c>
      <c r="Q165" s="154">
        <v>0</v>
      </c>
      <c r="R165" s="154">
        <f t="shared" si="12"/>
        <v>0</v>
      </c>
      <c r="S165" s="154">
        <v>0</v>
      </c>
      <c r="T165" s="155">
        <f t="shared" si="1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56" t="s">
        <v>126</v>
      </c>
      <c r="AT165" s="156" t="s">
        <v>122</v>
      </c>
      <c r="AU165" s="156" t="s">
        <v>127</v>
      </c>
      <c r="AY165" s="14" t="s">
        <v>120</v>
      </c>
      <c r="BE165" s="157">
        <f t="shared" si="14"/>
        <v>0</v>
      </c>
      <c r="BF165" s="157">
        <f t="shared" si="15"/>
        <v>0</v>
      </c>
      <c r="BG165" s="157">
        <f t="shared" si="16"/>
        <v>0</v>
      </c>
      <c r="BH165" s="157">
        <f t="shared" si="17"/>
        <v>0</v>
      </c>
      <c r="BI165" s="157">
        <f t="shared" si="18"/>
        <v>0</v>
      </c>
      <c r="BJ165" s="14" t="s">
        <v>127</v>
      </c>
      <c r="BK165" s="157">
        <f t="shared" si="19"/>
        <v>0</v>
      </c>
      <c r="BL165" s="14" t="s">
        <v>126</v>
      </c>
      <c r="BM165" s="156" t="s">
        <v>221</v>
      </c>
    </row>
    <row r="166" spans="1:65" s="2" customFormat="1" ht="33" customHeight="1">
      <c r="A166" s="29"/>
      <c r="B166" s="143"/>
      <c r="C166" s="144" t="s">
        <v>171</v>
      </c>
      <c r="D166" s="144" t="s">
        <v>122</v>
      </c>
      <c r="E166" s="145" t="s">
        <v>222</v>
      </c>
      <c r="F166" s="146" t="s">
        <v>223</v>
      </c>
      <c r="G166" s="147" t="s">
        <v>178</v>
      </c>
      <c r="H166" s="148">
        <v>1349.56</v>
      </c>
      <c r="I166" s="149"/>
      <c r="J166" s="150">
        <f t="shared" si="10"/>
        <v>0</v>
      </c>
      <c r="K166" s="151"/>
      <c r="L166" s="30"/>
      <c r="M166" s="152" t="s">
        <v>1</v>
      </c>
      <c r="N166" s="153" t="s">
        <v>38</v>
      </c>
      <c r="O166" s="58"/>
      <c r="P166" s="154">
        <f t="shared" si="11"/>
        <v>0</v>
      </c>
      <c r="Q166" s="154">
        <v>0</v>
      </c>
      <c r="R166" s="154">
        <f t="shared" si="12"/>
        <v>0</v>
      </c>
      <c r="S166" s="154">
        <v>0</v>
      </c>
      <c r="T166" s="155">
        <f t="shared" si="1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56" t="s">
        <v>126</v>
      </c>
      <c r="AT166" s="156" t="s">
        <v>122</v>
      </c>
      <c r="AU166" s="156" t="s">
        <v>127</v>
      </c>
      <c r="AY166" s="14" t="s">
        <v>120</v>
      </c>
      <c r="BE166" s="157">
        <f t="shared" si="14"/>
        <v>0</v>
      </c>
      <c r="BF166" s="157">
        <f t="shared" si="15"/>
        <v>0</v>
      </c>
      <c r="BG166" s="157">
        <f t="shared" si="16"/>
        <v>0</v>
      </c>
      <c r="BH166" s="157">
        <f t="shared" si="17"/>
        <v>0</v>
      </c>
      <c r="BI166" s="157">
        <f t="shared" si="18"/>
        <v>0</v>
      </c>
      <c r="BJ166" s="14" t="s">
        <v>127</v>
      </c>
      <c r="BK166" s="157">
        <f t="shared" si="19"/>
        <v>0</v>
      </c>
      <c r="BL166" s="14" t="s">
        <v>126</v>
      </c>
      <c r="BM166" s="156" t="s">
        <v>224</v>
      </c>
    </row>
    <row r="167" spans="1:65" s="2" customFormat="1" ht="24.15" customHeight="1">
      <c r="A167" s="29"/>
      <c r="B167" s="143"/>
      <c r="C167" s="144" t="s">
        <v>225</v>
      </c>
      <c r="D167" s="144" t="s">
        <v>122</v>
      </c>
      <c r="E167" s="145" t="s">
        <v>226</v>
      </c>
      <c r="F167" s="146" t="s">
        <v>227</v>
      </c>
      <c r="G167" s="147" t="s">
        <v>192</v>
      </c>
      <c r="H167" s="148">
        <v>2</v>
      </c>
      <c r="I167" s="149"/>
      <c r="J167" s="150">
        <f t="shared" si="10"/>
        <v>0</v>
      </c>
      <c r="K167" s="151"/>
      <c r="L167" s="30"/>
      <c r="M167" s="152" t="s">
        <v>1</v>
      </c>
      <c r="N167" s="153" t="s">
        <v>38</v>
      </c>
      <c r="O167" s="58"/>
      <c r="P167" s="154">
        <f t="shared" si="11"/>
        <v>0</v>
      </c>
      <c r="Q167" s="154">
        <v>0</v>
      </c>
      <c r="R167" s="154">
        <f t="shared" si="12"/>
        <v>0</v>
      </c>
      <c r="S167" s="154">
        <v>0</v>
      </c>
      <c r="T167" s="155">
        <f t="shared" si="1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56" t="s">
        <v>126</v>
      </c>
      <c r="AT167" s="156" t="s">
        <v>122</v>
      </c>
      <c r="AU167" s="156" t="s">
        <v>127</v>
      </c>
      <c r="AY167" s="14" t="s">
        <v>120</v>
      </c>
      <c r="BE167" s="157">
        <f t="shared" si="14"/>
        <v>0</v>
      </c>
      <c r="BF167" s="157">
        <f t="shared" si="15"/>
        <v>0</v>
      </c>
      <c r="BG167" s="157">
        <f t="shared" si="16"/>
        <v>0</v>
      </c>
      <c r="BH167" s="157">
        <f t="shared" si="17"/>
        <v>0</v>
      </c>
      <c r="BI167" s="157">
        <f t="shared" si="18"/>
        <v>0</v>
      </c>
      <c r="BJ167" s="14" t="s">
        <v>127</v>
      </c>
      <c r="BK167" s="157">
        <f t="shared" si="19"/>
        <v>0</v>
      </c>
      <c r="BL167" s="14" t="s">
        <v>126</v>
      </c>
      <c r="BM167" s="156" t="s">
        <v>228</v>
      </c>
    </row>
    <row r="168" spans="1:65" s="2" customFormat="1" ht="21.75" customHeight="1">
      <c r="A168" s="29"/>
      <c r="B168" s="143"/>
      <c r="C168" s="144" t="s">
        <v>174</v>
      </c>
      <c r="D168" s="144" t="s">
        <v>122</v>
      </c>
      <c r="E168" s="145" t="s">
        <v>229</v>
      </c>
      <c r="F168" s="146" t="s">
        <v>230</v>
      </c>
      <c r="G168" s="147" t="s">
        <v>161</v>
      </c>
      <c r="H168" s="148">
        <v>8.4060000000000006</v>
      </c>
      <c r="I168" s="149"/>
      <c r="J168" s="150">
        <f t="shared" si="10"/>
        <v>0</v>
      </c>
      <c r="K168" s="151"/>
      <c r="L168" s="30"/>
      <c r="M168" s="152" t="s">
        <v>1</v>
      </c>
      <c r="N168" s="153" t="s">
        <v>38</v>
      </c>
      <c r="O168" s="58"/>
      <c r="P168" s="154">
        <f t="shared" si="11"/>
        <v>0</v>
      </c>
      <c r="Q168" s="154">
        <v>0</v>
      </c>
      <c r="R168" s="154">
        <f t="shared" si="12"/>
        <v>0</v>
      </c>
      <c r="S168" s="154">
        <v>0</v>
      </c>
      <c r="T168" s="155">
        <f t="shared" si="1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56" t="s">
        <v>126</v>
      </c>
      <c r="AT168" s="156" t="s">
        <v>122</v>
      </c>
      <c r="AU168" s="156" t="s">
        <v>127</v>
      </c>
      <c r="AY168" s="14" t="s">
        <v>120</v>
      </c>
      <c r="BE168" s="157">
        <f t="shared" si="14"/>
        <v>0</v>
      </c>
      <c r="BF168" s="157">
        <f t="shared" si="15"/>
        <v>0</v>
      </c>
      <c r="BG168" s="157">
        <f t="shared" si="16"/>
        <v>0</v>
      </c>
      <c r="BH168" s="157">
        <f t="shared" si="17"/>
        <v>0</v>
      </c>
      <c r="BI168" s="157">
        <f t="shared" si="18"/>
        <v>0</v>
      </c>
      <c r="BJ168" s="14" t="s">
        <v>127</v>
      </c>
      <c r="BK168" s="157">
        <f t="shared" si="19"/>
        <v>0</v>
      </c>
      <c r="BL168" s="14" t="s">
        <v>126</v>
      </c>
      <c r="BM168" s="156" t="s">
        <v>231</v>
      </c>
    </row>
    <row r="169" spans="1:65" s="12" customFormat="1" ht="22.8" customHeight="1">
      <c r="B169" s="130"/>
      <c r="D169" s="131" t="s">
        <v>71</v>
      </c>
      <c r="E169" s="141" t="s">
        <v>143</v>
      </c>
      <c r="F169" s="141" t="s">
        <v>232</v>
      </c>
      <c r="I169" s="133"/>
      <c r="J169" s="142">
        <f>BK169</f>
        <v>0</v>
      </c>
      <c r="L169" s="130"/>
      <c r="M169" s="135"/>
      <c r="N169" s="136"/>
      <c r="O169" s="136"/>
      <c r="P169" s="137">
        <f>SUM(P170:P175)</f>
        <v>0</v>
      </c>
      <c r="Q169" s="136"/>
      <c r="R169" s="137">
        <f>SUM(R170:R175)</f>
        <v>0</v>
      </c>
      <c r="S169" s="136"/>
      <c r="T169" s="138">
        <f>SUM(T170:T175)</f>
        <v>0</v>
      </c>
      <c r="AR169" s="131" t="s">
        <v>79</v>
      </c>
      <c r="AT169" s="139" t="s">
        <v>71</v>
      </c>
      <c r="AU169" s="139" t="s">
        <v>79</v>
      </c>
      <c r="AY169" s="131" t="s">
        <v>120</v>
      </c>
      <c r="BK169" s="140">
        <f>SUM(BK170:BK175)</f>
        <v>0</v>
      </c>
    </row>
    <row r="170" spans="1:65" s="2" customFormat="1" ht="24.15" customHeight="1">
      <c r="A170" s="29"/>
      <c r="B170" s="143"/>
      <c r="C170" s="144" t="s">
        <v>233</v>
      </c>
      <c r="D170" s="144" t="s">
        <v>122</v>
      </c>
      <c r="E170" s="145" t="s">
        <v>234</v>
      </c>
      <c r="F170" s="146" t="s">
        <v>235</v>
      </c>
      <c r="G170" s="147" t="s">
        <v>178</v>
      </c>
      <c r="H170" s="148">
        <v>347.2</v>
      </c>
      <c r="I170" s="149"/>
      <c r="J170" s="150">
        <f t="shared" ref="J170:J175" si="20">ROUND(I170*H170,2)</f>
        <v>0</v>
      </c>
      <c r="K170" s="151"/>
      <c r="L170" s="30"/>
      <c r="M170" s="152" t="s">
        <v>1</v>
      </c>
      <c r="N170" s="153" t="s">
        <v>38</v>
      </c>
      <c r="O170" s="58"/>
      <c r="P170" s="154">
        <f t="shared" ref="P170:P175" si="21">O170*H170</f>
        <v>0</v>
      </c>
      <c r="Q170" s="154">
        <v>0</v>
      </c>
      <c r="R170" s="154">
        <f t="shared" ref="R170:R175" si="22">Q170*H170</f>
        <v>0</v>
      </c>
      <c r="S170" s="154">
        <v>0</v>
      </c>
      <c r="T170" s="155">
        <f t="shared" ref="T170:T175" si="23">S170*H170</f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56" t="s">
        <v>126</v>
      </c>
      <c r="AT170" s="156" t="s">
        <v>122</v>
      </c>
      <c r="AU170" s="156" t="s">
        <v>127</v>
      </c>
      <c r="AY170" s="14" t="s">
        <v>120</v>
      </c>
      <c r="BE170" s="157">
        <f t="shared" ref="BE170:BE175" si="24">IF(N170="základná",J170,0)</f>
        <v>0</v>
      </c>
      <c r="BF170" s="157">
        <f t="shared" ref="BF170:BF175" si="25">IF(N170="znížená",J170,0)</f>
        <v>0</v>
      </c>
      <c r="BG170" s="157">
        <f t="shared" ref="BG170:BG175" si="26">IF(N170="zákl. prenesená",J170,0)</f>
        <v>0</v>
      </c>
      <c r="BH170" s="157">
        <f t="shared" ref="BH170:BH175" si="27">IF(N170="zníž. prenesená",J170,0)</f>
        <v>0</v>
      </c>
      <c r="BI170" s="157">
        <f t="shared" ref="BI170:BI175" si="28">IF(N170="nulová",J170,0)</f>
        <v>0</v>
      </c>
      <c r="BJ170" s="14" t="s">
        <v>127</v>
      </c>
      <c r="BK170" s="157">
        <f t="shared" ref="BK170:BK175" si="29">ROUND(I170*H170,2)</f>
        <v>0</v>
      </c>
      <c r="BL170" s="14" t="s">
        <v>126</v>
      </c>
      <c r="BM170" s="156" t="s">
        <v>236</v>
      </c>
    </row>
    <row r="171" spans="1:65" s="2" customFormat="1" ht="24.15" customHeight="1">
      <c r="A171" s="29"/>
      <c r="B171" s="143"/>
      <c r="C171" s="144" t="s">
        <v>179</v>
      </c>
      <c r="D171" s="144" t="s">
        <v>122</v>
      </c>
      <c r="E171" s="145" t="s">
        <v>237</v>
      </c>
      <c r="F171" s="146" t="s">
        <v>238</v>
      </c>
      <c r="G171" s="147" t="s">
        <v>178</v>
      </c>
      <c r="H171" s="148">
        <v>884.1</v>
      </c>
      <c r="I171" s="149"/>
      <c r="J171" s="150">
        <f t="shared" si="20"/>
        <v>0</v>
      </c>
      <c r="K171" s="151"/>
      <c r="L171" s="30"/>
      <c r="M171" s="152" t="s">
        <v>1</v>
      </c>
      <c r="N171" s="153" t="s">
        <v>38</v>
      </c>
      <c r="O171" s="58"/>
      <c r="P171" s="154">
        <f t="shared" si="21"/>
        <v>0</v>
      </c>
      <c r="Q171" s="154">
        <v>0</v>
      </c>
      <c r="R171" s="154">
        <f t="shared" si="22"/>
        <v>0</v>
      </c>
      <c r="S171" s="154">
        <v>0</v>
      </c>
      <c r="T171" s="155">
        <f t="shared" si="2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56" t="s">
        <v>126</v>
      </c>
      <c r="AT171" s="156" t="s">
        <v>122</v>
      </c>
      <c r="AU171" s="156" t="s">
        <v>127</v>
      </c>
      <c r="AY171" s="14" t="s">
        <v>120</v>
      </c>
      <c r="BE171" s="157">
        <f t="shared" si="24"/>
        <v>0</v>
      </c>
      <c r="BF171" s="157">
        <f t="shared" si="25"/>
        <v>0</v>
      </c>
      <c r="BG171" s="157">
        <f t="shared" si="26"/>
        <v>0</v>
      </c>
      <c r="BH171" s="157">
        <f t="shared" si="27"/>
        <v>0</v>
      </c>
      <c r="BI171" s="157">
        <f t="shared" si="28"/>
        <v>0</v>
      </c>
      <c r="BJ171" s="14" t="s">
        <v>127</v>
      </c>
      <c r="BK171" s="157">
        <f t="shared" si="29"/>
        <v>0</v>
      </c>
      <c r="BL171" s="14" t="s">
        <v>126</v>
      </c>
      <c r="BM171" s="156" t="s">
        <v>239</v>
      </c>
    </row>
    <row r="172" spans="1:65" s="2" customFormat="1" ht="21.75" customHeight="1">
      <c r="A172" s="29"/>
      <c r="B172" s="143"/>
      <c r="C172" s="144" t="s">
        <v>240</v>
      </c>
      <c r="D172" s="144" t="s">
        <v>122</v>
      </c>
      <c r="E172" s="145" t="s">
        <v>241</v>
      </c>
      <c r="F172" s="146" t="s">
        <v>242</v>
      </c>
      <c r="G172" s="147" t="s">
        <v>178</v>
      </c>
      <c r="H172" s="148">
        <v>57.6</v>
      </c>
      <c r="I172" s="149"/>
      <c r="J172" s="150">
        <f t="shared" si="20"/>
        <v>0</v>
      </c>
      <c r="K172" s="151"/>
      <c r="L172" s="30"/>
      <c r="M172" s="152" t="s">
        <v>1</v>
      </c>
      <c r="N172" s="153" t="s">
        <v>38</v>
      </c>
      <c r="O172" s="58"/>
      <c r="P172" s="154">
        <f t="shared" si="21"/>
        <v>0</v>
      </c>
      <c r="Q172" s="154">
        <v>0</v>
      </c>
      <c r="R172" s="154">
        <f t="shared" si="22"/>
        <v>0</v>
      </c>
      <c r="S172" s="154">
        <v>0</v>
      </c>
      <c r="T172" s="155">
        <f t="shared" si="2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56" t="s">
        <v>126</v>
      </c>
      <c r="AT172" s="156" t="s">
        <v>122</v>
      </c>
      <c r="AU172" s="156" t="s">
        <v>127</v>
      </c>
      <c r="AY172" s="14" t="s">
        <v>120</v>
      </c>
      <c r="BE172" s="157">
        <f t="shared" si="24"/>
        <v>0</v>
      </c>
      <c r="BF172" s="157">
        <f t="shared" si="25"/>
        <v>0</v>
      </c>
      <c r="BG172" s="157">
        <f t="shared" si="26"/>
        <v>0</v>
      </c>
      <c r="BH172" s="157">
        <f t="shared" si="27"/>
        <v>0</v>
      </c>
      <c r="BI172" s="157">
        <f t="shared" si="28"/>
        <v>0</v>
      </c>
      <c r="BJ172" s="14" t="s">
        <v>127</v>
      </c>
      <c r="BK172" s="157">
        <f t="shared" si="29"/>
        <v>0</v>
      </c>
      <c r="BL172" s="14" t="s">
        <v>126</v>
      </c>
      <c r="BM172" s="156" t="s">
        <v>243</v>
      </c>
    </row>
    <row r="173" spans="1:65" s="2" customFormat="1" ht="24.15" customHeight="1">
      <c r="A173" s="29"/>
      <c r="B173" s="143"/>
      <c r="C173" s="144" t="s">
        <v>183</v>
      </c>
      <c r="D173" s="144" t="s">
        <v>122</v>
      </c>
      <c r="E173" s="145" t="s">
        <v>244</v>
      </c>
      <c r="F173" s="146" t="s">
        <v>245</v>
      </c>
      <c r="G173" s="147" t="s">
        <v>178</v>
      </c>
      <c r="H173" s="148">
        <v>57.6</v>
      </c>
      <c r="I173" s="149"/>
      <c r="J173" s="150">
        <f t="shared" si="20"/>
        <v>0</v>
      </c>
      <c r="K173" s="151"/>
      <c r="L173" s="30"/>
      <c r="M173" s="152" t="s">
        <v>1</v>
      </c>
      <c r="N173" s="153" t="s">
        <v>38</v>
      </c>
      <c r="O173" s="58"/>
      <c r="P173" s="154">
        <f t="shared" si="21"/>
        <v>0</v>
      </c>
      <c r="Q173" s="154">
        <v>0</v>
      </c>
      <c r="R173" s="154">
        <f t="shared" si="22"/>
        <v>0</v>
      </c>
      <c r="S173" s="154">
        <v>0</v>
      </c>
      <c r="T173" s="155">
        <f t="shared" si="2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56" t="s">
        <v>126</v>
      </c>
      <c r="AT173" s="156" t="s">
        <v>122</v>
      </c>
      <c r="AU173" s="156" t="s">
        <v>127</v>
      </c>
      <c r="AY173" s="14" t="s">
        <v>120</v>
      </c>
      <c r="BE173" s="157">
        <f t="shared" si="24"/>
        <v>0</v>
      </c>
      <c r="BF173" s="157">
        <f t="shared" si="25"/>
        <v>0</v>
      </c>
      <c r="BG173" s="157">
        <f t="shared" si="26"/>
        <v>0</v>
      </c>
      <c r="BH173" s="157">
        <f t="shared" si="27"/>
        <v>0</v>
      </c>
      <c r="BI173" s="157">
        <f t="shared" si="28"/>
        <v>0</v>
      </c>
      <c r="BJ173" s="14" t="s">
        <v>127</v>
      </c>
      <c r="BK173" s="157">
        <f t="shared" si="29"/>
        <v>0</v>
      </c>
      <c r="BL173" s="14" t="s">
        <v>126</v>
      </c>
      <c r="BM173" s="156" t="s">
        <v>246</v>
      </c>
    </row>
    <row r="174" spans="1:65" s="2" customFormat="1" ht="37.799999999999997" customHeight="1">
      <c r="A174" s="29"/>
      <c r="B174" s="143"/>
      <c r="C174" s="144" t="s">
        <v>247</v>
      </c>
      <c r="D174" s="144" t="s">
        <v>122</v>
      </c>
      <c r="E174" s="145" t="s">
        <v>248</v>
      </c>
      <c r="F174" s="146" t="s">
        <v>249</v>
      </c>
      <c r="G174" s="147" t="s">
        <v>178</v>
      </c>
      <c r="H174" s="148">
        <v>347.2</v>
      </c>
      <c r="I174" s="149"/>
      <c r="J174" s="150">
        <f t="shared" si="20"/>
        <v>0</v>
      </c>
      <c r="K174" s="151"/>
      <c r="L174" s="30"/>
      <c r="M174" s="152" t="s">
        <v>1</v>
      </c>
      <c r="N174" s="153" t="s">
        <v>38</v>
      </c>
      <c r="O174" s="58"/>
      <c r="P174" s="154">
        <f t="shared" si="21"/>
        <v>0</v>
      </c>
      <c r="Q174" s="154">
        <v>0</v>
      </c>
      <c r="R174" s="154">
        <f t="shared" si="22"/>
        <v>0</v>
      </c>
      <c r="S174" s="154">
        <v>0</v>
      </c>
      <c r="T174" s="155">
        <f t="shared" si="2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56" t="s">
        <v>126</v>
      </c>
      <c r="AT174" s="156" t="s">
        <v>122</v>
      </c>
      <c r="AU174" s="156" t="s">
        <v>127</v>
      </c>
      <c r="AY174" s="14" t="s">
        <v>120</v>
      </c>
      <c r="BE174" s="157">
        <f t="shared" si="24"/>
        <v>0</v>
      </c>
      <c r="BF174" s="157">
        <f t="shared" si="25"/>
        <v>0</v>
      </c>
      <c r="BG174" s="157">
        <f t="shared" si="26"/>
        <v>0</v>
      </c>
      <c r="BH174" s="157">
        <f t="shared" si="27"/>
        <v>0</v>
      </c>
      <c r="BI174" s="157">
        <f t="shared" si="28"/>
        <v>0</v>
      </c>
      <c r="BJ174" s="14" t="s">
        <v>127</v>
      </c>
      <c r="BK174" s="157">
        <f t="shared" si="29"/>
        <v>0</v>
      </c>
      <c r="BL174" s="14" t="s">
        <v>126</v>
      </c>
      <c r="BM174" s="156" t="s">
        <v>250</v>
      </c>
    </row>
    <row r="175" spans="1:65" s="2" customFormat="1" ht="37.799999999999997" customHeight="1">
      <c r="A175" s="29"/>
      <c r="B175" s="143"/>
      <c r="C175" s="144" t="s">
        <v>189</v>
      </c>
      <c r="D175" s="144" t="s">
        <v>122</v>
      </c>
      <c r="E175" s="145" t="s">
        <v>251</v>
      </c>
      <c r="F175" s="146" t="s">
        <v>252</v>
      </c>
      <c r="G175" s="147" t="s">
        <v>178</v>
      </c>
      <c r="H175" s="148">
        <v>479.5</v>
      </c>
      <c r="I175" s="149"/>
      <c r="J175" s="150">
        <f t="shared" si="20"/>
        <v>0</v>
      </c>
      <c r="K175" s="151"/>
      <c r="L175" s="30"/>
      <c r="M175" s="152" t="s">
        <v>1</v>
      </c>
      <c r="N175" s="153" t="s">
        <v>38</v>
      </c>
      <c r="O175" s="58"/>
      <c r="P175" s="154">
        <f t="shared" si="21"/>
        <v>0</v>
      </c>
      <c r="Q175" s="154">
        <v>0</v>
      </c>
      <c r="R175" s="154">
        <f t="shared" si="22"/>
        <v>0</v>
      </c>
      <c r="S175" s="154">
        <v>0</v>
      </c>
      <c r="T175" s="155">
        <f t="shared" si="2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56" t="s">
        <v>126</v>
      </c>
      <c r="AT175" s="156" t="s">
        <v>122</v>
      </c>
      <c r="AU175" s="156" t="s">
        <v>127</v>
      </c>
      <c r="AY175" s="14" t="s">
        <v>120</v>
      </c>
      <c r="BE175" s="157">
        <f t="shared" si="24"/>
        <v>0</v>
      </c>
      <c r="BF175" s="157">
        <f t="shared" si="25"/>
        <v>0</v>
      </c>
      <c r="BG175" s="157">
        <f t="shared" si="26"/>
        <v>0</v>
      </c>
      <c r="BH175" s="157">
        <f t="shared" si="27"/>
        <v>0</v>
      </c>
      <c r="BI175" s="157">
        <f t="shared" si="28"/>
        <v>0</v>
      </c>
      <c r="BJ175" s="14" t="s">
        <v>127</v>
      </c>
      <c r="BK175" s="157">
        <f t="shared" si="29"/>
        <v>0</v>
      </c>
      <c r="BL175" s="14" t="s">
        <v>126</v>
      </c>
      <c r="BM175" s="156" t="s">
        <v>253</v>
      </c>
    </row>
    <row r="176" spans="1:65" s="12" customFormat="1" ht="22.8" customHeight="1">
      <c r="B176" s="130"/>
      <c r="D176" s="131" t="s">
        <v>71</v>
      </c>
      <c r="E176" s="141" t="s">
        <v>246</v>
      </c>
      <c r="F176" s="141" t="s">
        <v>254</v>
      </c>
      <c r="I176" s="133"/>
      <c r="J176" s="142">
        <f>BK176</f>
        <v>0</v>
      </c>
      <c r="L176" s="130"/>
      <c r="M176" s="135"/>
      <c r="N176" s="136"/>
      <c r="O176" s="136"/>
      <c r="P176" s="137">
        <f>SUM(P177:P179)</f>
        <v>0</v>
      </c>
      <c r="Q176" s="136"/>
      <c r="R176" s="137">
        <f>SUM(R177:R179)</f>
        <v>0</v>
      </c>
      <c r="S176" s="136"/>
      <c r="T176" s="138">
        <f>SUM(T177:T179)</f>
        <v>0</v>
      </c>
      <c r="AR176" s="131" t="s">
        <v>79</v>
      </c>
      <c r="AT176" s="139" t="s">
        <v>71</v>
      </c>
      <c r="AU176" s="139" t="s">
        <v>79</v>
      </c>
      <c r="AY176" s="131" t="s">
        <v>120</v>
      </c>
      <c r="BK176" s="140">
        <f>SUM(BK177:BK179)</f>
        <v>0</v>
      </c>
    </row>
    <row r="177" spans="1:65" s="2" customFormat="1" ht="24.15" customHeight="1">
      <c r="A177" s="29"/>
      <c r="B177" s="143"/>
      <c r="C177" s="144" t="s">
        <v>255</v>
      </c>
      <c r="D177" s="144" t="s">
        <v>122</v>
      </c>
      <c r="E177" s="145" t="s">
        <v>256</v>
      </c>
      <c r="F177" s="146" t="s">
        <v>257</v>
      </c>
      <c r="G177" s="147" t="s">
        <v>188</v>
      </c>
      <c r="H177" s="148">
        <v>146.36000000000001</v>
      </c>
      <c r="I177" s="149"/>
      <c r="J177" s="150">
        <f>ROUND(I177*H177,2)</f>
        <v>0</v>
      </c>
      <c r="K177" s="151"/>
      <c r="L177" s="30"/>
      <c r="M177" s="152" t="s">
        <v>1</v>
      </c>
      <c r="N177" s="153" t="s">
        <v>38</v>
      </c>
      <c r="O177" s="58"/>
      <c r="P177" s="154">
        <f>O177*H177</f>
        <v>0</v>
      </c>
      <c r="Q177" s="154">
        <v>0</v>
      </c>
      <c r="R177" s="154">
        <f>Q177*H177</f>
        <v>0</v>
      </c>
      <c r="S177" s="154">
        <v>0</v>
      </c>
      <c r="T177" s="155">
        <f>S177*H177</f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56" t="s">
        <v>126</v>
      </c>
      <c r="AT177" s="156" t="s">
        <v>122</v>
      </c>
      <c r="AU177" s="156" t="s">
        <v>127</v>
      </c>
      <c r="AY177" s="14" t="s">
        <v>120</v>
      </c>
      <c r="BE177" s="157">
        <f>IF(N177="základná",J177,0)</f>
        <v>0</v>
      </c>
      <c r="BF177" s="157">
        <f>IF(N177="znížená",J177,0)</f>
        <v>0</v>
      </c>
      <c r="BG177" s="157">
        <f>IF(N177="zákl. prenesená",J177,0)</f>
        <v>0</v>
      </c>
      <c r="BH177" s="157">
        <f>IF(N177="zníž. prenesená",J177,0)</f>
        <v>0</v>
      </c>
      <c r="BI177" s="157">
        <f>IF(N177="nulová",J177,0)</f>
        <v>0</v>
      </c>
      <c r="BJ177" s="14" t="s">
        <v>127</v>
      </c>
      <c r="BK177" s="157">
        <f>ROUND(I177*H177,2)</f>
        <v>0</v>
      </c>
      <c r="BL177" s="14" t="s">
        <v>126</v>
      </c>
      <c r="BM177" s="156" t="s">
        <v>258</v>
      </c>
    </row>
    <row r="178" spans="1:65" s="2" customFormat="1" ht="33" customHeight="1">
      <c r="A178" s="29"/>
      <c r="B178" s="143"/>
      <c r="C178" s="144" t="s">
        <v>193</v>
      </c>
      <c r="D178" s="144" t="s">
        <v>122</v>
      </c>
      <c r="E178" s="145" t="s">
        <v>259</v>
      </c>
      <c r="F178" s="146" t="s">
        <v>260</v>
      </c>
      <c r="G178" s="147" t="s">
        <v>188</v>
      </c>
      <c r="H178" s="148">
        <v>102</v>
      </c>
      <c r="I178" s="149"/>
      <c r="J178" s="150">
        <f>ROUND(I178*H178,2)</f>
        <v>0</v>
      </c>
      <c r="K178" s="151"/>
      <c r="L178" s="30"/>
      <c r="M178" s="152" t="s">
        <v>1</v>
      </c>
      <c r="N178" s="153" t="s">
        <v>38</v>
      </c>
      <c r="O178" s="58"/>
      <c r="P178" s="154">
        <f>O178*H178</f>
        <v>0</v>
      </c>
      <c r="Q178" s="154">
        <v>0</v>
      </c>
      <c r="R178" s="154">
        <f>Q178*H178</f>
        <v>0</v>
      </c>
      <c r="S178" s="154">
        <v>0</v>
      </c>
      <c r="T178" s="155">
        <f>S178*H178</f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56" t="s">
        <v>126</v>
      </c>
      <c r="AT178" s="156" t="s">
        <v>122</v>
      </c>
      <c r="AU178" s="156" t="s">
        <v>127</v>
      </c>
      <c r="AY178" s="14" t="s">
        <v>120</v>
      </c>
      <c r="BE178" s="157">
        <f>IF(N178="základná",J178,0)</f>
        <v>0</v>
      </c>
      <c r="BF178" s="157">
        <f>IF(N178="znížená",J178,0)</f>
        <v>0</v>
      </c>
      <c r="BG178" s="157">
        <f>IF(N178="zákl. prenesená",J178,0)</f>
        <v>0</v>
      </c>
      <c r="BH178" s="157">
        <f>IF(N178="zníž. prenesená",J178,0)</f>
        <v>0</v>
      </c>
      <c r="BI178" s="157">
        <f>IF(N178="nulová",J178,0)</f>
        <v>0</v>
      </c>
      <c r="BJ178" s="14" t="s">
        <v>127</v>
      </c>
      <c r="BK178" s="157">
        <f>ROUND(I178*H178,2)</f>
        <v>0</v>
      </c>
      <c r="BL178" s="14" t="s">
        <v>126</v>
      </c>
      <c r="BM178" s="156" t="s">
        <v>261</v>
      </c>
    </row>
    <row r="179" spans="1:65" s="2" customFormat="1" ht="33" customHeight="1">
      <c r="A179" s="29"/>
      <c r="B179" s="143"/>
      <c r="C179" s="144" t="s">
        <v>224</v>
      </c>
      <c r="D179" s="144" t="s">
        <v>122</v>
      </c>
      <c r="E179" s="145" t="s">
        <v>262</v>
      </c>
      <c r="F179" s="146" t="s">
        <v>335</v>
      </c>
      <c r="G179" s="147" t="s">
        <v>178</v>
      </c>
      <c r="H179" s="148">
        <v>444</v>
      </c>
      <c r="I179" s="149"/>
      <c r="J179" s="150">
        <f>ROUND(I179*H179,2)</f>
        <v>0</v>
      </c>
      <c r="K179" s="151"/>
      <c r="L179" s="30"/>
      <c r="M179" s="152" t="s">
        <v>1</v>
      </c>
      <c r="N179" s="153" t="s">
        <v>38</v>
      </c>
      <c r="O179" s="58"/>
      <c r="P179" s="154">
        <f>O179*H179</f>
        <v>0</v>
      </c>
      <c r="Q179" s="154">
        <v>0</v>
      </c>
      <c r="R179" s="154">
        <f>Q179*H179</f>
        <v>0</v>
      </c>
      <c r="S179" s="154">
        <v>0</v>
      </c>
      <c r="T179" s="155">
        <f>S179*H179</f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56" t="s">
        <v>126</v>
      </c>
      <c r="AT179" s="156" t="s">
        <v>122</v>
      </c>
      <c r="AU179" s="156" t="s">
        <v>127</v>
      </c>
      <c r="AY179" s="14" t="s">
        <v>120</v>
      </c>
      <c r="BE179" s="157">
        <f>IF(N179="základná",J179,0)</f>
        <v>0</v>
      </c>
      <c r="BF179" s="157">
        <f>IF(N179="znížená",J179,0)</f>
        <v>0</v>
      </c>
      <c r="BG179" s="157">
        <f>IF(N179="zákl. prenesená",J179,0)</f>
        <v>0</v>
      </c>
      <c r="BH179" s="157">
        <f>IF(N179="zníž. prenesená",J179,0)</f>
        <v>0</v>
      </c>
      <c r="BI179" s="157">
        <f>IF(N179="nulová",J179,0)</f>
        <v>0</v>
      </c>
      <c r="BJ179" s="14" t="s">
        <v>127</v>
      </c>
      <c r="BK179" s="157">
        <f>ROUND(I179*H179,2)</f>
        <v>0</v>
      </c>
      <c r="BL179" s="14" t="s">
        <v>126</v>
      </c>
      <c r="BM179" s="156" t="s">
        <v>263</v>
      </c>
    </row>
    <row r="180" spans="1:65" s="12" customFormat="1" ht="22.8" customHeight="1">
      <c r="B180" s="130"/>
      <c r="D180" s="131" t="s">
        <v>71</v>
      </c>
      <c r="E180" s="141" t="s">
        <v>264</v>
      </c>
      <c r="F180" s="141" t="s">
        <v>265</v>
      </c>
      <c r="I180" s="133"/>
      <c r="J180" s="142">
        <f>BK180</f>
        <v>0</v>
      </c>
      <c r="L180" s="130"/>
      <c r="M180" s="135"/>
      <c r="N180" s="136"/>
      <c r="O180" s="136"/>
      <c r="P180" s="137">
        <f>SUM(P181:P182)</f>
        <v>0</v>
      </c>
      <c r="Q180" s="136"/>
      <c r="R180" s="137">
        <f>SUM(R181:R182)</f>
        <v>0</v>
      </c>
      <c r="S180" s="136"/>
      <c r="T180" s="138">
        <f>SUM(T181:T182)</f>
        <v>0</v>
      </c>
      <c r="AR180" s="131" t="s">
        <v>79</v>
      </c>
      <c r="AT180" s="139" t="s">
        <v>71</v>
      </c>
      <c r="AU180" s="139" t="s">
        <v>79</v>
      </c>
      <c r="AY180" s="131" t="s">
        <v>120</v>
      </c>
      <c r="BK180" s="140">
        <f>SUM(BK181:BK182)</f>
        <v>0</v>
      </c>
    </row>
    <row r="181" spans="1:65" s="2" customFormat="1" ht="24.15" customHeight="1">
      <c r="A181" s="29"/>
      <c r="B181" s="143"/>
      <c r="C181" s="144" t="s">
        <v>266</v>
      </c>
      <c r="D181" s="144" t="s">
        <v>122</v>
      </c>
      <c r="E181" s="145" t="s">
        <v>267</v>
      </c>
      <c r="F181" s="146" t="s">
        <v>268</v>
      </c>
      <c r="G181" s="147" t="s">
        <v>192</v>
      </c>
      <c r="H181" s="148">
        <v>2</v>
      </c>
      <c r="I181" s="149"/>
      <c r="J181" s="150">
        <f>ROUND(I181*H181,2)</f>
        <v>0</v>
      </c>
      <c r="K181" s="151"/>
      <c r="L181" s="30"/>
      <c r="M181" s="152" t="s">
        <v>1</v>
      </c>
      <c r="N181" s="153" t="s">
        <v>38</v>
      </c>
      <c r="O181" s="58"/>
      <c r="P181" s="154">
        <f>O181*H181</f>
        <v>0</v>
      </c>
      <c r="Q181" s="154">
        <v>0</v>
      </c>
      <c r="R181" s="154">
        <f>Q181*H181</f>
        <v>0</v>
      </c>
      <c r="S181" s="154">
        <v>0</v>
      </c>
      <c r="T181" s="155">
        <f>S181*H181</f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56" t="s">
        <v>126</v>
      </c>
      <c r="AT181" s="156" t="s">
        <v>122</v>
      </c>
      <c r="AU181" s="156" t="s">
        <v>127</v>
      </c>
      <c r="AY181" s="14" t="s">
        <v>120</v>
      </c>
      <c r="BE181" s="157">
        <f>IF(N181="základná",J181,0)</f>
        <v>0</v>
      </c>
      <c r="BF181" s="157">
        <f>IF(N181="znížená",J181,0)</f>
        <v>0</v>
      </c>
      <c r="BG181" s="157">
        <f>IF(N181="zákl. prenesená",J181,0)</f>
        <v>0</v>
      </c>
      <c r="BH181" s="157">
        <f>IF(N181="zníž. prenesená",J181,0)</f>
        <v>0</v>
      </c>
      <c r="BI181" s="157">
        <f>IF(N181="nulová",J181,0)</f>
        <v>0</v>
      </c>
      <c r="BJ181" s="14" t="s">
        <v>127</v>
      </c>
      <c r="BK181" s="157">
        <f>ROUND(I181*H181,2)</f>
        <v>0</v>
      </c>
      <c r="BL181" s="14" t="s">
        <v>126</v>
      </c>
      <c r="BM181" s="156" t="s">
        <v>269</v>
      </c>
    </row>
    <row r="182" spans="1:65" s="2" customFormat="1" ht="33" customHeight="1">
      <c r="A182" s="29"/>
      <c r="B182" s="143"/>
      <c r="C182" s="144" t="s">
        <v>201</v>
      </c>
      <c r="D182" s="144" t="s">
        <v>122</v>
      </c>
      <c r="E182" s="145" t="s">
        <v>270</v>
      </c>
      <c r="F182" s="146" t="s">
        <v>271</v>
      </c>
      <c r="G182" s="147" t="s">
        <v>192</v>
      </c>
      <c r="H182" s="148">
        <v>2</v>
      </c>
      <c r="I182" s="149"/>
      <c r="J182" s="150">
        <f>ROUND(I182*H182,2)</f>
        <v>0</v>
      </c>
      <c r="K182" s="151"/>
      <c r="L182" s="30"/>
      <c r="M182" s="152" t="s">
        <v>1</v>
      </c>
      <c r="N182" s="153" t="s">
        <v>38</v>
      </c>
      <c r="O182" s="58"/>
      <c r="P182" s="154">
        <f>O182*H182</f>
        <v>0</v>
      </c>
      <c r="Q182" s="154">
        <v>0</v>
      </c>
      <c r="R182" s="154">
        <f>Q182*H182</f>
        <v>0</v>
      </c>
      <c r="S182" s="154">
        <v>0</v>
      </c>
      <c r="T182" s="155">
        <f>S182*H182</f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56" t="s">
        <v>126</v>
      </c>
      <c r="AT182" s="156" t="s">
        <v>122</v>
      </c>
      <c r="AU182" s="156" t="s">
        <v>127</v>
      </c>
      <c r="AY182" s="14" t="s">
        <v>120</v>
      </c>
      <c r="BE182" s="157">
        <f>IF(N182="základná",J182,0)</f>
        <v>0</v>
      </c>
      <c r="BF182" s="157">
        <f>IF(N182="znížená",J182,0)</f>
        <v>0</v>
      </c>
      <c r="BG182" s="157">
        <f>IF(N182="zákl. prenesená",J182,0)</f>
        <v>0</v>
      </c>
      <c r="BH182" s="157">
        <f>IF(N182="zníž. prenesená",J182,0)</f>
        <v>0</v>
      </c>
      <c r="BI182" s="157">
        <f>IF(N182="nulová",J182,0)</f>
        <v>0</v>
      </c>
      <c r="BJ182" s="14" t="s">
        <v>127</v>
      </c>
      <c r="BK182" s="157">
        <f>ROUND(I182*H182,2)</f>
        <v>0</v>
      </c>
      <c r="BL182" s="14" t="s">
        <v>126</v>
      </c>
      <c r="BM182" s="156" t="s">
        <v>272</v>
      </c>
    </row>
    <row r="183" spans="1:65" s="12" customFormat="1" ht="22.8" customHeight="1">
      <c r="B183" s="130"/>
      <c r="D183" s="131" t="s">
        <v>71</v>
      </c>
      <c r="E183" s="141" t="s">
        <v>273</v>
      </c>
      <c r="F183" s="141" t="s">
        <v>274</v>
      </c>
      <c r="I183" s="133"/>
      <c r="J183" s="142">
        <f>BK183</f>
        <v>0</v>
      </c>
      <c r="L183" s="130"/>
      <c r="M183" s="135"/>
      <c r="N183" s="136"/>
      <c r="O183" s="136"/>
      <c r="P183" s="137">
        <f>P184</f>
        <v>0</v>
      </c>
      <c r="Q183" s="136"/>
      <c r="R183" s="137">
        <f>R184</f>
        <v>0</v>
      </c>
      <c r="S183" s="136"/>
      <c r="T183" s="138">
        <f>T184</f>
        <v>0</v>
      </c>
      <c r="AR183" s="131" t="s">
        <v>79</v>
      </c>
      <c r="AT183" s="139" t="s">
        <v>71</v>
      </c>
      <c r="AU183" s="139" t="s">
        <v>79</v>
      </c>
      <c r="AY183" s="131" t="s">
        <v>120</v>
      </c>
      <c r="BK183" s="140">
        <f>BK184</f>
        <v>0</v>
      </c>
    </row>
    <row r="184" spans="1:65" s="2" customFormat="1" ht="24.15" customHeight="1">
      <c r="A184" s="29"/>
      <c r="B184" s="143"/>
      <c r="C184" s="144" t="s">
        <v>275</v>
      </c>
      <c r="D184" s="144" t="s">
        <v>122</v>
      </c>
      <c r="E184" s="145" t="s">
        <v>276</v>
      </c>
      <c r="F184" s="146" t="s">
        <v>277</v>
      </c>
      <c r="G184" s="147" t="s">
        <v>161</v>
      </c>
      <c r="H184" s="148">
        <v>291.20699999999999</v>
      </c>
      <c r="I184" s="149"/>
      <c r="J184" s="150">
        <f>ROUND(I184*H184,2)</f>
        <v>0</v>
      </c>
      <c r="K184" s="151"/>
      <c r="L184" s="30"/>
      <c r="M184" s="152" t="s">
        <v>1</v>
      </c>
      <c r="N184" s="153" t="s">
        <v>38</v>
      </c>
      <c r="O184" s="58"/>
      <c r="P184" s="154">
        <f>O184*H184</f>
        <v>0</v>
      </c>
      <c r="Q184" s="154">
        <v>0</v>
      </c>
      <c r="R184" s="154">
        <f>Q184*H184</f>
        <v>0</v>
      </c>
      <c r="S184" s="154">
        <v>0</v>
      </c>
      <c r="T184" s="155">
        <f>S184*H184</f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56" t="s">
        <v>126</v>
      </c>
      <c r="AT184" s="156" t="s">
        <v>122</v>
      </c>
      <c r="AU184" s="156" t="s">
        <v>127</v>
      </c>
      <c r="AY184" s="14" t="s">
        <v>120</v>
      </c>
      <c r="BE184" s="157">
        <f>IF(N184="základná",J184,0)</f>
        <v>0</v>
      </c>
      <c r="BF184" s="157">
        <f>IF(N184="znížená",J184,0)</f>
        <v>0</v>
      </c>
      <c r="BG184" s="157">
        <f>IF(N184="zákl. prenesená",J184,0)</f>
        <v>0</v>
      </c>
      <c r="BH184" s="157">
        <f>IF(N184="zníž. prenesená",J184,0)</f>
        <v>0</v>
      </c>
      <c r="BI184" s="157">
        <f>IF(N184="nulová",J184,0)</f>
        <v>0</v>
      </c>
      <c r="BJ184" s="14" t="s">
        <v>127</v>
      </c>
      <c r="BK184" s="157">
        <f>ROUND(I184*H184,2)</f>
        <v>0</v>
      </c>
      <c r="BL184" s="14" t="s">
        <v>126</v>
      </c>
      <c r="BM184" s="156" t="s">
        <v>278</v>
      </c>
    </row>
    <row r="185" spans="1:65" s="12" customFormat="1" ht="25.95" customHeight="1">
      <c r="B185" s="130"/>
      <c r="D185" s="131" t="s">
        <v>71</v>
      </c>
      <c r="E185" s="132" t="s">
        <v>279</v>
      </c>
      <c r="F185" s="132" t="s">
        <v>280</v>
      </c>
      <c r="I185" s="133"/>
      <c r="J185" s="134">
        <f>BK185</f>
        <v>0</v>
      </c>
      <c r="L185" s="130"/>
      <c r="M185" s="135"/>
      <c r="N185" s="136"/>
      <c r="O185" s="136"/>
      <c r="P185" s="137">
        <f>P186+P192+P195</f>
        <v>0</v>
      </c>
      <c r="Q185" s="136"/>
      <c r="R185" s="137">
        <f>R186+R192+R195</f>
        <v>0</v>
      </c>
      <c r="S185" s="136"/>
      <c r="T185" s="138">
        <f>T186+T192+T195</f>
        <v>0</v>
      </c>
      <c r="AR185" s="131" t="s">
        <v>127</v>
      </c>
      <c r="AT185" s="139" t="s">
        <v>71</v>
      </c>
      <c r="AU185" s="139" t="s">
        <v>72</v>
      </c>
      <c r="AY185" s="131" t="s">
        <v>120</v>
      </c>
      <c r="BK185" s="140">
        <f>BK186+BK192+BK195</f>
        <v>0</v>
      </c>
    </row>
    <row r="186" spans="1:65" s="12" customFormat="1" ht="22.8" customHeight="1">
      <c r="B186" s="130"/>
      <c r="D186" s="131" t="s">
        <v>71</v>
      </c>
      <c r="E186" s="141" t="s">
        <v>281</v>
      </c>
      <c r="F186" s="141" t="s">
        <v>282</v>
      </c>
      <c r="I186" s="133"/>
      <c r="J186" s="142">
        <f>BK186</f>
        <v>0</v>
      </c>
      <c r="L186" s="130"/>
      <c r="M186" s="135"/>
      <c r="N186" s="136"/>
      <c r="O186" s="136"/>
      <c r="P186" s="137">
        <f>SUM(P187:P191)</f>
        <v>0</v>
      </c>
      <c r="Q186" s="136"/>
      <c r="R186" s="137">
        <f>SUM(R187:R191)</f>
        <v>0</v>
      </c>
      <c r="S186" s="136"/>
      <c r="T186" s="138">
        <f>SUM(T187:T191)</f>
        <v>0</v>
      </c>
      <c r="AR186" s="131" t="s">
        <v>127</v>
      </c>
      <c r="AT186" s="139" t="s">
        <v>71</v>
      </c>
      <c r="AU186" s="139" t="s">
        <v>79</v>
      </c>
      <c r="AY186" s="131" t="s">
        <v>120</v>
      </c>
      <c r="BK186" s="140">
        <f>SUM(BK187:BK191)</f>
        <v>0</v>
      </c>
    </row>
    <row r="187" spans="1:65" s="2" customFormat="1" ht="16.5" customHeight="1">
      <c r="A187" s="29"/>
      <c r="B187" s="143"/>
      <c r="C187" s="158" t="s">
        <v>204</v>
      </c>
      <c r="D187" s="158" t="s">
        <v>168</v>
      </c>
      <c r="E187" s="159" t="s">
        <v>283</v>
      </c>
      <c r="F187" s="160" t="s">
        <v>284</v>
      </c>
      <c r="G187" s="161" t="s">
        <v>285</v>
      </c>
      <c r="H187" s="162">
        <v>328</v>
      </c>
      <c r="I187" s="163"/>
      <c r="J187" s="164">
        <f>ROUND(I187*H187,2)</f>
        <v>0</v>
      </c>
      <c r="K187" s="165"/>
      <c r="L187" s="166"/>
      <c r="M187" s="167" t="s">
        <v>1</v>
      </c>
      <c r="N187" s="168" t="s">
        <v>38</v>
      </c>
      <c r="O187" s="58"/>
      <c r="P187" s="154">
        <f>O187*H187</f>
        <v>0</v>
      </c>
      <c r="Q187" s="154">
        <v>0</v>
      </c>
      <c r="R187" s="154">
        <f>Q187*H187</f>
        <v>0</v>
      </c>
      <c r="S187" s="154">
        <v>0</v>
      </c>
      <c r="T187" s="155">
        <f>S187*H187</f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56" t="s">
        <v>183</v>
      </c>
      <c r="AT187" s="156" t="s">
        <v>168</v>
      </c>
      <c r="AU187" s="156" t="s">
        <v>127</v>
      </c>
      <c r="AY187" s="14" t="s">
        <v>120</v>
      </c>
      <c r="BE187" s="157">
        <f>IF(N187="základná",J187,0)</f>
        <v>0</v>
      </c>
      <c r="BF187" s="157">
        <f>IF(N187="znížená",J187,0)</f>
        <v>0</v>
      </c>
      <c r="BG187" s="157">
        <f>IF(N187="zákl. prenesená",J187,0)</f>
        <v>0</v>
      </c>
      <c r="BH187" s="157">
        <f>IF(N187="zníž. prenesená",J187,0)</f>
        <v>0</v>
      </c>
      <c r="BI187" s="157">
        <f>IF(N187="nulová",J187,0)</f>
        <v>0</v>
      </c>
      <c r="BJ187" s="14" t="s">
        <v>127</v>
      </c>
      <c r="BK187" s="157">
        <f>ROUND(I187*H187,2)</f>
        <v>0</v>
      </c>
      <c r="BL187" s="14" t="s">
        <v>150</v>
      </c>
      <c r="BM187" s="156" t="s">
        <v>286</v>
      </c>
    </row>
    <row r="188" spans="1:65" s="2" customFormat="1" ht="24.15" customHeight="1">
      <c r="A188" s="29"/>
      <c r="B188" s="143"/>
      <c r="C188" s="144" t="s">
        <v>287</v>
      </c>
      <c r="D188" s="144" t="s">
        <v>122</v>
      </c>
      <c r="E188" s="145" t="s">
        <v>288</v>
      </c>
      <c r="F188" s="146" t="s">
        <v>289</v>
      </c>
      <c r="G188" s="147" t="s">
        <v>178</v>
      </c>
      <c r="H188" s="148">
        <v>476.52</v>
      </c>
      <c r="I188" s="149"/>
      <c r="J188" s="150">
        <f>ROUND(I188*H188,2)</f>
        <v>0</v>
      </c>
      <c r="K188" s="151"/>
      <c r="L188" s="30"/>
      <c r="M188" s="152" t="s">
        <v>1</v>
      </c>
      <c r="N188" s="153" t="s">
        <v>38</v>
      </c>
      <c r="O188" s="58"/>
      <c r="P188" s="154">
        <f>O188*H188</f>
        <v>0</v>
      </c>
      <c r="Q188" s="154">
        <v>0</v>
      </c>
      <c r="R188" s="154">
        <f>Q188*H188</f>
        <v>0</v>
      </c>
      <c r="S188" s="154">
        <v>0</v>
      </c>
      <c r="T188" s="155">
        <f>S188*H188</f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56" t="s">
        <v>150</v>
      </c>
      <c r="AT188" s="156" t="s">
        <v>122</v>
      </c>
      <c r="AU188" s="156" t="s">
        <v>127</v>
      </c>
      <c r="AY188" s="14" t="s">
        <v>120</v>
      </c>
      <c r="BE188" s="157">
        <f>IF(N188="základná",J188,0)</f>
        <v>0</v>
      </c>
      <c r="BF188" s="157">
        <f>IF(N188="znížená",J188,0)</f>
        <v>0</v>
      </c>
      <c r="BG188" s="157">
        <f>IF(N188="zákl. prenesená",J188,0)</f>
        <v>0</v>
      </c>
      <c r="BH188" s="157">
        <f>IF(N188="zníž. prenesená",J188,0)</f>
        <v>0</v>
      </c>
      <c r="BI188" s="157">
        <f>IF(N188="nulová",J188,0)</f>
        <v>0</v>
      </c>
      <c r="BJ188" s="14" t="s">
        <v>127</v>
      </c>
      <c r="BK188" s="157">
        <f>ROUND(I188*H188,2)</f>
        <v>0</v>
      </c>
      <c r="BL188" s="14" t="s">
        <v>150</v>
      </c>
      <c r="BM188" s="156" t="s">
        <v>290</v>
      </c>
    </row>
    <row r="189" spans="1:65" s="2" customFormat="1" ht="21.75" customHeight="1">
      <c r="A189" s="29"/>
      <c r="B189" s="143"/>
      <c r="C189" s="144" t="s">
        <v>208</v>
      </c>
      <c r="D189" s="144" t="s">
        <v>122</v>
      </c>
      <c r="E189" s="145" t="s">
        <v>291</v>
      </c>
      <c r="F189" s="146" t="s">
        <v>292</v>
      </c>
      <c r="G189" s="147" t="s">
        <v>178</v>
      </c>
      <c r="H189" s="148">
        <v>108</v>
      </c>
      <c r="I189" s="149"/>
      <c r="J189" s="150">
        <f>ROUND(I189*H189,2)</f>
        <v>0</v>
      </c>
      <c r="K189" s="151"/>
      <c r="L189" s="30"/>
      <c r="M189" s="152" t="s">
        <v>1</v>
      </c>
      <c r="N189" s="153" t="s">
        <v>38</v>
      </c>
      <c r="O189" s="58"/>
      <c r="P189" s="154">
        <f>O189*H189</f>
        <v>0</v>
      </c>
      <c r="Q189" s="154">
        <v>0</v>
      </c>
      <c r="R189" s="154">
        <f>Q189*H189</f>
        <v>0</v>
      </c>
      <c r="S189" s="154">
        <v>0</v>
      </c>
      <c r="T189" s="155">
        <f>S189*H189</f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56" t="s">
        <v>150</v>
      </c>
      <c r="AT189" s="156" t="s">
        <v>122</v>
      </c>
      <c r="AU189" s="156" t="s">
        <v>127</v>
      </c>
      <c r="AY189" s="14" t="s">
        <v>120</v>
      </c>
      <c r="BE189" s="157">
        <f>IF(N189="základná",J189,0)</f>
        <v>0</v>
      </c>
      <c r="BF189" s="157">
        <f>IF(N189="znížená",J189,0)</f>
        <v>0</v>
      </c>
      <c r="BG189" s="157">
        <f>IF(N189="zákl. prenesená",J189,0)</f>
        <v>0</v>
      </c>
      <c r="BH189" s="157">
        <f>IF(N189="zníž. prenesená",J189,0)</f>
        <v>0</v>
      </c>
      <c r="BI189" s="157">
        <f>IF(N189="nulová",J189,0)</f>
        <v>0</v>
      </c>
      <c r="BJ189" s="14" t="s">
        <v>127</v>
      </c>
      <c r="BK189" s="157">
        <f>ROUND(I189*H189,2)</f>
        <v>0</v>
      </c>
      <c r="BL189" s="14" t="s">
        <v>150</v>
      </c>
      <c r="BM189" s="156" t="s">
        <v>293</v>
      </c>
    </row>
    <row r="190" spans="1:65" s="2" customFormat="1" ht="37.799999999999997" customHeight="1">
      <c r="A190" s="29"/>
      <c r="B190" s="143"/>
      <c r="C190" s="158" t="s">
        <v>294</v>
      </c>
      <c r="D190" s="158" t="s">
        <v>168</v>
      </c>
      <c r="E190" s="159" t="s">
        <v>295</v>
      </c>
      <c r="F190" s="160" t="s">
        <v>296</v>
      </c>
      <c r="G190" s="161" t="s">
        <v>178</v>
      </c>
      <c r="H190" s="162">
        <v>129.6</v>
      </c>
      <c r="I190" s="163"/>
      <c r="J190" s="164">
        <f>ROUND(I190*H190,2)</f>
        <v>0</v>
      </c>
      <c r="K190" s="165"/>
      <c r="L190" s="166"/>
      <c r="M190" s="167" t="s">
        <v>1</v>
      </c>
      <c r="N190" s="168" t="s">
        <v>38</v>
      </c>
      <c r="O190" s="58"/>
      <c r="P190" s="154">
        <f>O190*H190</f>
        <v>0</v>
      </c>
      <c r="Q190" s="154">
        <v>0</v>
      </c>
      <c r="R190" s="154">
        <f>Q190*H190</f>
        <v>0</v>
      </c>
      <c r="S190" s="154">
        <v>0</v>
      </c>
      <c r="T190" s="155">
        <f>S190*H190</f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56" t="s">
        <v>183</v>
      </c>
      <c r="AT190" s="156" t="s">
        <v>168</v>
      </c>
      <c r="AU190" s="156" t="s">
        <v>127</v>
      </c>
      <c r="AY190" s="14" t="s">
        <v>120</v>
      </c>
      <c r="BE190" s="157">
        <f>IF(N190="základná",J190,0)</f>
        <v>0</v>
      </c>
      <c r="BF190" s="157">
        <f>IF(N190="znížená",J190,0)</f>
        <v>0</v>
      </c>
      <c r="BG190" s="157">
        <f>IF(N190="zákl. prenesená",J190,0)</f>
        <v>0</v>
      </c>
      <c r="BH190" s="157">
        <f>IF(N190="zníž. prenesená",J190,0)</f>
        <v>0</v>
      </c>
      <c r="BI190" s="157">
        <f>IF(N190="nulová",J190,0)</f>
        <v>0</v>
      </c>
      <c r="BJ190" s="14" t="s">
        <v>127</v>
      </c>
      <c r="BK190" s="157">
        <f>ROUND(I190*H190,2)</f>
        <v>0</v>
      </c>
      <c r="BL190" s="14" t="s">
        <v>150</v>
      </c>
      <c r="BM190" s="156" t="s">
        <v>297</v>
      </c>
    </row>
    <row r="191" spans="1:65" s="2" customFormat="1" ht="24.15" customHeight="1">
      <c r="A191" s="29"/>
      <c r="B191" s="143"/>
      <c r="C191" s="158" t="s">
        <v>211</v>
      </c>
      <c r="D191" s="158" t="s">
        <v>168</v>
      </c>
      <c r="E191" s="159" t="s">
        <v>298</v>
      </c>
      <c r="F191" s="160" t="s">
        <v>299</v>
      </c>
      <c r="G191" s="161" t="s">
        <v>178</v>
      </c>
      <c r="H191" s="162">
        <v>238.26</v>
      </c>
      <c r="I191" s="163"/>
      <c r="J191" s="164">
        <f>ROUND(I191*H191,2)</f>
        <v>0</v>
      </c>
      <c r="K191" s="165"/>
      <c r="L191" s="166"/>
      <c r="M191" s="167" t="s">
        <v>1</v>
      </c>
      <c r="N191" s="168" t="s">
        <v>38</v>
      </c>
      <c r="O191" s="58"/>
      <c r="P191" s="154">
        <f>O191*H191</f>
        <v>0</v>
      </c>
      <c r="Q191" s="154">
        <v>0</v>
      </c>
      <c r="R191" s="154">
        <f>Q191*H191</f>
        <v>0</v>
      </c>
      <c r="S191" s="154">
        <v>0</v>
      </c>
      <c r="T191" s="155">
        <f>S191*H191</f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56" t="s">
        <v>183</v>
      </c>
      <c r="AT191" s="156" t="s">
        <v>168</v>
      </c>
      <c r="AU191" s="156" t="s">
        <v>127</v>
      </c>
      <c r="AY191" s="14" t="s">
        <v>120</v>
      </c>
      <c r="BE191" s="157">
        <f>IF(N191="základná",J191,0)</f>
        <v>0</v>
      </c>
      <c r="BF191" s="157">
        <f>IF(N191="znížená",J191,0)</f>
        <v>0</v>
      </c>
      <c r="BG191" s="157">
        <f>IF(N191="zákl. prenesená",J191,0)</f>
        <v>0</v>
      </c>
      <c r="BH191" s="157">
        <f>IF(N191="zníž. prenesená",J191,0)</f>
        <v>0</v>
      </c>
      <c r="BI191" s="157">
        <f>IF(N191="nulová",J191,0)</f>
        <v>0</v>
      </c>
      <c r="BJ191" s="14" t="s">
        <v>127</v>
      </c>
      <c r="BK191" s="157">
        <f>ROUND(I191*H191,2)</f>
        <v>0</v>
      </c>
      <c r="BL191" s="14" t="s">
        <v>150</v>
      </c>
      <c r="BM191" s="156" t="s">
        <v>300</v>
      </c>
    </row>
    <row r="192" spans="1:65" s="12" customFormat="1" ht="22.8" customHeight="1">
      <c r="B192" s="130"/>
      <c r="D192" s="131" t="s">
        <v>71</v>
      </c>
      <c r="E192" s="141" t="s">
        <v>301</v>
      </c>
      <c r="F192" s="141" t="s">
        <v>302</v>
      </c>
      <c r="I192" s="133"/>
      <c r="J192" s="142">
        <f>BK192</f>
        <v>0</v>
      </c>
      <c r="L192" s="130"/>
      <c r="M192" s="135"/>
      <c r="N192" s="136"/>
      <c r="O192" s="136"/>
      <c r="P192" s="137">
        <f>SUM(P193:P194)</f>
        <v>0</v>
      </c>
      <c r="Q192" s="136"/>
      <c r="R192" s="137">
        <f>SUM(R193:R194)</f>
        <v>0</v>
      </c>
      <c r="S192" s="136"/>
      <c r="T192" s="138">
        <f>SUM(T193:T194)</f>
        <v>0</v>
      </c>
      <c r="AR192" s="131" t="s">
        <v>127</v>
      </c>
      <c r="AT192" s="139" t="s">
        <v>71</v>
      </c>
      <c r="AU192" s="139" t="s">
        <v>79</v>
      </c>
      <c r="AY192" s="131" t="s">
        <v>120</v>
      </c>
      <c r="BK192" s="140">
        <f>SUM(BK193:BK194)</f>
        <v>0</v>
      </c>
    </row>
    <row r="193" spans="1:65" s="2" customFormat="1" ht="24.15" customHeight="1">
      <c r="A193" s="29"/>
      <c r="B193" s="143"/>
      <c r="C193" s="144" t="s">
        <v>303</v>
      </c>
      <c r="D193" s="144" t="s">
        <v>122</v>
      </c>
      <c r="E193" s="145" t="s">
        <v>304</v>
      </c>
      <c r="F193" s="146" t="s">
        <v>305</v>
      </c>
      <c r="G193" s="147" t="s">
        <v>178</v>
      </c>
      <c r="H193" s="148">
        <v>3690.3</v>
      </c>
      <c r="I193" s="149"/>
      <c r="J193" s="150">
        <f>ROUND(I193*H193,2)</f>
        <v>0</v>
      </c>
      <c r="K193" s="151"/>
      <c r="L193" s="30"/>
      <c r="M193" s="152" t="s">
        <v>1</v>
      </c>
      <c r="N193" s="153" t="s">
        <v>38</v>
      </c>
      <c r="O193" s="58"/>
      <c r="P193" s="154">
        <f>O193*H193</f>
        <v>0</v>
      </c>
      <c r="Q193" s="154">
        <v>0</v>
      </c>
      <c r="R193" s="154">
        <f>Q193*H193</f>
        <v>0</v>
      </c>
      <c r="S193" s="154">
        <v>0</v>
      </c>
      <c r="T193" s="155">
        <f>S193*H193</f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56" t="s">
        <v>150</v>
      </c>
      <c r="AT193" s="156" t="s">
        <v>122</v>
      </c>
      <c r="AU193" s="156" t="s">
        <v>127</v>
      </c>
      <c r="AY193" s="14" t="s">
        <v>120</v>
      </c>
      <c r="BE193" s="157">
        <f>IF(N193="základná",J193,0)</f>
        <v>0</v>
      </c>
      <c r="BF193" s="157">
        <f>IF(N193="znížená",J193,0)</f>
        <v>0</v>
      </c>
      <c r="BG193" s="157">
        <f>IF(N193="zákl. prenesená",J193,0)</f>
        <v>0</v>
      </c>
      <c r="BH193" s="157">
        <f>IF(N193="zníž. prenesená",J193,0)</f>
        <v>0</v>
      </c>
      <c r="BI193" s="157">
        <f>IF(N193="nulová",J193,0)</f>
        <v>0</v>
      </c>
      <c r="BJ193" s="14" t="s">
        <v>127</v>
      </c>
      <c r="BK193" s="157">
        <f>ROUND(I193*H193,2)</f>
        <v>0</v>
      </c>
      <c r="BL193" s="14" t="s">
        <v>150</v>
      </c>
      <c r="BM193" s="156" t="s">
        <v>306</v>
      </c>
    </row>
    <row r="194" spans="1:65" s="2" customFormat="1" ht="21.75" customHeight="1">
      <c r="A194" s="29"/>
      <c r="B194" s="143"/>
      <c r="C194" s="144" t="s">
        <v>214</v>
      </c>
      <c r="D194" s="144" t="s">
        <v>122</v>
      </c>
      <c r="E194" s="145" t="s">
        <v>307</v>
      </c>
      <c r="F194" s="146" t="s">
        <v>308</v>
      </c>
      <c r="G194" s="147" t="s">
        <v>178</v>
      </c>
      <c r="H194" s="148">
        <v>3690.3</v>
      </c>
      <c r="I194" s="149"/>
      <c r="J194" s="150">
        <f>ROUND(I194*H194,2)</f>
        <v>0</v>
      </c>
      <c r="K194" s="151"/>
      <c r="L194" s="30"/>
      <c r="M194" s="152" t="s">
        <v>1</v>
      </c>
      <c r="N194" s="153" t="s">
        <v>38</v>
      </c>
      <c r="O194" s="58"/>
      <c r="P194" s="154">
        <f>O194*H194</f>
        <v>0</v>
      </c>
      <c r="Q194" s="154">
        <v>0</v>
      </c>
      <c r="R194" s="154">
        <f>Q194*H194</f>
        <v>0</v>
      </c>
      <c r="S194" s="154">
        <v>0</v>
      </c>
      <c r="T194" s="155">
        <f>S194*H194</f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56" t="s">
        <v>150</v>
      </c>
      <c r="AT194" s="156" t="s">
        <v>122</v>
      </c>
      <c r="AU194" s="156" t="s">
        <v>127</v>
      </c>
      <c r="AY194" s="14" t="s">
        <v>120</v>
      </c>
      <c r="BE194" s="157">
        <f>IF(N194="základná",J194,0)</f>
        <v>0</v>
      </c>
      <c r="BF194" s="157">
        <f>IF(N194="znížená",J194,0)</f>
        <v>0</v>
      </c>
      <c r="BG194" s="157">
        <f>IF(N194="zákl. prenesená",J194,0)</f>
        <v>0</v>
      </c>
      <c r="BH194" s="157">
        <f>IF(N194="zníž. prenesená",J194,0)</f>
        <v>0</v>
      </c>
      <c r="BI194" s="157">
        <f>IF(N194="nulová",J194,0)</f>
        <v>0</v>
      </c>
      <c r="BJ194" s="14" t="s">
        <v>127</v>
      </c>
      <c r="BK194" s="157">
        <f>ROUND(I194*H194,2)</f>
        <v>0</v>
      </c>
      <c r="BL194" s="14" t="s">
        <v>150</v>
      </c>
      <c r="BM194" s="156" t="s">
        <v>309</v>
      </c>
    </row>
    <row r="195" spans="1:65" s="12" customFormat="1" ht="22.8" customHeight="1">
      <c r="B195" s="130"/>
      <c r="D195" s="131" t="s">
        <v>71</v>
      </c>
      <c r="E195" s="141" t="s">
        <v>310</v>
      </c>
      <c r="F195" s="141" t="s">
        <v>311</v>
      </c>
      <c r="I195" s="133"/>
      <c r="J195" s="142">
        <f>BK195</f>
        <v>0</v>
      </c>
      <c r="L195" s="130"/>
      <c r="M195" s="135"/>
      <c r="N195" s="136"/>
      <c r="O195" s="136"/>
      <c r="P195" s="137">
        <f>SUM(P196:P197)</f>
        <v>0</v>
      </c>
      <c r="Q195" s="136"/>
      <c r="R195" s="137">
        <f>SUM(R196:R197)</f>
        <v>0</v>
      </c>
      <c r="S195" s="136"/>
      <c r="T195" s="138">
        <f>SUM(T196:T197)</f>
        <v>0</v>
      </c>
      <c r="AR195" s="131" t="s">
        <v>127</v>
      </c>
      <c r="AT195" s="139" t="s">
        <v>71</v>
      </c>
      <c r="AU195" s="139" t="s">
        <v>79</v>
      </c>
      <c r="AY195" s="131" t="s">
        <v>120</v>
      </c>
      <c r="BK195" s="140">
        <f>SUM(BK196:BK197)</f>
        <v>0</v>
      </c>
    </row>
    <row r="196" spans="1:65" s="2" customFormat="1" ht="24.15" customHeight="1">
      <c r="A196" s="29"/>
      <c r="B196" s="143"/>
      <c r="C196" s="144" t="s">
        <v>312</v>
      </c>
      <c r="D196" s="144" t="s">
        <v>122</v>
      </c>
      <c r="E196" s="145" t="s">
        <v>313</v>
      </c>
      <c r="F196" s="146" t="s">
        <v>314</v>
      </c>
      <c r="G196" s="147" t="s">
        <v>178</v>
      </c>
      <c r="H196" s="148">
        <v>347.2</v>
      </c>
      <c r="I196" s="149"/>
      <c r="J196" s="150">
        <f>ROUND(I196*H196,2)</f>
        <v>0</v>
      </c>
      <c r="K196" s="151"/>
      <c r="L196" s="30"/>
      <c r="M196" s="152" t="s">
        <v>1</v>
      </c>
      <c r="N196" s="153" t="s">
        <v>38</v>
      </c>
      <c r="O196" s="58"/>
      <c r="P196" s="154">
        <f>O196*H196</f>
        <v>0</v>
      </c>
      <c r="Q196" s="154">
        <v>0</v>
      </c>
      <c r="R196" s="154">
        <f>Q196*H196</f>
        <v>0</v>
      </c>
      <c r="S196" s="154">
        <v>0</v>
      </c>
      <c r="T196" s="155">
        <f>S196*H196</f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56" t="s">
        <v>150</v>
      </c>
      <c r="AT196" s="156" t="s">
        <v>122</v>
      </c>
      <c r="AU196" s="156" t="s">
        <v>127</v>
      </c>
      <c r="AY196" s="14" t="s">
        <v>120</v>
      </c>
      <c r="BE196" s="157">
        <f>IF(N196="základná",J196,0)</f>
        <v>0</v>
      </c>
      <c r="BF196" s="157">
        <f>IF(N196="znížená",J196,0)</f>
        <v>0</v>
      </c>
      <c r="BG196" s="157">
        <f>IF(N196="zákl. prenesená",J196,0)</f>
        <v>0</v>
      </c>
      <c r="BH196" s="157">
        <f>IF(N196="zníž. prenesená",J196,0)</f>
        <v>0</v>
      </c>
      <c r="BI196" s="157">
        <f>IF(N196="nulová",J196,0)</f>
        <v>0</v>
      </c>
      <c r="BJ196" s="14" t="s">
        <v>127</v>
      </c>
      <c r="BK196" s="157">
        <f>ROUND(I196*H196,2)</f>
        <v>0</v>
      </c>
      <c r="BL196" s="14" t="s">
        <v>150</v>
      </c>
      <c r="BM196" s="156" t="s">
        <v>315</v>
      </c>
    </row>
    <row r="197" spans="1:65" s="2" customFormat="1" ht="37.799999999999997" customHeight="1">
      <c r="A197" s="29"/>
      <c r="B197" s="143"/>
      <c r="C197" s="144" t="s">
        <v>217</v>
      </c>
      <c r="D197" s="144" t="s">
        <v>122</v>
      </c>
      <c r="E197" s="145" t="s">
        <v>316</v>
      </c>
      <c r="F197" s="146" t="s">
        <v>317</v>
      </c>
      <c r="G197" s="147" t="s">
        <v>178</v>
      </c>
      <c r="H197" s="148">
        <v>347.2</v>
      </c>
      <c r="I197" s="149"/>
      <c r="J197" s="150">
        <f>ROUND(I197*H197,2)</f>
        <v>0</v>
      </c>
      <c r="K197" s="151"/>
      <c r="L197" s="30"/>
      <c r="M197" s="152" t="s">
        <v>1</v>
      </c>
      <c r="N197" s="153" t="s">
        <v>38</v>
      </c>
      <c r="O197" s="58"/>
      <c r="P197" s="154">
        <f>O197*H197</f>
        <v>0</v>
      </c>
      <c r="Q197" s="154">
        <v>0</v>
      </c>
      <c r="R197" s="154">
        <f>Q197*H197</f>
        <v>0</v>
      </c>
      <c r="S197" s="154">
        <v>0</v>
      </c>
      <c r="T197" s="155">
        <f>S197*H197</f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56" t="s">
        <v>150</v>
      </c>
      <c r="AT197" s="156" t="s">
        <v>122</v>
      </c>
      <c r="AU197" s="156" t="s">
        <v>127</v>
      </c>
      <c r="AY197" s="14" t="s">
        <v>120</v>
      </c>
      <c r="BE197" s="157">
        <f>IF(N197="základná",J197,0)</f>
        <v>0</v>
      </c>
      <c r="BF197" s="157">
        <f>IF(N197="znížená",J197,0)</f>
        <v>0</v>
      </c>
      <c r="BG197" s="157">
        <f>IF(N197="zákl. prenesená",J197,0)</f>
        <v>0</v>
      </c>
      <c r="BH197" s="157">
        <f>IF(N197="zníž. prenesená",J197,0)</f>
        <v>0</v>
      </c>
      <c r="BI197" s="157">
        <f>IF(N197="nulová",J197,0)</f>
        <v>0</v>
      </c>
      <c r="BJ197" s="14" t="s">
        <v>127</v>
      </c>
      <c r="BK197" s="157">
        <f>ROUND(I197*H197,2)</f>
        <v>0</v>
      </c>
      <c r="BL197" s="14" t="s">
        <v>150</v>
      </c>
      <c r="BM197" s="156" t="s">
        <v>318</v>
      </c>
    </row>
    <row r="198" spans="1:65" s="12" customFormat="1" ht="25.95" customHeight="1">
      <c r="B198" s="130"/>
      <c r="D198" s="131" t="s">
        <v>71</v>
      </c>
      <c r="E198" s="132" t="s">
        <v>319</v>
      </c>
      <c r="F198" s="132" t="s">
        <v>320</v>
      </c>
      <c r="I198" s="133"/>
      <c r="J198" s="134">
        <f>BK198</f>
        <v>0</v>
      </c>
      <c r="L198" s="130"/>
      <c r="M198" s="135"/>
      <c r="N198" s="136"/>
      <c r="O198" s="136"/>
      <c r="P198" s="137">
        <f>P199</f>
        <v>0</v>
      </c>
      <c r="Q198" s="136"/>
      <c r="R198" s="137">
        <f>R199</f>
        <v>0</v>
      </c>
      <c r="S198" s="136"/>
      <c r="T198" s="138">
        <f>T199</f>
        <v>0</v>
      </c>
      <c r="AR198" s="131" t="s">
        <v>137</v>
      </c>
      <c r="AT198" s="139" t="s">
        <v>71</v>
      </c>
      <c r="AU198" s="139" t="s">
        <v>72</v>
      </c>
      <c r="AY198" s="131" t="s">
        <v>120</v>
      </c>
      <c r="BK198" s="140">
        <f>BK199</f>
        <v>0</v>
      </c>
    </row>
    <row r="199" spans="1:65" s="12" customFormat="1" ht="22.8" customHeight="1">
      <c r="B199" s="130"/>
      <c r="D199" s="131" t="s">
        <v>71</v>
      </c>
      <c r="E199" s="141" t="s">
        <v>321</v>
      </c>
      <c r="F199" s="141" t="s">
        <v>322</v>
      </c>
      <c r="I199" s="133"/>
      <c r="J199" s="142">
        <f>BK199</f>
        <v>0</v>
      </c>
      <c r="L199" s="130"/>
      <c r="M199" s="135"/>
      <c r="N199" s="136"/>
      <c r="O199" s="136"/>
      <c r="P199" s="137">
        <f>SUM(P200:P202)</f>
        <v>0</v>
      </c>
      <c r="Q199" s="136"/>
      <c r="R199" s="137">
        <f>SUM(R200:R202)</f>
        <v>0</v>
      </c>
      <c r="S199" s="136"/>
      <c r="T199" s="138">
        <f>SUM(T200:T202)</f>
        <v>0</v>
      </c>
      <c r="AR199" s="131" t="s">
        <v>137</v>
      </c>
      <c r="AT199" s="139" t="s">
        <v>71</v>
      </c>
      <c r="AU199" s="139" t="s">
        <v>79</v>
      </c>
      <c r="AY199" s="131" t="s">
        <v>120</v>
      </c>
      <c r="BK199" s="140">
        <f>SUM(BK200:BK202)</f>
        <v>0</v>
      </c>
    </row>
    <row r="200" spans="1:65" s="2" customFormat="1" ht="16.5" customHeight="1">
      <c r="A200" s="29"/>
      <c r="B200" s="143"/>
      <c r="C200" s="144" t="s">
        <v>323</v>
      </c>
      <c r="D200" s="144" t="s">
        <v>122</v>
      </c>
      <c r="E200" s="145" t="s">
        <v>324</v>
      </c>
      <c r="F200" s="146" t="s">
        <v>325</v>
      </c>
      <c r="G200" s="147" t="s">
        <v>326</v>
      </c>
      <c r="H200" s="148">
        <v>1</v>
      </c>
      <c r="I200" s="149"/>
      <c r="J200" s="150">
        <f>ROUND(I200*H200,2)</f>
        <v>0</v>
      </c>
      <c r="K200" s="151"/>
      <c r="L200" s="30"/>
      <c r="M200" s="152" t="s">
        <v>1</v>
      </c>
      <c r="N200" s="153" t="s">
        <v>38</v>
      </c>
      <c r="O200" s="58"/>
      <c r="P200" s="154">
        <f>O200*H200</f>
        <v>0</v>
      </c>
      <c r="Q200" s="154">
        <v>0</v>
      </c>
      <c r="R200" s="154">
        <f>Q200*H200</f>
        <v>0</v>
      </c>
      <c r="S200" s="154">
        <v>0</v>
      </c>
      <c r="T200" s="155">
        <f>S200*H200</f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56" t="s">
        <v>126</v>
      </c>
      <c r="AT200" s="156" t="s">
        <v>122</v>
      </c>
      <c r="AU200" s="156" t="s">
        <v>127</v>
      </c>
      <c r="AY200" s="14" t="s">
        <v>120</v>
      </c>
      <c r="BE200" s="157">
        <f>IF(N200="základná",J200,0)</f>
        <v>0</v>
      </c>
      <c r="BF200" s="157">
        <f>IF(N200="znížená",J200,0)</f>
        <v>0</v>
      </c>
      <c r="BG200" s="157">
        <f>IF(N200="zákl. prenesená",J200,0)</f>
        <v>0</v>
      </c>
      <c r="BH200" s="157">
        <f>IF(N200="zníž. prenesená",J200,0)</f>
        <v>0</v>
      </c>
      <c r="BI200" s="157">
        <f>IF(N200="nulová",J200,0)</f>
        <v>0</v>
      </c>
      <c r="BJ200" s="14" t="s">
        <v>127</v>
      </c>
      <c r="BK200" s="157">
        <f>ROUND(I200*H200,2)</f>
        <v>0</v>
      </c>
      <c r="BL200" s="14" t="s">
        <v>126</v>
      </c>
      <c r="BM200" s="156" t="s">
        <v>327</v>
      </c>
    </row>
    <row r="201" spans="1:65" s="2" customFormat="1" ht="24.15" customHeight="1">
      <c r="A201" s="29"/>
      <c r="B201" s="143"/>
      <c r="C201" s="144" t="s">
        <v>221</v>
      </c>
      <c r="D201" s="144" t="s">
        <v>122</v>
      </c>
      <c r="E201" s="145" t="s">
        <v>328</v>
      </c>
      <c r="F201" s="146" t="s">
        <v>329</v>
      </c>
      <c r="G201" s="147" t="s">
        <v>326</v>
      </c>
      <c r="H201" s="148">
        <v>1</v>
      </c>
      <c r="I201" s="149"/>
      <c r="J201" s="150">
        <f>ROUND(I201*H201,2)</f>
        <v>0</v>
      </c>
      <c r="K201" s="151"/>
      <c r="L201" s="30"/>
      <c r="M201" s="152" t="s">
        <v>1</v>
      </c>
      <c r="N201" s="153" t="s">
        <v>38</v>
      </c>
      <c r="O201" s="58"/>
      <c r="P201" s="154">
        <f>O201*H201</f>
        <v>0</v>
      </c>
      <c r="Q201" s="154">
        <v>0</v>
      </c>
      <c r="R201" s="154">
        <f>Q201*H201</f>
        <v>0</v>
      </c>
      <c r="S201" s="154">
        <v>0</v>
      </c>
      <c r="T201" s="155">
        <f>S201*H201</f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56" t="s">
        <v>126</v>
      </c>
      <c r="AT201" s="156" t="s">
        <v>122</v>
      </c>
      <c r="AU201" s="156" t="s">
        <v>127</v>
      </c>
      <c r="AY201" s="14" t="s">
        <v>120</v>
      </c>
      <c r="BE201" s="157">
        <f>IF(N201="základná",J201,0)</f>
        <v>0</v>
      </c>
      <c r="BF201" s="157">
        <f>IF(N201="znížená",J201,0)</f>
        <v>0</v>
      </c>
      <c r="BG201" s="157">
        <f>IF(N201="zákl. prenesená",J201,0)</f>
        <v>0</v>
      </c>
      <c r="BH201" s="157">
        <f>IF(N201="zníž. prenesená",J201,0)</f>
        <v>0</v>
      </c>
      <c r="BI201" s="157">
        <f>IF(N201="nulová",J201,0)</f>
        <v>0</v>
      </c>
      <c r="BJ201" s="14" t="s">
        <v>127</v>
      </c>
      <c r="BK201" s="157">
        <f>ROUND(I201*H201,2)</f>
        <v>0</v>
      </c>
      <c r="BL201" s="14" t="s">
        <v>126</v>
      </c>
      <c r="BM201" s="156" t="s">
        <v>330</v>
      </c>
    </row>
    <row r="202" spans="1:65" s="2" customFormat="1" ht="21.75" customHeight="1">
      <c r="A202" s="29"/>
      <c r="B202" s="143"/>
      <c r="C202" s="144" t="s">
        <v>331</v>
      </c>
      <c r="D202" s="144" t="s">
        <v>122</v>
      </c>
      <c r="E202" s="145" t="s">
        <v>332</v>
      </c>
      <c r="F202" s="146" t="s">
        <v>333</v>
      </c>
      <c r="G202" s="147" t="s">
        <v>326</v>
      </c>
      <c r="H202" s="148">
        <v>1</v>
      </c>
      <c r="I202" s="149"/>
      <c r="J202" s="150">
        <f>ROUND(I202*H202,2)</f>
        <v>0</v>
      </c>
      <c r="K202" s="151"/>
      <c r="L202" s="30"/>
      <c r="M202" s="169" t="s">
        <v>1</v>
      </c>
      <c r="N202" s="170" t="s">
        <v>38</v>
      </c>
      <c r="O202" s="171"/>
      <c r="P202" s="172">
        <f>O202*H202</f>
        <v>0</v>
      </c>
      <c r="Q202" s="172">
        <v>0</v>
      </c>
      <c r="R202" s="172">
        <f>Q202*H202</f>
        <v>0</v>
      </c>
      <c r="S202" s="172">
        <v>0</v>
      </c>
      <c r="T202" s="173">
        <f>S202*H202</f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56" t="s">
        <v>126</v>
      </c>
      <c r="AT202" s="156" t="s">
        <v>122</v>
      </c>
      <c r="AU202" s="156" t="s">
        <v>127</v>
      </c>
      <c r="AY202" s="14" t="s">
        <v>120</v>
      </c>
      <c r="BE202" s="157">
        <f>IF(N202="základná",J202,0)</f>
        <v>0</v>
      </c>
      <c r="BF202" s="157">
        <f>IF(N202="znížená",J202,0)</f>
        <v>0</v>
      </c>
      <c r="BG202" s="157">
        <f>IF(N202="zákl. prenesená",J202,0)</f>
        <v>0</v>
      </c>
      <c r="BH202" s="157">
        <f>IF(N202="zníž. prenesená",J202,0)</f>
        <v>0</v>
      </c>
      <c r="BI202" s="157">
        <f>IF(N202="nulová",J202,0)</f>
        <v>0</v>
      </c>
      <c r="BJ202" s="14" t="s">
        <v>127</v>
      </c>
      <c r="BK202" s="157">
        <f>ROUND(I202*H202,2)</f>
        <v>0</v>
      </c>
      <c r="BL202" s="14" t="s">
        <v>126</v>
      </c>
      <c r="BM202" s="156" t="s">
        <v>334</v>
      </c>
    </row>
    <row r="203" spans="1:65" s="2" customFormat="1" ht="6.9" customHeight="1">
      <c r="A203" s="29"/>
      <c r="B203" s="47"/>
      <c r="C203" s="48"/>
      <c r="D203" s="48"/>
      <c r="E203" s="48"/>
      <c r="F203" s="48"/>
      <c r="G203" s="48"/>
      <c r="H203" s="48"/>
      <c r="I203" s="48"/>
      <c r="J203" s="48"/>
      <c r="K203" s="48"/>
      <c r="L203" s="30"/>
      <c r="M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</row>
  </sheetData>
  <autoFilter ref="C132:K202"/>
  <mergeCells count="9">
    <mergeCell ref="E87:H87"/>
    <mergeCell ref="E123:H123"/>
    <mergeCell ref="E125:H12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30042025 - Rekonštrukcia ...</vt:lpstr>
      <vt:lpstr>'30042025 - Rekonštrukcia ...'!Názvy_tlače</vt:lpstr>
      <vt:lpstr>'Rekapitulácia stavby'!Názvy_tlače</vt:lpstr>
      <vt:lpstr>'30042025 - Rekonštrukcia ...'!Oblasť_tlače</vt:lpstr>
      <vt:lpstr>'Rekapitulácia stavby'!Oblasť_tlače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NB-HP\user</dc:creator>
  <cp:lastModifiedBy>user</cp:lastModifiedBy>
  <dcterms:created xsi:type="dcterms:W3CDTF">2025-04-30T17:38:15Z</dcterms:created>
  <dcterms:modified xsi:type="dcterms:W3CDTF">2025-04-30T17:41:19Z</dcterms:modified>
</cp:coreProperties>
</file>