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03_Likvidace odpadu/ZD_final/"/>
    </mc:Choice>
  </mc:AlternateContent>
  <xr:revisionPtr revIDLastSave="0" documentId="8_{F5F2AF86-4CB8-4BB5-B04F-D3AE794414CC}" xr6:coauthVersionLast="47" xr6:coauthVersionMax="47" xr10:uidLastSave="{00000000-0000-0000-0000-000000000000}"/>
  <bookViews>
    <workbookView xWindow="-120" yWindow="-120" windowWidth="29040" windowHeight="15720" activeTab="1" xr2:uid="{7DC48000-8E4D-458D-AD9A-8427986CC516}"/>
  </bookViews>
  <sheets>
    <sheet name="Část 1 - Region 1" sheetId="1" r:id="rId1"/>
    <sheet name="Část 2 - Region 2" sheetId="2" r:id="rId2"/>
    <sheet name="Část 3 - Nebezpečné odpady" sheetId="3" r:id="rId3"/>
  </sheets>
  <definedNames>
    <definedName name="_xlnm.Print_Area" localSheetId="0">'Část 1 - Region 1'!$A$2:$J$41</definedName>
    <definedName name="_xlnm.Print_Area" localSheetId="1">'Část 2 - Region 2'!$A$2:$H$38</definedName>
    <definedName name="_xlnm.Print_Area" localSheetId="2">'Část 3 - Nebezpečné odpady'!$A$1:$N$49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G31" i="2"/>
  <c r="F31" i="2"/>
  <c r="E31" i="2"/>
  <c r="D31" i="2"/>
  <c r="G27" i="2"/>
  <c r="F27" i="2"/>
  <c r="E27" i="2"/>
  <c r="J34" i="1"/>
  <c r="J20" i="1"/>
  <c r="J31" i="1"/>
  <c r="J27" i="1"/>
  <c r="E27" i="1"/>
  <c r="F27" i="1"/>
  <c r="G27" i="1"/>
  <c r="H27" i="1"/>
  <c r="I27" i="1"/>
  <c r="D27" i="1"/>
  <c r="E31" i="1"/>
  <c r="F31" i="1"/>
  <c r="G31" i="1"/>
  <c r="H31" i="1"/>
  <c r="I31" i="1"/>
  <c r="D31" i="1"/>
  <c r="D12" i="3"/>
  <c r="I12" i="1"/>
  <c r="H12" i="1"/>
  <c r="D12" i="1"/>
  <c r="I42" i="3"/>
  <c r="M42" i="3"/>
  <c r="L42" i="3"/>
  <c r="K42" i="3"/>
  <c r="H42" i="3"/>
  <c r="D42" i="3"/>
  <c r="K37" i="3"/>
  <c r="N37" i="3" s="1"/>
  <c r="I32" i="3"/>
  <c r="N32" i="3" s="1"/>
  <c r="I27" i="3"/>
  <c r="N27" i="3" s="1"/>
  <c r="E22" i="3"/>
  <c r="F22" i="3"/>
  <c r="G22" i="3"/>
  <c r="H22" i="3"/>
  <c r="I22" i="3"/>
  <c r="J22" i="3"/>
  <c r="K22" i="3"/>
  <c r="L22" i="3"/>
  <c r="M22" i="3"/>
  <c r="D22" i="3"/>
  <c r="G17" i="3"/>
  <c r="E17" i="3"/>
  <c r="F17" i="3"/>
  <c r="H17" i="3"/>
  <c r="I17" i="3"/>
  <c r="J17" i="3"/>
  <c r="K17" i="3"/>
  <c r="L17" i="3"/>
  <c r="M17" i="3"/>
  <c r="D17" i="3"/>
  <c r="E12" i="3"/>
  <c r="F12" i="3"/>
  <c r="G12" i="3"/>
  <c r="H12" i="3"/>
  <c r="I12" i="3"/>
  <c r="J12" i="3"/>
  <c r="K12" i="3"/>
  <c r="L12" i="3"/>
  <c r="M12" i="3"/>
  <c r="G20" i="2"/>
  <c r="F20" i="2"/>
  <c r="E20" i="2"/>
  <c r="D20" i="2"/>
  <c r="G16" i="2"/>
  <c r="F16" i="2"/>
  <c r="E16" i="2"/>
  <c r="D16" i="2"/>
  <c r="G12" i="2"/>
  <c r="F12" i="2"/>
  <c r="E12" i="2"/>
  <c r="D12" i="2"/>
  <c r="G12" i="1"/>
  <c r="F12" i="1"/>
  <c r="E12" i="1"/>
  <c r="F16" i="1"/>
  <c r="F13" i="3"/>
  <c r="N13" i="3" s="1"/>
  <c r="N38" i="3"/>
  <c r="N33" i="3"/>
  <c r="N28" i="3"/>
  <c r="N23" i="3"/>
  <c r="N18" i="3"/>
  <c r="N8" i="3"/>
  <c r="I20" i="1"/>
  <c r="H20" i="1"/>
  <c r="H16" i="1"/>
  <c r="G16" i="1"/>
  <c r="G20" i="1"/>
  <c r="F20" i="1"/>
  <c r="E20" i="1"/>
  <c r="D20" i="1"/>
  <c r="I16" i="1"/>
  <c r="E16" i="1"/>
  <c r="D16" i="1"/>
  <c r="H31" i="2" l="1"/>
  <c r="H27" i="2"/>
  <c r="H12" i="2"/>
  <c r="H20" i="2"/>
  <c r="J12" i="1"/>
  <c r="H16" i="2"/>
  <c r="J16" i="1"/>
  <c r="N12" i="3"/>
  <c r="N22" i="3"/>
  <c r="N42" i="3"/>
  <c r="N17" i="3"/>
  <c r="H32" i="2" l="1"/>
  <c r="H33" i="2" s="1"/>
  <c r="N43" i="3"/>
  <c r="N44" i="3" s="1"/>
  <c r="J35" i="1"/>
</calcChain>
</file>

<file path=xl/sharedStrings.xml><?xml version="1.0" encoding="utf-8"?>
<sst xmlns="http://schemas.openxmlformats.org/spreadsheetml/2006/main" count="211" uniqueCount="70">
  <si>
    <t>Technická specifikace a tabulka k nacenění</t>
  </si>
  <si>
    <t xml:space="preserve">Veřejná zakázka č.: Z25003 - Likvidace odpadů středisek Silnice LK </t>
  </si>
  <si>
    <t>Část 1 - Region 1</t>
  </si>
  <si>
    <t>Druhy odpadů</t>
  </si>
  <si>
    <t>Místo svozu</t>
  </si>
  <si>
    <t>Cena celkem v Kč bez DPH</t>
  </si>
  <si>
    <t>REGION 1</t>
  </si>
  <si>
    <t>Nový Bor (Okrouhlá 1)</t>
  </si>
  <si>
    <t>Česká Lípa (Sosnová 230)</t>
  </si>
  <si>
    <t>Frýdlant v Čechách (Dlouhá 3268)</t>
  </si>
  <si>
    <t>Liberec (České mládeže 1247/30)</t>
  </si>
  <si>
    <t>Jablonec n/N (Československé armády 4805/24)</t>
  </si>
  <si>
    <t>Rychnov u Jablonce n/N (Nádražní 166)</t>
  </si>
  <si>
    <t>Katalogové číslo</t>
  </si>
  <si>
    <t>Druh odpadu</t>
  </si>
  <si>
    <t>Cyklické svozy - Region 1</t>
  </si>
  <si>
    <t>Směsný komunální odpad (cyklický svoz)</t>
  </si>
  <si>
    <t>Frekvence svozů (1100 l kontejner)</t>
  </si>
  <si>
    <t>1x za 14 dní</t>
  </si>
  <si>
    <t>1x týdně</t>
  </si>
  <si>
    <t xml:space="preserve">1x za 14 dnů </t>
  </si>
  <si>
    <t>Počet kontejnerů na středisku v ks (ke dni zahájení zakázky)</t>
  </si>
  <si>
    <t>Jednotková cena svozu za 1 ks kontejneru v Kč bez DPH*</t>
  </si>
  <si>
    <t>Cena celkem za rok v Kč bez DPH</t>
  </si>
  <si>
    <t>Plasty (cyklický svoz)</t>
  </si>
  <si>
    <t>4x za rok</t>
  </si>
  <si>
    <t>8x za rok</t>
  </si>
  <si>
    <t>1x za rok</t>
  </si>
  <si>
    <t>Papír a lepenka (cyklický svoz)</t>
  </si>
  <si>
    <t>1x za měsíc</t>
  </si>
  <si>
    <t>2x za rok</t>
  </si>
  <si>
    <t>3x za rok</t>
  </si>
  <si>
    <t>Pozn.: Dodavatel doplní ceny za svozy včetně pronájmu odpadových nádob, dopravy a dalších položek.</t>
  </si>
  <si>
    <t>dodavatel vyplní všechny zeleně podbarvené buňky</t>
  </si>
  <si>
    <t>název dodavatele:</t>
  </si>
  <si>
    <t>podpis dodavatele:</t>
  </si>
  <si>
    <t>Část 2 - Region 2</t>
  </si>
  <si>
    <t>REGION 2</t>
  </si>
  <si>
    <t>Nová Ves nad Nisou (Nová Ves 69)</t>
  </si>
  <si>
    <t>Turnov (Průmyslová 3001)</t>
  </si>
  <si>
    <t>Semily (Vysocká 576)</t>
  </si>
  <si>
    <t>Jilemnice (Krkonošská 785 - Hrabačov)</t>
  </si>
  <si>
    <t>Cyklické svozy - Region 2</t>
  </si>
  <si>
    <t>1x za 14 dnů</t>
  </si>
  <si>
    <t>Celkem</t>
  </si>
  <si>
    <t>Nebezpečné odpady - všechna střediska</t>
  </si>
  <si>
    <t>Olejové filtry</t>
  </si>
  <si>
    <t>Předpokládaný odběr v tunách</t>
  </si>
  <si>
    <t>Obaly obsahující zbytky nebezpečných látek nebo obaly těmito látkami znečištěné</t>
  </si>
  <si>
    <t>Absorpční činidla, filtrační materiály (včetně olejových filtrů jinak blíže neurčených), čisticí tkaniny a ochranné oděvy znečištěné nebezpečnými látkami</t>
  </si>
  <si>
    <t>Olej a tuk neuvedený pod číslem 20 01 25</t>
  </si>
  <si>
    <t>Jiné emulze</t>
  </si>
  <si>
    <t>Odpadní řezné emulze a roztoky neobsahující halogeny</t>
  </si>
  <si>
    <t>Kaly z lapáků nečistot</t>
  </si>
  <si>
    <t>Pozn.: Dodavatel doplní jednotké ceny za svoz a likvidaci odpadu včetně dopravy, manipulace a dalších položek a nákladů.</t>
  </si>
  <si>
    <t>Část 3 - Nebezpečné odpady</t>
  </si>
  <si>
    <t>Předpokládaný počet svozů</t>
  </si>
  <si>
    <t>Jednotková cena 1 svozu v Kč bez DPH</t>
  </si>
  <si>
    <t>Jednotková cena za likvidaci 1 tuny odpadu v Kč bez DPH</t>
  </si>
  <si>
    <t>Roční množství / cena za svoz (včetně kilometrovného, manipulace, a všech dalších položek a s tím spojených nákladů) / cena za 1 tunu (včetně všech dlaších položek)</t>
  </si>
  <si>
    <t>Nabídková cena celkem v Kč bez DPH za 12 měsíců:</t>
  </si>
  <si>
    <t>Nabídková cena celkem v Kč bez DPH za 24 měsíců:</t>
  </si>
  <si>
    <t>Roční svozy / *cena za 1 svoz je včetně kilometrovného, likvidace odpadu, pronájmu svozových nádob o objemu kontejneru 1100 l a všech dalších položek a dalších předvídatelných i nepředvídatelných nákladů / cena celkem za rok</t>
  </si>
  <si>
    <t>Kovy</t>
  </si>
  <si>
    <t>Sklo</t>
  </si>
  <si>
    <t>Svozy na výzvu - Region 1</t>
  </si>
  <si>
    <t>Jednotková cena za likvidaci 1 tuny odpadu v Kč bez DPH, včetně dopravy, manipulace a dalších poplatků</t>
  </si>
  <si>
    <t>Svozy na výzvu - Region 2</t>
  </si>
  <si>
    <t>Předpokládaný roční odběr / Jednotková cena v Kč bez DPH za tunu</t>
  </si>
  <si>
    <t>1 x týdně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</si>
</sst>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0.0,\1\t"/>
    <numFmt numFmtId="166" formatCode="0,.\1\t"/>
  </numFmts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22"/>
      <color theme="1"/>
      <name val="Aptos Narrow"/>
      <family val="2"/>
      <charset val="238"/>
      <scheme val="minor"/>
    </font>
    <font>
      <b/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Aptos Narrow"/>
      <family val="2"/>
      <charset val="238"/>
      <scheme val="minor"/>
    </font>
    <font>
      <b/>
      <sz val="16"/>
      <color rgb="FF000000"/>
      <name val="Aptos Narrow"/>
      <charset val="1"/>
    </font>
    <font>
      <b/>
      <sz val="11"/>
      <color rgb="FF000000"/>
      <name val="Aptos Narrow"/>
      <charset val="1"/>
    </font>
    <font>
      <sz val="22"/>
      <color rgb="FF000000"/>
      <name val="Aptos Narrow"/>
      <charset val="1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 diagonalUp="1">
      <left style="medium">
        <color rgb="FF000000"/>
      </left>
      <right/>
      <top/>
      <bottom style="thin">
        <color indexed="64"/>
      </bottom>
      <diagonal style="thin">
        <color indexed="64"/>
      </diagonal>
    </border>
    <border diagonalUp="1">
      <left style="medium">
        <color rgb="FF000000"/>
      </left>
      <right style="medium">
        <color rgb="FF000000"/>
      </right>
      <top/>
      <bottom style="thin">
        <color indexed="64"/>
      </bottom>
      <diagonal style="thin">
        <color indexed="64"/>
      </diagonal>
    </border>
    <border diagonalUp="1">
      <left style="medium">
        <color rgb="FF000000"/>
      </left>
      <right/>
      <top/>
      <bottom/>
      <diagonal style="thin">
        <color indexed="64"/>
      </diagonal>
    </border>
    <border diagonalUp="1">
      <left style="medium">
        <color rgb="FF000000"/>
      </left>
      <right style="medium">
        <color rgb="FF000000"/>
      </right>
      <top/>
      <bottom/>
      <diagonal style="thin">
        <color indexed="64"/>
      </diagonal>
    </border>
    <border diagonalUp="1">
      <left style="medium">
        <color rgb="FF000000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0" fillId="4" borderId="0" xfId="0" applyFill="1"/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4" borderId="30" xfId="0" applyFill="1" applyBorder="1" applyAlignment="1">
      <alignment vertical="center"/>
    </xf>
    <xf numFmtId="164" fontId="1" fillId="4" borderId="40" xfId="0" applyNumberFormat="1" applyFont="1" applyFill="1" applyBorder="1" applyAlignment="1">
      <alignment vertical="center"/>
    </xf>
    <xf numFmtId="0" fontId="1" fillId="4" borderId="41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1" fillId="4" borderId="43" xfId="0" applyNumberFormat="1" applyFont="1" applyFill="1" applyBorder="1" applyAlignment="1">
      <alignment vertical="center"/>
    </xf>
    <xf numFmtId="0" fontId="0" fillId="4" borderId="41" xfId="0" applyFill="1" applyBorder="1" applyAlignment="1">
      <alignment horizontal="right" vertical="center"/>
    </xf>
    <xf numFmtId="164" fontId="1" fillId="4" borderId="40" xfId="0" applyNumberFormat="1" applyFont="1" applyFill="1" applyBorder="1" applyAlignment="1">
      <alignment horizontal="right" vertical="center"/>
    </xf>
    <xf numFmtId="0" fontId="1" fillId="4" borderId="41" xfId="0" applyFont="1" applyFill="1" applyBorder="1" applyAlignment="1">
      <alignment horizontal="right" vertical="center"/>
    </xf>
    <xf numFmtId="0" fontId="0" fillId="4" borderId="34" xfId="0" applyFill="1" applyBorder="1" applyAlignment="1">
      <alignment horizontal="right" vertical="center"/>
    </xf>
    <xf numFmtId="0" fontId="0" fillId="4" borderId="20" xfId="0" applyFill="1" applyBorder="1" applyAlignment="1">
      <alignment horizontal="right" vertical="center"/>
    </xf>
    <xf numFmtId="0" fontId="0" fillId="4" borderId="20" xfId="0" applyFill="1" applyBorder="1" applyAlignment="1">
      <alignment horizontal="right" vertical="center" wrapText="1"/>
    </xf>
    <xf numFmtId="0" fontId="0" fillId="4" borderId="19" xfId="0" applyFill="1" applyBorder="1" applyAlignment="1">
      <alignment horizontal="right" vertical="center"/>
    </xf>
    <xf numFmtId="0" fontId="0" fillId="4" borderId="41" xfId="0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0" fillId="4" borderId="51" xfId="0" applyFill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/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 wrapText="1"/>
    </xf>
    <xf numFmtId="0" fontId="0" fillId="4" borderId="59" xfId="0" applyFill="1" applyBorder="1" applyAlignment="1">
      <alignment vertical="center"/>
    </xf>
    <xf numFmtId="0" fontId="0" fillId="4" borderId="28" xfId="0" applyFill="1" applyBorder="1" applyAlignment="1">
      <alignment horizontal="right" vertical="center"/>
    </xf>
    <xf numFmtId="0" fontId="0" fillId="4" borderId="57" xfId="0" applyFill="1" applyBorder="1" applyAlignment="1">
      <alignment horizontal="right" vertical="center" wrapText="1"/>
    </xf>
    <xf numFmtId="0" fontId="0" fillId="4" borderId="30" xfId="0" applyFill="1" applyBorder="1" applyAlignment="1">
      <alignment horizontal="right" vertical="center"/>
    </xf>
    <xf numFmtId="0" fontId="0" fillId="4" borderId="57" xfId="0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6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>
      <alignment vertical="center"/>
    </xf>
    <xf numFmtId="164" fontId="1" fillId="4" borderId="44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45" xfId="0" applyNumberFormat="1" applyFont="1" applyFill="1" applyBorder="1" applyAlignment="1">
      <alignment horizontal="right" vertical="center"/>
    </xf>
    <xf numFmtId="0" fontId="0" fillId="4" borderId="31" xfId="0" applyFill="1" applyBorder="1" applyAlignment="1">
      <alignment vertical="center"/>
    </xf>
    <xf numFmtId="164" fontId="0" fillId="4" borderId="40" xfId="0" applyNumberFormat="1" applyFill="1" applyBorder="1" applyAlignment="1">
      <alignment horizontal="right" vertical="center"/>
    </xf>
    <xf numFmtId="164" fontId="1" fillId="4" borderId="67" xfId="0" applyNumberFormat="1" applyFont="1" applyFill="1" applyBorder="1" applyAlignment="1">
      <alignment horizontal="right" vertical="center"/>
    </xf>
    <xf numFmtId="164" fontId="1" fillId="4" borderId="15" xfId="0" applyNumberFormat="1" applyFont="1" applyFill="1" applyBorder="1" applyAlignment="1">
      <alignment horizontal="right" vertical="center"/>
    </xf>
    <xf numFmtId="164" fontId="1" fillId="4" borderId="6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vertical="center"/>
    </xf>
    <xf numFmtId="164" fontId="0" fillId="4" borderId="40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right" vertical="center"/>
    </xf>
    <xf numFmtId="164" fontId="1" fillId="4" borderId="14" xfId="0" applyNumberFormat="1" applyFont="1" applyFill="1" applyBorder="1" applyAlignment="1">
      <alignment horizontal="right" vertical="center"/>
    </xf>
    <xf numFmtId="164" fontId="1" fillId="4" borderId="16" xfId="0" applyNumberFormat="1" applyFont="1" applyFill="1" applyBorder="1" applyAlignment="1">
      <alignment horizontal="right" vertical="center"/>
    </xf>
    <xf numFmtId="164" fontId="1" fillId="4" borderId="46" xfId="0" applyNumberFormat="1" applyFont="1" applyFill="1" applyBorder="1" applyAlignment="1">
      <alignment vertical="center"/>
    </xf>
    <xf numFmtId="164" fontId="1" fillId="4" borderId="68" xfId="0" applyNumberFormat="1" applyFont="1" applyFill="1" applyBorder="1" applyAlignment="1">
      <alignment vertical="center"/>
    </xf>
    <xf numFmtId="164" fontId="0" fillId="6" borderId="33" xfId="0" applyNumberFormat="1" applyFill="1" applyBorder="1" applyAlignment="1">
      <alignment vertical="center"/>
    </xf>
    <xf numFmtId="164" fontId="0" fillId="6" borderId="32" xfId="0" applyNumberFormat="1" applyFill="1" applyBorder="1" applyAlignment="1">
      <alignment horizontal="right" vertical="center"/>
    </xf>
    <xf numFmtId="164" fontId="0" fillId="6" borderId="1" xfId="0" applyNumberFormat="1" applyFill="1" applyBorder="1" applyAlignment="1">
      <alignment horizontal="right" vertical="center"/>
    </xf>
    <xf numFmtId="164" fontId="0" fillId="6" borderId="42" xfId="0" applyNumberFormat="1" applyFill="1" applyBorder="1" applyAlignment="1">
      <alignment horizontal="right" vertical="center"/>
    </xf>
    <xf numFmtId="164" fontId="0" fillId="6" borderId="50" xfId="0" applyNumberFormat="1" applyFill="1" applyBorder="1" applyAlignment="1">
      <alignment horizontal="right" vertical="center"/>
    </xf>
    <xf numFmtId="164" fontId="0" fillId="6" borderId="21" xfId="0" applyNumberFormat="1" applyFill="1" applyBorder="1" applyAlignment="1">
      <alignment horizontal="right" vertical="center"/>
    </xf>
    <xf numFmtId="164" fontId="0" fillId="6" borderId="3" xfId="0" applyNumberFormat="1" applyFill="1" applyBorder="1" applyAlignment="1">
      <alignment horizontal="right" vertical="center"/>
    </xf>
    <xf numFmtId="164" fontId="0" fillId="6" borderId="40" xfId="0" applyNumberFormat="1" applyFill="1" applyBorder="1" applyAlignment="1">
      <alignment horizontal="right" vertical="center"/>
    </xf>
    <xf numFmtId="164" fontId="0" fillId="6" borderId="58" xfId="0" applyNumberFormat="1" applyFill="1" applyBorder="1" applyAlignment="1">
      <alignment horizontal="right" vertical="center"/>
    </xf>
    <xf numFmtId="164" fontId="0" fillId="6" borderId="31" xfId="0" applyNumberForma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4" borderId="57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41" xfId="0" applyFill="1" applyBorder="1" applyAlignment="1">
      <alignment vertical="center"/>
    </xf>
    <xf numFmtId="0" fontId="0" fillId="4" borderId="78" xfId="0" applyFill="1" applyBorder="1" applyAlignment="1">
      <alignment vertical="center"/>
    </xf>
    <xf numFmtId="0" fontId="1" fillId="4" borderId="75" xfId="0" applyFont="1" applyFill="1" applyBorder="1" applyAlignment="1">
      <alignment vertical="center"/>
    </xf>
    <xf numFmtId="0" fontId="0" fillId="4" borderId="39" xfId="0" applyFill="1" applyBorder="1" applyAlignment="1">
      <alignment vertical="center"/>
    </xf>
    <xf numFmtId="0" fontId="0" fillId="4" borderId="79" xfId="0" applyFill="1" applyBorder="1" applyAlignment="1">
      <alignment vertical="center"/>
    </xf>
    <xf numFmtId="0" fontId="1" fillId="4" borderId="22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164" fontId="1" fillId="4" borderId="76" xfId="0" applyNumberFormat="1" applyFont="1" applyFill="1" applyBorder="1" applyAlignment="1">
      <alignment vertical="center"/>
    </xf>
    <xf numFmtId="0" fontId="1" fillId="7" borderId="44" xfId="0" applyFont="1" applyFill="1" applyBorder="1" applyAlignment="1">
      <alignment vertical="center"/>
    </xf>
    <xf numFmtId="164" fontId="1" fillId="7" borderId="44" xfId="0" applyNumberFormat="1" applyFont="1" applyFill="1" applyBorder="1" applyAlignment="1">
      <alignment vertical="center"/>
    </xf>
    <xf numFmtId="164" fontId="1" fillId="7" borderId="82" xfId="0" applyNumberFormat="1" applyFont="1" applyFill="1" applyBorder="1" applyAlignment="1">
      <alignment vertical="center"/>
    </xf>
    <xf numFmtId="164" fontId="1" fillId="7" borderId="46" xfId="0" applyNumberFormat="1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63" xfId="0" applyFill="1" applyBorder="1" applyAlignment="1">
      <alignment vertical="center"/>
    </xf>
    <xf numFmtId="0" fontId="0" fillId="4" borderId="80" xfId="0" applyFill="1" applyBorder="1" applyAlignment="1">
      <alignment vertical="center"/>
    </xf>
    <xf numFmtId="0" fontId="0" fillId="4" borderId="29" xfId="0" applyFill="1" applyBorder="1" applyAlignment="1">
      <alignment vertical="center"/>
    </xf>
    <xf numFmtId="0" fontId="0" fillId="4" borderId="83" xfId="0" applyFill="1" applyBorder="1" applyAlignment="1">
      <alignment vertical="center"/>
    </xf>
    <xf numFmtId="0" fontId="1" fillId="4" borderId="77" xfId="0" applyFont="1" applyFill="1" applyBorder="1" applyAlignment="1">
      <alignment vertical="center"/>
    </xf>
    <xf numFmtId="164" fontId="1" fillId="4" borderId="17" xfId="0" applyNumberFormat="1" applyFont="1" applyFill="1" applyBorder="1" applyAlignment="1">
      <alignment vertical="center"/>
    </xf>
    <xf numFmtId="0" fontId="0" fillId="4" borderId="71" xfId="0" applyFill="1" applyBorder="1" applyAlignment="1">
      <alignment vertical="center"/>
    </xf>
    <xf numFmtId="0" fontId="0" fillId="4" borderId="72" xfId="0" applyFill="1" applyBorder="1" applyAlignment="1">
      <alignment vertical="center"/>
    </xf>
    <xf numFmtId="0" fontId="0" fillId="4" borderId="84" xfId="0" applyFill="1" applyBorder="1" applyAlignment="1">
      <alignment vertical="center"/>
    </xf>
    <xf numFmtId="0" fontId="0" fillId="4" borderId="73" xfId="0" applyFill="1" applyBorder="1" applyAlignment="1">
      <alignment vertical="center"/>
    </xf>
    <xf numFmtId="0" fontId="0" fillId="4" borderId="74" xfId="0" applyFill="1" applyBorder="1" applyAlignment="1">
      <alignment vertical="center"/>
    </xf>
    <xf numFmtId="0" fontId="0" fillId="4" borderId="85" xfId="0" applyFill="1" applyBorder="1" applyAlignment="1">
      <alignment vertical="center"/>
    </xf>
    <xf numFmtId="0" fontId="0" fillId="4" borderId="69" xfId="0" applyFill="1" applyBorder="1" applyAlignment="1">
      <alignment vertical="center"/>
    </xf>
    <xf numFmtId="0" fontId="0" fillId="4" borderId="70" xfId="0" applyFill="1" applyBorder="1" applyAlignment="1">
      <alignment vertical="center"/>
    </xf>
    <xf numFmtId="0" fontId="0" fillId="4" borderId="86" xfId="0" applyFill="1" applyBorder="1" applyAlignment="1">
      <alignment vertical="center"/>
    </xf>
    <xf numFmtId="164" fontId="0" fillId="4" borderId="71" xfId="0" applyNumberFormat="1" applyFill="1" applyBorder="1" applyAlignment="1">
      <alignment vertical="center"/>
    </xf>
    <xf numFmtId="164" fontId="0" fillId="4" borderId="72" xfId="0" applyNumberFormat="1" applyFill="1" applyBorder="1" applyAlignment="1">
      <alignment vertical="center"/>
    </xf>
    <xf numFmtId="164" fontId="0" fillId="4" borderId="84" xfId="0" applyNumberFormat="1" applyFill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164" fontId="0" fillId="6" borderId="13" xfId="0" applyNumberFormat="1" applyFill="1" applyBorder="1" applyAlignment="1" applyProtection="1">
      <alignment vertical="center"/>
      <protection locked="0"/>
    </xf>
    <xf numFmtId="164" fontId="0" fillId="6" borderId="80" xfId="0" applyNumberFormat="1" applyFill="1" applyBorder="1" applyAlignment="1" applyProtection="1">
      <alignment vertical="center"/>
      <protection locked="0"/>
    </xf>
    <xf numFmtId="164" fontId="0" fillId="6" borderId="3" xfId="0" applyNumberFormat="1" applyFill="1" applyBorder="1" applyAlignment="1" applyProtection="1">
      <alignment vertical="center"/>
      <protection locked="0"/>
    </xf>
    <xf numFmtId="164" fontId="0" fillId="6" borderId="81" xfId="0" applyNumberFormat="1" applyFill="1" applyBorder="1" applyAlignment="1" applyProtection="1">
      <alignment vertical="center"/>
      <protection locked="0"/>
    </xf>
    <xf numFmtId="164" fontId="0" fillId="6" borderId="41" xfId="0" applyNumberFormat="1" applyFill="1" applyBorder="1" applyAlignment="1" applyProtection="1">
      <alignment vertical="center"/>
      <protection locked="0"/>
    </xf>
    <xf numFmtId="164" fontId="0" fillId="6" borderId="63" xfId="0" applyNumberFormat="1" applyFill="1" applyBorder="1" applyAlignment="1" applyProtection="1">
      <alignment vertical="center"/>
      <protection locked="0"/>
    </xf>
    <xf numFmtId="164" fontId="0" fillId="6" borderId="28" xfId="0" applyNumberFormat="1" applyFill="1" applyBorder="1" applyAlignment="1" applyProtection="1">
      <alignment vertical="center"/>
      <protection locked="0"/>
    </xf>
    <xf numFmtId="164" fontId="0" fillId="6" borderId="79" xfId="0" applyNumberFormat="1" applyFill="1" applyBorder="1" applyAlignment="1" applyProtection="1">
      <alignment vertical="center"/>
      <protection locked="0"/>
    </xf>
    <xf numFmtId="164" fontId="1" fillId="4" borderId="48" xfId="0" applyNumberFormat="1" applyFont="1" applyFill="1" applyBorder="1" applyAlignment="1">
      <alignment horizontal="right" vertical="center"/>
    </xf>
    <xf numFmtId="164" fontId="1" fillId="4" borderId="54" xfId="0" applyNumberFormat="1" applyFont="1" applyFill="1" applyBorder="1" applyAlignment="1">
      <alignment horizontal="right" vertical="center"/>
    </xf>
    <xf numFmtId="164" fontId="1" fillId="4" borderId="37" xfId="0" applyNumberFormat="1" applyFont="1" applyFill="1" applyBorder="1" applyAlignment="1">
      <alignment horizontal="right" vertical="center"/>
    </xf>
    <xf numFmtId="164" fontId="1" fillId="4" borderId="12" xfId="0" applyNumberFormat="1" applyFont="1" applyFill="1" applyBorder="1" applyAlignment="1">
      <alignment horizontal="right" vertical="center"/>
    </xf>
    <xf numFmtId="164" fontId="1" fillId="4" borderId="48" xfId="0" applyNumberFormat="1" applyFont="1" applyFill="1" applyBorder="1" applyAlignment="1">
      <alignment vertical="center"/>
    </xf>
    <xf numFmtId="164" fontId="1" fillId="7" borderId="54" xfId="0" applyNumberFormat="1" applyFont="1" applyFill="1" applyBorder="1" applyAlignment="1">
      <alignment vertical="center"/>
    </xf>
    <xf numFmtId="164" fontId="1" fillId="7" borderId="9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4" borderId="0" xfId="0" applyFont="1" applyFill="1" applyAlignment="1">
      <alignment vertical="center"/>
    </xf>
    <xf numFmtId="164" fontId="1" fillId="4" borderId="0" xfId="0" applyNumberFormat="1" applyFont="1" applyFill="1" applyAlignment="1">
      <alignment horizontal="right" vertical="center"/>
    </xf>
    <xf numFmtId="164" fontId="1" fillId="4" borderId="0" xfId="0" applyNumberFormat="1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" fillId="4" borderId="94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4" fillId="2" borderId="36" xfId="0" applyFont="1" applyFill="1" applyBorder="1" applyAlignment="1">
      <alignment vertical="center" wrapText="1"/>
    </xf>
    <xf numFmtId="0" fontId="5" fillId="2" borderId="95" xfId="0" applyFon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right" vertical="center"/>
    </xf>
    <xf numFmtId="0" fontId="1" fillId="2" borderId="95" xfId="0" applyFont="1" applyFill="1" applyBorder="1" applyAlignment="1" applyProtection="1">
      <alignment horizontal="center" vertical="center" wrapText="1"/>
      <protection locked="0"/>
    </xf>
    <xf numFmtId="0" fontId="1" fillId="2" borderId="65" xfId="0" applyFont="1" applyFill="1" applyBorder="1" applyAlignment="1" applyProtection="1">
      <alignment horizontal="center" vertical="center" wrapText="1"/>
      <protection locked="0"/>
    </xf>
    <xf numFmtId="0" fontId="1" fillId="2" borderId="109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96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164" fontId="13" fillId="4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 applyProtection="1">
      <alignment vertical="center" wrapText="1"/>
      <protection locked="0"/>
    </xf>
    <xf numFmtId="164" fontId="0" fillId="4" borderId="0" xfId="0" applyNumberFormat="1" applyFill="1"/>
    <xf numFmtId="0" fontId="0" fillId="4" borderId="94" xfId="0" applyFill="1" applyBorder="1" applyAlignment="1">
      <alignment vertical="center"/>
    </xf>
    <xf numFmtId="0" fontId="0" fillId="4" borderId="94" xfId="0" applyFill="1" applyBorder="1" applyAlignment="1">
      <alignment horizontal="right" vertical="center"/>
    </xf>
    <xf numFmtId="0" fontId="0" fillId="4" borderId="94" xfId="0" applyFill="1" applyBorder="1" applyAlignment="1">
      <alignment horizontal="right" vertical="center" wrapText="1"/>
    </xf>
    <xf numFmtId="164" fontId="0" fillId="6" borderId="94" xfId="0" applyNumberFormat="1" applyFill="1" applyBorder="1" applyAlignment="1">
      <alignment horizontal="right" vertical="center"/>
    </xf>
    <xf numFmtId="164" fontId="1" fillId="4" borderId="94" xfId="0" applyNumberFormat="1" applyFont="1" applyFill="1" applyBorder="1" applyAlignment="1">
      <alignment horizontal="right" vertical="center"/>
    </xf>
    <xf numFmtId="166" fontId="0" fillId="4" borderId="94" xfId="0" applyNumberFormat="1" applyFill="1" applyBorder="1" applyAlignment="1">
      <alignment horizontal="right" vertical="center"/>
    </xf>
    <xf numFmtId="0" fontId="0" fillId="4" borderId="94" xfId="0" applyFill="1" applyBorder="1" applyAlignment="1">
      <alignment vertical="center" wrapText="1"/>
    </xf>
    <xf numFmtId="164" fontId="0" fillId="4" borderId="0" xfId="0" applyNumberFormat="1" applyFill="1" applyAlignment="1">
      <alignment horizontal="center" vertical="center"/>
    </xf>
    <xf numFmtId="0" fontId="0" fillId="4" borderId="105" xfId="0" applyFill="1" applyBorder="1" applyAlignment="1">
      <alignment vertical="center"/>
    </xf>
    <xf numFmtId="0" fontId="0" fillId="4" borderId="105" xfId="0" applyFill="1" applyBorder="1" applyAlignment="1">
      <alignment vertical="center" wrapText="1"/>
    </xf>
    <xf numFmtId="166" fontId="0" fillId="4" borderId="97" xfId="0" applyNumberFormat="1" applyFill="1" applyBorder="1" applyAlignment="1">
      <alignment horizontal="right" vertical="center"/>
    </xf>
    <xf numFmtId="166" fontId="0" fillId="4" borderId="98" xfId="0" applyNumberFormat="1" applyFill="1" applyBorder="1" applyAlignment="1">
      <alignment horizontal="right" vertical="center"/>
    </xf>
    <xf numFmtId="0" fontId="0" fillId="4" borderId="100" xfId="0" applyFill="1" applyBorder="1" applyAlignment="1">
      <alignment horizontal="right" vertical="center"/>
    </xf>
    <xf numFmtId="164" fontId="0" fillId="6" borderId="100" xfId="0" applyNumberFormat="1" applyFill="1" applyBorder="1" applyAlignment="1">
      <alignment horizontal="right" vertical="center"/>
    </xf>
    <xf numFmtId="164" fontId="1" fillId="4" borderId="100" xfId="0" applyNumberFormat="1" applyFont="1" applyFill="1" applyBorder="1" applyAlignment="1">
      <alignment horizontal="right" vertical="center"/>
    </xf>
    <xf numFmtId="166" fontId="0" fillId="4" borderId="100" xfId="0" applyNumberFormat="1" applyFill="1" applyBorder="1" applyAlignment="1">
      <alignment horizontal="right" vertical="center"/>
    </xf>
    <xf numFmtId="164" fontId="4" fillId="4" borderId="102" xfId="0" applyNumberFormat="1" applyFont="1" applyFill="1" applyBorder="1" applyAlignment="1">
      <alignment horizontal="right" vertical="center"/>
    </xf>
    <xf numFmtId="164" fontId="4" fillId="4" borderId="103" xfId="0" applyNumberFormat="1" applyFont="1" applyFill="1" applyBorder="1" applyAlignment="1">
      <alignment horizontal="right" vertical="center"/>
    </xf>
    <xf numFmtId="164" fontId="1" fillId="4" borderId="17" xfId="0" applyNumberFormat="1" applyFont="1" applyFill="1" applyBorder="1" applyAlignment="1">
      <alignment horizontal="right" vertical="center"/>
    </xf>
    <xf numFmtId="0" fontId="4" fillId="2" borderId="95" xfId="0" applyFont="1" applyFill="1" applyBorder="1" applyAlignment="1">
      <alignment vertical="center" wrapText="1"/>
    </xf>
    <xf numFmtId="166" fontId="0" fillId="4" borderId="101" xfId="0" applyNumberFormat="1" applyFill="1" applyBorder="1" applyAlignment="1">
      <alignment horizontal="right" vertical="center"/>
    </xf>
    <xf numFmtId="0" fontId="0" fillId="4" borderId="101" xfId="0" applyFill="1" applyBorder="1" applyAlignment="1">
      <alignment horizontal="right" vertical="center"/>
    </xf>
    <xf numFmtId="164" fontId="0" fillId="6" borderId="101" xfId="0" applyNumberFormat="1" applyFill="1" applyBorder="1" applyAlignment="1">
      <alignment horizontal="right" vertical="center"/>
    </xf>
    <xf numFmtId="164" fontId="1" fillId="4" borderId="101" xfId="0" applyNumberFormat="1" applyFont="1" applyFill="1" applyBorder="1" applyAlignment="1">
      <alignment horizontal="right" vertical="center"/>
    </xf>
    <xf numFmtId="0" fontId="1" fillId="4" borderId="103" xfId="0" applyFont="1" applyFill="1" applyBorder="1" applyAlignment="1">
      <alignment vertical="center"/>
    </xf>
    <xf numFmtId="164" fontId="4" fillId="4" borderId="104" xfId="0" applyNumberFormat="1" applyFont="1" applyFill="1" applyBorder="1" applyAlignment="1">
      <alignment horizontal="right" vertical="center"/>
    </xf>
    <xf numFmtId="0" fontId="0" fillId="4" borderId="78" xfId="0" applyFill="1" applyBorder="1" applyAlignment="1">
      <alignment horizontal="center" vertical="center"/>
    </xf>
    <xf numFmtId="0" fontId="0" fillId="4" borderId="83" xfId="0" applyFill="1" applyBorder="1" applyAlignment="1">
      <alignment horizontal="center" vertical="center"/>
    </xf>
    <xf numFmtId="164" fontId="0" fillId="4" borderId="83" xfId="0" applyNumberFormat="1" applyFill="1" applyBorder="1" applyAlignment="1">
      <alignment horizontal="center" vertical="center"/>
    </xf>
    <xf numFmtId="164" fontId="1" fillId="4" borderId="83" xfId="0" applyNumberFormat="1" applyFont="1" applyFill="1" applyBorder="1" applyAlignment="1">
      <alignment vertical="center"/>
    </xf>
    <xf numFmtId="0" fontId="1" fillId="4" borderId="83" xfId="0" applyFont="1" applyFill="1" applyBorder="1" applyAlignment="1">
      <alignment horizontal="center" vertical="center"/>
    </xf>
    <xf numFmtId="164" fontId="1" fillId="4" borderId="110" xfId="0" applyNumberFormat="1" applyFont="1" applyFill="1" applyBorder="1" applyAlignment="1">
      <alignment horizontal="right" vertical="center"/>
    </xf>
    <xf numFmtId="0" fontId="0" fillId="4" borderId="108" xfId="0" applyFill="1" applyBorder="1" applyAlignment="1">
      <alignment vertical="center"/>
    </xf>
    <xf numFmtId="166" fontId="0" fillId="4" borderId="99" xfId="0" applyNumberFormat="1" applyFill="1" applyBorder="1" applyAlignment="1">
      <alignment horizontal="right" vertical="center"/>
    </xf>
    <xf numFmtId="0" fontId="0" fillId="4" borderId="101" xfId="0" applyFill="1" applyBorder="1" applyAlignment="1">
      <alignment horizontal="right" vertical="center" wrapText="1"/>
    </xf>
    <xf numFmtId="0" fontId="1" fillId="4" borderId="106" xfId="0" applyFont="1" applyFill="1" applyBorder="1" applyAlignment="1">
      <alignment vertical="center"/>
    </xf>
    <xf numFmtId="0" fontId="1" fillId="4" borderId="105" xfId="0" applyFont="1" applyFill="1" applyBorder="1" applyAlignment="1">
      <alignment vertical="center"/>
    </xf>
    <xf numFmtId="164" fontId="1" fillId="2" borderId="10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6" borderId="44" xfId="0" applyNumberFormat="1" applyFill="1" applyBorder="1" applyAlignment="1" applyProtection="1">
      <alignment horizontal="left" vertical="center"/>
      <protection locked="0"/>
    </xf>
    <xf numFmtId="164" fontId="0" fillId="6" borderId="45" xfId="0" applyNumberFormat="1" applyFill="1" applyBorder="1" applyAlignment="1" applyProtection="1">
      <alignment horizontal="left" vertical="center"/>
      <protection locked="0"/>
    </xf>
    <xf numFmtId="164" fontId="0" fillId="6" borderId="46" xfId="0" applyNumberFormat="1" applyFill="1" applyBorder="1" applyAlignment="1" applyProtection="1">
      <alignment horizontal="left" vertical="center"/>
      <protection locked="0"/>
    </xf>
    <xf numFmtId="164" fontId="0" fillId="6" borderId="54" xfId="0" applyNumberFormat="1" applyFill="1" applyBorder="1" applyAlignment="1" applyProtection="1">
      <alignment horizontal="left" vertical="center"/>
      <protection locked="0"/>
    </xf>
    <xf numFmtId="164" fontId="0" fillId="6" borderId="12" xfId="0" applyNumberFormat="1" applyFill="1" applyBorder="1" applyAlignment="1" applyProtection="1">
      <alignment horizontal="left" vertical="center"/>
      <protection locked="0"/>
    </xf>
    <xf numFmtId="164" fontId="0" fillId="6" borderId="49" xfId="0" applyNumberFormat="1" applyFill="1" applyBorder="1" applyAlignment="1" applyProtection="1">
      <alignment horizontal="left" vertical="center"/>
      <protection locked="0"/>
    </xf>
    <xf numFmtId="164" fontId="0" fillId="6" borderId="13" xfId="0" applyNumberFormat="1" applyFill="1" applyBorder="1" applyAlignment="1" applyProtection="1">
      <alignment horizontal="left" vertical="center"/>
      <protection locked="0"/>
    </xf>
    <xf numFmtId="164" fontId="0" fillId="6" borderId="0" xfId="0" applyNumberFormat="1" applyFill="1" applyAlignment="1" applyProtection="1">
      <alignment horizontal="left" vertical="center"/>
      <protection locked="0"/>
    </xf>
    <xf numFmtId="164" fontId="0" fillId="6" borderId="17" xfId="0" applyNumberFormat="1" applyFill="1" applyBorder="1" applyAlignment="1" applyProtection="1">
      <alignment horizontal="left" vertical="center"/>
      <protection locked="0"/>
    </xf>
    <xf numFmtId="164" fontId="0" fillId="6" borderId="60" xfId="0" applyNumberFormat="1" applyFill="1" applyBorder="1" applyAlignment="1" applyProtection="1">
      <alignment horizontal="left" vertical="center"/>
      <protection locked="0"/>
    </xf>
    <xf numFmtId="164" fontId="0" fillId="6" borderId="61" xfId="0" applyNumberFormat="1" applyFill="1" applyBorder="1" applyAlignment="1" applyProtection="1">
      <alignment horizontal="left" vertical="center"/>
      <protection locked="0"/>
    </xf>
    <xf numFmtId="164" fontId="0" fillId="6" borderId="48" xfId="0" applyNumberFormat="1" applyFill="1" applyBorder="1" applyAlignment="1" applyProtection="1">
      <alignment horizontal="left" vertical="center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6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164" fontId="1" fillId="0" borderId="87" xfId="0" applyNumberFormat="1" applyFont="1" applyBorder="1" applyAlignment="1">
      <alignment horizontal="right" vertical="center"/>
    </xf>
    <xf numFmtId="164" fontId="1" fillId="0" borderId="88" xfId="0" applyNumberFormat="1" applyFont="1" applyBorder="1" applyAlignment="1">
      <alignment horizontal="right" vertical="center"/>
    </xf>
    <xf numFmtId="164" fontId="1" fillId="0" borderId="89" xfId="0" applyNumberFormat="1" applyFont="1" applyBorder="1" applyAlignment="1">
      <alignment horizontal="right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92" xfId="0" applyFont="1" applyFill="1" applyBorder="1" applyAlignment="1">
      <alignment horizontal="center" vertical="center"/>
    </xf>
    <xf numFmtId="0" fontId="1" fillId="2" borderId="49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2" borderId="4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0" fillId="0" borderId="27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4" borderId="52" xfId="0" applyFill="1" applyBorder="1" applyAlignment="1">
      <alignment horizontal="left" vertical="center"/>
    </xf>
    <xf numFmtId="0" fontId="0" fillId="4" borderId="53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00" xfId="0" applyFill="1" applyBorder="1" applyAlignment="1">
      <alignment horizontal="center" vertical="center"/>
    </xf>
    <xf numFmtId="0" fontId="0" fillId="0" borderId="94" xfId="0" applyBorder="1" applyAlignment="1">
      <alignment horizontal="left" vertical="center"/>
    </xf>
    <xf numFmtId="0" fontId="0" fillId="4" borderId="94" xfId="0" applyFill="1" applyBorder="1" applyAlignment="1">
      <alignment horizontal="left" vertical="center"/>
    </xf>
    <xf numFmtId="0" fontId="0" fillId="4" borderId="103" xfId="0" applyFill="1" applyBorder="1" applyAlignment="1">
      <alignment horizontal="left" vertical="center"/>
    </xf>
    <xf numFmtId="0" fontId="0" fillId="5" borderId="100" xfId="0" applyFill="1" applyBorder="1" applyAlignment="1">
      <alignment horizontal="center" vertical="center"/>
    </xf>
    <xf numFmtId="0" fontId="0" fillId="5" borderId="102" xfId="0" applyFill="1" applyBorder="1" applyAlignment="1">
      <alignment horizontal="center" vertical="center"/>
    </xf>
    <xf numFmtId="0" fontId="1" fillId="2" borderId="107" xfId="0" applyFont="1" applyFill="1" applyBorder="1" applyAlignment="1" applyProtection="1">
      <alignment horizontal="center" vertical="center" wrapText="1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0" fillId="2" borderId="97" xfId="0" applyFill="1" applyBorder="1" applyAlignment="1">
      <alignment horizontal="center" vertical="center"/>
    </xf>
    <xf numFmtId="0" fontId="0" fillId="0" borderId="98" xfId="0" applyBorder="1" applyAlignment="1">
      <alignment horizontal="left" vertical="center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5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left" vertical="center"/>
    </xf>
    <xf numFmtId="0" fontId="0" fillId="4" borderId="27" xfId="0" applyFill="1" applyBorder="1" applyAlignment="1">
      <alignment horizontal="left" vertical="center"/>
    </xf>
    <xf numFmtId="0" fontId="0" fillId="4" borderId="35" xfId="0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66" xfId="0" applyFont="1" applyFill="1" applyBorder="1" applyAlignment="1" applyProtection="1">
      <alignment horizontal="center" vertical="center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164" fontId="1" fillId="0" borderId="90" xfId="0" applyNumberFormat="1" applyFont="1" applyBorder="1" applyAlignment="1">
      <alignment horizontal="center" vertical="center"/>
    </xf>
    <xf numFmtId="164" fontId="1" fillId="0" borderId="91" xfId="0" applyNumberFormat="1" applyFont="1" applyBorder="1" applyAlignment="1">
      <alignment horizontal="center" vertical="center"/>
    </xf>
    <xf numFmtId="164" fontId="1" fillId="0" borderId="92" xfId="0" applyNumberFormat="1" applyFont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 wrapText="1"/>
    </xf>
    <xf numFmtId="164" fontId="4" fillId="2" borderId="63" xfId="0" applyNumberFormat="1" applyFont="1" applyFill="1" applyBorder="1" applyAlignment="1">
      <alignment horizontal="center" vertical="center" wrapText="1"/>
    </xf>
    <xf numFmtId="164" fontId="4" fillId="2" borderId="48" xfId="0" applyNumberFormat="1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92B8-3227-4465-9CD6-D834AD0BAE49}">
  <sheetPr>
    <pageSetUpPr fitToPage="1"/>
  </sheetPr>
  <dimension ref="A1:AD62"/>
  <sheetViews>
    <sheetView zoomScaleNormal="100" workbookViewId="0">
      <selection activeCell="C29" sqref="C29"/>
    </sheetView>
  </sheetViews>
  <sheetFormatPr defaultRowHeight="15" x14ac:dyDescent="0.25"/>
  <cols>
    <col min="1" max="1" width="11.42578125" customWidth="1"/>
    <col min="2" max="2" width="36.5703125" customWidth="1"/>
    <col min="3" max="3" width="52.7109375" customWidth="1"/>
    <col min="4" max="9" width="12.7109375" customWidth="1"/>
    <col min="10" max="10" width="18.7109375" customWidth="1"/>
    <col min="11" max="14" width="12.5703125" customWidth="1"/>
    <col min="15" max="15" width="25.7109375" customWidth="1"/>
    <col min="16" max="16" width="16.5703125" customWidth="1"/>
  </cols>
  <sheetData>
    <row r="1" spans="1:30" ht="28.5" customHeight="1" x14ac:dyDescent="0.25"/>
    <row r="2" spans="1:30" ht="28.5" x14ac:dyDescent="0.25">
      <c r="A2" s="231" t="s">
        <v>0</v>
      </c>
      <c r="B2" s="232"/>
      <c r="C2" s="232"/>
      <c r="D2" s="232"/>
      <c r="E2" s="232"/>
      <c r="F2" s="232"/>
      <c r="G2" s="232"/>
      <c r="H2" s="232"/>
      <c r="I2" s="232"/>
      <c r="J2" s="233"/>
    </row>
    <row r="3" spans="1:30" s="3" customFormat="1" ht="29.25" customHeight="1" x14ac:dyDescent="0.25">
      <c r="A3" s="234" t="s">
        <v>1</v>
      </c>
      <c r="B3" s="234"/>
      <c r="C3" s="23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0" s="3" customFormat="1" ht="43.5" customHeight="1" x14ac:dyDescent="0.25">
      <c r="A4" s="23" t="s">
        <v>2</v>
      </c>
      <c r="B4" s="11"/>
      <c r="C4" s="1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0" ht="29.25" customHeight="1" x14ac:dyDescent="0.25">
      <c r="A5" s="241" t="s">
        <v>3</v>
      </c>
      <c r="B5" s="242"/>
      <c r="C5" s="238" t="s">
        <v>62</v>
      </c>
      <c r="D5" s="221" t="s">
        <v>4</v>
      </c>
      <c r="E5" s="221"/>
      <c r="F5" s="221"/>
      <c r="G5" s="221"/>
      <c r="H5" s="221"/>
      <c r="I5" s="221"/>
      <c r="J5" s="217" t="s">
        <v>5</v>
      </c>
      <c r="K5" s="10"/>
      <c r="L5" s="10"/>
      <c r="M5" s="10"/>
      <c r="N5" s="10"/>
      <c r="O5" s="10"/>
      <c r="P5" s="10"/>
    </row>
    <row r="6" spans="1:30" ht="28.5" customHeight="1" x14ac:dyDescent="0.25">
      <c r="A6" s="243"/>
      <c r="B6" s="244"/>
      <c r="C6" s="239"/>
      <c r="D6" s="220" t="s">
        <v>6</v>
      </c>
      <c r="E6" s="220"/>
      <c r="F6" s="220"/>
      <c r="G6" s="220"/>
      <c r="H6" s="220"/>
      <c r="I6" s="220"/>
      <c r="J6" s="218"/>
      <c r="K6" s="235"/>
      <c r="L6" s="236"/>
      <c r="M6" s="236"/>
      <c r="N6" s="236"/>
      <c r="O6" s="236"/>
      <c r="P6" s="12"/>
    </row>
    <row r="7" spans="1:30" ht="65.25" customHeight="1" x14ac:dyDescent="0.25">
      <c r="A7" s="245"/>
      <c r="B7" s="246"/>
      <c r="C7" s="239"/>
      <c r="D7" s="49" t="s">
        <v>7</v>
      </c>
      <c r="E7" s="51" t="s">
        <v>8</v>
      </c>
      <c r="F7" s="50" t="s">
        <v>9</v>
      </c>
      <c r="G7" s="49" t="s">
        <v>10</v>
      </c>
      <c r="H7" s="50" t="s">
        <v>11</v>
      </c>
      <c r="I7" s="49" t="s">
        <v>12</v>
      </c>
      <c r="J7" s="218"/>
      <c r="K7" s="13"/>
      <c r="L7" s="13"/>
      <c r="M7" s="13"/>
      <c r="N7" s="13"/>
      <c r="O7" s="13"/>
      <c r="P7" s="230"/>
    </row>
    <row r="8" spans="1:30" ht="32.25" customHeight="1" x14ac:dyDescent="0.25">
      <c r="A8" s="4" t="s">
        <v>13</v>
      </c>
      <c r="B8" s="5" t="s">
        <v>14</v>
      </c>
      <c r="C8" s="240"/>
      <c r="D8" s="247" t="s">
        <v>15</v>
      </c>
      <c r="E8" s="247"/>
      <c r="F8" s="247"/>
      <c r="G8" s="247"/>
      <c r="H8" s="247"/>
      <c r="I8" s="247"/>
      <c r="J8" s="219"/>
      <c r="K8" s="237"/>
      <c r="L8" s="237"/>
      <c r="M8" s="237"/>
      <c r="N8" s="237"/>
      <c r="O8" s="237"/>
      <c r="P8" s="230"/>
    </row>
    <row r="9" spans="1:30" x14ac:dyDescent="0.25">
      <c r="A9" s="197">
        <v>200301</v>
      </c>
      <c r="B9" s="249" t="s">
        <v>16</v>
      </c>
      <c r="C9" s="24" t="s">
        <v>17</v>
      </c>
      <c r="D9" s="32" t="s">
        <v>18</v>
      </c>
      <c r="E9" s="33" t="s">
        <v>19</v>
      </c>
      <c r="F9" s="33" t="s">
        <v>19</v>
      </c>
      <c r="G9" s="34" t="s">
        <v>19</v>
      </c>
      <c r="H9" s="34" t="s">
        <v>20</v>
      </c>
      <c r="I9" s="35" t="s">
        <v>19</v>
      </c>
      <c r="J9" s="36"/>
      <c r="K9" s="14"/>
      <c r="L9" s="14"/>
      <c r="M9" s="14"/>
      <c r="N9" s="14"/>
      <c r="O9" s="14"/>
    </row>
    <row r="10" spans="1:30" x14ac:dyDescent="0.25">
      <c r="A10" s="197"/>
      <c r="B10" s="249"/>
      <c r="C10" s="24" t="s">
        <v>21</v>
      </c>
      <c r="D10" s="32">
        <v>1</v>
      </c>
      <c r="E10" s="33">
        <v>1</v>
      </c>
      <c r="F10" s="33">
        <v>1</v>
      </c>
      <c r="G10" s="34">
        <v>2</v>
      </c>
      <c r="H10" s="34">
        <v>3</v>
      </c>
      <c r="I10" s="35">
        <v>1</v>
      </c>
      <c r="J10" s="36"/>
      <c r="K10" s="14"/>
      <c r="L10" s="14"/>
      <c r="M10" s="14"/>
      <c r="N10" s="14"/>
      <c r="O10" s="14"/>
    </row>
    <row r="11" spans="1:30" x14ac:dyDescent="0.25">
      <c r="A11" s="197"/>
      <c r="B11" s="249"/>
      <c r="C11" s="56" t="s">
        <v>22</v>
      </c>
      <c r="D11" s="69"/>
      <c r="E11" s="70"/>
      <c r="F11" s="70"/>
      <c r="G11" s="70"/>
      <c r="H11" s="70"/>
      <c r="I11" s="71"/>
      <c r="J11" s="62"/>
      <c r="K11" s="15"/>
      <c r="L11" s="15"/>
      <c r="M11" s="15"/>
      <c r="N11" s="15"/>
      <c r="O11" s="15"/>
      <c r="P11" s="1"/>
    </row>
    <row r="12" spans="1:30" s="40" customFormat="1" x14ac:dyDescent="0.25">
      <c r="A12" s="198"/>
      <c r="B12" s="250"/>
      <c r="C12" s="52" t="s">
        <v>23</v>
      </c>
      <c r="D12" s="58">
        <f>D11*26*D10</f>
        <v>0</v>
      </c>
      <c r="E12" s="59">
        <f>E11*52*E10</f>
        <v>0</v>
      </c>
      <c r="F12" s="59">
        <f>F11*52*F10</f>
        <v>0</v>
      </c>
      <c r="G12" s="59">
        <f>G11*52*G10</f>
        <v>0</v>
      </c>
      <c r="H12" s="59">
        <f>H11*26*H10</f>
        <v>0</v>
      </c>
      <c r="I12" s="60">
        <f>I11*52*I10</f>
        <v>0</v>
      </c>
      <c r="J12" s="61">
        <f>SUM(D12:I12)</f>
        <v>0</v>
      </c>
      <c r="K12" s="39"/>
      <c r="L12" s="39"/>
      <c r="M12" s="39"/>
      <c r="N12" s="39"/>
      <c r="O12" s="39"/>
      <c r="P12" s="39"/>
    </row>
    <row r="13" spans="1:30" x14ac:dyDescent="0.25">
      <c r="A13" s="199">
        <v>200139</v>
      </c>
      <c r="B13" s="251" t="s">
        <v>24</v>
      </c>
      <c r="C13" s="24" t="s">
        <v>17</v>
      </c>
      <c r="D13" s="63" t="s">
        <v>25</v>
      </c>
      <c r="E13" s="33" t="s">
        <v>25</v>
      </c>
      <c r="F13" s="33" t="s">
        <v>25</v>
      </c>
      <c r="G13" s="33" t="s">
        <v>25</v>
      </c>
      <c r="H13" s="33" t="s">
        <v>26</v>
      </c>
      <c r="I13" s="38" t="s">
        <v>27</v>
      </c>
      <c r="J13" s="37"/>
      <c r="K13" s="8"/>
      <c r="L13" s="8"/>
      <c r="M13" s="8"/>
      <c r="N13" s="8"/>
      <c r="O13" s="8"/>
    </row>
    <row r="14" spans="1:30" x14ac:dyDescent="0.25">
      <c r="A14" s="200"/>
      <c r="B14" s="252"/>
      <c r="C14" s="24" t="s">
        <v>21</v>
      </c>
      <c r="D14" s="32">
        <v>1</v>
      </c>
      <c r="E14" s="33">
        <v>1</v>
      </c>
      <c r="F14" s="33">
        <v>1</v>
      </c>
      <c r="G14" s="34">
        <v>1</v>
      </c>
      <c r="H14" s="34">
        <v>1</v>
      </c>
      <c r="I14" s="38">
        <v>1</v>
      </c>
      <c r="J14" s="37"/>
      <c r="K14" s="8"/>
      <c r="L14" s="8"/>
      <c r="M14" s="8"/>
      <c r="N14" s="8"/>
      <c r="O14" s="8"/>
    </row>
    <row r="15" spans="1:30" x14ac:dyDescent="0.25">
      <c r="A15" s="200"/>
      <c r="B15" s="252"/>
      <c r="C15" s="56" t="s">
        <v>22</v>
      </c>
      <c r="D15" s="72"/>
      <c r="E15" s="70"/>
      <c r="F15" s="70"/>
      <c r="G15" s="70"/>
      <c r="H15" s="70"/>
      <c r="I15" s="73"/>
      <c r="J15" s="67"/>
      <c r="K15" s="1"/>
      <c r="L15" s="1"/>
      <c r="M15" s="1"/>
      <c r="N15" s="1"/>
      <c r="O15" s="1"/>
      <c r="P15" s="1"/>
    </row>
    <row r="16" spans="1:30" s="40" customFormat="1" x14ac:dyDescent="0.25">
      <c r="A16" s="200"/>
      <c r="B16" s="252"/>
      <c r="C16" s="52" t="s">
        <v>23</v>
      </c>
      <c r="D16" s="64">
        <f>D15*4</f>
        <v>0</v>
      </c>
      <c r="E16" s="59">
        <f t="shared" ref="E16" si="0">E15*4</f>
        <v>0</v>
      </c>
      <c r="F16" s="59">
        <f>F15*4</f>
        <v>0</v>
      </c>
      <c r="G16" s="59">
        <f>G15*4</f>
        <v>0</v>
      </c>
      <c r="H16" s="59">
        <f>H15*8</f>
        <v>0</v>
      </c>
      <c r="I16" s="65">
        <f>I15</f>
        <v>0</v>
      </c>
      <c r="J16" s="66">
        <f>SUM(D16:I16)</f>
        <v>0</v>
      </c>
      <c r="K16" s="39"/>
      <c r="L16" s="39"/>
      <c r="M16" s="39"/>
      <c r="N16" s="39"/>
      <c r="O16" s="39"/>
      <c r="P16" s="39"/>
    </row>
    <row r="17" spans="1:16" x14ac:dyDescent="0.25">
      <c r="A17" s="201">
        <v>200101</v>
      </c>
      <c r="B17" s="253" t="s">
        <v>28</v>
      </c>
      <c r="C17" s="44" t="s">
        <v>17</v>
      </c>
      <c r="D17" s="32" t="s">
        <v>25</v>
      </c>
      <c r="E17" s="33" t="s">
        <v>29</v>
      </c>
      <c r="F17" s="33" t="s">
        <v>25</v>
      </c>
      <c r="G17" s="33" t="s">
        <v>30</v>
      </c>
      <c r="H17" s="33" t="s">
        <v>18</v>
      </c>
      <c r="I17" s="35" t="s">
        <v>31</v>
      </c>
      <c r="J17" s="26"/>
      <c r="K17" s="8"/>
      <c r="L17" s="14"/>
      <c r="M17" s="14"/>
      <c r="N17" s="14"/>
      <c r="O17" s="8"/>
    </row>
    <row r="18" spans="1:16" x14ac:dyDescent="0.25">
      <c r="A18" s="202"/>
      <c r="B18" s="254"/>
      <c r="C18" s="44" t="s">
        <v>21</v>
      </c>
      <c r="D18" s="32">
        <v>1</v>
      </c>
      <c r="E18" s="33">
        <v>1</v>
      </c>
      <c r="F18" s="33">
        <v>1</v>
      </c>
      <c r="G18" s="33">
        <v>1</v>
      </c>
      <c r="H18" s="33">
        <v>1</v>
      </c>
      <c r="I18" s="35">
        <v>1</v>
      </c>
      <c r="J18" s="26"/>
      <c r="K18" s="8"/>
      <c r="L18" s="14"/>
      <c r="M18" s="14"/>
      <c r="N18" s="14"/>
      <c r="O18" s="8"/>
    </row>
    <row r="19" spans="1:16" x14ac:dyDescent="0.25">
      <c r="A19" s="203"/>
      <c r="B19" s="255"/>
      <c r="C19" s="56" t="s">
        <v>22</v>
      </c>
      <c r="D19" s="69"/>
      <c r="E19" s="70"/>
      <c r="F19" s="70"/>
      <c r="G19" s="70"/>
      <c r="H19" s="70"/>
      <c r="I19" s="71"/>
      <c r="J19" s="25"/>
      <c r="K19" s="1"/>
      <c r="L19" s="1"/>
      <c r="M19" s="1"/>
      <c r="N19" s="1"/>
      <c r="O19" s="1"/>
      <c r="P19" s="1"/>
    </row>
    <row r="20" spans="1:16" ht="15.75" thickBot="1" x14ac:dyDescent="0.3">
      <c r="A20" s="204"/>
      <c r="B20" s="256"/>
      <c r="C20" s="52" t="s">
        <v>23</v>
      </c>
      <c r="D20" s="58">
        <f>D19*4</f>
        <v>0</v>
      </c>
      <c r="E20" s="59">
        <f>E19*12</f>
        <v>0</v>
      </c>
      <c r="F20" s="59">
        <f>F19*4</f>
        <v>0</v>
      </c>
      <c r="G20" s="59">
        <f>G19*2</f>
        <v>0</v>
      </c>
      <c r="H20" s="59">
        <f>H19*26</f>
        <v>0</v>
      </c>
      <c r="I20" s="60">
        <f>I19*3</f>
        <v>0</v>
      </c>
      <c r="J20" s="61">
        <f>SUM(D20:I20)</f>
        <v>0</v>
      </c>
      <c r="K20" s="1"/>
      <c r="L20" s="1"/>
      <c r="M20" s="1"/>
      <c r="N20" s="1"/>
      <c r="O20" s="1"/>
      <c r="P20" s="1"/>
    </row>
    <row r="21" spans="1:16" ht="15.75" thickBot="1" x14ac:dyDescent="0.3">
      <c r="A21" s="138"/>
      <c r="B21" s="134"/>
      <c r="C21" s="135"/>
      <c r="D21" s="136"/>
      <c r="E21" s="136"/>
      <c r="F21" s="136"/>
      <c r="G21" s="136"/>
      <c r="H21" s="136"/>
      <c r="I21" s="136"/>
      <c r="J21" s="137"/>
      <c r="K21" s="1"/>
      <c r="L21" s="1"/>
      <c r="M21" s="1"/>
      <c r="N21" s="1"/>
      <c r="O21" s="1"/>
      <c r="P21" s="1"/>
    </row>
    <row r="22" spans="1:16" ht="40.5" customHeight="1" thickBot="1" x14ac:dyDescent="0.3">
      <c r="A22" s="257"/>
      <c r="B22" s="257"/>
      <c r="C22" s="135"/>
      <c r="D22" s="225" t="s">
        <v>65</v>
      </c>
      <c r="E22" s="226"/>
      <c r="F22" s="226"/>
      <c r="G22" s="226"/>
      <c r="H22" s="226"/>
      <c r="I22" s="227"/>
      <c r="J22" s="228" t="s">
        <v>5</v>
      </c>
      <c r="K22" s="1"/>
      <c r="L22" s="1"/>
      <c r="M22" s="1"/>
      <c r="N22" s="1"/>
      <c r="O22" s="1"/>
      <c r="P22" s="1"/>
    </row>
    <row r="23" spans="1:16" ht="43.5" customHeight="1" thickBot="1" x14ac:dyDescent="0.3">
      <c r="A23" s="174" t="s">
        <v>13</v>
      </c>
      <c r="B23" s="143" t="s">
        <v>14</v>
      </c>
      <c r="C23" s="192" t="s">
        <v>68</v>
      </c>
      <c r="D23" s="145" t="s">
        <v>7</v>
      </c>
      <c r="E23" s="146" t="s">
        <v>8</v>
      </c>
      <c r="F23" s="147" t="s">
        <v>9</v>
      </c>
      <c r="G23" s="148" t="s">
        <v>10</v>
      </c>
      <c r="H23" s="147" t="s">
        <v>11</v>
      </c>
      <c r="I23" s="149" t="s">
        <v>12</v>
      </c>
      <c r="J23" s="229"/>
      <c r="K23" s="1"/>
      <c r="L23" s="1"/>
      <c r="M23" s="1"/>
      <c r="N23" s="1"/>
      <c r="O23" s="1"/>
      <c r="P23" s="1"/>
    </row>
    <row r="24" spans="1:16" ht="18" customHeight="1" x14ac:dyDescent="0.25">
      <c r="A24" s="259">
        <v>200140</v>
      </c>
      <c r="B24" s="260" t="s">
        <v>63</v>
      </c>
      <c r="C24" s="155" t="s">
        <v>47</v>
      </c>
      <c r="D24" s="160">
        <v>0.1</v>
      </c>
      <c r="E24" s="160">
        <v>0.1</v>
      </c>
      <c r="F24" s="160">
        <v>0.1</v>
      </c>
      <c r="G24" s="160">
        <v>0.1</v>
      </c>
      <c r="H24" s="160">
        <v>0.1</v>
      </c>
      <c r="I24" s="175">
        <v>0.1</v>
      </c>
      <c r="J24" s="181"/>
      <c r="K24" s="1"/>
      <c r="L24" s="1"/>
      <c r="M24" s="1"/>
      <c r="N24" s="1"/>
      <c r="O24" s="1"/>
      <c r="P24" s="1"/>
    </row>
    <row r="25" spans="1:16" ht="15.75" customHeight="1" x14ac:dyDescent="0.25">
      <c r="A25" s="259"/>
      <c r="B25" s="260"/>
      <c r="C25" s="155" t="s">
        <v>56</v>
      </c>
      <c r="D25" s="156">
        <v>1</v>
      </c>
      <c r="E25" s="156">
        <v>1</v>
      </c>
      <c r="F25" s="156">
        <v>1</v>
      </c>
      <c r="G25" s="157">
        <v>1</v>
      </c>
      <c r="H25" s="157">
        <v>1</v>
      </c>
      <c r="I25" s="176">
        <v>1</v>
      </c>
      <c r="J25" s="182"/>
      <c r="K25" s="1"/>
      <c r="L25" s="1"/>
      <c r="M25" s="1"/>
      <c r="N25" s="1"/>
      <c r="O25" s="1"/>
      <c r="P25" s="1"/>
    </row>
    <row r="26" spans="1:16" ht="33" customHeight="1" x14ac:dyDescent="0.25">
      <c r="A26" s="259"/>
      <c r="B26" s="260"/>
      <c r="C26" s="161" t="s">
        <v>66</v>
      </c>
      <c r="D26" s="158"/>
      <c r="E26" s="158"/>
      <c r="F26" s="158"/>
      <c r="G26" s="158"/>
      <c r="H26" s="158"/>
      <c r="I26" s="177"/>
      <c r="J26" s="183"/>
      <c r="K26" s="1"/>
      <c r="L26" s="1"/>
      <c r="M26" s="1"/>
      <c r="N26" s="1"/>
      <c r="O26" s="16"/>
      <c r="P26" s="1"/>
    </row>
    <row r="27" spans="1:16" ht="17.25" customHeight="1" x14ac:dyDescent="0.25">
      <c r="A27" s="259"/>
      <c r="B27" s="260"/>
      <c r="C27" s="140" t="s">
        <v>23</v>
      </c>
      <c r="D27" s="159">
        <f>D24*D26</f>
        <v>0</v>
      </c>
      <c r="E27" s="159">
        <f t="shared" ref="E27:I27" si="1">E24*E26</f>
        <v>0</v>
      </c>
      <c r="F27" s="159">
        <f t="shared" si="1"/>
        <v>0</v>
      </c>
      <c r="G27" s="159">
        <f t="shared" si="1"/>
        <v>0</v>
      </c>
      <c r="H27" s="159">
        <f t="shared" si="1"/>
        <v>0</v>
      </c>
      <c r="I27" s="178">
        <f t="shared" si="1"/>
        <v>0</v>
      </c>
      <c r="J27" s="184">
        <f>SUM(D27:I27)</f>
        <v>0</v>
      </c>
      <c r="K27" s="1"/>
      <c r="L27" s="1"/>
      <c r="M27" s="1"/>
      <c r="N27" s="1"/>
      <c r="O27" s="16"/>
      <c r="P27" s="1"/>
    </row>
    <row r="28" spans="1:16" s="2" customFormat="1" ht="18" customHeight="1" x14ac:dyDescent="0.25">
      <c r="A28" s="263">
        <v>200102</v>
      </c>
      <c r="B28" s="261" t="s">
        <v>64</v>
      </c>
      <c r="C28" s="155" t="s">
        <v>47</v>
      </c>
      <c r="D28" s="160">
        <v>0.1</v>
      </c>
      <c r="E28" s="160">
        <v>0.1</v>
      </c>
      <c r="F28" s="160">
        <v>0.1</v>
      </c>
      <c r="G28" s="160">
        <v>0.1</v>
      </c>
      <c r="H28" s="160">
        <v>0.1</v>
      </c>
      <c r="I28" s="175">
        <v>0.1</v>
      </c>
      <c r="J28" s="185"/>
      <c r="K28" s="21"/>
      <c r="L28" s="21"/>
      <c r="M28" s="21"/>
      <c r="N28" s="21"/>
      <c r="O28" s="10"/>
      <c r="P28" s="10"/>
    </row>
    <row r="29" spans="1:16" x14ac:dyDescent="0.25">
      <c r="A29" s="263"/>
      <c r="B29" s="261"/>
      <c r="C29" s="155" t="s">
        <v>56</v>
      </c>
      <c r="D29" s="156">
        <v>1</v>
      </c>
      <c r="E29" s="156">
        <v>1</v>
      </c>
      <c r="F29" s="156">
        <v>1</v>
      </c>
      <c r="G29" s="157">
        <v>1</v>
      </c>
      <c r="H29" s="157">
        <v>1</v>
      </c>
      <c r="I29" s="176">
        <v>1</v>
      </c>
      <c r="J29" s="185"/>
      <c r="K29" s="13"/>
      <c r="L29" s="13"/>
      <c r="M29" s="13"/>
      <c r="N29" s="13"/>
      <c r="O29" s="17"/>
      <c r="P29" s="1"/>
    </row>
    <row r="30" spans="1:16" ht="32.25" customHeight="1" x14ac:dyDescent="0.25">
      <c r="A30" s="263"/>
      <c r="B30" s="261"/>
      <c r="C30" s="161" t="s">
        <v>66</v>
      </c>
      <c r="D30" s="158"/>
      <c r="E30" s="158"/>
      <c r="F30" s="158"/>
      <c r="G30" s="158"/>
      <c r="H30" s="158"/>
      <c r="I30" s="177"/>
      <c r="J30" s="184"/>
      <c r="K30" s="7"/>
      <c r="L30" s="7"/>
      <c r="M30" s="7"/>
      <c r="N30" s="7"/>
      <c r="O30" s="7"/>
      <c r="P30" s="18"/>
    </row>
    <row r="31" spans="1:16" ht="15.75" thickBot="1" x14ac:dyDescent="0.3">
      <c r="A31" s="264"/>
      <c r="B31" s="262"/>
      <c r="C31" s="179" t="s">
        <v>23</v>
      </c>
      <c r="D31" s="172">
        <f>D28*D30</f>
        <v>0</v>
      </c>
      <c r="E31" s="172">
        <f t="shared" ref="E31:I31" si="2">E28*E30</f>
        <v>0</v>
      </c>
      <c r="F31" s="172">
        <f t="shared" si="2"/>
        <v>0</v>
      </c>
      <c r="G31" s="172">
        <f t="shared" si="2"/>
        <v>0</v>
      </c>
      <c r="H31" s="172">
        <f t="shared" si="2"/>
        <v>0</v>
      </c>
      <c r="I31" s="180">
        <f t="shared" si="2"/>
        <v>0</v>
      </c>
      <c r="J31" s="186">
        <f>SUM(D31:I31)</f>
        <v>0</v>
      </c>
      <c r="K31" s="154"/>
      <c r="L31" s="1"/>
      <c r="M31" s="1"/>
      <c r="N31" s="1"/>
      <c r="O31" s="1"/>
      <c r="P31" s="1"/>
    </row>
    <row r="32" spans="1:16" ht="18.75" hidden="1" x14ac:dyDescent="0.25">
      <c r="A32" s="139"/>
      <c r="B32" s="151"/>
      <c r="C32" s="152"/>
      <c r="D32" s="144"/>
      <c r="E32" s="144"/>
      <c r="F32" s="144"/>
      <c r="G32" s="144"/>
      <c r="H32" s="144"/>
      <c r="I32" s="144"/>
      <c r="J32" s="153"/>
      <c r="K32" s="154"/>
      <c r="L32" s="1"/>
      <c r="M32" s="1"/>
      <c r="N32" s="1"/>
      <c r="O32" s="1"/>
      <c r="P32" s="1"/>
    </row>
    <row r="33" spans="1:16" ht="18.75" hidden="1" x14ac:dyDescent="0.25">
      <c r="A33" s="139"/>
      <c r="B33" s="151"/>
      <c r="C33" s="152"/>
      <c r="D33" s="144"/>
      <c r="E33" s="144"/>
      <c r="F33" s="144"/>
      <c r="G33" s="144"/>
      <c r="H33" s="144"/>
      <c r="I33" s="144"/>
      <c r="J33" s="153"/>
      <c r="K33" s="3"/>
    </row>
    <row r="34" spans="1:16" ht="15.75" thickBot="1" x14ac:dyDescent="0.3">
      <c r="A34" s="258"/>
      <c r="B34" s="258"/>
      <c r="C34" s="2"/>
      <c r="D34" s="27"/>
      <c r="E34" s="27"/>
      <c r="F34" s="222" t="s">
        <v>60</v>
      </c>
      <c r="G34" s="223"/>
      <c r="H34" s="223"/>
      <c r="I34" s="224"/>
      <c r="J34" s="28">
        <f>SUM(J12,J16,J20,J32,J33,J27,J31)</f>
        <v>0</v>
      </c>
      <c r="K34" s="1"/>
      <c r="L34" s="1"/>
      <c r="M34" s="1"/>
      <c r="N34" s="1"/>
      <c r="O34" s="1"/>
      <c r="P34" s="1"/>
    </row>
    <row r="35" spans="1:16" ht="15.75" thickBot="1" x14ac:dyDescent="0.3">
      <c r="A35" s="2" t="s">
        <v>32</v>
      </c>
      <c r="C35" s="1"/>
      <c r="D35" s="1"/>
      <c r="E35" s="1"/>
      <c r="F35" s="222" t="s">
        <v>61</v>
      </c>
      <c r="G35" s="223"/>
      <c r="H35" s="223"/>
      <c r="I35" s="224"/>
      <c r="J35" s="28">
        <f>J34*2</f>
        <v>0</v>
      </c>
      <c r="K35" s="1"/>
      <c r="L35" s="1"/>
      <c r="M35" s="1"/>
      <c r="N35" s="1"/>
      <c r="O35" s="1"/>
      <c r="P35" s="1"/>
    </row>
    <row r="36" spans="1:16" ht="28.5" x14ac:dyDescent="0.25">
      <c r="A36" s="68" t="s">
        <v>33</v>
      </c>
      <c r="B36" s="68"/>
      <c r="C36" s="2"/>
      <c r="D36" s="21"/>
      <c r="E36" s="21"/>
      <c r="F36" s="21"/>
      <c r="G36" s="21"/>
      <c r="H36" s="21"/>
      <c r="I36" s="21"/>
      <c r="J36" s="21"/>
    </row>
    <row r="37" spans="1:16" ht="15.75" thickBot="1" x14ac:dyDescent="0.3">
      <c r="A37" s="13"/>
      <c r="B37" s="13"/>
      <c r="C37" s="20"/>
      <c r="D37" s="13"/>
      <c r="E37" s="13"/>
      <c r="F37" s="13"/>
      <c r="G37" s="13"/>
      <c r="H37" s="13"/>
      <c r="I37" s="13"/>
      <c r="J37" s="13"/>
      <c r="K37" s="1"/>
      <c r="L37" s="1"/>
      <c r="M37" s="1"/>
      <c r="N37" s="1"/>
      <c r="O37" s="1"/>
      <c r="P37" s="1"/>
    </row>
    <row r="38" spans="1:16" ht="21.75" thickBot="1" x14ac:dyDescent="0.3">
      <c r="A38" s="7"/>
      <c r="B38" s="7"/>
      <c r="C38" s="7"/>
      <c r="D38" s="7"/>
      <c r="E38" s="7"/>
      <c r="F38" s="118" t="s">
        <v>34</v>
      </c>
      <c r="G38" s="118"/>
      <c r="H38" s="205"/>
      <c r="I38" s="206"/>
      <c r="J38" s="207"/>
      <c r="K38" s="1"/>
      <c r="L38" s="1"/>
      <c r="M38" s="1"/>
      <c r="N38" s="1"/>
      <c r="O38" s="1"/>
      <c r="P38" s="1"/>
    </row>
    <row r="39" spans="1:16" x14ac:dyDescent="0.25">
      <c r="A39" s="195"/>
      <c r="B39" s="196"/>
      <c r="F39" s="118" t="s">
        <v>35</v>
      </c>
      <c r="G39" s="118"/>
      <c r="H39" s="208"/>
      <c r="I39" s="209"/>
      <c r="J39" s="210"/>
    </row>
    <row r="40" spans="1:16" x14ac:dyDescent="0.25">
      <c r="A40" s="195"/>
      <c r="B40" s="196"/>
      <c r="D40" s="1"/>
      <c r="E40" s="1"/>
      <c r="F40" s="1"/>
      <c r="G40" s="1"/>
      <c r="H40" s="211"/>
      <c r="I40" s="212"/>
      <c r="J40" s="213"/>
      <c r="K40" s="1"/>
      <c r="L40" s="1"/>
      <c r="M40" s="1"/>
      <c r="N40" s="1"/>
      <c r="O40" s="1"/>
      <c r="P40" s="1"/>
    </row>
    <row r="41" spans="1:16" ht="15.75" thickBot="1" x14ac:dyDescent="0.3">
      <c r="A41" s="195"/>
      <c r="B41" s="196"/>
      <c r="D41" s="1"/>
      <c r="E41" s="1"/>
      <c r="F41" s="1"/>
      <c r="G41" s="1"/>
      <c r="H41" s="214"/>
      <c r="I41" s="215"/>
      <c r="J41" s="216"/>
      <c r="K41" s="1"/>
      <c r="L41" s="1"/>
      <c r="M41" s="1"/>
      <c r="N41" s="1"/>
      <c r="O41" s="1"/>
      <c r="P41" s="1"/>
    </row>
    <row r="42" spans="1:16" x14ac:dyDescent="0.25">
      <c r="A42" s="195"/>
      <c r="B42" s="196"/>
    </row>
    <row r="43" spans="1:16" x14ac:dyDescent="0.25">
      <c r="A43" s="195"/>
      <c r="B43" s="19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95"/>
      <c r="B44" s="19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96"/>
      <c r="B45" s="248"/>
    </row>
    <row r="46" spans="1:16" x14ac:dyDescent="0.25">
      <c r="A46" s="196"/>
      <c r="B46" s="248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96"/>
      <c r="B47" s="24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96"/>
      <c r="B48" s="196"/>
      <c r="N48" s="19"/>
      <c r="O48" s="1"/>
      <c r="P48" s="1"/>
    </row>
    <row r="49" spans="1:16" x14ac:dyDescent="0.25">
      <c r="A49" s="196"/>
      <c r="B49" s="19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6" x14ac:dyDescent="0.25">
      <c r="A50" s="196"/>
      <c r="B50" s="19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96"/>
      <c r="B51" s="196"/>
    </row>
    <row r="52" spans="1:16" x14ac:dyDescent="0.25">
      <c r="A52" s="196"/>
      <c r="B52" s="196"/>
      <c r="D52" s="1"/>
      <c r="E52" s="1"/>
      <c r="F52" s="1"/>
      <c r="G52" s="1"/>
      <c r="H52" s="1"/>
      <c r="I52" s="1"/>
      <c r="J52" s="1"/>
    </row>
    <row r="53" spans="1:16" x14ac:dyDescent="0.25">
      <c r="A53" s="196"/>
      <c r="B53" s="196"/>
      <c r="D53" s="1"/>
      <c r="E53" s="1"/>
      <c r="F53" s="1"/>
      <c r="G53" s="1"/>
      <c r="H53" s="1"/>
      <c r="I53" s="1"/>
      <c r="J53" s="1"/>
    </row>
    <row r="54" spans="1:16" x14ac:dyDescent="0.25">
      <c r="A54" s="196"/>
      <c r="B54" s="196"/>
    </row>
    <row r="55" spans="1:16" x14ac:dyDescent="0.25">
      <c r="A55" s="196"/>
      <c r="B55" s="196"/>
      <c r="D55" s="1"/>
      <c r="E55" s="1"/>
      <c r="F55" s="1"/>
      <c r="G55" s="1"/>
      <c r="H55" s="1"/>
      <c r="I55" s="1"/>
      <c r="J55" s="1"/>
    </row>
    <row r="56" spans="1:16" x14ac:dyDescent="0.25">
      <c r="A56" s="196"/>
      <c r="B56" s="196"/>
      <c r="D56" s="1"/>
      <c r="E56" s="1"/>
      <c r="F56" s="1"/>
      <c r="G56" s="1"/>
      <c r="H56" s="1"/>
      <c r="I56" s="1"/>
      <c r="J56" s="1"/>
    </row>
    <row r="57" spans="1:16" x14ac:dyDescent="0.25">
      <c r="A57" s="196"/>
      <c r="B57" s="196"/>
    </row>
    <row r="58" spans="1:16" x14ac:dyDescent="0.25">
      <c r="A58" s="196"/>
      <c r="B58" s="196"/>
      <c r="D58" s="1"/>
      <c r="E58" s="1"/>
      <c r="F58" s="1"/>
      <c r="G58" s="1"/>
      <c r="H58" s="1"/>
      <c r="I58" s="1"/>
      <c r="J58" s="1"/>
    </row>
    <row r="59" spans="1:16" x14ac:dyDescent="0.25">
      <c r="A59" s="196"/>
      <c r="B59" s="196"/>
      <c r="D59" s="1"/>
      <c r="E59" s="1"/>
      <c r="F59" s="1"/>
      <c r="G59" s="1"/>
      <c r="H59" s="1"/>
      <c r="I59" s="1"/>
      <c r="J59" s="1"/>
    </row>
    <row r="60" spans="1:16" x14ac:dyDescent="0.25">
      <c r="A60" s="2"/>
      <c r="B60" s="2"/>
    </row>
    <row r="61" spans="1:16" x14ac:dyDescent="0.25">
      <c r="A61" s="2"/>
      <c r="B61" s="2"/>
      <c r="D61" s="1"/>
      <c r="E61" s="1"/>
      <c r="F61" s="1"/>
      <c r="G61" s="1"/>
      <c r="H61" s="1"/>
      <c r="I61" s="1"/>
      <c r="J61" s="1"/>
    </row>
    <row r="62" spans="1:16" x14ac:dyDescent="0.25">
      <c r="A62" s="2"/>
      <c r="B62" s="2"/>
      <c r="D62" s="1"/>
      <c r="E62" s="1"/>
      <c r="F62" s="1"/>
      <c r="G62" s="1"/>
      <c r="H62" s="1"/>
      <c r="I62" s="1"/>
      <c r="J62" s="1"/>
    </row>
  </sheetData>
  <mergeCells count="43">
    <mergeCell ref="A57:A59"/>
    <mergeCell ref="B57:B59"/>
    <mergeCell ref="B42:B44"/>
    <mergeCell ref="A42:A44"/>
    <mergeCell ref="B45:B47"/>
    <mergeCell ref="A45:A47"/>
    <mergeCell ref="A48:A50"/>
    <mergeCell ref="B48:B50"/>
    <mergeCell ref="B51:B53"/>
    <mergeCell ref="A51:A53"/>
    <mergeCell ref="A54:A56"/>
    <mergeCell ref="B54:B56"/>
    <mergeCell ref="P7:P8"/>
    <mergeCell ref="A2:J2"/>
    <mergeCell ref="A3:C3"/>
    <mergeCell ref="K6:O6"/>
    <mergeCell ref="K8:O8"/>
    <mergeCell ref="C5:C8"/>
    <mergeCell ref="A5:B7"/>
    <mergeCell ref="D8:I8"/>
    <mergeCell ref="H38:J38"/>
    <mergeCell ref="H39:J41"/>
    <mergeCell ref="J5:J8"/>
    <mergeCell ref="D6:I6"/>
    <mergeCell ref="D5:I5"/>
    <mergeCell ref="F34:I34"/>
    <mergeCell ref="F35:I35"/>
    <mergeCell ref="D22:I22"/>
    <mergeCell ref="J22:J23"/>
    <mergeCell ref="A39:A41"/>
    <mergeCell ref="B39:B41"/>
    <mergeCell ref="A9:A12"/>
    <mergeCell ref="A13:A16"/>
    <mergeCell ref="A17:A20"/>
    <mergeCell ref="B9:B12"/>
    <mergeCell ref="B13:B16"/>
    <mergeCell ref="B17:B20"/>
    <mergeCell ref="A22:B22"/>
    <mergeCell ref="A34:B34"/>
    <mergeCell ref="A24:A27"/>
    <mergeCell ref="B24:B27"/>
    <mergeCell ref="B28:B31"/>
    <mergeCell ref="A28:A31"/>
  </mergeCells>
  <pageMargins left="0.7" right="0.7" top="0.75" bottom="0.75" header="0.3" footer="0.3"/>
  <pageSetup paperSize="9" scale="66" orientation="landscape" r:id="rId1"/>
  <headerFooter>
    <oddHeader>&amp;L&amp;G&amp;C&amp;"-,Tučné"Příloha č. 3 Výzvy &amp;R&amp;A</oddHeader>
  </headerFooter>
  <ignoredErrors>
    <ignoredError sqref="H12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C192-0DBE-4C77-9F5D-2FF4FADDB185}">
  <sheetPr>
    <pageSetUpPr fitToPage="1"/>
  </sheetPr>
  <dimension ref="A1:Q38"/>
  <sheetViews>
    <sheetView tabSelected="1" zoomScaleNormal="100" zoomScalePageLayoutView="70" workbookViewId="0">
      <selection activeCell="D33" sqref="D33:G33"/>
    </sheetView>
  </sheetViews>
  <sheetFormatPr defaultRowHeight="15" x14ac:dyDescent="0.25"/>
  <cols>
    <col min="1" max="1" width="11.42578125" style="2" customWidth="1"/>
    <col min="2" max="2" width="38.28515625" style="2" customWidth="1"/>
    <col min="3" max="3" width="50.42578125" style="2" customWidth="1"/>
    <col min="4" max="7" width="12.7109375" style="2" customWidth="1"/>
    <col min="8" max="8" width="18.7109375" style="2" customWidth="1"/>
    <col min="9" max="9" width="24.5703125" style="2" customWidth="1"/>
    <col min="10" max="10" width="12.5703125" style="2" customWidth="1"/>
    <col min="11" max="11" width="15.5703125" style="2" customWidth="1"/>
    <col min="12" max="15" width="12.5703125" style="2" customWidth="1"/>
    <col min="16" max="16" width="25.7109375" style="2" customWidth="1"/>
    <col min="17" max="17" width="16.5703125" style="2" customWidth="1"/>
    <col min="18" max="16384" width="9.140625" style="2"/>
  </cols>
  <sheetData>
    <row r="1" spans="1:17" ht="27" customHeight="1" thickBot="1" x14ac:dyDescent="0.3"/>
    <row r="2" spans="1:17" ht="29.25" thickBot="1" x14ac:dyDescent="0.3">
      <c r="A2" s="231" t="s">
        <v>0</v>
      </c>
      <c r="B2" s="232"/>
      <c r="C2" s="232"/>
      <c r="D2" s="232"/>
      <c r="E2" s="232"/>
      <c r="F2" s="232"/>
      <c r="G2" s="232"/>
      <c r="H2" s="270"/>
      <c r="I2" s="22"/>
      <c r="J2" s="22"/>
      <c r="K2" s="22"/>
      <c r="L2" s="22"/>
      <c r="M2" s="22"/>
      <c r="N2" s="22"/>
      <c r="O2" s="22"/>
    </row>
    <row r="3" spans="1:17" ht="26.25" customHeight="1" x14ac:dyDescent="0.25">
      <c r="A3" s="6" t="s">
        <v>1</v>
      </c>
      <c r="B3" s="23"/>
      <c r="C3" s="23"/>
      <c r="D3" s="23"/>
      <c r="E3" s="23"/>
      <c r="F3" s="23"/>
      <c r="G3" s="23"/>
      <c r="H3" s="22"/>
      <c r="I3" s="22"/>
      <c r="J3" s="22"/>
      <c r="K3" s="22"/>
      <c r="L3" s="22"/>
      <c r="M3" s="22"/>
      <c r="N3" s="22"/>
      <c r="O3" s="22"/>
    </row>
    <row r="4" spans="1:17" ht="41.25" customHeight="1" thickBot="1" x14ac:dyDescent="0.3">
      <c r="A4" s="6" t="s">
        <v>36</v>
      </c>
      <c r="B4" s="23"/>
      <c r="C4" s="23"/>
      <c r="D4" s="23"/>
      <c r="E4" s="11"/>
      <c r="F4" s="11"/>
      <c r="G4" s="11"/>
      <c r="H4" s="9"/>
      <c r="I4" s="9"/>
      <c r="J4" s="9"/>
      <c r="K4" s="9"/>
      <c r="L4" s="9"/>
      <c r="M4" s="9"/>
      <c r="N4" s="9"/>
      <c r="O4" s="9"/>
    </row>
    <row r="5" spans="1:17" ht="31.5" customHeight="1" thickBot="1" x14ac:dyDescent="0.3">
      <c r="A5" s="241" t="s">
        <v>3</v>
      </c>
      <c r="B5" s="242"/>
      <c r="C5" s="238" t="s">
        <v>62</v>
      </c>
      <c r="D5" s="282" t="s">
        <v>4</v>
      </c>
      <c r="E5" s="283"/>
      <c r="F5" s="283"/>
      <c r="G5" s="284"/>
      <c r="H5" s="217" t="s">
        <v>5</v>
      </c>
      <c r="I5" s="21"/>
      <c r="J5" s="9"/>
      <c r="K5" s="9"/>
      <c r="L5" s="9"/>
      <c r="M5" s="9"/>
      <c r="N5" s="9"/>
      <c r="O5" s="9"/>
      <c r="P5" s="9"/>
      <c r="Q5" s="9"/>
    </row>
    <row r="6" spans="1:17" ht="27" customHeight="1" thickBot="1" x14ac:dyDescent="0.3">
      <c r="A6" s="243"/>
      <c r="B6" s="244"/>
      <c r="C6" s="277"/>
      <c r="D6" s="279" t="s">
        <v>37</v>
      </c>
      <c r="E6" s="220"/>
      <c r="F6" s="220"/>
      <c r="G6" s="280"/>
      <c r="H6" s="229"/>
    </row>
    <row r="7" spans="1:17" ht="63.75" customHeight="1" thickBot="1" x14ac:dyDescent="0.3">
      <c r="A7" s="245"/>
      <c r="B7" s="246"/>
      <c r="C7" s="239"/>
      <c r="D7" s="41" t="s">
        <v>38</v>
      </c>
      <c r="E7" s="49" t="s">
        <v>39</v>
      </c>
      <c r="F7" s="50" t="s">
        <v>40</v>
      </c>
      <c r="G7" s="49" t="s">
        <v>41</v>
      </c>
      <c r="H7" s="218"/>
    </row>
    <row r="8" spans="1:17" ht="30.75" thickBot="1" x14ac:dyDescent="0.3">
      <c r="A8" s="4" t="s">
        <v>13</v>
      </c>
      <c r="B8" s="5" t="s">
        <v>14</v>
      </c>
      <c r="C8" s="278"/>
      <c r="D8" s="285" t="s">
        <v>42</v>
      </c>
      <c r="E8" s="247"/>
      <c r="F8" s="247"/>
      <c r="G8" s="286"/>
      <c r="H8" s="281"/>
    </row>
    <row r="9" spans="1:17" x14ac:dyDescent="0.25">
      <c r="A9" s="197">
        <v>200301</v>
      </c>
      <c r="B9" s="249" t="s">
        <v>16</v>
      </c>
      <c r="C9" s="24" t="s">
        <v>17</v>
      </c>
      <c r="D9" s="42" t="s">
        <v>18</v>
      </c>
      <c r="E9" s="42" t="s">
        <v>69</v>
      </c>
      <c r="F9" s="36" t="s">
        <v>18</v>
      </c>
      <c r="G9" s="43" t="s">
        <v>43</v>
      </c>
      <c r="H9" s="29"/>
    </row>
    <row r="10" spans="1:17" x14ac:dyDescent="0.25">
      <c r="A10" s="197"/>
      <c r="B10" s="249"/>
      <c r="C10" s="24" t="s">
        <v>21</v>
      </c>
      <c r="D10" s="45">
        <v>1</v>
      </c>
      <c r="E10" s="45">
        <v>1</v>
      </c>
      <c r="F10" s="29">
        <v>1</v>
      </c>
      <c r="G10" s="46">
        <v>2</v>
      </c>
      <c r="H10" s="29"/>
    </row>
    <row r="11" spans="1:17" ht="15.75" thickBot="1" x14ac:dyDescent="0.3">
      <c r="A11" s="197"/>
      <c r="B11" s="249"/>
      <c r="C11" s="56" t="s">
        <v>22</v>
      </c>
      <c r="D11" s="74"/>
      <c r="E11" s="74"/>
      <c r="F11" s="75"/>
      <c r="G11" s="76"/>
      <c r="H11" s="57"/>
    </row>
    <row r="12" spans="1:17" ht="15.75" thickBot="1" x14ac:dyDescent="0.3">
      <c r="A12" s="198"/>
      <c r="B12" s="250"/>
      <c r="C12" s="52" t="s">
        <v>23</v>
      </c>
      <c r="D12" s="53">
        <f>D11*52*D10</f>
        <v>0</v>
      </c>
      <c r="E12" s="53">
        <f>E11*26*E10</f>
        <v>0</v>
      </c>
      <c r="F12" s="54">
        <f t="shared" ref="F12" si="0">F11*26*F10</f>
        <v>0</v>
      </c>
      <c r="G12" s="55">
        <f>G11*26*G10</f>
        <v>0</v>
      </c>
      <c r="H12" s="54">
        <f>SUM(D12:G12)</f>
        <v>0</v>
      </c>
    </row>
    <row r="13" spans="1:17" x14ac:dyDescent="0.25">
      <c r="A13" s="199">
        <v>200139</v>
      </c>
      <c r="B13" s="274" t="s">
        <v>24</v>
      </c>
      <c r="C13" s="24" t="s">
        <v>17</v>
      </c>
      <c r="D13" s="47" t="s">
        <v>25</v>
      </c>
      <c r="E13" s="47" t="s">
        <v>30</v>
      </c>
      <c r="F13" s="29" t="s">
        <v>27</v>
      </c>
      <c r="G13" s="48" t="s">
        <v>25</v>
      </c>
      <c r="H13" s="31"/>
    </row>
    <row r="14" spans="1:17" x14ac:dyDescent="0.25">
      <c r="A14" s="200"/>
      <c r="B14" s="275"/>
      <c r="C14" s="24" t="s">
        <v>21</v>
      </c>
      <c r="D14" s="47">
        <v>1</v>
      </c>
      <c r="E14" s="47">
        <v>1</v>
      </c>
      <c r="F14" s="29">
        <v>1</v>
      </c>
      <c r="G14" s="48">
        <v>1</v>
      </c>
      <c r="H14" s="31"/>
    </row>
    <row r="15" spans="1:17" ht="15.75" thickBot="1" x14ac:dyDescent="0.3">
      <c r="A15" s="200"/>
      <c r="B15" s="275"/>
      <c r="C15" s="56" t="s">
        <v>22</v>
      </c>
      <c r="D15" s="77"/>
      <c r="E15" s="77"/>
      <c r="F15" s="75"/>
      <c r="G15" s="76"/>
      <c r="H15" s="30"/>
    </row>
    <row r="16" spans="1:17" ht="15.75" thickBot="1" x14ac:dyDescent="0.3">
      <c r="A16" s="273"/>
      <c r="B16" s="276"/>
      <c r="C16" s="52" t="s">
        <v>23</v>
      </c>
      <c r="D16" s="53">
        <f>D15*4*D14</f>
        <v>0</v>
      </c>
      <c r="E16" s="53">
        <f>E15*2*E14</f>
        <v>0</v>
      </c>
      <c r="F16" s="54">
        <f>F15*F14</f>
        <v>0</v>
      </c>
      <c r="G16" s="55">
        <f>G15*4*G14</f>
        <v>0</v>
      </c>
      <c r="H16" s="54">
        <f>SUM(D16:G16)</f>
        <v>0</v>
      </c>
    </row>
    <row r="17" spans="1:10" x14ac:dyDescent="0.25">
      <c r="A17" s="202">
        <v>200101</v>
      </c>
      <c r="B17" s="271" t="s">
        <v>28</v>
      </c>
      <c r="C17" s="24" t="s">
        <v>17</v>
      </c>
      <c r="D17" s="45" t="s">
        <v>25</v>
      </c>
      <c r="E17" s="45" t="s">
        <v>30</v>
      </c>
      <c r="F17" s="29" t="s">
        <v>27</v>
      </c>
      <c r="G17" s="48" t="s">
        <v>25</v>
      </c>
      <c r="H17" s="31"/>
    </row>
    <row r="18" spans="1:10" x14ac:dyDescent="0.25">
      <c r="A18" s="202"/>
      <c r="B18" s="271"/>
      <c r="C18" s="24" t="s">
        <v>21</v>
      </c>
      <c r="D18" s="45">
        <v>1</v>
      </c>
      <c r="E18" s="45">
        <v>1</v>
      </c>
      <c r="F18" s="29">
        <v>1</v>
      </c>
      <c r="G18" s="48">
        <v>1</v>
      </c>
      <c r="H18" s="31"/>
    </row>
    <row r="19" spans="1:10" ht="15.75" thickBot="1" x14ac:dyDescent="0.3">
      <c r="A19" s="203"/>
      <c r="B19" s="272"/>
      <c r="C19" s="56" t="s">
        <v>22</v>
      </c>
      <c r="D19" s="74"/>
      <c r="E19" s="74"/>
      <c r="F19" s="75"/>
      <c r="G19" s="76"/>
      <c r="H19" s="30"/>
    </row>
    <row r="20" spans="1:10" ht="15.75" thickBot="1" x14ac:dyDescent="0.3">
      <c r="A20" s="204"/>
      <c r="B20" s="256"/>
      <c r="C20" s="52" t="s">
        <v>23</v>
      </c>
      <c r="D20" s="53">
        <f>D19*4*D18</f>
        <v>0</v>
      </c>
      <c r="E20" s="128">
        <f>E19*2*E18</f>
        <v>0</v>
      </c>
      <c r="F20" s="129">
        <f>F19*F18</f>
        <v>0</v>
      </c>
      <c r="G20" s="130">
        <f>G19*4*G18</f>
        <v>0</v>
      </c>
      <c r="H20" s="54">
        <f>SUM(D20:G20)</f>
        <v>0</v>
      </c>
    </row>
    <row r="21" spans="1:10" ht="15.75" customHeight="1" thickBot="1" x14ac:dyDescent="0.3">
      <c r="A21" s="138"/>
      <c r="B21" s="134"/>
      <c r="C21" s="135"/>
      <c r="D21" s="136"/>
      <c r="E21" s="136"/>
      <c r="F21" s="136"/>
      <c r="G21" s="136"/>
      <c r="H21" s="173"/>
    </row>
    <row r="22" spans="1:10" ht="35.25" customHeight="1" thickBot="1" x14ac:dyDescent="0.3">
      <c r="A22" s="257"/>
      <c r="B22" s="257"/>
      <c r="C22" s="135"/>
      <c r="D22" s="225" t="s">
        <v>67</v>
      </c>
      <c r="E22" s="226"/>
      <c r="F22" s="226"/>
      <c r="G22" s="226"/>
      <c r="H22" s="265" t="s">
        <v>5</v>
      </c>
      <c r="I22" s="267"/>
      <c r="J22" s="150"/>
    </row>
    <row r="23" spans="1:10" ht="60.75" thickBot="1" x14ac:dyDescent="0.3">
      <c r="A23" s="142" t="s">
        <v>13</v>
      </c>
      <c r="B23" s="143" t="s">
        <v>14</v>
      </c>
      <c r="C23" s="192" t="s">
        <v>68</v>
      </c>
      <c r="D23" s="41" t="s">
        <v>38</v>
      </c>
      <c r="E23" s="49" t="s">
        <v>39</v>
      </c>
      <c r="F23" s="50" t="s">
        <v>40</v>
      </c>
      <c r="G23" s="49" t="s">
        <v>41</v>
      </c>
      <c r="H23" s="266"/>
      <c r="I23" s="267"/>
      <c r="J23" s="150"/>
    </row>
    <row r="24" spans="1:10" x14ac:dyDescent="0.25">
      <c r="A24" s="268">
        <v>200140</v>
      </c>
      <c r="B24" s="269" t="s">
        <v>63</v>
      </c>
      <c r="C24" s="187" t="s">
        <v>47</v>
      </c>
      <c r="D24" s="165">
        <v>0.1</v>
      </c>
      <c r="E24" s="166">
        <v>0.1</v>
      </c>
      <c r="F24" s="166">
        <v>0.1</v>
      </c>
      <c r="G24" s="188">
        <v>0.1</v>
      </c>
      <c r="H24" s="181"/>
      <c r="I24" s="138"/>
      <c r="J24" s="150"/>
    </row>
    <row r="25" spans="1:10" x14ac:dyDescent="0.25">
      <c r="A25" s="259"/>
      <c r="B25" s="260"/>
      <c r="C25" s="163" t="s">
        <v>56</v>
      </c>
      <c r="D25" s="167">
        <v>1</v>
      </c>
      <c r="E25" s="156">
        <v>1</v>
      </c>
      <c r="F25" s="157">
        <v>1</v>
      </c>
      <c r="G25" s="189">
        <v>1</v>
      </c>
      <c r="H25" s="182"/>
      <c r="I25" s="138"/>
      <c r="J25" s="150"/>
    </row>
    <row r="26" spans="1:10" ht="30" x14ac:dyDescent="0.25">
      <c r="A26" s="259"/>
      <c r="B26" s="260"/>
      <c r="C26" s="164" t="s">
        <v>66</v>
      </c>
      <c r="D26" s="168"/>
      <c r="E26" s="158"/>
      <c r="F26" s="158"/>
      <c r="G26" s="177"/>
      <c r="H26" s="183"/>
      <c r="I26" s="162"/>
      <c r="J26" s="150"/>
    </row>
    <row r="27" spans="1:10" x14ac:dyDescent="0.25">
      <c r="A27" s="259"/>
      <c r="B27" s="260"/>
      <c r="C27" s="191" t="s">
        <v>23</v>
      </c>
      <c r="D27" s="169">
        <f>D24*D26</f>
        <v>0</v>
      </c>
      <c r="E27" s="159">
        <f t="shared" ref="E27:G27" si="1">E24*E26</f>
        <v>0</v>
      </c>
      <c r="F27" s="159">
        <f t="shared" si="1"/>
        <v>0</v>
      </c>
      <c r="G27" s="178">
        <f t="shared" si="1"/>
        <v>0</v>
      </c>
      <c r="H27" s="184">
        <f>SUM(C27:G27)</f>
        <v>0</v>
      </c>
      <c r="I27" s="137"/>
      <c r="J27" s="150"/>
    </row>
    <row r="28" spans="1:10" x14ac:dyDescent="0.25">
      <c r="A28" s="263">
        <v>200102</v>
      </c>
      <c r="B28" s="261" t="s">
        <v>64</v>
      </c>
      <c r="C28" s="163" t="s">
        <v>47</v>
      </c>
      <c r="D28" s="170">
        <v>0.1</v>
      </c>
      <c r="E28" s="160">
        <v>0.1</v>
      </c>
      <c r="F28" s="160">
        <v>0.1</v>
      </c>
      <c r="G28" s="175">
        <v>0.1</v>
      </c>
      <c r="H28" s="185"/>
      <c r="I28" s="141"/>
      <c r="J28" s="150"/>
    </row>
    <row r="29" spans="1:10" x14ac:dyDescent="0.25">
      <c r="A29" s="263"/>
      <c r="B29" s="261"/>
      <c r="C29" s="163" t="s">
        <v>56</v>
      </c>
      <c r="D29" s="167">
        <v>1</v>
      </c>
      <c r="E29" s="156">
        <v>1</v>
      </c>
      <c r="F29" s="157">
        <v>1</v>
      </c>
      <c r="G29" s="189">
        <v>1</v>
      </c>
      <c r="H29" s="185"/>
      <c r="I29" s="141"/>
      <c r="J29" s="150"/>
    </row>
    <row r="30" spans="1:10" ht="30" x14ac:dyDescent="0.25">
      <c r="A30" s="263"/>
      <c r="B30" s="261"/>
      <c r="C30" s="164" t="s">
        <v>66</v>
      </c>
      <c r="D30" s="168"/>
      <c r="E30" s="158"/>
      <c r="F30" s="158"/>
      <c r="G30" s="177"/>
      <c r="H30" s="184"/>
      <c r="I30" s="137"/>
      <c r="J30" s="150"/>
    </row>
    <row r="31" spans="1:10" ht="15.75" thickBot="1" x14ac:dyDescent="0.3">
      <c r="A31" s="264"/>
      <c r="B31" s="262"/>
      <c r="C31" s="190" t="s">
        <v>23</v>
      </c>
      <c r="D31" s="171">
        <f>D28*D30</f>
        <v>0</v>
      </c>
      <c r="E31" s="172">
        <f t="shared" ref="E31:G31" si="2">E28*E30</f>
        <v>0</v>
      </c>
      <c r="F31" s="172">
        <f t="shared" si="2"/>
        <v>0</v>
      </c>
      <c r="G31" s="180">
        <f t="shared" si="2"/>
        <v>0</v>
      </c>
      <c r="H31" s="186">
        <f>SUM(C31:G31)</f>
        <v>0</v>
      </c>
      <c r="I31" s="136"/>
      <c r="J31" s="150"/>
    </row>
    <row r="32" spans="1:10" ht="23.25" customHeight="1" thickBot="1" x14ac:dyDescent="0.3">
      <c r="A32" s="150"/>
      <c r="D32" s="287" t="s">
        <v>60</v>
      </c>
      <c r="E32" s="288"/>
      <c r="F32" s="288"/>
      <c r="G32" s="289"/>
      <c r="H32" s="127">
        <f>SUM(H12,H16,H20,H27,H31)</f>
        <v>0</v>
      </c>
    </row>
    <row r="33" spans="1:8" ht="22.5" customHeight="1" thickBot="1" x14ac:dyDescent="0.3">
      <c r="D33" s="287" t="s">
        <v>61</v>
      </c>
      <c r="E33" s="288"/>
      <c r="F33" s="288"/>
      <c r="G33" s="289"/>
      <c r="H33" s="127">
        <f>H32*2</f>
        <v>0</v>
      </c>
    </row>
    <row r="34" spans="1:8" ht="15.75" thickBot="1" x14ac:dyDescent="0.3">
      <c r="A34" s="2" t="s">
        <v>32</v>
      </c>
    </row>
    <row r="35" spans="1:8" ht="15.75" thickBot="1" x14ac:dyDescent="0.3">
      <c r="A35" s="68" t="s">
        <v>33</v>
      </c>
      <c r="B35" s="68"/>
      <c r="D35" s="193" t="s">
        <v>34</v>
      </c>
      <c r="E35" s="194"/>
      <c r="F35" s="205"/>
      <c r="G35" s="206"/>
      <c r="H35" s="207"/>
    </row>
    <row r="36" spans="1:8" x14ac:dyDescent="0.25">
      <c r="D36" s="193" t="s">
        <v>35</v>
      </c>
      <c r="E36" s="194"/>
      <c r="F36" s="208"/>
      <c r="G36" s="209"/>
      <c r="H36" s="210"/>
    </row>
    <row r="37" spans="1:8" x14ac:dyDescent="0.25">
      <c r="E37" s="1"/>
      <c r="F37" s="211"/>
      <c r="G37" s="212"/>
      <c r="H37" s="213"/>
    </row>
    <row r="38" spans="1:8" ht="21.75" customHeight="1" thickBot="1" x14ac:dyDescent="0.3">
      <c r="E38" s="1"/>
      <c r="F38" s="214"/>
      <c r="G38" s="215"/>
      <c r="H38" s="216"/>
    </row>
  </sheetData>
  <mergeCells count="25">
    <mergeCell ref="F36:H38"/>
    <mergeCell ref="D8:G8"/>
    <mergeCell ref="F35:H35"/>
    <mergeCell ref="D32:G32"/>
    <mergeCell ref="D33:G33"/>
    <mergeCell ref="I22:I23"/>
    <mergeCell ref="A24:A27"/>
    <mergeCell ref="B24:B27"/>
    <mergeCell ref="A2:H2"/>
    <mergeCell ref="A17:A20"/>
    <mergeCell ref="B17:B20"/>
    <mergeCell ref="A9:A12"/>
    <mergeCell ref="B9:B12"/>
    <mergeCell ref="A13:A16"/>
    <mergeCell ref="B13:B16"/>
    <mergeCell ref="C5:C8"/>
    <mergeCell ref="A5:B7"/>
    <mergeCell ref="D6:G6"/>
    <mergeCell ref="H5:H8"/>
    <mergeCell ref="D5:G5"/>
    <mergeCell ref="A28:A31"/>
    <mergeCell ref="B28:B31"/>
    <mergeCell ref="D22:G22"/>
    <mergeCell ref="H22:H23"/>
    <mergeCell ref="A22:B22"/>
  </mergeCells>
  <pageMargins left="0.7" right="0.7" top="0.75" bottom="0.75" header="0.3" footer="0.3"/>
  <pageSetup paperSize="9" scale="71" fitToHeight="0" orientation="landscape" r:id="rId1"/>
  <headerFooter>
    <oddHeader>&amp;L&amp;G&amp;C&amp;"-,Tučné"Příloha č. 3 Výzvy&amp;R&amp;A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600B-369A-4F53-858A-15CE3CA3657A}">
  <sheetPr>
    <pageSetUpPr fitToPage="1"/>
  </sheetPr>
  <dimension ref="A1:O49"/>
  <sheetViews>
    <sheetView topLeftCell="A17" zoomScale="85" zoomScaleNormal="85" workbookViewId="0">
      <selection activeCell="C50" sqref="C50"/>
    </sheetView>
  </sheetViews>
  <sheetFormatPr defaultRowHeight="15" x14ac:dyDescent="0.25"/>
  <cols>
    <col min="1" max="1" width="11.42578125" customWidth="1"/>
    <col min="2" max="2" width="38.28515625" customWidth="1"/>
    <col min="3" max="3" width="57.7109375" customWidth="1"/>
    <col min="4" max="6" width="12.5703125" customWidth="1"/>
    <col min="7" max="7" width="16" customWidth="1"/>
    <col min="8" max="8" width="14.5703125" customWidth="1"/>
    <col min="9" max="9" width="12.5703125" customWidth="1"/>
    <col min="10" max="10" width="15.5703125" customWidth="1"/>
    <col min="11" max="13" width="12.5703125" customWidth="1"/>
    <col min="14" max="14" width="19.28515625" customWidth="1"/>
  </cols>
  <sheetData>
    <row r="1" spans="1:15" ht="20.25" customHeight="1" thickBot="1" x14ac:dyDescent="0.3"/>
    <row r="2" spans="1:15" ht="29.25" thickBot="1" x14ac:dyDescent="0.3">
      <c r="A2" s="313" t="s">
        <v>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5"/>
    </row>
    <row r="3" spans="1:15" ht="40.5" customHeight="1" x14ac:dyDescent="0.25">
      <c r="A3" s="78" t="s">
        <v>1</v>
      </c>
      <c r="B3" s="78"/>
      <c r="C3" s="18"/>
      <c r="D3" s="18"/>
      <c r="E3" s="312"/>
      <c r="F3" s="312"/>
      <c r="G3" s="312"/>
      <c r="H3" s="312"/>
      <c r="I3" s="80"/>
      <c r="J3" s="80"/>
      <c r="K3" s="80"/>
      <c r="L3" s="80"/>
      <c r="M3" s="80"/>
      <c r="N3" s="80"/>
      <c r="O3" s="81"/>
    </row>
    <row r="4" spans="1:15" ht="40.5" customHeight="1" thickBot="1" x14ac:dyDescent="0.3">
      <c r="A4" s="78" t="s">
        <v>55</v>
      </c>
      <c r="B4" s="18"/>
      <c r="C4" s="18"/>
      <c r="D4" s="18"/>
      <c r="E4" s="79"/>
      <c r="F4" s="79"/>
      <c r="G4" s="79"/>
      <c r="H4" s="79"/>
      <c r="I4" s="80"/>
      <c r="J4" s="80"/>
      <c r="K4" s="80"/>
      <c r="L4" s="80"/>
      <c r="M4" s="80"/>
      <c r="N4" s="80"/>
      <c r="O4" s="81"/>
    </row>
    <row r="5" spans="1:15" ht="28.5" customHeight="1" thickBot="1" x14ac:dyDescent="0.3">
      <c r="A5" s="316" t="s">
        <v>13</v>
      </c>
      <c r="B5" s="304" t="s">
        <v>14</v>
      </c>
      <c r="C5" s="301" t="s">
        <v>59</v>
      </c>
      <c r="D5" s="325" t="s">
        <v>4</v>
      </c>
      <c r="E5" s="326"/>
      <c r="F5" s="326"/>
      <c r="G5" s="326"/>
      <c r="H5" s="326"/>
      <c r="I5" s="326"/>
      <c r="J5" s="326"/>
      <c r="K5" s="326"/>
      <c r="L5" s="326"/>
      <c r="M5" s="327"/>
      <c r="N5" s="290" t="s">
        <v>44</v>
      </c>
      <c r="O5" s="2"/>
    </row>
    <row r="6" spans="1:15" ht="63.75" customHeight="1" thickBot="1" x14ac:dyDescent="0.3">
      <c r="A6" s="317"/>
      <c r="B6" s="305"/>
      <c r="C6" s="302"/>
      <c r="D6" s="82" t="s">
        <v>7</v>
      </c>
      <c r="E6" s="82" t="s">
        <v>8</v>
      </c>
      <c r="F6" s="82" t="s">
        <v>9</v>
      </c>
      <c r="G6" s="82" t="s">
        <v>10</v>
      </c>
      <c r="H6" s="82" t="s">
        <v>11</v>
      </c>
      <c r="I6" s="82" t="s">
        <v>12</v>
      </c>
      <c r="J6" s="82" t="s">
        <v>38</v>
      </c>
      <c r="K6" s="82" t="s">
        <v>39</v>
      </c>
      <c r="L6" s="83" t="s">
        <v>40</v>
      </c>
      <c r="M6" s="84" t="s">
        <v>41</v>
      </c>
      <c r="N6" s="291"/>
      <c r="O6" s="2"/>
    </row>
    <row r="7" spans="1:15" ht="39" customHeight="1" thickBot="1" x14ac:dyDescent="0.3">
      <c r="A7" s="318"/>
      <c r="B7" s="306"/>
      <c r="C7" s="303"/>
      <c r="D7" s="307" t="s">
        <v>45</v>
      </c>
      <c r="E7" s="308"/>
      <c r="F7" s="308"/>
      <c r="G7" s="308"/>
      <c r="H7" s="308"/>
      <c r="I7" s="308"/>
      <c r="J7" s="308"/>
      <c r="K7" s="308"/>
      <c r="L7" s="308"/>
      <c r="M7" s="309"/>
      <c r="N7" s="292"/>
      <c r="O7" s="2"/>
    </row>
    <row r="8" spans="1:15" ht="20.25" customHeight="1" x14ac:dyDescent="0.25">
      <c r="A8" s="328">
        <v>160107</v>
      </c>
      <c r="B8" s="329" t="s">
        <v>46</v>
      </c>
      <c r="C8" s="85" t="s">
        <v>47</v>
      </c>
      <c r="D8" s="86">
        <v>0.1</v>
      </c>
      <c r="E8" s="86">
        <v>0.06</v>
      </c>
      <c r="F8" s="87">
        <v>0.1</v>
      </c>
      <c r="G8" s="87">
        <v>0.1</v>
      </c>
      <c r="H8" s="87">
        <v>6.5000000000000002E-2</v>
      </c>
      <c r="I8" s="87">
        <v>0.1</v>
      </c>
      <c r="J8" s="87">
        <v>0.1</v>
      </c>
      <c r="K8" s="87">
        <v>0.1</v>
      </c>
      <c r="L8" s="86">
        <v>0.1</v>
      </c>
      <c r="M8" s="88">
        <v>7.0000000000000007E-2</v>
      </c>
      <c r="N8" s="89">
        <f>SUM(C8:M8)</f>
        <v>0.89500000000000002</v>
      </c>
      <c r="O8" s="2"/>
    </row>
    <row r="9" spans="1:15" ht="20.25" customHeight="1" x14ac:dyDescent="0.25">
      <c r="A9" s="328"/>
      <c r="B9" s="329"/>
      <c r="C9" s="90" t="s">
        <v>56</v>
      </c>
      <c r="D9" s="86">
        <v>2</v>
      </c>
      <c r="E9" s="86">
        <v>2</v>
      </c>
      <c r="F9" s="87">
        <v>2</v>
      </c>
      <c r="G9" s="87">
        <v>2</v>
      </c>
      <c r="H9" s="87">
        <v>2</v>
      </c>
      <c r="I9" s="87">
        <v>2</v>
      </c>
      <c r="J9" s="87">
        <v>2</v>
      </c>
      <c r="K9" s="87">
        <v>2</v>
      </c>
      <c r="L9" s="86">
        <v>2</v>
      </c>
      <c r="M9" s="91">
        <v>2</v>
      </c>
      <c r="N9" s="92"/>
      <c r="O9" s="2"/>
    </row>
    <row r="10" spans="1:15" ht="20.25" customHeight="1" x14ac:dyDescent="0.25">
      <c r="A10" s="328"/>
      <c r="B10" s="329"/>
      <c r="C10" s="87" t="s">
        <v>58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20"/>
      <c r="N10" s="93"/>
      <c r="O10" s="2"/>
    </row>
    <row r="11" spans="1:15" ht="20.25" customHeight="1" thickBot="1" x14ac:dyDescent="0.3">
      <c r="A11" s="328"/>
      <c r="B11" s="329"/>
      <c r="C11" s="87" t="s">
        <v>57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2"/>
      <c r="N11" s="94"/>
      <c r="O11" s="2"/>
    </row>
    <row r="12" spans="1:15" ht="20.25" customHeight="1" thickBot="1" x14ac:dyDescent="0.3">
      <c r="A12" s="328"/>
      <c r="B12" s="330"/>
      <c r="C12" s="95" t="s">
        <v>23</v>
      </c>
      <c r="D12" s="96">
        <f>(D8*D10)+(D9*D11)</f>
        <v>0</v>
      </c>
      <c r="E12" s="96">
        <f t="shared" ref="E12:M12" si="0">(E8*E10)+(E9*E11)</f>
        <v>0</v>
      </c>
      <c r="F12" s="96">
        <f t="shared" si="0"/>
        <v>0</v>
      </c>
      <c r="G12" s="96">
        <f t="shared" si="0"/>
        <v>0</v>
      </c>
      <c r="H12" s="96">
        <f t="shared" si="0"/>
        <v>0</v>
      </c>
      <c r="I12" s="96">
        <f t="shared" si="0"/>
        <v>0</v>
      </c>
      <c r="J12" s="96">
        <f t="shared" si="0"/>
        <v>0</v>
      </c>
      <c r="K12" s="96">
        <f t="shared" si="0"/>
        <v>0</v>
      </c>
      <c r="L12" s="96">
        <f t="shared" si="0"/>
        <v>0</v>
      </c>
      <c r="M12" s="97">
        <f t="shared" si="0"/>
        <v>0</v>
      </c>
      <c r="N12" s="98">
        <f>SUM(D12:M12)</f>
        <v>0</v>
      </c>
      <c r="O12" s="2"/>
    </row>
    <row r="13" spans="1:15" ht="20.25" customHeight="1" x14ac:dyDescent="0.25">
      <c r="A13" s="293">
        <v>150110</v>
      </c>
      <c r="B13" s="297" t="s">
        <v>48</v>
      </c>
      <c r="C13" s="85" t="s">
        <v>47</v>
      </c>
      <c r="D13" s="99">
        <v>7.0000000000000007E-2</v>
      </c>
      <c r="E13" s="99">
        <v>4.2699999999999996</v>
      </c>
      <c r="F13" s="100">
        <f>0.1</f>
        <v>0.1</v>
      </c>
      <c r="G13" s="100">
        <v>0.18</v>
      </c>
      <c r="H13" s="100">
        <v>6.5000000000000002E-2</v>
      </c>
      <c r="I13" s="100">
        <v>0.16</v>
      </c>
      <c r="J13" s="100">
        <v>0.01</v>
      </c>
      <c r="K13" s="100">
        <v>0.17</v>
      </c>
      <c r="L13" s="99">
        <v>0.1</v>
      </c>
      <c r="M13" s="101">
        <v>0.17499999999999999</v>
      </c>
      <c r="N13" s="93">
        <f>SUM(C13:M13)</f>
        <v>5.2999999999999989</v>
      </c>
      <c r="O13" s="2"/>
    </row>
    <row r="14" spans="1:15" ht="20.25" customHeight="1" x14ac:dyDescent="0.25">
      <c r="A14" s="294"/>
      <c r="B14" s="298"/>
      <c r="C14" s="90" t="s">
        <v>56</v>
      </c>
      <c r="D14" s="102">
        <v>2</v>
      </c>
      <c r="E14" s="102">
        <v>4</v>
      </c>
      <c r="F14" s="90">
        <v>1</v>
      </c>
      <c r="G14" s="90">
        <v>2</v>
      </c>
      <c r="H14" s="90">
        <v>1</v>
      </c>
      <c r="I14" s="90">
        <v>2</v>
      </c>
      <c r="J14" s="90">
        <v>1</v>
      </c>
      <c r="K14" s="90">
        <v>2</v>
      </c>
      <c r="L14" s="102">
        <v>1</v>
      </c>
      <c r="M14" s="103">
        <v>2</v>
      </c>
      <c r="N14" s="104"/>
      <c r="O14" s="2"/>
    </row>
    <row r="15" spans="1:15" ht="20.25" customHeight="1" x14ac:dyDescent="0.25">
      <c r="A15" s="294"/>
      <c r="B15" s="298"/>
      <c r="C15" s="87" t="s">
        <v>58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20"/>
      <c r="N15" s="92"/>
      <c r="O15" s="2"/>
    </row>
    <row r="16" spans="1:15" ht="20.25" customHeight="1" thickBot="1" x14ac:dyDescent="0.3">
      <c r="A16" s="295"/>
      <c r="B16" s="299"/>
      <c r="C16" s="87" t="s">
        <v>57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2"/>
      <c r="N16" s="105"/>
      <c r="O16" s="2"/>
    </row>
    <row r="17" spans="1:15" ht="20.25" customHeight="1" thickBot="1" x14ac:dyDescent="0.3">
      <c r="A17" s="296"/>
      <c r="B17" s="300"/>
      <c r="C17" s="95" t="s">
        <v>23</v>
      </c>
      <c r="D17" s="96">
        <f>(D13*D15)+(D14*D16)</f>
        <v>0</v>
      </c>
      <c r="E17" s="96">
        <f t="shared" ref="E17:M17" si="1">(E13*E15)+(E14*E16)</f>
        <v>0</v>
      </c>
      <c r="F17" s="96">
        <f t="shared" si="1"/>
        <v>0</v>
      </c>
      <c r="G17" s="96">
        <f>(G13*G15)+(G14*G16)</f>
        <v>0</v>
      </c>
      <c r="H17" s="96">
        <f t="shared" si="1"/>
        <v>0</v>
      </c>
      <c r="I17" s="96">
        <f t="shared" si="1"/>
        <v>0</v>
      </c>
      <c r="J17" s="96">
        <f t="shared" si="1"/>
        <v>0</v>
      </c>
      <c r="K17" s="96">
        <f t="shared" si="1"/>
        <v>0</v>
      </c>
      <c r="L17" s="96">
        <f t="shared" si="1"/>
        <v>0</v>
      </c>
      <c r="M17" s="97">
        <f t="shared" si="1"/>
        <v>0</v>
      </c>
      <c r="N17" s="98">
        <f>SUM(D17:M17)</f>
        <v>0</v>
      </c>
      <c r="O17" s="2"/>
    </row>
    <row r="18" spans="1:15" ht="20.25" customHeight="1" x14ac:dyDescent="0.25">
      <c r="A18" s="320">
        <v>150202</v>
      </c>
      <c r="B18" s="297" t="s">
        <v>49</v>
      </c>
      <c r="C18" s="85" t="s">
        <v>47</v>
      </c>
      <c r="D18" s="99">
        <v>0.44</v>
      </c>
      <c r="E18" s="99">
        <v>0.65</v>
      </c>
      <c r="F18" s="100">
        <v>0.1</v>
      </c>
      <c r="G18" s="100">
        <v>0.42</v>
      </c>
      <c r="H18" s="100">
        <v>0.25</v>
      </c>
      <c r="I18" s="100">
        <v>0.1</v>
      </c>
      <c r="J18" s="100">
        <v>0.42</v>
      </c>
      <c r="K18" s="100">
        <v>0.63</v>
      </c>
      <c r="L18" s="99">
        <v>0.1</v>
      </c>
      <c r="M18" s="101">
        <v>0.29499999999999998</v>
      </c>
      <c r="N18" s="93">
        <f>SUM(C18:M18)</f>
        <v>3.4050000000000002</v>
      </c>
      <c r="O18" s="2"/>
    </row>
    <row r="19" spans="1:15" ht="20.25" customHeight="1" x14ac:dyDescent="0.25">
      <c r="A19" s="321"/>
      <c r="B19" s="298"/>
      <c r="C19" s="90" t="s">
        <v>56</v>
      </c>
      <c r="D19" s="102">
        <v>2</v>
      </c>
      <c r="E19" s="102">
        <v>3</v>
      </c>
      <c r="F19" s="90">
        <v>1</v>
      </c>
      <c r="G19" s="90">
        <v>2</v>
      </c>
      <c r="H19" s="90">
        <v>1</v>
      </c>
      <c r="I19" s="90">
        <v>1</v>
      </c>
      <c r="J19" s="90">
        <v>2</v>
      </c>
      <c r="K19" s="90">
        <v>3</v>
      </c>
      <c r="L19" s="102">
        <v>1</v>
      </c>
      <c r="M19" s="103">
        <v>2</v>
      </c>
      <c r="N19" s="104"/>
      <c r="O19" s="2"/>
    </row>
    <row r="20" spans="1:15" ht="20.25" customHeight="1" x14ac:dyDescent="0.25">
      <c r="A20" s="321"/>
      <c r="B20" s="298"/>
      <c r="C20" s="87" t="s">
        <v>58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20"/>
      <c r="N20" s="92"/>
      <c r="O20" s="2"/>
    </row>
    <row r="21" spans="1:15" ht="20.25" customHeight="1" thickBot="1" x14ac:dyDescent="0.3">
      <c r="A21" s="322"/>
      <c r="B21" s="299"/>
      <c r="C21" s="87" t="s">
        <v>57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2"/>
      <c r="N21" s="105"/>
      <c r="O21" s="2"/>
    </row>
    <row r="22" spans="1:15" ht="20.25" customHeight="1" thickBot="1" x14ac:dyDescent="0.3">
      <c r="A22" s="324"/>
      <c r="B22" s="300"/>
      <c r="C22" s="95" t="s">
        <v>23</v>
      </c>
      <c r="D22" s="96">
        <f>(D18*D20)+(D19*D21)</f>
        <v>0</v>
      </c>
      <c r="E22" s="96">
        <f t="shared" ref="E22:M22" si="2">(E18*E20)+(E19*E21)</f>
        <v>0</v>
      </c>
      <c r="F22" s="96">
        <f t="shared" si="2"/>
        <v>0</v>
      </c>
      <c r="G22" s="96">
        <f t="shared" si="2"/>
        <v>0</v>
      </c>
      <c r="H22" s="96">
        <f t="shared" si="2"/>
        <v>0</v>
      </c>
      <c r="I22" s="96">
        <f t="shared" si="2"/>
        <v>0</v>
      </c>
      <c r="J22" s="96">
        <f t="shared" si="2"/>
        <v>0</v>
      </c>
      <c r="K22" s="96">
        <f t="shared" si="2"/>
        <v>0</v>
      </c>
      <c r="L22" s="96">
        <f t="shared" si="2"/>
        <v>0</v>
      </c>
      <c r="M22" s="97">
        <f t="shared" si="2"/>
        <v>0</v>
      </c>
      <c r="N22" s="98">
        <f>SUM(D22:M22)</f>
        <v>0</v>
      </c>
      <c r="O22" s="2"/>
    </row>
    <row r="23" spans="1:15" ht="20.25" customHeight="1" x14ac:dyDescent="0.25">
      <c r="A23" s="321">
        <v>200126</v>
      </c>
      <c r="B23" s="297" t="s">
        <v>50</v>
      </c>
      <c r="C23" s="85" t="s">
        <v>47</v>
      </c>
      <c r="D23" s="106"/>
      <c r="E23" s="106"/>
      <c r="F23" s="107"/>
      <c r="G23" s="107"/>
      <c r="H23" s="107"/>
      <c r="I23" s="100">
        <v>0.12</v>
      </c>
      <c r="J23" s="107"/>
      <c r="K23" s="107"/>
      <c r="L23" s="106"/>
      <c r="M23" s="108"/>
      <c r="N23" s="93">
        <f>SUM(C23:M23)</f>
        <v>0.12</v>
      </c>
      <c r="O23" s="2"/>
    </row>
    <row r="24" spans="1:15" ht="20.25" customHeight="1" x14ac:dyDescent="0.25">
      <c r="A24" s="321"/>
      <c r="B24" s="298"/>
      <c r="C24" s="90" t="s">
        <v>56</v>
      </c>
      <c r="D24" s="109"/>
      <c r="E24" s="109"/>
      <c r="F24" s="110"/>
      <c r="G24" s="110"/>
      <c r="H24" s="110"/>
      <c r="I24" s="90">
        <v>1</v>
      </c>
      <c r="J24" s="110"/>
      <c r="K24" s="110"/>
      <c r="L24" s="109"/>
      <c r="M24" s="111"/>
      <c r="N24" s="104"/>
      <c r="O24" s="2"/>
    </row>
    <row r="25" spans="1:15" ht="20.25" customHeight="1" x14ac:dyDescent="0.25">
      <c r="A25" s="321"/>
      <c r="B25" s="298"/>
      <c r="C25" s="87" t="s">
        <v>58</v>
      </c>
      <c r="D25" s="112"/>
      <c r="E25" s="112"/>
      <c r="F25" s="113"/>
      <c r="G25" s="113"/>
      <c r="H25" s="113"/>
      <c r="I25" s="123"/>
      <c r="J25" s="113"/>
      <c r="K25" s="113"/>
      <c r="L25" s="112"/>
      <c r="M25" s="114"/>
      <c r="N25" s="92"/>
      <c r="O25" s="2"/>
    </row>
    <row r="26" spans="1:15" ht="20.25" customHeight="1" thickBot="1" x14ac:dyDescent="0.3">
      <c r="A26" s="322"/>
      <c r="B26" s="299"/>
      <c r="C26" s="87" t="s">
        <v>57</v>
      </c>
      <c r="D26" s="115"/>
      <c r="E26" s="115"/>
      <c r="F26" s="116"/>
      <c r="G26" s="116"/>
      <c r="H26" s="116"/>
      <c r="I26" s="124"/>
      <c r="J26" s="116"/>
      <c r="K26" s="116"/>
      <c r="L26" s="115"/>
      <c r="M26" s="117"/>
      <c r="N26" s="105"/>
      <c r="O26" s="2"/>
    </row>
    <row r="27" spans="1:15" ht="20.25" customHeight="1" thickBot="1" x14ac:dyDescent="0.3">
      <c r="A27" s="323"/>
      <c r="B27" s="300"/>
      <c r="C27" s="95" t="s">
        <v>23</v>
      </c>
      <c r="D27" s="96"/>
      <c r="E27" s="96"/>
      <c r="F27" s="96"/>
      <c r="G27" s="96"/>
      <c r="H27" s="96"/>
      <c r="I27" s="96">
        <f>(I23*I25)+(I24*I26)</f>
        <v>0</v>
      </c>
      <c r="J27" s="96"/>
      <c r="K27" s="96"/>
      <c r="L27" s="96"/>
      <c r="M27" s="97"/>
      <c r="N27" s="98">
        <f>I27</f>
        <v>0</v>
      </c>
      <c r="O27" s="2"/>
    </row>
    <row r="28" spans="1:15" ht="20.25" customHeight="1" x14ac:dyDescent="0.25">
      <c r="A28" s="320">
        <v>130802</v>
      </c>
      <c r="B28" s="297" t="s">
        <v>51</v>
      </c>
      <c r="C28" s="85" t="s">
        <v>47</v>
      </c>
      <c r="D28" s="106"/>
      <c r="E28" s="106"/>
      <c r="F28" s="107"/>
      <c r="G28" s="107"/>
      <c r="H28" s="107"/>
      <c r="I28" s="100">
        <v>0.2</v>
      </c>
      <c r="J28" s="107"/>
      <c r="K28" s="107"/>
      <c r="L28" s="106"/>
      <c r="M28" s="108"/>
      <c r="N28" s="93">
        <f>SUM(C28:M28)</f>
        <v>0.2</v>
      </c>
      <c r="O28" s="2"/>
    </row>
    <row r="29" spans="1:15" ht="20.25" customHeight="1" x14ac:dyDescent="0.25">
      <c r="A29" s="321"/>
      <c r="B29" s="298"/>
      <c r="C29" s="90" t="s">
        <v>56</v>
      </c>
      <c r="D29" s="109"/>
      <c r="E29" s="109"/>
      <c r="F29" s="110"/>
      <c r="G29" s="110"/>
      <c r="H29" s="110"/>
      <c r="I29" s="90">
        <v>1</v>
      </c>
      <c r="J29" s="110"/>
      <c r="K29" s="110"/>
      <c r="L29" s="109"/>
      <c r="M29" s="111"/>
      <c r="N29" s="104"/>
      <c r="O29" s="2"/>
    </row>
    <row r="30" spans="1:15" ht="20.25" customHeight="1" x14ac:dyDescent="0.25">
      <c r="A30" s="321"/>
      <c r="B30" s="298"/>
      <c r="C30" s="87" t="s">
        <v>58</v>
      </c>
      <c r="D30" s="112"/>
      <c r="E30" s="112"/>
      <c r="F30" s="113"/>
      <c r="G30" s="113"/>
      <c r="H30" s="113"/>
      <c r="I30" s="123"/>
      <c r="J30" s="113"/>
      <c r="K30" s="113"/>
      <c r="L30" s="112"/>
      <c r="M30" s="114"/>
      <c r="N30" s="92"/>
      <c r="O30" s="2"/>
    </row>
    <row r="31" spans="1:15" ht="20.25" customHeight="1" thickBot="1" x14ac:dyDescent="0.3">
      <c r="A31" s="322"/>
      <c r="B31" s="299"/>
      <c r="C31" s="87" t="s">
        <v>57</v>
      </c>
      <c r="D31" s="115"/>
      <c r="E31" s="115"/>
      <c r="F31" s="116"/>
      <c r="G31" s="116"/>
      <c r="H31" s="116"/>
      <c r="I31" s="124"/>
      <c r="J31" s="116"/>
      <c r="K31" s="116"/>
      <c r="L31" s="115"/>
      <c r="M31" s="117"/>
      <c r="N31" s="105"/>
      <c r="O31" s="2"/>
    </row>
    <row r="32" spans="1:15" ht="20.25" customHeight="1" thickBot="1" x14ac:dyDescent="0.3">
      <c r="A32" s="323"/>
      <c r="B32" s="300"/>
      <c r="C32" s="95" t="s">
        <v>23</v>
      </c>
      <c r="D32" s="96"/>
      <c r="E32" s="96"/>
      <c r="F32" s="96"/>
      <c r="G32" s="96"/>
      <c r="H32" s="96"/>
      <c r="I32" s="96">
        <f>(I28*I30)+(I29*I31)</f>
        <v>0</v>
      </c>
      <c r="J32" s="96"/>
      <c r="K32" s="96"/>
      <c r="L32" s="96"/>
      <c r="M32" s="97"/>
      <c r="N32" s="98">
        <f>I32</f>
        <v>0</v>
      </c>
      <c r="O32" s="2"/>
    </row>
    <row r="33" spans="1:15" ht="20.25" customHeight="1" x14ac:dyDescent="0.25">
      <c r="A33" s="320">
        <v>120109</v>
      </c>
      <c r="B33" s="297" t="s">
        <v>52</v>
      </c>
      <c r="C33" s="85" t="s">
        <v>47</v>
      </c>
      <c r="D33" s="106"/>
      <c r="E33" s="106"/>
      <c r="F33" s="107"/>
      <c r="G33" s="107"/>
      <c r="H33" s="107"/>
      <c r="I33" s="107"/>
      <c r="J33" s="107"/>
      <c r="K33" s="100">
        <v>0.14000000000000001</v>
      </c>
      <c r="L33" s="106"/>
      <c r="M33" s="108"/>
      <c r="N33" s="93">
        <f>SUM(C33:M33)</f>
        <v>0.14000000000000001</v>
      </c>
      <c r="O33" s="2"/>
    </row>
    <row r="34" spans="1:15" ht="20.25" customHeight="1" x14ac:dyDescent="0.25">
      <c r="A34" s="321"/>
      <c r="B34" s="298"/>
      <c r="C34" s="90" t="s">
        <v>56</v>
      </c>
      <c r="D34" s="109"/>
      <c r="E34" s="109"/>
      <c r="F34" s="110"/>
      <c r="G34" s="110"/>
      <c r="H34" s="110"/>
      <c r="I34" s="110"/>
      <c r="J34" s="110"/>
      <c r="K34" s="90">
        <v>1</v>
      </c>
      <c r="L34" s="109"/>
      <c r="M34" s="111"/>
      <c r="N34" s="104"/>
      <c r="O34" s="2"/>
    </row>
    <row r="35" spans="1:15" ht="20.25" customHeight="1" x14ac:dyDescent="0.25">
      <c r="A35" s="321"/>
      <c r="B35" s="298"/>
      <c r="C35" s="87" t="s">
        <v>58</v>
      </c>
      <c r="D35" s="112"/>
      <c r="E35" s="112"/>
      <c r="F35" s="113"/>
      <c r="G35" s="113"/>
      <c r="H35" s="113"/>
      <c r="I35" s="113"/>
      <c r="J35" s="113"/>
      <c r="K35" s="123"/>
      <c r="L35" s="112"/>
      <c r="M35" s="114"/>
      <c r="N35" s="92"/>
      <c r="O35" s="2"/>
    </row>
    <row r="36" spans="1:15" ht="20.25" customHeight="1" thickBot="1" x14ac:dyDescent="0.3">
      <c r="A36" s="322"/>
      <c r="B36" s="299"/>
      <c r="C36" s="87" t="s">
        <v>57</v>
      </c>
      <c r="D36" s="115"/>
      <c r="E36" s="115"/>
      <c r="F36" s="116"/>
      <c r="G36" s="116"/>
      <c r="H36" s="116"/>
      <c r="I36" s="116"/>
      <c r="J36" s="116"/>
      <c r="K36" s="124"/>
      <c r="L36" s="115"/>
      <c r="M36" s="117"/>
      <c r="N36" s="105"/>
      <c r="O36" s="2"/>
    </row>
    <row r="37" spans="1:15" ht="20.25" customHeight="1" thickBot="1" x14ac:dyDescent="0.3">
      <c r="A37" s="323"/>
      <c r="B37" s="300"/>
      <c r="C37" s="95" t="s">
        <v>23</v>
      </c>
      <c r="D37" s="96"/>
      <c r="E37" s="96"/>
      <c r="F37" s="96"/>
      <c r="G37" s="96"/>
      <c r="H37" s="96"/>
      <c r="I37" s="96"/>
      <c r="J37" s="96"/>
      <c r="K37" s="96">
        <f>(K33*K35)+(K34*K36)</f>
        <v>0</v>
      </c>
      <c r="L37" s="96"/>
      <c r="M37" s="97"/>
      <c r="N37" s="98">
        <f>K37</f>
        <v>0</v>
      </c>
      <c r="O37" s="2"/>
    </row>
    <row r="38" spans="1:15" ht="20.25" customHeight="1" x14ac:dyDescent="0.25">
      <c r="A38" s="320">
        <v>130503</v>
      </c>
      <c r="B38" s="297" t="s">
        <v>53</v>
      </c>
      <c r="C38" s="85" t="s">
        <v>47</v>
      </c>
      <c r="D38" s="99">
        <v>25.4</v>
      </c>
      <c r="E38" s="106"/>
      <c r="F38" s="106"/>
      <c r="G38" s="106"/>
      <c r="H38" s="100">
        <v>17.5</v>
      </c>
      <c r="I38" s="100">
        <v>9.5</v>
      </c>
      <c r="J38" s="106"/>
      <c r="K38" s="100">
        <v>9</v>
      </c>
      <c r="L38" s="99">
        <v>5.0999999999999996</v>
      </c>
      <c r="M38" s="101">
        <v>15.8</v>
      </c>
      <c r="N38" s="93">
        <f>SUM(C38:M38)</f>
        <v>82.3</v>
      </c>
      <c r="O38" s="2"/>
    </row>
    <row r="39" spans="1:15" ht="20.25" customHeight="1" x14ac:dyDescent="0.25">
      <c r="A39" s="321"/>
      <c r="B39" s="298"/>
      <c r="C39" s="90" t="s">
        <v>56</v>
      </c>
      <c r="D39" s="102">
        <v>2</v>
      </c>
      <c r="E39" s="109"/>
      <c r="F39" s="109"/>
      <c r="G39" s="109"/>
      <c r="H39" s="90">
        <v>2</v>
      </c>
      <c r="I39" s="90">
        <v>2</v>
      </c>
      <c r="J39" s="109"/>
      <c r="K39" s="90">
        <v>2</v>
      </c>
      <c r="L39" s="102">
        <v>2</v>
      </c>
      <c r="M39" s="103">
        <v>2</v>
      </c>
      <c r="N39" s="104"/>
      <c r="O39" s="2"/>
    </row>
    <row r="40" spans="1:15" ht="20.25" customHeight="1" x14ac:dyDescent="0.25">
      <c r="A40" s="321"/>
      <c r="B40" s="298"/>
      <c r="C40" s="87" t="s">
        <v>58</v>
      </c>
      <c r="D40" s="123"/>
      <c r="E40" s="112"/>
      <c r="F40" s="112"/>
      <c r="G40" s="112"/>
      <c r="H40" s="123"/>
      <c r="I40" s="123"/>
      <c r="J40" s="112"/>
      <c r="K40" s="123"/>
      <c r="L40" s="125"/>
      <c r="M40" s="126"/>
      <c r="N40" s="92"/>
      <c r="O40" s="2"/>
    </row>
    <row r="41" spans="1:15" ht="20.25" customHeight="1" thickBot="1" x14ac:dyDescent="0.3">
      <c r="A41" s="322"/>
      <c r="B41" s="299"/>
      <c r="C41" s="87" t="s">
        <v>57</v>
      </c>
      <c r="D41" s="124"/>
      <c r="E41" s="115"/>
      <c r="F41" s="115"/>
      <c r="G41" s="115"/>
      <c r="H41" s="124"/>
      <c r="I41" s="124"/>
      <c r="J41" s="115"/>
      <c r="K41" s="124"/>
      <c r="L41" s="119"/>
      <c r="M41" s="120"/>
      <c r="N41" s="105"/>
      <c r="O41" s="2"/>
    </row>
    <row r="42" spans="1:15" ht="20.25" customHeight="1" thickBot="1" x14ac:dyDescent="0.3">
      <c r="A42" s="324"/>
      <c r="B42" s="319"/>
      <c r="C42" s="95" t="s">
        <v>23</v>
      </c>
      <c r="D42" s="96">
        <f>(D38*D40)+(D39*D41)</f>
        <v>0</v>
      </c>
      <c r="E42" s="96"/>
      <c r="F42" s="96"/>
      <c r="G42" s="96"/>
      <c r="H42" s="96">
        <f>(H38*H40)+(H39*H41)</f>
        <v>0</v>
      </c>
      <c r="I42" s="96">
        <f>(I38*I40)+(I39*I41)</f>
        <v>0</v>
      </c>
      <c r="J42" s="132"/>
      <c r="K42" s="132">
        <f>(K38*K40)+(K39*K41)</f>
        <v>0</v>
      </c>
      <c r="L42" s="132">
        <f>(L38*L40)+(L39*L41)</f>
        <v>0</v>
      </c>
      <c r="M42" s="133">
        <f>(M38*M40)+(M39*M41)</f>
        <v>0</v>
      </c>
      <c r="N42" s="98">
        <f>SUM(D42:M42)</f>
        <v>0</v>
      </c>
      <c r="O42" s="2"/>
    </row>
    <row r="43" spans="1:15" ht="29.25" customHeight="1" thickBot="1" x14ac:dyDescent="0.3">
      <c r="A43" s="2"/>
      <c r="B43" s="2"/>
      <c r="C43" s="2"/>
      <c r="D43" s="2"/>
      <c r="E43" s="2"/>
      <c r="F43" s="2"/>
      <c r="G43" s="2"/>
      <c r="H43" s="2"/>
      <c r="I43" s="2"/>
      <c r="J43" s="287" t="s">
        <v>60</v>
      </c>
      <c r="K43" s="288"/>
      <c r="L43" s="288"/>
      <c r="M43" s="289"/>
      <c r="N43" s="131">
        <f>SUM(N12,N17,N22,N27,N32,N37,N42)</f>
        <v>0</v>
      </c>
      <c r="O43" s="2"/>
    </row>
    <row r="44" spans="1:15" ht="27.75" customHeight="1" thickBot="1" x14ac:dyDescent="0.3">
      <c r="A44" s="2" t="s">
        <v>54</v>
      </c>
      <c r="B44" s="2"/>
      <c r="C44" s="27"/>
      <c r="D44" s="27"/>
      <c r="E44" s="27"/>
      <c r="F44" s="2"/>
      <c r="G44" s="2"/>
      <c r="H44" s="2"/>
      <c r="I44" s="2"/>
      <c r="J44" s="287" t="s">
        <v>61</v>
      </c>
      <c r="K44" s="288"/>
      <c r="L44" s="288"/>
      <c r="M44" s="289"/>
      <c r="N44" s="131">
        <f>N43*2</f>
        <v>0</v>
      </c>
      <c r="O44" s="2"/>
    </row>
    <row r="45" spans="1:15" ht="15.75" thickBot="1" x14ac:dyDescent="0.3">
      <c r="A45" s="68" t="s">
        <v>33</v>
      </c>
      <c r="B45" s="6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thickBot="1" x14ac:dyDescent="0.3">
      <c r="J46" s="310" t="s">
        <v>34</v>
      </c>
      <c r="K46" s="311"/>
      <c r="L46" s="205"/>
      <c r="M46" s="206"/>
      <c r="N46" s="207"/>
    </row>
    <row r="47" spans="1:15" x14ac:dyDescent="0.25">
      <c r="J47" s="310" t="s">
        <v>35</v>
      </c>
      <c r="K47" s="311"/>
      <c r="L47" s="208"/>
      <c r="M47" s="209"/>
      <c r="N47" s="210"/>
    </row>
    <row r="48" spans="1:15" x14ac:dyDescent="0.25">
      <c r="K48" s="1"/>
      <c r="L48" s="211"/>
      <c r="M48" s="212"/>
      <c r="N48" s="213"/>
    </row>
    <row r="49" spans="11:14" ht="24.75" customHeight="1" thickBot="1" x14ac:dyDescent="0.3">
      <c r="K49" s="1"/>
      <c r="L49" s="214"/>
      <c r="M49" s="215"/>
      <c r="N49" s="216"/>
    </row>
  </sheetData>
  <mergeCells count="28">
    <mergeCell ref="E3:H3"/>
    <mergeCell ref="A2:N2"/>
    <mergeCell ref="A5:A7"/>
    <mergeCell ref="B38:B42"/>
    <mergeCell ref="A28:A32"/>
    <mergeCell ref="B28:B32"/>
    <mergeCell ref="A33:A37"/>
    <mergeCell ref="B33:B37"/>
    <mergeCell ref="A38:A42"/>
    <mergeCell ref="A18:A22"/>
    <mergeCell ref="B18:B22"/>
    <mergeCell ref="A23:A27"/>
    <mergeCell ref="B23:B27"/>
    <mergeCell ref="D5:M5"/>
    <mergeCell ref="A8:A12"/>
    <mergeCell ref="B8:B12"/>
    <mergeCell ref="N5:N7"/>
    <mergeCell ref="L46:N46"/>
    <mergeCell ref="L47:N49"/>
    <mergeCell ref="A13:A17"/>
    <mergeCell ref="B13:B17"/>
    <mergeCell ref="C5:C7"/>
    <mergeCell ref="B5:B7"/>
    <mergeCell ref="D7:M7"/>
    <mergeCell ref="J43:M43"/>
    <mergeCell ref="J44:M44"/>
    <mergeCell ref="J46:K46"/>
    <mergeCell ref="J47:K47"/>
  </mergeCells>
  <pageMargins left="0.7" right="0.7" top="0.75" bottom="0.75" header="0.3" footer="0.3"/>
  <pageSetup paperSize="9" scale="47" fitToHeight="0" orientation="landscape" r:id="rId1"/>
  <headerFooter>
    <oddHeader>&amp;L&amp;G&amp;C&amp;"-,Tučné"Příloha č. 3 Výzvy&amp;R&amp;A</oddHeader>
    <oddFooter>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Adéla Albrechtová (29. 4. 2025 10:49) - dokument odeslán ke schválení administrátorovi
Monika Poslová (30. 4. 2025 16:53) - schváleno administrátorem
Monika Poslová (30. 4. 2025 16:53) - odesláno ke schválení představenstvu - Petr Správka, Silnice LK a.s., Petr Finkous, Silnice LK a.s.
Petr Finkous (5. 5. 2025 08:42) - schváleno představenstvem
Petr Správka (6. 5. 2025 10:22) - schváleno představenstvem</Log_schvalovani>
    <_Flow_SignoffStatus xmlns="8b673dc0-8509-40e9-b30f-da1c7f909cf0" xsi:nil="true"/>
    <ID_zakazky xmlns="8b673dc0-8509-40e9-b30f-da1c7f909cf0">262</ID_zakazky>
    <Stav_schvalovani xmlns="8b673dc0-8509-40e9-b30f-da1c7f909cf0">schváleno představenstvem</Stav_schvalovani>
    <Schvalovatele xmlns="8b673dc0-8509-40e9-b30f-da1c7f909cf0">petr.spravka@silnicelk.cz,petr.finkous@silnicelk.cz</Schvalovatele>
    <Schvaleno xmlns="8b673dc0-8509-40e9-b30f-da1c7f909cf0">petr.finkous@silnicelk.cz,petr.spravka@silnicelk.cz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697EF5BA-D475-403E-AF4D-6F33199224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690209-B337-4BB3-8909-2DF8E4C33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2D8BA0-3B99-4937-A2B6-1146ECB2E5C4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Část 1 - Region 1</vt:lpstr>
      <vt:lpstr>Část 2 - Region 2</vt:lpstr>
      <vt:lpstr>Část 3 - Nebezpečné odpady</vt:lpstr>
      <vt:lpstr>'Část 1 - Region 1'!Oblast_tisku</vt:lpstr>
      <vt:lpstr>'Část 2 - Region 2'!Oblast_tisku</vt:lpstr>
      <vt:lpstr>'Část 3 - Nebezpečné odpady'!Oblast_tisku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Adéla Albrechtová, Silnice LK a.s.</dc:creator>
  <cp:keywords/>
  <dc:description/>
  <cp:lastModifiedBy>Monika Poslová, Silnice LK a.s.</cp:lastModifiedBy>
  <cp:revision/>
  <cp:lastPrinted>2025-06-27T13:41:24Z</cp:lastPrinted>
  <dcterms:created xsi:type="dcterms:W3CDTF">2025-01-02T13:39:33Z</dcterms:created>
  <dcterms:modified xsi:type="dcterms:W3CDTF">2025-07-09T06:21:27Z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